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700"/>
  </bookViews>
  <sheets>
    <sheet name="Dept Allocations" sheetId="1" r:id="rId1"/>
    <sheet name="Rate Calculators" sheetId="2" r:id="rId2"/>
    <sheet name="IT Cost Center Allocations" sheetId="3" r:id="rId3"/>
    <sheet name="Rate Model Boxology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101">#REF!</definedName>
    <definedName name="_106">#REF!</definedName>
    <definedName name="_111">#REF!</definedName>
    <definedName name="_119">#REF!</definedName>
    <definedName name="_145">#REF!</definedName>
    <definedName name="_155">#REF!</definedName>
    <definedName name="_160">#REF!</definedName>
    <definedName name="_161">#REF!</definedName>
    <definedName name="_311">#REF!</definedName>
    <definedName name="_313">#REF!</definedName>
    <definedName name="_314">#REF!</definedName>
    <definedName name="_322A">#REF!</definedName>
    <definedName name="_327">#REF!</definedName>
    <definedName name="_400">#REF!</definedName>
    <definedName name="_409">#REF!</definedName>
    <definedName name="_409A">#REF!</definedName>
    <definedName name="_412">#REF!</definedName>
    <definedName name="_420">#REF!</definedName>
    <definedName name="_421">#REF!</definedName>
    <definedName name="_425">#REF!</definedName>
    <definedName name="_425A">#REF!</definedName>
    <definedName name="_430">#REF!</definedName>
    <definedName name="_6TH">#REF!</definedName>
    <definedName name="_700">#REF!</definedName>
    <definedName name="_70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OT709120">#REF!</definedName>
    <definedName name="_OT709140">#REF!</definedName>
    <definedName name="_OT709155">#REF!</definedName>
    <definedName name="_OT709175">#REF!</definedName>
    <definedName name="_OT709200">#REF!</definedName>
    <definedName name="_OT709505">#REF!</definedName>
    <definedName name="_OT709510">#REF!</definedName>
    <definedName name="_OT709530">#REF!</definedName>
    <definedName name="_OT709535">#REF!</definedName>
    <definedName name="_OT709540">#REF!</definedName>
    <definedName name="_OT709609">#REF!</definedName>
    <definedName name="Budget">#REF!</definedName>
    <definedName name="CCGroup">#REF!</definedName>
    <definedName name="Circuit">#REF!</definedName>
    <definedName name="Codes">#REF!</definedName>
    <definedName name="Cost_Centers">#REF!</definedName>
    <definedName name="Costcenters">'[1]IT Cost Centers'!$A$1:$L$135</definedName>
    <definedName name="CYE">#REF!</definedName>
    <definedName name="DATA10">[2]Interest.50270!#REF!</definedName>
    <definedName name="DATA11">'[3]SAP download'!#REF!</definedName>
    <definedName name="DATA12">'[4]WBS Recon'!#REF!</definedName>
    <definedName name="DATA13">'[4]WBS Recon'!#REF!</definedName>
    <definedName name="DATA14">'[4]WBS Recon'!#REF!</definedName>
    <definedName name="DATA15">'[4]WBS Recon'!#REF!</definedName>
    <definedName name="DATA7">[2]Interest.50270!#REF!</definedName>
    <definedName name="DATA8">[2]Interest.50270!#REF!</definedName>
    <definedName name="DATA9">'[3]SAP download'!#REF!</definedName>
    <definedName name="DHS">#REF!</definedName>
    <definedName name="DHSS">#REF!</definedName>
    <definedName name="DHSSUR">#REF!</definedName>
    <definedName name="EmpDetails">#REF!</definedName>
    <definedName name="ExpBud">#REF!</definedName>
    <definedName name="FTE">#REF!</definedName>
    <definedName name="P1_">#REF!</definedName>
    <definedName name="P2_">#REF!</definedName>
    <definedName name="PARK">'[5]119'!#REF!</definedName>
    <definedName name="park1">'[6]119'!#REF!</definedName>
    <definedName name="PDX">#REF!</definedName>
    <definedName name="_xlnm.Print_Area" localSheetId="0">'Dept Allocations'!$A$1:$Q$80</definedName>
    <definedName name="_xlnm.Print_Area" localSheetId="2">'IT Cost Center Allocations'!$A$1:$AN$36</definedName>
    <definedName name="_xlnm.Print_Area" localSheetId="1" xml:space="preserve">  'Rate Calculators'!$A$1:$X$70</definedName>
    <definedName name="_xlnm.Print_Titles" localSheetId="2">'IT Cost Center Allocations'!$A:$B,'IT Cost Center Allocations'!$6:$14</definedName>
    <definedName name="ProjSal">#REF!</definedName>
    <definedName name="ProjSal709000">#REF!</definedName>
    <definedName name="ProjSal709120">#REF!</definedName>
    <definedName name="ProjSal709125">#REF!</definedName>
    <definedName name="ProjSal709127">#REF!</definedName>
    <definedName name="ProjSal709128">#REF!</definedName>
    <definedName name="ProjSal709130">#REF!</definedName>
    <definedName name="ProjSal709140">#REF!</definedName>
    <definedName name="ProjSal709151">#REF!</definedName>
    <definedName name="ProjSal709155">#REF!</definedName>
    <definedName name="ProjSal709175">#REF!</definedName>
    <definedName name="ProjSal709200">#REF!</definedName>
    <definedName name="ProjSal709500">#REF!</definedName>
    <definedName name="ProjSal709505">#REF!</definedName>
    <definedName name="ProjSal709510">#REF!</definedName>
    <definedName name="ProjSal709525">#REF!</definedName>
    <definedName name="ProjSal709530">#REF!</definedName>
    <definedName name="ProjSal709535">#REF!</definedName>
    <definedName name="ProjSal709540">#REF!</definedName>
    <definedName name="ProjSal709599">#REF!</definedName>
    <definedName name="ProjSal709600">#REF!</definedName>
    <definedName name="ProjSal709604">#REF!</definedName>
    <definedName name="ProjSal709607">#REF!</definedName>
    <definedName name="ProjSal709609">#REF!</definedName>
    <definedName name="ProjSal709616">#REF!</definedName>
    <definedName name="ProjSal709655">#REF!</definedName>
    <definedName name="ProjSal709656">#REF!</definedName>
    <definedName name="ProjSalEMR">#REF!</definedName>
    <definedName name="ProjSalSQL">#REF!</definedName>
    <definedName name="ProjSalWEB">#REF!</definedName>
    <definedName name="qryAnnual_circuit_report_for_budget_10_11">#REF!</definedName>
    <definedName name="SAL">#REF!</definedName>
    <definedName name="SalProj709000.60000">#REF!</definedName>
    <definedName name="SalProj709000.60100">#REF!</definedName>
    <definedName name="SalProj709000.60110">#REF!</definedName>
    <definedName name="SalProj709000.60120">#REF!</definedName>
    <definedName name="SalProj709000.60130">#REF!</definedName>
    <definedName name="SalProj709000.60135">#REF!</definedName>
    <definedName name="SalProj709000.60140">#REF!</definedName>
    <definedName name="SalProj709000.60145">#REF!</definedName>
    <definedName name="SalProj709100.60000">#REF!</definedName>
    <definedName name="SalProj709100.60100">#REF!</definedName>
    <definedName name="SalProj709100.60110">#REF!</definedName>
    <definedName name="SalProj709100.60120">#REF!</definedName>
    <definedName name="SalProj709100.60130">#REF!</definedName>
    <definedName name="SalProj709100.60135">#REF!</definedName>
    <definedName name="SalProj709100.60140">#REF!</definedName>
    <definedName name="SalProj709100.60145">#REF!</definedName>
    <definedName name="SalProj709105.60000">#REF!</definedName>
    <definedName name="SalProj709105.60100">#REF!</definedName>
    <definedName name="SalProj709105.60110">#REF!</definedName>
    <definedName name="SalProj709105.60120">#REF!</definedName>
    <definedName name="SalProj709105.60130">#REF!</definedName>
    <definedName name="SalProj709105.60135">#REF!</definedName>
    <definedName name="SalProj709105.60140">#REF!</definedName>
    <definedName name="SalProj709105.60145">#REF!</definedName>
    <definedName name="SalProj709120.60000">#REF!</definedName>
    <definedName name="SalProj709120.60100">#REF!</definedName>
    <definedName name="SalProj709120.60110">#REF!</definedName>
    <definedName name="SalProj709120.60120">#REF!</definedName>
    <definedName name="SalProj709120.60130">#REF!</definedName>
    <definedName name="SalProj709120.60135">#REF!</definedName>
    <definedName name="SalProj709120.60140">#REF!</definedName>
    <definedName name="SalProj709120.60145">#REF!</definedName>
    <definedName name="SalProj709127.60000">#REF!</definedName>
    <definedName name="SalProj709127.60100">#REF!</definedName>
    <definedName name="SalProj709127.60110">#REF!</definedName>
    <definedName name="SalProj709127.60120">#REF!</definedName>
    <definedName name="SalProj709127.60130">#REF!</definedName>
    <definedName name="SalProj709127.60135">#REF!</definedName>
    <definedName name="SalProj709127.60140">#REF!</definedName>
    <definedName name="SalProj709127.60145">#REF!</definedName>
    <definedName name="SalProj709128.60000">#REF!</definedName>
    <definedName name="SalProj709128.60100">#REF!</definedName>
    <definedName name="SalProj709128.60110">#REF!</definedName>
    <definedName name="SalProj709128.60120">#REF!</definedName>
    <definedName name="SalProj709128.60130">#REF!</definedName>
    <definedName name="SalProj709128.60135">#REF!</definedName>
    <definedName name="SalProj709128.60140">#REF!</definedName>
    <definedName name="SalProj709128.60145">#REF!</definedName>
    <definedName name="SalProj709130.60000">#REF!</definedName>
    <definedName name="SalProj709130.60100">#REF!</definedName>
    <definedName name="SalProj709130.60110">#REF!</definedName>
    <definedName name="SalProj709130.60120">#REF!</definedName>
    <definedName name="SalProj709130.60130">#REF!</definedName>
    <definedName name="SalProj709130.60135">#REF!</definedName>
    <definedName name="SalProj709130.60140">#REF!</definedName>
    <definedName name="SalProj709130.60145">#REF!</definedName>
    <definedName name="SalProj709140.60000">#REF!</definedName>
    <definedName name="SalProj709140.60100">#REF!</definedName>
    <definedName name="SalProj709140.60110">#REF!</definedName>
    <definedName name="SalProj709140.60120">#REF!</definedName>
    <definedName name="SalProj709140.60130">#REF!</definedName>
    <definedName name="SalProj709140.60135">#REF!</definedName>
    <definedName name="SalProj709140.60140">#REF!</definedName>
    <definedName name="SalProj709140.60145">#REF!</definedName>
    <definedName name="SalProj709151.60000">#REF!</definedName>
    <definedName name="SalProj709151.60100">#REF!</definedName>
    <definedName name="SalProj709151.60110">#REF!</definedName>
    <definedName name="SalProj709151.60120">#REF!</definedName>
    <definedName name="SalProj709151.60130">#REF!</definedName>
    <definedName name="SalProj709151.60135">#REF!</definedName>
    <definedName name="SalProj709151.60140">#REF!</definedName>
    <definedName name="SalProj709151.60145">#REF!</definedName>
    <definedName name="SalProj709155.60000">#REF!</definedName>
    <definedName name="SalProj709155.60100">#REF!</definedName>
    <definedName name="SalProj709155.60110">#REF!</definedName>
    <definedName name="SalProj709155.60120">#REF!</definedName>
    <definedName name="SalProj709155.60130">#REF!</definedName>
    <definedName name="SalProj709155.60135">#REF!</definedName>
    <definedName name="SalProj709155.60140">#REF!</definedName>
    <definedName name="SalProj709155.60145">#REF!</definedName>
    <definedName name="SalProj709175.60000">#REF!</definedName>
    <definedName name="SalProj709175.60100">#REF!</definedName>
    <definedName name="SalProj709175.60110">#REF!</definedName>
    <definedName name="SalProj709175.60120">#REF!</definedName>
    <definedName name="SalProj709175.60130">#REF!</definedName>
    <definedName name="SalProj709175.60135">#REF!</definedName>
    <definedName name="SalProj709175.60140">#REF!</definedName>
    <definedName name="SalProj709175.60145">#REF!</definedName>
    <definedName name="SalProj709186.60000">#REF!</definedName>
    <definedName name="SalProj709186.60100">#REF!</definedName>
    <definedName name="SalProj709186.60110">#REF!</definedName>
    <definedName name="SalProj709186.60120">#REF!</definedName>
    <definedName name="SalProj709186.60130">#REF!</definedName>
    <definedName name="SalProj709186.60135">#REF!</definedName>
    <definedName name="SalProj709186.60140">#REF!</definedName>
    <definedName name="SalProj709186.60145">#REF!</definedName>
    <definedName name="SalProj709191.60000">#REF!</definedName>
    <definedName name="SalProj709191.60100">#REF!</definedName>
    <definedName name="SalProj709191.60110">#REF!</definedName>
    <definedName name="SalProj709191.60120">#REF!</definedName>
    <definedName name="SalProj709191.60130">#REF!</definedName>
    <definedName name="SalProj709191.60135">#REF!</definedName>
    <definedName name="SalProj709191.60140">#REF!</definedName>
    <definedName name="SalProj709191.60145">#REF!</definedName>
    <definedName name="SalProj709500.60000">#REF!</definedName>
    <definedName name="SalProj709500.60100">#REF!</definedName>
    <definedName name="SalProj709500.60110">#REF!</definedName>
    <definedName name="SalProj709500.60120">#REF!</definedName>
    <definedName name="SalProj709500.60130">#REF!</definedName>
    <definedName name="SalProj709500.60135">#REF!</definedName>
    <definedName name="SalProj709500.60140">#REF!</definedName>
    <definedName name="SalProj709500.60145">#REF!</definedName>
    <definedName name="SalProj709505.60000">#REF!</definedName>
    <definedName name="SalProj709505.60100">#REF!</definedName>
    <definedName name="SalProj709505.60110">#REF!</definedName>
    <definedName name="SalProj709505.60120">#REF!</definedName>
    <definedName name="SalProj709505.60130">#REF!</definedName>
    <definedName name="SalProj709505.60135">#REF!</definedName>
    <definedName name="SalProj709505.60140">#REF!</definedName>
    <definedName name="SalProj709505.60145">#REF!</definedName>
    <definedName name="SalProj709510.60000">#REF!</definedName>
    <definedName name="SalProj709510.60100">#REF!</definedName>
    <definedName name="SalProj709510.60110">#REF!</definedName>
    <definedName name="SalProj709510.60120">#REF!</definedName>
    <definedName name="SalProj709510.60130">#REF!</definedName>
    <definedName name="SalProj709510.60135">#REF!</definedName>
    <definedName name="SalProj709510.60140">#REF!</definedName>
    <definedName name="SalProj709510.60145">#REF!</definedName>
    <definedName name="SalProj709525.60000">#REF!</definedName>
    <definedName name="SalProj709525.60100">#REF!</definedName>
    <definedName name="SalProj709525.60110">#REF!</definedName>
    <definedName name="SalProj709525.60120">#REF!</definedName>
    <definedName name="SalProj709525.60130">#REF!</definedName>
    <definedName name="SalProj709525.60135">#REF!</definedName>
    <definedName name="SalProj709525.60140">#REF!</definedName>
    <definedName name="SalProj709525.60145">#REF!</definedName>
    <definedName name="SalProj709530.60000">#REF!</definedName>
    <definedName name="SalProj709530.60100">#REF!</definedName>
    <definedName name="SalProj709530.60110">#REF!</definedName>
    <definedName name="SalProj709530.60120">#REF!</definedName>
    <definedName name="SalProj709530.60130">#REF!</definedName>
    <definedName name="SalProj709530.60135">#REF!</definedName>
    <definedName name="SalProj709530.60140">#REF!</definedName>
    <definedName name="SalProj709530.60145">#REF!</definedName>
    <definedName name="SalProj709531.60000">#REF!</definedName>
    <definedName name="SalProj709531.60100">#REF!</definedName>
    <definedName name="SalProj709531.60110">#REF!</definedName>
    <definedName name="SalProj709531.60120">#REF!</definedName>
    <definedName name="SalProj709531.60130">#REF!</definedName>
    <definedName name="SalProj709531.60135">#REF!</definedName>
    <definedName name="SalProj709531.60140">#REF!</definedName>
    <definedName name="SalProj709531.60145">#REF!</definedName>
    <definedName name="SalProj709532.60000">#REF!</definedName>
    <definedName name="SalProj709532.60100">#REF!</definedName>
    <definedName name="SalProj709532.60110">#REF!</definedName>
    <definedName name="SalProj709532.60120">#REF!</definedName>
    <definedName name="SalProj709532.60130">#REF!</definedName>
    <definedName name="SalProj709532.60135">#REF!</definedName>
    <definedName name="SalProj709532.60140">#REF!</definedName>
    <definedName name="SalProj709532.60145">#REF!</definedName>
    <definedName name="SalProj709535.60000">#REF!</definedName>
    <definedName name="SalProj709535.60100">#REF!</definedName>
    <definedName name="SalProj709535.60110">#REF!</definedName>
    <definedName name="SalProj709535.60120">#REF!</definedName>
    <definedName name="SalProj709535.60130">#REF!</definedName>
    <definedName name="SalProj709535.60135">#REF!</definedName>
    <definedName name="SalProj709535.60140">#REF!</definedName>
    <definedName name="SalProj709535.60145">#REF!</definedName>
    <definedName name="SalProj709540.60000">#REF!</definedName>
    <definedName name="SalProj709540.60100">#REF!</definedName>
    <definedName name="SalProj709540.60110">#REF!</definedName>
    <definedName name="SalProj709540.60120">#REF!</definedName>
    <definedName name="SalProj709540.60130">#REF!</definedName>
    <definedName name="SalProj709540.60135">#REF!</definedName>
    <definedName name="SalProj709540.60140">#REF!</definedName>
    <definedName name="SalProj709540.60145">#REF!</definedName>
    <definedName name="SalProj709599.60000">#REF!</definedName>
    <definedName name="SalProj709599.60100">#REF!</definedName>
    <definedName name="SalProj709599.60110">#REF!</definedName>
    <definedName name="SalProj709599.60120">#REF!</definedName>
    <definedName name="SalProj709599.60130">#REF!</definedName>
    <definedName name="SalProj709599.60135">#REF!</definedName>
    <definedName name="SalProj709599.60140">#REF!</definedName>
    <definedName name="SalProj709599.60145">#REF!</definedName>
    <definedName name="SalProj709600.60000">#REF!</definedName>
    <definedName name="SalProj709600.60100">#REF!</definedName>
    <definedName name="SalProj709600.60110">#REF!</definedName>
    <definedName name="SalProj709600.60120">#REF!</definedName>
    <definedName name="SalProj709600.60130">#REF!</definedName>
    <definedName name="SalProj709600.60135">#REF!</definedName>
    <definedName name="SalProj709600.60140">#REF!</definedName>
    <definedName name="SalProj709600.60145">#REF!</definedName>
    <definedName name="SalProj709604.60000">#REF!</definedName>
    <definedName name="SalProj709604.60100">#REF!</definedName>
    <definedName name="SalProj709604.60110">#REF!</definedName>
    <definedName name="SalProj709604.60120">#REF!</definedName>
    <definedName name="SalProj709604.60130">#REF!</definedName>
    <definedName name="SalProj709604.60135">#REF!</definedName>
    <definedName name="SalProj709604.60140">#REF!</definedName>
    <definedName name="SalProj709604.60145">#REF!</definedName>
    <definedName name="SalProj709609.60000">#REF!</definedName>
    <definedName name="SalProj709609.60100">#REF!</definedName>
    <definedName name="SalProj709609.60110">#REF!</definedName>
    <definedName name="SalProj709609.60120">#REF!</definedName>
    <definedName name="SalProj709609.60130">#REF!</definedName>
    <definedName name="SalProj709609.60135">#REF!</definedName>
    <definedName name="SalProj709609.60140">#REF!</definedName>
    <definedName name="SalProj709609.60145">#REF!</definedName>
    <definedName name="SalProj709616.60000">#REF!</definedName>
    <definedName name="SalProj709616.60100">#REF!</definedName>
    <definedName name="SalProj709616.60110">#REF!</definedName>
    <definedName name="SalProj709616.60120">#REF!</definedName>
    <definedName name="SalProj709616.60130">#REF!</definedName>
    <definedName name="SalProj709616.60135">#REF!</definedName>
    <definedName name="SalProj709616.60140">#REF!</definedName>
    <definedName name="SalProj709616.60145">#REF!</definedName>
    <definedName name="SalProj709656.60000">#REF!</definedName>
    <definedName name="SalProj709656.60100">#REF!</definedName>
    <definedName name="SalProj709656.60110">#REF!</definedName>
    <definedName name="SalProj709656.60120">#REF!</definedName>
    <definedName name="SalProj709656.60130">#REF!</definedName>
    <definedName name="SalProj709656.60135">#REF!</definedName>
    <definedName name="SalProj709656.60140">#REF!</definedName>
    <definedName name="SalProj709656.60145">#REF!</definedName>
    <definedName name="SalProjBdConv.60000">#REF!</definedName>
    <definedName name="SalProjBdConv.60100">#REF!</definedName>
    <definedName name="SalProjBdConv.60110">#REF!</definedName>
    <definedName name="SalProjBdConv.60120">#REF!</definedName>
    <definedName name="SalProjBdConv.60130">#REF!</definedName>
    <definedName name="SalProjBdConv.60135">#REF!</definedName>
    <definedName name="SalProjBdConv.60140">#REF!</definedName>
    <definedName name="SalProjBdConv.60145">#REF!</definedName>
    <definedName name="SalProjCDM.60000">#REF!</definedName>
    <definedName name="SalProjCDM.60100">#REF!</definedName>
    <definedName name="SalProjCDM.60110">#REF!</definedName>
    <definedName name="SalProjCDM.60120">#REF!</definedName>
    <definedName name="SalProjCDM.60130">#REF!</definedName>
    <definedName name="SalProjCDM.60135">#REF!</definedName>
    <definedName name="SalProjCDM.60140">#REF!</definedName>
    <definedName name="SalProjCDM.60145">#REF!</definedName>
    <definedName name="SalProjGoogle.60000">#REF!</definedName>
    <definedName name="SalProjGoogle.60100">#REF!</definedName>
    <definedName name="SalProjGoogle.60110">#REF!</definedName>
    <definedName name="SalProjGoogle.60120">#REF!</definedName>
    <definedName name="SalProjGoogle.60130">#REF!</definedName>
    <definedName name="SalProjGoogle.60135">#REF!</definedName>
    <definedName name="SalProjGoogle.60140">#REF!</definedName>
    <definedName name="SalProjGoogle.60145">#REF!</definedName>
    <definedName name="SalProjWEB.60000">#REF!</definedName>
    <definedName name="SalProjWEB.60100">#REF!</definedName>
    <definedName name="SalProjWEB.60110">#REF!</definedName>
    <definedName name="SalProjWEB.60120">#REF!</definedName>
    <definedName name="SalProjWEB.60130">#REF!</definedName>
    <definedName name="SalProjWEB.60135">#REF!</definedName>
    <definedName name="SalProjWEB.60140">#REF!</definedName>
    <definedName name="SalProjWEB.60145">#REF!</definedName>
    <definedName name="SAPDATA">'[7]SAP DATA (PIVOT TABLE)'!$A$1:$L$500</definedName>
    <definedName name="Steps">'[8]10 Wage'!$A$1:$M$406</definedName>
    <definedName name="Temp709175">#REF!</definedName>
    <definedName name="Temp709616">#REF!</definedName>
    <definedName name="TEST0">#REF!</definedName>
    <definedName name="TESTHKEY">#REF!</definedName>
    <definedName name="TESTKEYS">#REF!</definedName>
    <definedName name="TESTVKEY">#REF!</definedName>
    <definedName name="Tim">#REF!</definedName>
    <definedName name="TSUP">#REF!</definedName>
    <definedName name="TSUPS">#REF!</definedName>
    <definedName name="TSUPSUR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1" i="3"/>
  <c r="AF30"/>
  <c r="AF29"/>
  <c r="AM32"/>
  <c r="AL27"/>
  <c r="AJ27"/>
  <c r="AI32"/>
  <c r="AH32"/>
  <c r="AD27"/>
  <c r="AC27"/>
  <c r="AB27"/>
  <c r="AA27"/>
  <c r="Z27"/>
  <c r="X27"/>
  <c r="W27"/>
  <c r="V27"/>
  <c r="U27"/>
  <c r="T27"/>
  <c r="S27"/>
  <c r="R27"/>
  <c r="Q27"/>
  <c r="P27"/>
  <c r="O27"/>
  <c r="N27"/>
  <c r="L27"/>
  <c r="K27"/>
  <c r="J27"/>
  <c r="I27"/>
  <c r="H27"/>
  <c r="G27"/>
  <c r="F27"/>
  <c r="E27"/>
  <c r="D27"/>
  <c r="J54" i="2"/>
  <c r="T54"/>
  <c r="L54"/>
  <c r="K12" i="3"/>
  <c r="H12"/>
  <c r="G12"/>
  <c r="E12"/>
  <c r="K11"/>
  <c r="J11"/>
  <c r="I11"/>
  <c r="F11"/>
  <c r="C11"/>
  <c r="W68" i="2"/>
  <c r="W67"/>
  <c r="W64"/>
  <c r="W62"/>
  <c r="H11" i="3"/>
  <c r="E11"/>
  <c r="L11"/>
  <c r="D11"/>
  <c r="G11"/>
  <c r="F12"/>
  <c r="L12"/>
  <c r="D12"/>
  <c r="I12"/>
  <c r="J12"/>
  <c r="C12"/>
  <c r="K54" i="2"/>
  <c r="I54"/>
  <c r="W49"/>
  <c r="W47"/>
  <c r="W45"/>
  <c r="W41"/>
  <c r="W39"/>
  <c r="W37"/>
  <c r="W35"/>
  <c r="W33"/>
  <c r="U31"/>
  <c r="S31"/>
  <c r="R31"/>
  <c r="P31"/>
  <c r="L31"/>
  <c r="K31"/>
  <c r="H31"/>
  <c r="W30"/>
  <c r="O31"/>
  <c r="T31"/>
  <c r="Q31"/>
  <c r="M31"/>
  <c r="J31"/>
  <c r="I31"/>
  <c r="U26"/>
  <c r="S26"/>
  <c r="R26"/>
  <c r="Q26"/>
  <c r="P26"/>
  <c r="O26"/>
  <c r="W25"/>
  <c r="N26"/>
  <c r="J19"/>
  <c r="J11" s="1"/>
  <c r="H26"/>
  <c r="T19"/>
  <c r="T11" s="1"/>
  <c r="S17"/>
  <c r="N17"/>
  <c r="M17"/>
  <c r="J17"/>
  <c r="W16"/>
  <c r="I17"/>
  <c r="W15"/>
  <c r="W14"/>
  <c r="T17"/>
  <c r="R17"/>
  <c r="O17"/>
  <c r="K17"/>
  <c r="W9"/>
  <c r="M7"/>
  <c r="I7"/>
  <c r="W5"/>
  <c r="Q77" i="1"/>
  <c r="G62"/>
  <c r="Q59"/>
  <c r="K62"/>
  <c r="P56"/>
  <c r="Q55"/>
  <c r="L51"/>
  <c r="K51"/>
  <c r="F51"/>
  <c r="H51"/>
  <c r="D51"/>
  <c r="L45"/>
  <c r="G45"/>
  <c r="D45"/>
  <c r="Q43"/>
  <c r="Q42"/>
  <c r="M45"/>
  <c r="I45"/>
  <c r="E45"/>
  <c r="M39"/>
  <c r="J39"/>
  <c r="M38"/>
  <c r="M33"/>
  <c r="M35" s="1"/>
  <c r="J32"/>
  <c r="Q32" s="1"/>
  <c r="N30"/>
  <c r="N33" s="1"/>
  <c r="H30"/>
  <c r="G30"/>
  <c r="G33" s="1"/>
  <c r="F30"/>
  <c r="F33" s="1"/>
  <c r="E30"/>
  <c r="D30"/>
  <c r="C30"/>
  <c r="C33" s="1"/>
  <c r="H20"/>
  <c r="L20"/>
  <c r="O11"/>
  <c r="O64" s="1"/>
  <c r="O70" s="1"/>
  <c r="O79" s="1"/>
  <c r="M11"/>
  <c r="J11"/>
  <c r="J33" l="1"/>
  <c r="Q9"/>
  <c r="C20"/>
  <c r="G20"/>
  <c r="K20"/>
  <c r="Q15"/>
  <c r="F20"/>
  <c r="N20"/>
  <c r="L62"/>
  <c r="E20"/>
  <c r="I20"/>
  <c r="M20"/>
  <c r="Q19"/>
  <c r="J20"/>
  <c r="E51"/>
  <c r="I51"/>
  <c r="N51"/>
  <c r="M62"/>
  <c r="Q17"/>
  <c r="Q72"/>
  <c r="C75"/>
  <c r="D20"/>
  <c r="L33"/>
  <c r="Q44"/>
  <c r="Q30"/>
  <c r="D33"/>
  <c r="H33"/>
  <c r="Q41"/>
  <c r="J45"/>
  <c r="C51"/>
  <c r="Q61"/>
  <c r="D62"/>
  <c r="I62"/>
  <c r="Q74"/>
  <c r="W51" i="2"/>
  <c r="Q16" i="1"/>
  <c r="E33"/>
  <c r="F45"/>
  <c r="K45"/>
  <c r="Q60"/>
  <c r="E62"/>
  <c r="Q66"/>
  <c r="Q73"/>
  <c r="Q18"/>
  <c r="K33"/>
  <c r="C45"/>
  <c r="H45"/>
  <c r="N45"/>
  <c r="Q47"/>
  <c r="Q48"/>
  <c r="Q49"/>
  <c r="Q50"/>
  <c r="G51"/>
  <c r="Q58"/>
  <c r="C62"/>
  <c r="H62"/>
  <c r="N62"/>
  <c r="W24" i="2"/>
  <c r="H7"/>
  <c r="H19"/>
  <c r="L7"/>
  <c r="L26"/>
  <c r="L19"/>
  <c r="L11" s="1"/>
  <c r="T26"/>
  <c r="T7"/>
  <c r="M51" i="1"/>
  <c r="F62"/>
  <c r="W29" i="2"/>
  <c r="I31" i="1" s="1"/>
  <c r="N31" i="2"/>
  <c r="K19"/>
  <c r="K11" s="1"/>
  <c r="K26"/>
  <c r="K7"/>
  <c r="O19"/>
  <c r="O11" s="1"/>
  <c r="O7"/>
  <c r="I26"/>
  <c r="I19"/>
  <c r="I11" s="1"/>
  <c r="M26"/>
  <c r="M19"/>
  <c r="M11" s="1"/>
  <c r="W23"/>
  <c r="J7"/>
  <c r="N7"/>
  <c r="N19"/>
  <c r="N11" s="1"/>
  <c r="J26"/>
  <c r="H17"/>
  <c r="L17"/>
  <c r="Q17"/>
  <c r="W58"/>
  <c r="D32" i="3"/>
  <c r="H5" i="1" s="1"/>
  <c r="H32" i="3"/>
  <c r="N5" i="1" s="1"/>
  <c r="L32" i="3"/>
  <c r="I5" i="1" s="1"/>
  <c r="Q32" i="3"/>
  <c r="U32"/>
  <c r="Z32"/>
  <c r="AD32"/>
  <c r="W28" i="2"/>
  <c r="W60"/>
  <c r="E32" i="3"/>
  <c r="I32"/>
  <c r="G5" i="1" s="1"/>
  <c r="N32" i="3"/>
  <c r="R32"/>
  <c r="V32"/>
  <c r="AA32"/>
  <c r="F32"/>
  <c r="M5" i="1" s="1"/>
  <c r="J32" i="3"/>
  <c r="E5" i="1" s="1"/>
  <c r="O32" i="3"/>
  <c r="S32"/>
  <c r="W32"/>
  <c r="AB32"/>
  <c r="W66" i="2"/>
  <c r="H54"/>
  <c r="C27" i="3"/>
  <c r="G32"/>
  <c r="D5" i="1" s="1"/>
  <c r="K32" i="3"/>
  <c r="F5" i="1" s="1"/>
  <c r="P32" i="3"/>
  <c r="T32"/>
  <c r="X32"/>
  <c r="AC32"/>
  <c r="AH27"/>
  <c r="AM27"/>
  <c r="AJ32"/>
  <c r="AH33" s="1"/>
  <c r="AI27"/>
  <c r="AL32"/>
  <c r="W13" i="2"/>
  <c r="W56"/>
  <c r="W31" l="1"/>
  <c r="W17"/>
  <c r="I33" i="1"/>
  <c r="Q31"/>
  <c r="H11" i="2"/>
  <c r="W11" s="1"/>
  <c r="H13" i="1" s="1"/>
  <c r="W19" i="2"/>
  <c r="Q45" i="1"/>
  <c r="Q33"/>
  <c r="Q20"/>
  <c r="I68"/>
  <c r="D68"/>
  <c r="H68"/>
  <c r="M68"/>
  <c r="E68"/>
  <c r="C68"/>
  <c r="N68"/>
  <c r="M54" i="2"/>
  <c r="W54" s="1"/>
  <c r="G68" i="1"/>
  <c r="R33" i="3"/>
  <c r="L10" i="1"/>
  <c r="G10"/>
  <c r="C10"/>
  <c r="I10"/>
  <c r="E10"/>
  <c r="N10"/>
  <c r="F10"/>
  <c r="D10"/>
  <c r="K10"/>
  <c r="H10"/>
  <c r="H22"/>
  <c r="D22"/>
  <c r="J22"/>
  <c r="F22"/>
  <c r="N22"/>
  <c r="C22"/>
  <c r="G22"/>
  <c r="I22"/>
  <c r="E22"/>
  <c r="W26" i="2"/>
  <c r="W7"/>
  <c r="G7" i="1" s="1"/>
  <c r="Q51"/>
  <c r="AB33" i="3"/>
  <c r="AL33"/>
  <c r="M53" i="1"/>
  <c r="H53"/>
  <c r="D53"/>
  <c r="N53"/>
  <c r="G53"/>
  <c r="K53"/>
  <c r="E53"/>
  <c r="I53"/>
  <c r="C53"/>
  <c r="L53"/>
  <c r="F53"/>
  <c r="C32" i="3"/>
  <c r="I26" i="1"/>
  <c r="E26"/>
  <c r="N26"/>
  <c r="G26"/>
  <c r="C26"/>
  <c r="J26"/>
  <c r="F26"/>
  <c r="D26"/>
  <c r="H26"/>
  <c r="L35"/>
  <c r="I37"/>
  <c r="E37"/>
  <c r="H37"/>
  <c r="C37"/>
  <c r="L37"/>
  <c r="F37"/>
  <c r="K37"/>
  <c r="D37"/>
  <c r="G37"/>
  <c r="N37"/>
  <c r="F39" i="2"/>
  <c r="E7" i="1"/>
  <c r="U33" i="3"/>
  <c r="Q62" i="1"/>
  <c r="K35"/>
  <c r="Q75"/>
  <c r="L68"/>
  <c r="Q38"/>
  <c r="E13" l="1"/>
  <c r="F13"/>
  <c r="K13"/>
  <c r="H7"/>
  <c r="M54"/>
  <c r="M56" s="1"/>
  <c r="M64" s="1"/>
  <c r="M70" s="1"/>
  <c r="M79" s="1"/>
  <c r="G54"/>
  <c r="G56" s="1"/>
  <c r="E54"/>
  <c r="D54"/>
  <c r="D56" s="1"/>
  <c r="H54"/>
  <c r="L54"/>
  <c r="L56" s="1"/>
  <c r="I54"/>
  <c r="F54"/>
  <c r="F56" s="1"/>
  <c r="C54"/>
  <c r="C56" s="1"/>
  <c r="N54"/>
  <c r="N56" s="1"/>
  <c r="K54"/>
  <c r="E39"/>
  <c r="F7"/>
  <c r="N7"/>
  <c r="N39"/>
  <c r="F39"/>
  <c r="AF32" i="3"/>
  <c r="C33"/>
  <c r="C5" i="1"/>
  <c r="I25"/>
  <c r="E25"/>
  <c r="N25"/>
  <c r="G25"/>
  <c r="C25"/>
  <c r="D25"/>
  <c r="J25"/>
  <c r="H25"/>
  <c r="F25"/>
  <c r="K11"/>
  <c r="E11"/>
  <c r="L11"/>
  <c r="C13"/>
  <c r="L13"/>
  <c r="G39"/>
  <c r="Q53"/>
  <c r="D11"/>
  <c r="Q68"/>
  <c r="J7"/>
  <c r="C7"/>
  <c r="I7"/>
  <c r="D39"/>
  <c r="Q37"/>
  <c r="C39"/>
  <c r="I39"/>
  <c r="E56"/>
  <c r="F11"/>
  <c r="Q10"/>
  <c r="C11"/>
  <c r="N13"/>
  <c r="D13"/>
  <c r="J13"/>
  <c r="L39"/>
  <c r="I11"/>
  <c r="D7"/>
  <c r="K39"/>
  <c r="H39"/>
  <c r="Q26"/>
  <c r="H56"/>
  <c r="I27"/>
  <c r="E27"/>
  <c r="N27"/>
  <c r="G27"/>
  <c r="C27"/>
  <c r="J27"/>
  <c r="F27"/>
  <c r="D27"/>
  <c r="H27"/>
  <c r="Q22"/>
  <c r="H11"/>
  <c r="N11"/>
  <c r="G11"/>
  <c r="I13"/>
  <c r="G13"/>
  <c r="Q39" l="1"/>
  <c r="K56"/>
  <c r="K64" s="1"/>
  <c r="K70" s="1"/>
  <c r="K79" s="1"/>
  <c r="L64"/>
  <c r="L70" s="1"/>
  <c r="L79" s="1"/>
  <c r="Q11"/>
  <c r="Q13"/>
  <c r="H28"/>
  <c r="H35" s="1"/>
  <c r="G28"/>
  <c r="G35" s="1"/>
  <c r="Q5"/>
  <c r="J28"/>
  <c r="J35" s="1"/>
  <c r="N28"/>
  <c r="N35" s="1"/>
  <c r="D28"/>
  <c r="D35" s="1"/>
  <c r="E28"/>
  <c r="E35" s="1"/>
  <c r="Q27"/>
  <c r="H64"/>
  <c r="H70" s="1"/>
  <c r="H79" s="1"/>
  <c r="I56"/>
  <c r="Q7"/>
  <c r="F28"/>
  <c r="F35" s="1"/>
  <c r="C28"/>
  <c r="C64" s="1"/>
  <c r="C70" s="1"/>
  <c r="Q25"/>
  <c r="I28"/>
  <c r="I35" s="1"/>
  <c r="Q54"/>
  <c r="Q56" s="1"/>
  <c r="I64" l="1"/>
  <c r="I70" s="1"/>
  <c r="I79" s="1"/>
  <c r="N64"/>
  <c r="N70" s="1"/>
  <c r="N79" s="1"/>
  <c r="C79"/>
  <c r="J64"/>
  <c r="J70" s="1"/>
  <c r="J79" s="1"/>
  <c r="F64"/>
  <c r="F70" s="1"/>
  <c r="F79" s="1"/>
  <c r="G64"/>
  <c r="G70" s="1"/>
  <c r="G79" s="1"/>
  <c r="Q28"/>
  <c r="C35"/>
  <c r="Q35" s="1"/>
  <c r="E64"/>
  <c r="E70" s="1"/>
  <c r="E79" s="1"/>
  <c r="D64"/>
  <c r="D70" s="1"/>
  <c r="D79" s="1"/>
  <c r="Q70" l="1"/>
  <c r="Q79"/>
  <c r="Q64"/>
</calcChain>
</file>

<file path=xl/comments1.xml><?xml version="1.0" encoding="utf-8"?>
<comments xmlns="http://schemas.openxmlformats.org/spreadsheetml/2006/main">
  <authors>
    <author>BROWER Chris</author>
  </authors>
  <commentList>
    <comment ref="L5" authorId="0">
      <text>
        <r>
          <rPr>
            <b/>
            <sz val="8"/>
            <color indexed="81"/>
            <rFont val="Tahoma"/>
            <family val="2"/>
          </rPr>
          <t>BROWER Chris:</t>
        </r>
        <r>
          <rPr>
            <sz val="8"/>
            <color indexed="81"/>
            <rFont val="Tahoma"/>
            <family val="2"/>
          </rPr>
          <t xml:space="preserve">
Variance with IT Cost Center Allocations tab due to removal of Local 88 President's personnel costs. These are re-allocated in the IT Business Services line with the LAN team.</t>
        </r>
      </text>
    </comment>
  </commentList>
</comments>
</file>

<file path=xl/sharedStrings.xml><?xml version="1.0" encoding="utf-8"?>
<sst xmlns="http://schemas.openxmlformats.org/spreadsheetml/2006/main" count="396" uniqueCount="230">
  <si>
    <t>FY17 Department Allocations</t>
  </si>
  <si>
    <t>DCHS</t>
  </si>
  <si>
    <t>DCJ</t>
  </si>
  <si>
    <t>DCM</t>
  </si>
  <si>
    <t>NOND</t>
  </si>
  <si>
    <t>DCS</t>
  </si>
  <si>
    <t>Health</t>
  </si>
  <si>
    <t>Lib - Staff</t>
  </si>
  <si>
    <t>Lib - Public</t>
  </si>
  <si>
    <t>MCDA</t>
  </si>
  <si>
    <t>MCSO</t>
  </si>
  <si>
    <t>DSS-J</t>
  </si>
  <si>
    <t>DCA</t>
  </si>
  <si>
    <t>External</t>
  </si>
  <si>
    <t>Total</t>
  </si>
  <si>
    <t>Application Services</t>
  </si>
  <si>
    <t>Help Desk</t>
  </si>
  <si>
    <t>Network Svcs - Direct Circuits</t>
  </si>
  <si>
    <t>Network Svcs - Indirect Circuits</t>
  </si>
  <si>
    <t>Network Svcs - Circuits</t>
  </si>
  <si>
    <t>Security</t>
  </si>
  <si>
    <t>Ent Apps - Projects &amp; Support</t>
  </si>
  <si>
    <t>Ent Apps - Mobile Services</t>
  </si>
  <si>
    <t>Ent Apps - Web, Email &amp; Tracking</t>
  </si>
  <si>
    <t>Ent Apps - Enterprise</t>
  </si>
  <si>
    <t>Ent Apps - Countywide Software</t>
  </si>
  <si>
    <t>Enterprise Application Services</t>
  </si>
  <si>
    <t>Desktop Service</t>
  </si>
  <si>
    <t>Desktop Devices</t>
  </si>
  <si>
    <t>PC</t>
  </si>
  <si>
    <t>Laptops/Tablets</t>
  </si>
  <si>
    <t>Other</t>
  </si>
  <si>
    <t>Total Devices:</t>
  </si>
  <si>
    <t>Software - Depts</t>
  </si>
  <si>
    <t>Software - Library Staff</t>
  </si>
  <si>
    <t>Software - Library Public</t>
  </si>
  <si>
    <t>Total Software:</t>
  </si>
  <si>
    <t>Total Desktop Rate</t>
  </si>
  <si>
    <t>SAP - Support Services</t>
  </si>
  <si>
    <t>SAP - Tech Services</t>
  </si>
  <si>
    <t>SAP Support</t>
  </si>
  <si>
    <t>Data &amp; Rep Svcs - Projects &amp; Support</t>
  </si>
  <si>
    <t>Data &amp; Rep Svcs - Enterprise</t>
  </si>
  <si>
    <t>Data &amp; Rep Svcs - Hosting</t>
  </si>
  <si>
    <t>DARS - Servers and Storage</t>
  </si>
  <si>
    <t>Data &amp; Reporting  Services</t>
  </si>
  <si>
    <t>GIS - Projects</t>
  </si>
  <si>
    <t>GIS - Hosting</t>
  </si>
  <si>
    <t>GIS - Enterprise</t>
  </si>
  <si>
    <t>GIS - Tech Services</t>
  </si>
  <si>
    <t>GIS Services</t>
  </si>
  <si>
    <t>PPM - Projects</t>
  </si>
  <si>
    <t>PPM - Enterprise</t>
  </si>
  <si>
    <t>PPM - Project Credit</t>
  </si>
  <si>
    <t>Project &amp; Portfolio Mgmt</t>
  </si>
  <si>
    <t>Server Allocation</t>
  </si>
  <si>
    <t>Storage Allocation</t>
  </si>
  <si>
    <t>Staff Allocation</t>
  </si>
  <si>
    <t>Enterprise Allocation</t>
  </si>
  <si>
    <t>Tech Services</t>
  </si>
  <si>
    <t>IT Business Services:</t>
  </si>
  <si>
    <t>Other Adjustments:</t>
  </si>
  <si>
    <t>Telecom - Direct Personnel</t>
  </si>
  <si>
    <t>Telecom - Indirect</t>
  </si>
  <si>
    <t>Telecom - Enterprise</t>
  </si>
  <si>
    <t>Outside Agency Telecom Collection</t>
  </si>
  <si>
    <t>FY17 Rate Drivers</t>
  </si>
  <si>
    <t>FY17 Projected Allocations</t>
  </si>
  <si>
    <t>Driver</t>
  </si>
  <si>
    <t>Service
Rate</t>
  </si>
  <si>
    <t>IT and Enterprise</t>
  </si>
  <si>
    <t>Device Count</t>
  </si>
  <si>
    <t>Circuit Count</t>
  </si>
  <si>
    <t>Customer Apps</t>
  </si>
  <si>
    <t>Mobile Devices</t>
  </si>
  <si>
    <t>Various</t>
  </si>
  <si>
    <t>Device Rates</t>
  </si>
  <si>
    <t>Device Sub-total:</t>
  </si>
  <si>
    <t>Software Sub-total:</t>
  </si>
  <si>
    <t>County Headcount</t>
  </si>
  <si>
    <t>Project Hours</t>
  </si>
  <si>
    <t>Services Used</t>
  </si>
  <si>
    <t>Host &amp; Ent</t>
  </si>
  <si>
    <t>App Svc Cost Center FTE</t>
  </si>
  <si>
    <t>Project Hours Estimate</t>
  </si>
  <si>
    <t>Physical Servers</t>
  </si>
  <si>
    <t>Server Count</t>
  </si>
  <si>
    <t>Virtual Servers</t>
  </si>
  <si>
    <t>% total GB</t>
  </si>
  <si>
    <t>% of Various</t>
  </si>
  <si>
    <t>% Hours</t>
  </si>
  <si>
    <t>Phone Numbers</t>
  </si>
  <si>
    <t>FY17 IT Cost Center Allocations</t>
  </si>
  <si>
    <t>Organization:</t>
  </si>
  <si>
    <t>Apps</t>
  </si>
  <si>
    <t>Infra</t>
  </si>
  <si>
    <t>SAP</t>
  </si>
  <si>
    <t>CIO</t>
  </si>
  <si>
    <t>Service Name:</t>
  </si>
  <si>
    <t>App Svcs</t>
  </si>
  <si>
    <t>GIS</t>
  </si>
  <si>
    <t>Data Svcs</t>
  </si>
  <si>
    <t>Desktop</t>
  </si>
  <si>
    <t>Network</t>
  </si>
  <si>
    <t>Asset Repl.</t>
  </si>
  <si>
    <t>Telecom</t>
  </si>
  <si>
    <t>Data Center</t>
  </si>
  <si>
    <t>Senior Mgmt</t>
  </si>
  <si>
    <t>Customer:</t>
  </si>
  <si>
    <t>Human Services</t>
  </si>
  <si>
    <t>Health App Support</t>
  </si>
  <si>
    <t>MCSO App Support</t>
  </si>
  <si>
    <t>DSS Justice  App Support</t>
  </si>
  <si>
    <t>DCJ  App Support</t>
  </si>
  <si>
    <t>DCA Support</t>
  </si>
  <si>
    <t>DCS App Support</t>
  </si>
  <si>
    <t>DCM Support</t>
  </si>
  <si>
    <t>Non-D Support</t>
  </si>
  <si>
    <t>Library</t>
  </si>
  <si>
    <t>Enterprise App Services</t>
  </si>
  <si>
    <t>DARS</t>
  </si>
  <si>
    <t>Desktop - Services</t>
  </si>
  <si>
    <t>WAN</t>
  </si>
  <si>
    <t>Telcom</t>
  </si>
  <si>
    <t>SAP Services</t>
  </si>
  <si>
    <t>Desktop - Hardware</t>
  </si>
  <si>
    <t>Desktop - Software</t>
  </si>
  <si>
    <t>Operations</t>
  </si>
  <si>
    <t>Server</t>
  </si>
  <si>
    <t>Application Management</t>
  </si>
  <si>
    <t>Infrastructure Management</t>
  </si>
  <si>
    <t>IT Admin</t>
  </si>
  <si>
    <t>Cost Center Number:</t>
  </si>
  <si>
    <t>709130
709615</t>
  </si>
  <si>
    <t>IT.WAN</t>
  </si>
  <si>
    <t>IT.TELECOM</t>
  </si>
  <si>
    <t>709186
709191
709500</t>
  </si>
  <si>
    <t>IT.HARDWARE</t>
  </si>
  <si>
    <t>IT.SOFTWARE</t>
  </si>
  <si>
    <t>IT.SERVER</t>
  </si>
  <si>
    <t>709000
709105
709625</t>
  </si>
  <si>
    <t>Offer Type:</t>
  </si>
  <si>
    <t>Direct</t>
  </si>
  <si>
    <t>Shared</t>
  </si>
  <si>
    <t>Management</t>
  </si>
  <si>
    <t>Manager Name:</t>
  </si>
  <si>
    <t>FTE</t>
  </si>
  <si>
    <t>Represented:</t>
  </si>
  <si>
    <t>Direct Mgmt:</t>
  </si>
  <si>
    <t>Senior Mgmt:</t>
  </si>
  <si>
    <t>Costs ($)</t>
  </si>
  <si>
    <t>M&amp;S Expense:</t>
  </si>
  <si>
    <t>Personnel Expense:</t>
  </si>
  <si>
    <t>Senior Mgmt  Personnel:</t>
  </si>
  <si>
    <t>Capital Equipment:</t>
  </si>
  <si>
    <t>BWC:</t>
  </si>
  <si>
    <t>Subtotal:</t>
  </si>
  <si>
    <t>Allocation ($)</t>
  </si>
  <si>
    <t>Senior Management:</t>
  </si>
  <si>
    <t>Data Center (Servers)</t>
  </si>
  <si>
    <t>Application Svcs Total ($):</t>
  </si>
  <si>
    <t>Rate Model Boxology</t>
  </si>
  <si>
    <t xml:space="preserve">Service </t>
  </si>
  <si>
    <t>Rate Elements</t>
  </si>
  <si>
    <t>Allocation Calculation</t>
  </si>
  <si>
    <t>Application Support Services</t>
  </si>
  <si>
    <t>Plan budget (Cost Center estimated expenditure budget)</t>
  </si>
  <si>
    <t>Senior Management and Administration allocated by weighted FTEs</t>
  </si>
  <si>
    <t>None</t>
  </si>
  <si>
    <t>Application Services Cost Center budgets that support the respective Department.</t>
  </si>
  <si>
    <t>Desktop Device Count</t>
  </si>
  <si>
    <t xml:space="preserve">Help Desk budget divided by the total device count.  </t>
  </si>
  <si>
    <t>Network Services</t>
  </si>
  <si>
    <t>Circuits by Department</t>
  </si>
  <si>
    <t>Enterprise</t>
  </si>
  <si>
    <t>WAN budget less any Direct circuit costs, divided by the total number circuits, then multiplied by the total circuits for the respective Department.</t>
  </si>
  <si>
    <t>Department Direct</t>
  </si>
  <si>
    <t xml:space="preserve">The actual cost of the circuits directly attributable to each Department. </t>
  </si>
  <si>
    <t xml:space="preserve">Security budget allocated by the total desktop device count for the respective Department.  </t>
  </si>
  <si>
    <t xml:space="preserve">Rate times Unit Cost.  Rates are calculated for a variety of Applications and allocated by department usage. </t>
  </si>
  <si>
    <t>Desktop Services</t>
  </si>
  <si>
    <t xml:space="preserve">Desktop staff, PC asset replacement, and software maintenance budgets allocated by the total desktop count for the respective Department.  </t>
  </si>
  <si>
    <t>SAP Support Services</t>
  </si>
  <si>
    <t>Data Center plan budget allocated by number of servers</t>
  </si>
  <si>
    <t>SAP employee count by Dept</t>
  </si>
  <si>
    <t>Support Services</t>
  </si>
  <si>
    <t>Total budget by departmental headcount.</t>
  </si>
  <si>
    <t>SAP portion of server and storage costs as a percentage of total County staff headcount.</t>
  </si>
  <si>
    <t>Data and Reporting Services  (DARS)</t>
  </si>
  <si>
    <t>Planview Data</t>
  </si>
  <si>
    <t>Projects and Support</t>
  </si>
  <si>
    <t>Portion of the DARS budget allocated by the time expended for the respective Department.</t>
  </si>
  <si>
    <t>DARS budget allocated by the total device count for the respective Department plus IT overhead allocated by percentage of other DARS expenses.</t>
  </si>
  <si>
    <t>Web site count, data usage, storage</t>
  </si>
  <si>
    <t>Hosting</t>
  </si>
  <si>
    <t>DARS budget allocated by various drivers for the respective Department.</t>
  </si>
  <si>
    <t>Desktop Device Count and Usage</t>
  </si>
  <si>
    <t>Servers and Storage</t>
  </si>
  <si>
    <t>Total servers and storage costs as a percentage of the hosting and enterprise costs of the respective department.</t>
  </si>
  <si>
    <t>GIS - Enterprise and Project Work</t>
  </si>
  <si>
    <t>Projects</t>
  </si>
  <si>
    <t>GIS budget allocated by the time expended for the respective Department.</t>
  </si>
  <si>
    <t>Service Count</t>
  </si>
  <si>
    <t>GIS budget allocated by the number of measurable services used by a department.</t>
  </si>
  <si>
    <t>GIS budget divided by the total Device Count. GIS service rate multiplied by the number of devices for a Department.</t>
  </si>
  <si>
    <t>Project Management</t>
  </si>
  <si>
    <t>Planned Projects</t>
  </si>
  <si>
    <t>Direct Project Manager allocation based on demand by each Department.</t>
  </si>
  <si>
    <t>Supporting FTE</t>
  </si>
  <si>
    <t>PPM Enterprise budget allocated by Application Support Services staff of the respective department.</t>
  </si>
  <si>
    <t>Server and Support</t>
  </si>
  <si>
    <t>Server Device Count</t>
  </si>
  <si>
    <t xml:space="preserve">Data Center Department Direct plan Budget allocated by the number of physical and virtual servers directly attributable to the respective Department times staff, HW/SW maintenance, and asset replacement expenses. </t>
  </si>
  <si>
    <t>Gigabytes of Data</t>
  </si>
  <si>
    <t>Storage</t>
  </si>
  <si>
    <t xml:space="preserve">Percent of dedicated database, backup, home directory, and application data storage times staff, HW/SW maintenance, and asset replacement expenses.  </t>
  </si>
  <si>
    <t>Staff</t>
  </si>
  <si>
    <t>Tech Services budget allocated by the time expended for the respective Department.</t>
  </si>
  <si>
    <t xml:space="preserve">Data Center Enterprise plan budget allocated by the desktop device count for the respective department. </t>
  </si>
  <si>
    <t>Telecommunications</t>
  </si>
  <si>
    <t>Personnel - Direct</t>
  </si>
  <si>
    <t>Telecom budget allocated by the time expended for the respective Department.</t>
  </si>
  <si>
    <t>Phone Number</t>
  </si>
  <si>
    <t>Indirect</t>
  </si>
  <si>
    <t>Telecom non-direct personnel and non-personnel expenses allocated by phone number count..</t>
  </si>
  <si>
    <t>Telecom's portion of IT business administration costs.</t>
  </si>
  <si>
    <t>Total Data Processing Allocation:</t>
  </si>
  <si>
    <r>
      <t xml:space="preserve">Total Data Processing + DSS-J </t>
    </r>
    <r>
      <rPr>
        <b/>
        <sz val="8.5"/>
        <color theme="3" tint="-0.249977111117893"/>
        <rFont val="Arial"/>
        <family val="2"/>
      </rPr>
      <t>(60380)</t>
    </r>
    <r>
      <rPr>
        <b/>
        <sz val="10"/>
        <rFont val="Arial"/>
        <family val="2"/>
      </rPr>
      <t>:</t>
    </r>
  </si>
  <si>
    <r>
      <t xml:space="preserve">Telecommunications   </t>
    </r>
    <r>
      <rPr>
        <b/>
        <sz val="10"/>
        <color theme="7" tint="0.79998168889431442"/>
        <rFont val="Arial"/>
        <family val="2"/>
      </rPr>
      <t>(60370)</t>
    </r>
    <r>
      <rPr>
        <b/>
        <sz val="10"/>
        <color indexed="9"/>
        <rFont val="Arial"/>
        <family val="2"/>
      </rPr>
      <t xml:space="preserve"> </t>
    </r>
  </si>
  <si>
    <t>Grand Total (DP &amp; Telecom):</t>
  </si>
</sst>
</file>

<file path=xl/styles.xml><?xml version="1.0" encoding="utf-8"?>
<styleSheet xmlns="http://schemas.openxmlformats.org/spreadsheetml/2006/main">
  <numFmts count="11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0.00_);[Red]\(0.00\)"/>
    <numFmt numFmtId="169" formatCode="_(* #,##0.0000_);_(* \(#,##0.0000\);_(* &quot;-&quot;??_);_(@_)"/>
  </numFmts>
  <fonts count="26">
    <font>
      <sz val="10"/>
      <name val="Arial"/>
    </font>
    <font>
      <sz val="10"/>
      <color theme="0"/>
      <name val="Arial"/>
      <family val="2"/>
    </font>
    <font>
      <b/>
      <sz val="20"/>
      <color theme="0"/>
      <name val="Arial"/>
      <family val="2"/>
    </font>
    <font>
      <b/>
      <sz val="20"/>
      <color indexed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color indexed="9"/>
      <name val="Arial"/>
      <family val="2"/>
    </font>
    <font>
      <u val="singleAccounting"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theme="0"/>
      <name val="Arial"/>
      <family val="2"/>
    </font>
    <font>
      <b/>
      <sz val="8.5"/>
      <color theme="3" tint="-0.249977111117893"/>
      <name val="Arial"/>
      <family val="2"/>
    </font>
    <font>
      <b/>
      <sz val="10"/>
      <color theme="7" tint="0.7999816888943144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53"/>
        <bgColor indexed="64"/>
      </patternFill>
    </fill>
    <fill>
      <patternFill patternType="lightUp"/>
    </fill>
    <fill>
      <patternFill patternType="solid">
        <fgColor rgb="FF8080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27">
    <xf numFmtId="0" fontId="0" fillId="0" borderId="0" xfId="0"/>
    <xf numFmtId="0" fontId="2" fillId="2" borderId="0" xfId="0" applyFont="1" applyFill="1" applyBorder="1" applyAlignment="1">
      <alignment horizontal="centerContinuous" vertical="center" wrapText="1"/>
    </xf>
    <xf numFmtId="0" fontId="3" fillId="2" borderId="0" xfId="0" applyFont="1" applyFill="1" applyBorder="1" applyAlignment="1">
      <alignment horizontal="centerContinuous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3" fontId="4" fillId="0" borderId="0" xfId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3" fontId="4" fillId="3" borderId="2" xfId="1" applyFont="1" applyFill="1" applyBorder="1" applyAlignment="1">
      <alignment horizontal="center" vertical="center" wrapText="1"/>
    </xf>
    <xf numFmtId="43" fontId="4" fillId="3" borderId="3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3" fontId="4" fillId="0" borderId="4" xfId="1" applyFont="1" applyBorder="1" applyAlignment="1">
      <alignment horizontal="center"/>
    </xf>
    <xf numFmtId="0" fontId="4" fillId="0" borderId="4" xfId="0" applyFont="1" applyBorder="1"/>
    <xf numFmtId="0" fontId="4" fillId="4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64" fontId="0" fillId="0" borderId="5" xfId="1" applyNumberFormat="1" applyFont="1" applyFill="1" applyBorder="1" applyAlignment="1">
      <alignment horizontal="right"/>
    </xf>
    <xf numFmtId="164" fontId="0" fillId="0" borderId="6" xfId="1" applyNumberFormat="1" applyFont="1" applyFill="1" applyBorder="1" applyAlignment="1">
      <alignment horizontal="right"/>
    </xf>
    <xf numFmtId="164" fontId="0" fillId="2" borderId="7" xfId="1" applyNumberFormat="1" applyFont="1" applyFill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0" fillId="2" borderId="6" xfId="1" applyNumberFormat="1" applyFont="1" applyFill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164" fontId="0" fillId="0" borderId="6" xfId="1" applyNumberFormat="1" applyFont="1" applyBorder="1" applyAlignment="1">
      <alignment horizontal="right"/>
    </xf>
    <xf numFmtId="164" fontId="0" fillId="0" borderId="7" xfId="1" applyNumberFormat="1" applyFont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164" fontId="0" fillId="2" borderId="5" xfId="1" applyNumberFormat="1" applyFont="1" applyFill="1" applyBorder="1" applyAlignment="1">
      <alignment horizontal="right"/>
    </xf>
    <xf numFmtId="0" fontId="4" fillId="6" borderId="0" xfId="0" applyFont="1" applyFill="1" applyBorder="1" applyAlignment="1">
      <alignment horizontal="right"/>
    </xf>
    <xf numFmtId="164" fontId="0" fillId="7" borderId="5" xfId="1" applyNumberFormat="1" applyFont="1" applyFill="1" applyBorder="1" applyAlignment="1">
      <alignment horizontal="right"/>
    </xf>
    <xf numFmtId="164" fontId="0" fillId="7" borderId="6" xfId="1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5" fontId="7" fillId="0" borderId="5" xfId="1" applyNumberFormat="1" applyFont="1" applyBorder="1" applyAlignment="1">
      <alignment horizontal="right"/>
    </xf>
    <xf numFmtId="164" fontId="7" fillId="0" borderId="5" xfId="1" applyNumberFormat="1" applyFont="1" applyBorder="1" applyAlignment="1">
      <alignment horizontal="right"/>
    </xf>
    <xf numFmtId="164" fontId="7" fillId="0" borderId="6" xfId="1" applyNumberFormat="1" applyFont="1" applyBorder="1" applyAlignment="1">
      <alignment horizontal="right"/>
    </xf>
    <xf numFmtId="164" fontId="7" fillId="2" borderId="7" xfId="1" applyNumberFormat="1" applyFont="1" applyFill="1" applyBorder="1" applyAlignment="1">
      <alignment horizontal="right"/>
    </xf>
    <xf numFmtId="164" fontId="7" fillId="2" borderId="6" xfId="1" applyNumberFormat="1" applyFont="1" applyFill="1" applyBorder="1" applyAlignment="1">
      <alignment horizontal="right"/>
    </xf>
    <xf numFmtId="164" fontId="7" fillId="0" borderId="0" xfId="1" applyNumberFormat="1" applyFont="1" applyBorder="1" applyAlignment="1">
      <alignment horizontal="right"/>
    </xf>
    <xf numFmtId="164" fontId="7" fillId="0" borderId="6" xfId="1" applyNumberFormat="1" applyFont="1" applyFill="1" applyBorder="1" applyAlignment="1">
      <alignment horizontal="right"/>
    </xf>
    <xf numFmtId="0" fontId="7" fillId="0" borderId="0" xfId="0" applyFont="1" applyBorder="1"/>
    <xf numFmtId="0" fontId="4" fillId="0" borderId="0" xfId="0" applyFont="1" applyFill="1" applyBorder="1" applyAlignment="1">
      <alignment horizontal="right"/>
    </xf>
    <xf numFmtId="164" fontId="6" fillId="0" borderId="5" xfId="1" applyNumberFormat="1" applyFont="1" applyFill="1" applyBorder="1" applyAlignment="1">
      <alignment horizontal="right"/>
    </xf>
    <xf numFmtId="164" fontId="6" fillId="0" borderId="6" xfId="1" applyNumberFormat="1" applyFont="1" applyFill="1" applyBorder="1" applyAlignment="1">
      <alignment horizontal="right"/>
    </xf>
    <xf numFmtId="164" fontId="6" fillId="0" borderId="7" xfId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38" fontId="4" fillId="0" borderId="0" xfId="0" applyNumberFormat="1" applyFont="1" applyFill="1" applyBorder="1"/>
    <xf numFmtId="0" fontId="4" fillId="0" borderId="0" xfId="0" applyFont="1" applyFill="1" applyBorder="1"/>
    <xf numFmtId="0" fontId="4" fillId="8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164" fontId="0" fillId="0" borderId="0" xfId="0" applyNumberFormat="1" applyFill="1" applyBorder="1" applyAlignment="1">
      <alignment horizontal="right"/>
    </xf>
    <xf numFmtId="164" fontId="0" fillId="0" borderId="8" xfId="1" applyNumberFormat="1" applyFont="1" applyFill="1" applyBorder="1" applyAlignment="1">
      <alignment horizontal="right"/>
    </xf>
    <xf numFmtId="0" fontId="0" fillId="0" borderId="0" xfId="0" applyFill="1" applyBorder="1"/>
    <xf numFmtId="38" fontId="0" fillId="0" borderId="0" xfId="0" applyNumberFormat="1" applyFill="1" applyBorder="1"/>
    <xf numFmtId="0" fontId="8" fillId="9" borderId="0" xfId="0" applyFont="1" applyFill="1" applyBorder="1" applyAlignment="1">
      <alignment horizontal="right" vertical="center" wrapText="1"/>
    </xf>
    <xf numFmtId="164" fontId="6" fillId="0" borderId="5" xfId="1" applyNumberFormat="1" applyFont="1" applyBorder="1" applyAlignment="1">
      <alignment horizontal="right"/>
    </xf>
    <xf numFmtId="164" fontId="6" fillId="2" borderId="5" xfId="1" applyNumberFormat="1" applyFont="1" applyFill="1" applyBorder="1" applyAlignment="1">
      <alignment horizontal="right"/>
    </xf>
    <xf numFmtId="164" fontId="6" fillId="0" borderId="0" xfId="1" applyNumberFormat="1" applyFont="1" applyBorder="1" applyAlignment="1">
      <alignment horizontal="right"/>
    </xf>
    <xf numFmtId="164" fontId="9" fillId="0" borderId="5" xfId="1" applyNumberFormat="1" applyFont="1" applyBorder="1" applyAlignment="1">
      <alignment horizontal="right"/>
    </xf>
    <xf numFmtId="164" fontId="9" fillId="0" borderId="6" xfId="1" applyNumberFormat="1" applyFont="1" applyFill="1" applyBorder="1" applyAlignment="1">
      <alignment horizontal="right"/>
    </xf>
    <xf numFmtId="0" fontId="8" fillId="10" borderId="0" xfId="0" applyFont="1" applyFill="1" applyBorder="1" applyAlignment="1">
      <alignment horizontal="right"/>
    </xf>
    <xf numFmtId="164" fontId="0" fillId="0" borderId="2" xfId="1" applyNumberFormat="1" applyFont="1" applyFill="1" applyBorder="1" applyAlignment="1">
      <alignment horizontal="right"/>
    </xf>
    <xf numFmtId="164" fontId="0" fillId="2" borderId="2" xfId="1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4" fontId="9" fillId="2" borderId="6" xfId="1" applyNumberFormat="1" applyFont="1" applyFill="1" applyBorder="1" applyAlignment="1">
      <alignment horizontal="right"/>
    </xf>
    <xf numFmtId="164" fontId="4" fillId="0" borderId="6" xfId="1" applyNumberFormat="1" applyFont="1" applyFill="1" applyBorder="1" applyAlignment="1">
      <alignment horizontal="right"/>
    </xf>
    <xf numFmtId="164" fontId="4" fillId="2" borderId="6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164" fontId="6" fillId="0" borderId="9" xfId="1" applyNumberFormat="1" applyFont="1" applyFill="1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0" fontId="4" fillId="11" borderId="0" xfId="0" applyFont="1" applyFill="1" applyBorder="1" applyAlignment="1">
      <alignment horizontal="right"/>
    </xf>
    <xf numFmtId="164" fontId="0" fillId="0" borderId="7" xfId="1" applyNumberFormat="1" applyFont="1" applyFill="1" applyBorder="1" applyAlignment="1">
      <alignment horizontal="right"/>
    </xf>
    <xf numFmtId="164" fontId="9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164" fontId="0" fillId="0" borderId="9" xfId="0" applyNumberFormat="1" applyBorder="1"/>
    <xf numFmtId="0" fontId="4" fillId="0" borderId="0" xfId="0" applyFont="1" applyFill="1" applyBorder="1" applyAlignment="1">
      <alignment horizontal="left" wrapText="1"/>
    </xf>
    <xf numFmtId="10" fontId="4" fillId="0" borderId="0" xfId="0" applyNumberFormat="1" applyFont="1" applyFill="1" applyBorder="1" applyAlignment="1">
      <alignment horizontal="left" wrapText="1"/>
    </xf>
    <xf numFmtId="164" fontId="0" fillId="0" borderId="2" xfId="0" applyNumberFormat="1" applyFill="1" applyBorder="1" applyAlignment="1">
      <alignment horizontal="right"/>
    </xf>
    <xf numFmtId="164" fontId="0" fillId="0" borderId="2" xfId="3" applyNumberFormat="1" applyFont="1" applyFill="1" applyBorder="1" applyAlignment="1">
      <alignment horizontal="right" indent="1"/>
    </xf>
    <xf numFmtId="0" fontId="4" fillId="12" borderId="0" xfId="0" applyFont="1" applyFill="1" applyBorder="1" applyAlignment="1">
      <alignment horizontal="right" wrapText="1"/>
    </xf>
    <xf numFmtId="0" fontId="4" fillId="0" borderId="0" xfId="0" applyFont="1"/>
    <xf numFmtId="0" fontId="4" fillId="12" borderId="0" xfId="0" applyFont="1" applyFill="1" applyBorder="1" applyAlignment="1">
      <alignment horizontal="right" vertical="center" wrapText="1"/>
    </xf>
    <xf numFmtId="0" fontId="4" fillId="13" borderId="0" xfId="0" applyFont="1" applyFill="1" applyBorder="1" applyAlignment="1">
      <alignment horizontal="right"/>
    </xf>
    <xf numFmtId="164" fontId="6" fillId="2" borderId="6" xfId="1" applyNumberFormat="1" applyFont="1" applyFill="1" applyBorder="1" applyAlignment="1">
      <alignment horizontal="right"/>
    </xf>
    <xf numFmtId="164" fontId="6" fillId="2" borderId="9" xfId="1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0" fontId="4" fillId="14" borderId="0" xfId="0" applyFont="1" applyFill="1" applyBorder="1" applyAlignment="1">
      <alignment horizontal="right" wrapText="1"/>
    </xf>
    <xf numFmtId="164" fontId="6" fillId="0" borderId="6" xfId="1" applyNumberFormat="1" applyFont="1" applyBorder="1" applyAlignment="1">
      <alignment horizontal="right"/>
    </xf>
    <xf numFmtId="164" fontId="6" fillId="2" borderId="6" xfId="0" applyNumberFormat="1" applyFont="1" applyFill="1" applyBorder="1" applyAlignment="1">
      <alignment horizontal="right"/>
    </xf>
    <xf numFmtId="0" fontId="4" fillId="14" borderId="0" xfId="0" applyFont="1" applyFill="1" applyBorder="1" applyAlignment="1">
      <alignment horizontal="right" vertical="center" wrapText="1"/>
    </xf>
    <xf numFmtId="38" fontId="9" fillId="0" borderId="6" xfId="1" applyNumberFormat="1" applyFont="1" applyFill="1" applyBorder="1" applyAlignment="1">
      <alignment horizontal="right"/>
    </xf>
    <xf numFmtId="38" fontId="6" fillId="2" borderId="6" xfId="0" applyNumberFormat="1" applyFont="1" applyFill="1" applyBorder="1" applyAlignment="1">
      <alignment horizontal="right"/>
    </xf>
    <xf numFmtId="38" fontId="6" fillId="0" borderId="0" xfId="1" applyNumberFormat="1" applyFont="1" applyBorder="1" applyAlignment="1">
      <alignment horizontal="right"/>
    </xf>
    <xf numFmtId="38" fontId="6" fillId="0" borderId="9" xfId="1" applyNumberFormat="1" applyFont="1" applyFill="1" applyBorder="1" applyAlignment="1">
      <alignment horizontal="right"/>
    </xf>
    <xf numFmtId="0" fontId="4" fillId="15" borderId="0" xfId="0" applyFont="1" applyFill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164" fontId="6" fillId="7" borderId="6" xfId="1" applyNumberFormat="1" applyFont="1" applyFill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38" fontId="7" fillId="7" borderId="6" xfId="1" applyNumberFormat="1" applyFont="1" applyFill="1" applyBorder="1" applyAlignment="1">
      <alignment horizontal="right"/>
    </xf>
    <xf numFmtId="38" fontId="6" fillId="0" borderId="6" xfId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4" fillId="0" borderId="9" xfId="1" applyNumberFormat="1" applyFont="1" applyBorder="1" applyAlignment="1">
      <alignment horizontal="right"/>
    </xf>
    <xf numFmtId="164" fontId="0" fillId="0" borderId="9" xfId="1" applyNumberFormat="1" applyFon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0" fontId="8" fillId="16" borderId="0" xfId="0" applyFont="1" applyFill="1" applyBorder="1" applyAlignment="1">
      <alignment horizontal="right"/>
    </xf>
    <xf numFmtId="164" fontId="6" fillId="0" borderId="10" xfId="1" applyNumberFormat="1" applyFont="1" applyBorder="1" applyAlignment="1">
      <alignment horizontal="right"/>
    </xf>
    <xf numFmtId="164" fontId="6" fillId="17" borderId="10" xfId="1" applyNumberFormat="1" applyFont="1" applyFill="1" applyBorder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6" fillId="17" borderId="5" xfId="1" applyNumberFormat="1" applyFont="1" applyFill="1" applyBorder="1" applyAlignment="1">
      <alignment horizontal="right"/>
    </xf>
    <xf numFmtId="164" fontId="9" fillId="17" borderId="5" xfId="1" applyNumberFormat="1" applyFont="1" applyFill="1" applyBorder="1" applyAlignment="1">
      <alignment horizontal="right"/>
    </xf>
    <xf numFmtId="164" fontId="9" fillId="0" borderId="6" xfId="1" applyNumberFormat="1" applyFont="1" applyBorder="1" applyAlignment="1">
      <alignment horizontal="right"/>
    </xf>
    <xf numFmtId="164" fontId="0" fillId="7" borderId="0" xfId="1" applyNumberFormat="1" applyFont="1" applyFill="1" applyBorder="1" applyAlignment="1">
      <alignment horizontal="right"/>
    </xf>
    <xf numFmtId="164" fontId="0" fillId="2" borderId="8" xfId="1" applyNumberFormat="1" applyFont="1" applyFill="1" applyBorder="1" applyAlignment="1">
      <alignment horizontal="right"/>
    </xf>
    <xf numFmtId="164" fontId="0" fillId="7" borderId="8" xfId="1" applyNumberFormat="1" applyFont="1" applyFill="1" applyBorder="1" applyAlignment="1">
      <alignment horizontal="right"/>
    </xf>
    <xf numFmtId="164" fontId="4" fillId="0" borderId="13" xfId="1" applyNumberFormat="1" applyFont="1" applyBorder="1" applyAlignment="1">
      <alignment horizontal="right"/>
    </xf>
    <xf numFmtId="1" fontId="0" fillId="0" borderId="0" xfId="0" applyNumberFormat="1" applyBorder="1"/>
    <xf numFmtId="43" fontId="0" fillId="0" borderId="0" xfId="1" applyFont="1" applyBorder="1" applyAlignment="1">
      <alignment horizontal="center"/>
    </xf>
    <xf numFmtId="166" fontId="0" fillId="0" borderId="8" xfId="3" applyNumberFormat="1" applyFont="1" applyFill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11" fillId="0" borderId="14" xfId="0" applyFont="1" applyBorder="1" applyAlignment="1">
      <alignment horizontal="centerContinuous" vertical="center"/>
    </xf>
    <xf numFmtId="0" fontId="11" fillId="0" borderId="15" xfId="0" applyFont="1" applyBorder="1" applyAlignment="1">
      <alignment horizontal="centerContinuous"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0" fillId="0" borderId="0" xfId="0" applyFill="1" applyBorder="1" applyAlignment="1">
      <alignment horizontal="right" indent="1"/>
    </xf>
    <xf numFmtId="0" fontId="4" fillId="4" borderId="0" xfId="0" applyFont="1" applyFill="1" applyBorder="1" applyAlignment="1"/>
    <xf numFmtId="10" fontId="0" fillId="2" borderId="8" xfId="0" applyNumberFormat="1" applyFill="1" applyBorder="1"/>
    <xf numFmtId="9" fontId="0" fillId="0" borderId="6" xfId="0" applyNumberFormat="1" applyFill="1" applyBorder="1"/>
    <xf numFmtId="9" fontId="0" fillId="0" borderId="8" xfId="3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4" fillId="5" borderId="0" xfId="0" applyFont="1" applyFill="1" applyBorder="1" applyAlignment="1"/>
    <xf numFmtId="6" fontId="0" fillId="0" borderId="0" xfId="2" applyNumberFormat="1" applyFont="1" applyFill="1" applyBorder="1" applyAlignment="1">
      <alignment horizontal="center"/>
    </xf>
    <xf numFmtId="6" fontId="0" fillId="0" borderId="0" xfId="2" applyNumberFormat="1" applyFont="1" applyFill="1" applyBorder="1" applyAlignment="1">
      <alignment horizontal="right"/>
    </xf>
    <xf numFmtId="165" fontId="0" fillId="0" borderId="8" xfId="0" applyNumberFormat="1" applyFill="1" applyBorder="1"/>
    <xf numFmtId="165" fontId="0" fillId="2" borderId="8" xfId="0" applyNumberFormat="1" applyFill="1" applyBorder="1"/>
    <xf numFmtId="9" fontId="0" fillId="0" borderId="5" xfId="0" applyNumberFormat="1" applyFill="1" applyBorder="1"/>
    <xf numFmtId="165" fontId="0" fillId="0" borderId="8" xfId="1" applyNumberFormat="1" applyFont="1" applyFill="1" applyBorder="1" applyAlignment="1">
      <alignment horizontal="right"/>
    </xf>
    <xf numFmtId="6" fontId="0" fillId="0" borderId="0" xfId="0" applyNumberFormat="1" applyFill="1" applyAlignment="1">
      <alignment horizontal="center"/>
    </xf>
    <xf numFmtId="6" fontId="0" fillId="0" borderId="0" xfId="0" applyNumberFormat="1" applyFill="1" applyAlignment="1">
      <alignment horizontal="right"/>
    </xf>
    <xf numFmtId="0" fontId="4" fillId="6" borderId="0" xfId="0" applyFont="1" applyFill="1" applyBorder="1" applyAlignment="1"/>
    <xf numFmtId="43" fontId="0" fillId="7" borderId="8" xfId="0" applyNumberFormat="1" applyFill="1" applyBorder="1"/>
    <xf numFmtId="43" fontId="0" fillId="2" borderId="8" xfId="0" applyNumberFormat="1" applyFill="1" applyBorder="1"/>
    <xf numFmtId="6" fontId="0" fillId="0" borderId="0" xfId="1" applyNumberFormat="1" applyFont="1" applyFill="1" applyBorder="1" applyAlignment="1">
      <alignment horizontal="center"/>
    </xf>
    <xf numFmtId="6" fontId="0" fillId="0" borderId="0" xfId="1" applyNumberFormat="1" applyFont="1" applyFill="1" applyBorder="1" applyAlignment="1">
      <alignment horizontal="right"/>
    </xf>
    <xf numFmtId="9" fontId="0" fillId="0" borderId="0" xfId="0" applyNumberFormat="1" applyFill="1" applyBorder="1"/>
    <xf numFmtId="9" fontId="0" fillId="0" borderId="0" xfId="3" applyFont="1" applyFill="1" applyBorder="1" applyAlignment="1">
      <alignment horizontal="left" indent="1"/>
    </xf>
    <xf numFmtId="0" fontId="4" fillId="8" borderId="0" xfId="0" applyFont="1" applyFill="1" applyBorder="1" applyAlignment="1">
      <alignment wrapText="1"/>
    </xf>
    <xf numFmtId="9" fontId="6" fillId="0" borderId="0" xfId="0" applyNumberFormat="1" applyFont="1" applyFill="1" applyBorder="1" applyAlignment="1">
      <alignment wrapText="1"/>
    </xf>
    <xf numFmtId="165" fontId="0" fillId="0" borderId="8" xfId="1" applyNumberFormat="1" applyFont="1" applyFill="1" applyBorder="1"/>
    <xf numFmtId="1" fontId="0" fillId="0" borderId="6" xfId="0" applyNumberFormat="1" applyFill="1" applyBorder="1"/>
    <xf numFmtId="1" fontId="0" fillId="0" borderId="8" xfId="3" applyNumberFormat="1" applyFont="1" applyFill="1" applyBorder="1" applyAlignment="1">
      <alignment horizontal="right"/>
    </xf>
    <xf numFmtId="6" fontId="0" fillId="0" borderId="0" xfId="0" applyNumberFormat="1" applyFill="1" applyAlignment="1">
      <alignment horizontal="left" indent="1"/>
    </xf>
    <xf numFmtId="0" fontId="8" fillId="9" borderId="0" xfId="0" applyFont="1" applyFill="1" applyBorder="1" applyAlignment="1"/>
    <xf numFmtId="10" fontId="0" fillId="0" borderId="2" xfId="0" applyNumberFormat="1" applyFill="1" applyBorder="1"/>
    <xf numFmtId="165" fontId="0" fillId="2" borderId="2" xfId="0" applyNumberFormat="1" applyFill="1" applyBorder="1"/>
    <xf numFmtId="9" fontId="0" fillId="2" borderId="0" xfId="0" applyNumberFormat="1" applyFill="1" applyBorder="1"/>
    <xf numFmtId="9" fontId="0" fillId="0" borderId="2" xfId="3" applyFont="1" applyFill="1" applyBorder="1" applyAlignment="1">
      <alignment horizontal="right"/>
    </xf>
    <xf numFmtId="10" fontId="0" fillId="0" borderId="6" xfId="0" applyNumberFormat="1" applyFill="1" applyBorder="1"/>
    <xf numFmtId="165" fontId="0" fillId="2" borderId="6" xfId="0" applyNumberFormat="1" applyFill="1" applyBorder="1"/>
    <xf numFmtId="9" fontId="0" fillId="0" borderId="6" xfId="3" applyFont="1" applyFill="1" applyBorder="1" applyAlignment="1">
      <alignment horizontal="right"/>
    </xf>
    <xf numFmtId="10" fontId="0" fillId="0" borderId="9" xfId="0" applyNumberFormat="1" applyFill="1" applyBorder="1"/>
    <xf numFmtId="165" fontId="0" fillId="2" borderId="9" xfId="0" applyNumberFormat="1" applyFill="1" applyBorder="1"/>
    <xf numFmtId="9" fontId="0" fillId="0" borderId="9" xfId="3" applyFont="1" applyFill="1" applyBorder="1" applyAlignment="1">
      <alignment horizontal="right"/>
    </xf>
    <xf numFmtId="9" fontId="6" fillId="0" borderId="0" xfId="0" applyNumberFormat="1" applyFont="1" applyFill="1" applyBorder="1" applyAlignment="1">
      <alignment vertical="top" wrapText="1"/>
    </xf>
    <xf numFmtId="9" fontId="0" fillId="0" borderId="8" xfId="3" applyFont="1" applyFill="1" applyBorder="1"/>
    <xf numFmtId="165" fontId="0" fillId="2" borderId="0" xfId="0" applyNumberFormat="1" applyFill="1" applyBorder="1"/>
    <xf numFmtId="9" fontId="0" fillId="0" borderId="13" xfId="3" applyFont="1" applyFill="1" applyBorder="1" applyAlignment="1">
      <alignment horizontal="right"/>
    </xf>
    <xf numFmtId="10" fontId="0" fillId="0" borderId="0" xfId="0" applyNumberFormat="1" applyFill="1"/>
    <xf numFmtId="0" fontId="8" fillId="10" borderId="0" xfId="0" applyFont="1" applyFill="1" applyBorder="1" applyAlignment="1"/>
    <xf numFmtId="6" fontId="0" fillId="0" borderId="0" xfId="0" applyNumberFormat="1" applyFill="1" applyBorder="1" applyAlignment="1">
      <alignment horizontal="right"/>
    </xf>
    <xf numFmtId="6" fontId="6" fillId="0" borderId="0" xfId="2" applyNumberFormat="1" applyFont="1" applyFill="1" applyBorder="1" applyAlignment="1"/>
    <xf numFmtId="165" fontId="0" fillId="0" borderId="0" xfId="1" applyNumberFormat="1" applyFont="1" applyFill="1" applyBorder="1" applyAlignment="1">
      <alignment horizontal="center"/>
    </xf>
    <xf numFmtId="38" fontId="0" fillId="0" borderId="0" xfId="0" applyNumberFormat="1" applyBorder="1" applyAlignment="1">
      <alignment horizontal="right"/>
    </xf>
    <xf numFmtId="0" fontId="8" fillId="1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2" fillId="0" borderId="0" xfId="0" applyFont="1" applyFill="1" applyBorder="1"/>
    <xf numFmtId="6" fontId="6" fillId="0" borderId="0" xfId="2" applyNumberFormat="1" applyFont="1" applyFill="1" applyBorder="1" applyAlignment="1">
      <alignment horizontal="center"/>
    </xf>
    <xf numFmtId="38" fontId="0" fillId="7" borderId="2" xfId="0" applyNumberFormat="1" applyFill="1" applyBorder="1" applyAlignment="1">
      <alignment horizontal="right"/>
    </xf>
    <xf numFmtId="0" fontId="0" fillId="2" borderId="0" xfId="0" applyFill="1" applyBorder="1"/>
    <xf numFmtId="38" fontId="0" fillId="0" borderId="0" xfId="0" applyNumberFormat="1" applyFill="1" applyBorder="1" applyAlignment="1">
      <alignment horizontal="right"/>
    </xf>
    <xf numFmtId="6" fontId="0" fillId="0" borderId="0" xfId="0" applyNumberFormat="1" applyFill="1" applyBorder="1"/>
    <xf numFmtId="38" fontId="0" fillId="7" borderId="6" xfId="0" applyNumberFormat="1" applyFill="1" applyBorder="1" applyAlignment="1">
      <alignment horizontal="right"/>
    </xf>
    <xf numFmtId="38" fontId="0" fillId="2" borderId="0" xfId="0" applyNumberFormat="1" applyFill="1" applyBorder="1" applyAlignment="1">
      <alignment horizontal="right"/>
    </xf>
    <xf numFmtId="38" fontId="0" fillId="0" borderId="9" xfId="0" applyNumberForma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6" fontId="6" fillId="0" borderId="0" xfId="2" applyNumberFormat="1" applyFont="1" applyFill="1" applyBorder="1" applyAlignment="1">
      <alignment horizontal="right"/>
    </xf>
    <xf numFmtId="38" fontId="0" fillId="0" borderId="13" xfId="0" applyNumberFormat="1" applyFill="1" applyBorder="1" applyAlignment="1">
      <alignment horizontal="right"/>
    </xf>
    <xf numFmtId="165" fontId="0" fillId="0" borderId="2" xfId="1" applyNumberFormat="1" applyFont="1" applyFill="1" applyBorder="1" applyAlignment="1">
      <alignment horizontal="center"/>
    </xf>
    <xf numFmtId="38" fontId="0" fillId="2" borderId="2" xfId="0" applyNumberFormat="1" applyFill="1" applyBorder="1" applyAlignment="1">
      <alignment horizontal="right"/>
    </xf>
    <xf numFmtId="165" fontId="0" fillId="0" borderId="6" xfId="1" applyNumberFormat="1" applyFont="1" applyFill="1" applyBorder="1" applyAlignment="1">
      <alignment horizontal="center"/>
    </xf>
    <xf numFmtId="165" fontId="0" fillId="0" borderId="2" xfId="1" applyNumberFormat="1" applyFont="1" applyFill="1" applyBorder="1" applyAlignment="1">
      <alignment horizontal="right"/>
    </xf>
    <xf numFmtId="38" fontId="0" fillId="2" borderId="6" xfId="0" applyNumberFormat="1" applyFill="1" applyBorder="1" applyAlignment="1">
      <alignment horizontal="right"/>
    </xf>
    <xf numFmtId="165" fontId="0" fillId="0" borderId="6" xfId="1" applyNumberFormat="1" applyFont="1" applyFill="1" applyBorder="1" applyAlignment="1">
      <alignment horizontal="right"/>
    </xf>
    <xf numFmtId="165" fontId="0" fillId="0" borderId="9" xfId="1" applyNumberFormat="1" applyFont="1" applyFill="1" applyBorder="1" applyAlignment="1">
      <alignment horizontal="center"/>
    </xf>
    <xf numFmtId="38" fontId="0" fillId="2" borderId="9" xfId="0" applyNumberFormat="1" applyFill="1" applyBorder="1" applyAlignment="1">
      <alignment horizontal="right"/>
    </xf>
    <xf numFmtId="38" fontId="0" fillId="7" borderId="9" xfId="0" applyNumberFormat="1" applyFill="1" applyBorder="1" applyAlignment="1">
      <alignment horizontal="right"/>
    </xf>
    <xf numFmtId="165" fontId="0" fillId="0" borderId="9" xfId="1" applyNumberFormat="1" applyFont="1" applyFill="1" applyBorder="1" applyAlignment="1">
      <alignment horizontal="right"/>
    </xf>
    <xf numFmtId="38" fontId="0" fillId="0" borderId="16" xfId="0" applyNumberFormat="1" applyFill="1" applyBorder="1" applyAlignment="1">
      <alignment horizontal="right"/>
    </xf>
    <xf numFmtId="0" fontId="4" fillId="11" borderId="0" xfId="0" applyFont="1" applyFill="1" applyBorder="1" applyAlignment="1">
      <alignment horizontal="left"/>
    </xf>
    <xf numFmtId="10" fontId="4" fillId="11" borderId="0" xfId="0" quotePrefix="1" applyNumberFormat="1" applyFont="1" applyFill="1" applyAlignment="1">
      <alignment vertical="top" wrapText="1"/>
    </xf>
    <xf numFmtId="6" fontId="0" fillId="0" borderId="0" xfId="2" applyNumberFormat="1" applyFont="1" applyFill="1" applyAlignment="1">
      <alignment horizontal="center"/>
    </xf>
    <xf numFmtId="6" fontId="0" fillId="0" borderId="0" xfId="2" applyNumberFormat="1" applyFont="1" applyFill="1" applyAlignment="1">
      <alignment horizontal="right"/>
    </xf>
    <xf numFmtId="165" fontId="0" fillId="7" borderId="8" xfId="1" applyNumberFormat="1" applyFont="1" applyFill="1" applyBorder="1"/>
    <xf numFmtId="165" fontId="0" fillId="2" borderId="8" xfId="1" applyNumberFormat="1" applyFont="1" applyFill="1" applyBorder="1"/>
    <xf numFmtId="165" fontId="0" fillId="0" borderId="6" xfId="1" applyNumberFormat="1" applyFont="1" applyFill="1" applyBorder="1"/>
    <xf numFmtId="10" fontId="4" fillId="11" borderId="0" xfId="0" applyNumberFormat="1" applyFont="1" applyFill="1" applyAlignment="1">
      <alignment vertical="top" wrapText="1"/>
    </xf>
    <xf numFmtId="0" fontId="4" fillId="12" borderId="0" xfId="0" applyFont="1" applyFill="1" applyBorder="1" applyAlignment="1">
      <alignment wrapText="1"/>
    </xf>
    <xf numFmtId="10" fontId="6" fillId="7" borderId="0" xfId="0" applyNumberFormat="1" applyFont="1" applyFill="1" applyAlignment="1">
      <alignment vertical="top" wrapText="1"/>
    </xf>
    <xf numFmtId="0" fontId="6" fillId="0" borderId="0" xfId="0" applyFont="1" applyFill="1" applyAlignment="1">
      <alignment horizontal="center"/>
    </xf>
    <xf numFmtId="6" fontId="6" fillId="0" borderId="0" xfId="1" applyNumberFormat="1" applyFont="1" applyFill="1" applyBorder="1" applyAlignment="1">
      <alignment horizontal="right"/>
    </xf>
    <xf numFmtId="166" fontId="0" fillId="7" borderId="8" xfId="0" applyNumberFormat="1" applyFill="1" applyBorder="1"/>
    <xf numFmtId="166" fontId="0" fillId="2" borderId="8" xfId="0" applyNumberFormat="1" applyFill="1" applyBorder="1"/>
    <xf numFmtId="166" fontId="0" fillId="0" borderId="0" xfId="0" applyNumberFormat="1" applyFill="1"/>
    <xf numFmtId="166" fontId="0" fillId="0" borderId="0" xfId="0" applyNumberFormat="1" applyFill="1" applyBorder="1"/>
    <xf numFmtId="166" fontId="0" fillId="0" borderId="0" xfId="0" applyNumberFormat="1" applyFill="1" applyAlignment="1">
      <alignment horizontal="left" indent="1"/>
    </xf>
    <xf numFmtId="10" fontId="6" fillId="7" borderId="0" xfId="0" applyNumberFormat="1" applyFont="1" applyFill="1" applyBorder="1" applyAlignment="1">
      <alignment wrapText="1"/>
    </xf>
    <xf numFmtId="166" fontId="0" fillId="0" borderId="8" xfId="3" applyNumberFormat="1" applyFont="1" applyFill="1" applyBorder="1"/>
    <xf numFmtId="166" fontId="0" fillId="2" borderId="8" xfId="3" applyNumberFormat="1" applyFont="1" applyFill="1" applyBorder="1"/>
    <xf numFmtId="37" fontId="0" fillId="2" borderId="8" xfId="0" applyNumberFormat="1" applyFill="1" applyBorder="1"/>
    <xf numFmtId="37" fontId="0" fillId="0" borderId="6" xfId="0" applyNumberFormat="1" applyFill="1" applyBorder="1"/>
    <xf numFmtId="10" fontId="0" fillId="2" borderId="0" xfId="0" applyNumberFormat="1" applyFill="1" applyBorder="1"/>
    <xf numFmtId="9" fontId="0" fillId="0" borderId="0" xfId="3" applyFont="1" applyFill="1" applyBorder="1" applyAlignment="1">
      <alignment horizontal="right"/>
    </xf>
    <xf numFmtId="0" fontId="4" fillId="13" borderId="0" xfId="0" applyFont="1" applyFill="1" applyBorder="1" applyAlignment="1"/>
    <xf numFmtId="166" fontId="0" fillId="7" borderId="8" xfId="3" applyNumberFormat="1" applyFont="1" applyFill="1" applyBorder="1"/>
    <xf numFmtId="166" fontId="0" fillId="0" borderId="0" xfId="3" applyNumberFormat="1" applyFont="1" applyFill="1"/>
    <xf numFmtId="166" fontId="0" fillId="0" borderId="0" xfId="3" applyNumberFormat="1" applyFont="1" applyFill="1" applyAlignment="1">
      <alignment horizontal="left" indent="1"/>
    </xf>
    <xf numFmtId="0" fontId="4" fillId="14" borderId="0" xfId="0" applyFont="1" applyFill="1" applyBorder="1" applyAlignment="1">
      <alignment horizontal="left" wrapText="1"/>
    </xf>
    <xf numFmtId="6" fontId="0" fillId="0" borderId="0" xfId="2" applyNumberFormat="1" applyFont="1" applyFill="1" applyAlignment="1">
      <alignment horizontal="center" wrapText="1"/>
    </xf>
    <xf numFmtId="43" fontId="0" fillId="0" borderId="8" xfId="1" applyNumberFormat="1" applyFont="1" applyFill="1" applyBorder="1" applyAlignment="1">
      <alignment horizontal="center"/>
    </xf>
    <xf numFmtId="38" fontId="0" fillId="2" borderId="15" xfId="0" applyNumberFormat="1" applyFill="1" applyBorder="1" applyAlignment="1">
      <alignment horizontal="right"/>
    </xf>
    <xf numFmtId="38" fontId="0" fillId="2" borderId="8" xfId="0" applyNumberFormat="1" applyFill="1" applyBorder="1" applyAlignment="1">
      <alignment horizontal="right"/>
    </xf>
    <xf numFmtId="43" fontId="0" fillId="0" borderId="0" xfId="0" applyNumberFormat="1" applyFill="1" applyBorder="1"/>
    <xf numFmtId="6" fontId="0" fillId="0" borderId="0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right"/>
    </xf>
    <xf numFmtId="10" fontId="0" fillId="7" borderId="8" xfId="3" applyNumberFormat="1" applyFont="1" applyFill="1" applyBorder="1"/>
    <xf numFmtId="10" fontId="0" fillId="7" borderId="8" xfId="0" applyNumberFormat="1" applyFill="1" applyBorder="1"/>
    <xf numFmtId="10" fontId="0" fillId="7" borderId="8" xfId="1" applyNumberFormat="1" applyFont="1" applyFill="1" applyBorder="1"/>
    <xf numFmtId="10" fontId="0" fillId="0" borderId="8" xfId="3" applyNumberFormat="1" applyFont="1" applyFill="1" applyBorder="1" applyAlignment="1">
      <alignment horizontal="right"/>
    </xf>
    <xf numFmtId="10" fontId="0" fillId="0" borderId="0" xfId="0" applyNumberFormat="1" applyFill="1" applyBorder="1"/>
    <xf numFmtId="0" fontId="4" fillId="15" borderId="0" xfId="0" applyFont="1" applyFill="1" applyBorder="1"/>
    <xf numFmtId="0" fontId="0" fillId="15" borderId="0" xfId="0" applyFill="1" applyBorder="1"/>
    <xf numFmtId="43" fontId="0" fillId="0" borderId="6" xfId="1" applyNumberFormat="1" applyFont="1" applyFill="1" applyBorder="1" applyAlignment="1">
      <alignment horizontal="center"/>
    </xf>
    <xf numFmtId="165" fontId="0" fillId="0" borderId="0" xfId="1" applyNumberFormat="1" applyFont="1" applyFill="1" applyBorder="1"/>
    <xf numFmtId="165" fontId="0" fillId="0" borderId="4" xfId="1" applyNumberFormat="1" applyFont="1" applyFill="1" applyBorder="1" applyAlignment="1">
      <alignment horizontal="center"/>
    </xf>
    <xf numFmtId="165" fontId="0" fillId="0" borderId="4" xfId="1" applyNumberFormat="1" applyFont="1" applyFill="1" applyBorder="1" applyAlignment="1">
      <alignment horizontal="right"/>
    </xf>
    <xf numFmtId="167" fontId="0" fillId="0" borderId="8" xfId="1" applyNumberFormat="1" applyFont="1" applyFill="1" applyBorder="1" applyAlignment="1">
      <alignment horizontal="center"/>
    </xf>
    <xf numFmtId="167" fontId="0" fillId="2" borderId="8" xfId="0" applyNumberFormat="1" applyFill="1" applyBorder="1"/>
    <xf numFmtId="43" fontId="0" fillId="0" borderId="4" xfId="1" applyNumberFormat="1" applyFont="1" applyFill="1" applyBorder="1" applyAlignment="1">
      <alignment horizontal="center"/>
    </xf>
    <xf numFmtId="43" fontId="0" fillId="0" borderId="4" xfId="0" applyNumberFormat="1" applyFill="1" applyBorder="1"/>
    <xf numFmtId="43" fontId="0" fillId="0" borderId="4" xfId="0" applyNumberFormat="1" applyFill="1" applyBorder="1" applyAlignment="1">
      <alignment horizontal="right"/>
    </xf>
    <xf numFmtId="43" fontId="0" fillId="0" borderId="0" xfId="1" applyNumberFormat="1" applyFont="1" applyFill="1" applyBorder="1" applyAlignment="1">
      <alignment horizontal="center"/>
    </xf>
    <xf numFmtId="43" fontId="0" fillId="0" borderId="4" xfId="1" applyNumberFormat="1" applyFont="1" applyFill="1" applyBorder="1" applyAlignment="1">
      <alignment horizontal="right"/>
    </xf>
    <xf numFmtId="9" fontId="0" fillId="0" borderId="8" xfId="1" applyNumberFormat="1" applyFont="1" applyFill="1" applyBorder="1" applyAlignment="1">
      <alignment horizontal="right"/>
    </xf>
    <xf numFmtId="166" fontId="0" fillId="0" borderId="4" xfId="1" applyNumberFormat="1" applyFont="1" applyFill="1" applyBorder="1" applyAlignment="1">
      <alignment horizontal="center"/>
    </xf>
    <xf numFmtId="166" fontId="0" fillId="0" borderId="4" xfId="0" applyNumberFormat="1" applyFill="1" applyBorder="1"/>
    <xf numFmtId="166" fontId="0" fillId="0" borderId="4" xfId="0" applyNumberFormat="1" applyFill="1" applyBorder="1" applyAlignment="1">
      <alignment horizontal="right"/>
    </xf>
    <xf numFmtId="9" fontId="0" fillId="0" borderId="4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165" fontId="0" fillId="0" borderId="0" xfId="1" applyNumberFormat="1" applyFont="1" applyFill="1" applyBorder="1" applyAlignment="1">
      <alignment horizontal="left" indent="1"/>
    </xf>
    <xf numFmtId="43" fontId="0" fillId="0" borderId="0" xfId="1" applyFont="1" applyFill="1" applyBorder="1" applyAlignment="1">
      <alignment horizontal="left"/>
    </xf>
    <xf numFmtId="0" fontId="8" fillId="16" borderId="0" xfId="0" applyFont="1" applyFill="1" applyBorder="1" applyAlignment="1">
      <alignment horizontal="left"/>
    </xf>
    <xf numFmtId="9" fontId="0" fillId="0" borderId="8" xfId="0" applyNumberFormat="1" applyFill="1" applyBorder="1"/>
    <xf numFmtId="41" fontId="0" fillId="0" borderId="8" xfId="0" applyNumberFormat="1" applyFill="1" applyBorder="1"/>
    <xf numFmtId="38" fontId="0" fillId="0" borderId="0" xfId="0" applyNumberFormat="1" applyFill="1" applyAlignment="1">
      <alignment horizontal="left" indent="1"/>
    </xf>
    <xf numFmtId="3" fontId="0" fillId="0" borderId="0" xfId="0" applyNumberFormat="1" applyFill="1" applyAlignment="1">
      <alignment horizontal="left" indent="1"/>
    </xf>
    <xf numFmtId="43" fontId="0" fillId="0" borderId="0" xfId="1" applyFont="1" applyFill="1" applyBorder="1"/>
    <xf numFmtId="0" fontId="15" fillId="2" borderId="0" xfId="0" applyFont="1" applyFill="1" applyAlignment="1">
      <alignment horizontal="centerContinuous" vertical="center" wrapText="1"/>
    </xf>
    <xf numFmtId="0" fontId="0" fillId="0" borderId="0" xfId="0" applyFill="1" applyAlignment="1">
      <alignment horizontal="left"/>
    </xf>
    <xf numFmtId="0" fontId="16" fillId="0" borderId="0" xfId="0" applyFont="1" applyFill="1" applyAlignment="1">
      <alignment horizontal="left" indent="1"/>
    </xf>
    <xf numFmtId="0" fontId="17" fillId="0" borderId="0" xfId="0" applyFont="1" applyFill="1" applyAlignment="1">
      <alignment horizontal="right"/>
    </xf>
    <xf numFmtId="0" fontId="0" fillId="0" borderId="8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0" fillId="0" borderId="0" xfId="0" applyFill="1" applyAlignment="1">
      <alignment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15" borderId="8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6" fillId="0" borderId="0" xfId="0" applyFont="1" applyFill="1" applyBorder="1" applyAlignment="1">
      <alignment horizontal="right"/>
    </xf>
    <xf numFmtId="0" fontId="0" fillId="14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14" borderId="8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4" borderId="8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18" borderId="8" xfId="0" applyFill="1" applyBorder="1" applyAlignment="1">
      <alignment horizontal="center" vertical="center" wrapText="1"/>
    </xf>
    <xf numFmtId="0" fontId="0" fillId="16" borderId="8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168" fontId="0" fillId="0" borderId="8" xfId="0" applyNumberFormat="1" applyFill="1" applyBorder="1" applyAlignment="1">
      <alignment horizontal="center"/>
    </xf>
    <xf numFmtId="168" fontId="0" fillId="0" borderId="5" xfId="0" applyNumberFormat="1" applyFill="1" applyBorder="1" applyAlignment="1">
      <alignment horizontal="center"/>
    </xf>
    <xf numFmtId="168" fontId="0" fillId="7" borderId="8" xfId="0" applyNumberFormat="1" applyFill="1" applyBorder="1" applyAlignment="1">
      <alignment horizontal="center"/>
    </xf>
    <xf numFmtId="168" fontId="0" fillId="2" borderId="8" xfId="0" applyNumberFormat="1" applyFill="1" applyBorder="1" applyAlignment="1">
      <alignment horizontal="center"/>
    </xf>
    <xf numFmtId="168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168" fontId="0" fillId="2" borderId="15" xfId="0" applyNumberFormat="1" applyFill="1" applyBorder="1" applyAlignment="1">
      <alignment horizontal="center"/>
    </xf>
    <xf numFmtId="0" fontId="16" fillId="0" borderId="3" xfId="0" applyFont="1" applyFill="1" applyBorder="1" applyAlignment="1">
      <alignment horizontal="right"/>
    </xf>
    <xf numFmtId="43" fontId="0" fillId="7" borderId="4" xfId="1" applyNumberFormat="1" applyFont="1" applyFill="1" applyBorder="1" applyAlignment="1">
      <alignment horizontal="center"/>
    </xf>
    <xf numFmtId="43" fontId="0" fillId="7" borderId="8" xfId="1" applyNumberFormat="1" applyFont="1" applyFill="1" applyBorder="1" applyAlignment="1">
      <alignment horizontal="center"/>
    </xf>
    <xf numFmtId="43" fontId="0" fillId="2" borderId="4" xfId="1" applyNumberFormat="1" applyFont="1" applyFill="1" applyBorder="1" applyAlignment="1">
      <alignment horizontal="center"/>
    </xf>
    <xf numFmtId="43" fontId="0" fillId="2" borderId="8" xfId="1" applyNumberFormat="1" applyFont="1" applyFill="1" applyBorder="1" applyAlignment="1">
      <alignment horizontal="center"/>
    </xf>
    <xf numFmtId="0" fontId="16" fillId="0" borderId="7" xfId="0" applyFont="1" applyFill="1" applyBorder="1" applyAlignment="1">
      <alignment horizontal="right"/>
    </xf>
    <xf numFmtId="43" fontId="0" fillId="7" borderId="15" xfId="1" applyNumberFormat="1" applyFont="1" applyFill="1" applyBorder="1" applyAlignment="1">
      <alignment horizontal="center"/>
    </xf>
    <xf numFmtId="43" fontId="0" fillId="2" borderId="12" xfId="1" applyNumberFormat="1" applyFont="1" applyFill="1" applyBorder="1" applyAlignment="1">
      <alignment horizontal="center"/>
    </xf>
    <xf numFmtId="43" fontId="0" fillId="2" borderId="15" xfId="1" applyNumberFormat="1" applyFont="1" applyFill="1" applyBorder="1" applyAlignment="1">
      <alignment horizontal="center"/>
    </xf>
    <xf numFmtId="0" fontId="16" fillId="0" borderId="12" xfId="0" applyFont="1" applyFill="1" applyBorder="1" applyAlignment="1">
      <alignment horizontal="right"/>
    </xf>
    <xf numFmtId="169" fontId="0" fillId="2" borderId="8" xfId="1" applyNumberFormat="1" applyFont="1" applyFill="1" applyBorder="1" applyAlignment="1">
      <alignment horizontal="center"/>
    </xf>
    <xf numFmtId="169" fontId="0" fillId="2" borderId="15" xfId="1" applyNumberFormat="1" applyFont="1" applyFill="1" applyBorder="1" applyAlignment="1">
      <alignment horizontal="center"/>
    </xf>
    <xf numFmtId="169" fontId="0" fillId="0" borderId="5" xfId="1" applyNumberFormat="1" applyFont="1" applyFill="1" applyBorder="1" applyAlignment="1">
      <alignment horizontal="center"/>
    </xf>
    <xf numFmtId="169" fontId="0" fillId="0" borderId="0" xfId="1" applyNumberFormat="1" applyFont="1" applyFill="1" applyBorder="1" applyAlignment="1">
      <alignment horizontal="center"/>
    </xf>
    <xf numFmtId="0" fontId="21" fillId="0" borderId="0" xfId="0" applyFont="1" applyFill="1" applyBorder="1"/>
    <xf numFmtId="0" fontId="17" fillId="0" borderId="0" xfId="0" applyFont="1" applyFill="1" applyBorder="1" applyAlignment="1">
      <alignment horizontal="center"/>
    </xf>
    <xf numFmtId="8" fontId="4" fillId="0" borderId="0" xfId="0" applyNumberFormat="1" applyFont="1" applyFill="1" applyBorder="1" applyAlignment="1">
      <alignment horizontal="right"/>
    </xf>
    <xf numFmtId="0" fontId="16" fillId="0" borderId="17" xfId="0" applyFont="1" applyFill="1" applyBorder="1" applyAlignment="1">
      <alignment horizontal="right"/>
    </xf>
    <xf numFmtId="38" fontId="6" fillId="7" borderId="8" xfId="0" applyNumberFormat="1" applyFont="1" applyFill="1" applyBorder="1"/>
    <xf numFmtId="38" fontId="6" fillId="0" borderId="5" xfId="0" applyNumberFormat="1" applyFont="1" applyFill="1" applyBorder="1"/>
    <xf numFmtId="8" fontId="0" fillId="0" borderId="0" xfId="0" applyNumberFormat="1" applyFill="1" applyBorder="1"/>
    <xf numFmtId="38" fontId="4" fillId="0" borderId="0" xfId="1" applyNumberFormat="1" applyFont="1" applyFill="1" applyBorder="1" applyAlignment="1">
      <alignment horizontal="right"/>
    </xf>
    <xf numFmtId="40" fontId="0" fillId="0" borderId="0" xfId="0" applyNumberFormat="1" applyFill="1" applyBorder="1"/>
    <xf numFmtId="38" fontId="6" fillId="2" borderId="8" xfId="0" applyNumberFormat="1" applyFont="1" applyFill="1" applyBorder="1"/>
    <xf numFmtId="0" fontId="16" fillId="0" borderId="1" xfId="0" applyFont="1" applyFill="1" applyBorder="1" applyAlignment="1">
      <alignment horizontal="right"/>
    </xf>
    <xf numFmtId="38" fontId="0" fillId="7" borderId="8" xfId="0" applyNumberFormat="1" applyFill="1" applyBorder="1"/>
    <xf numFmtId="0" fontId="20" fillId="0" borderId="0" xfId="0" applyFont="1" applyFill="1" applyBorder="1" applyAlignment="1">
      <alignment horizontal="center" vertical="center" textRotation="90" wrapText="1"/>
    </xf>
    <xf numFmtId="38" fontId="6" fillId="0" borderId="0" xfId="0" applyNumberFormat="1" applyFont="1" applyFill="1" applyBorder="1"/>
    <xf numFmtId="0" fontId="20" fillId="0" borderId="14" xfId="0" applyFont="1" applyFill="1" applyBorder="1" applyAlignment="1">
      <alignment horizontal="center" vertical="center" textRotation="90" wrapText="1"/>
    </xf>
    <xf numFmtId="0" fontId="16" fillId="0" borderId="15" xfId="0" applyFont="1" applyFill="1" applyBorder="1" applyAlignment="1">
      <alignment horizontal="right"/>
    </xf>
    <xf numFmtId="38" fontId="6" fillId="2" borderId="0" xfId="0" applyNumberFormat="1" applyFont="1" applyFill="1" applyBorder="1"/>
    <xf numFmtId="38" fontId="6" fillId="2" borderId="5" xfId="0" applyNumberFormat="1" applyFont="1" applyFill="1" applyBorder="1"/>
    <xf numFmtId="38" fontId="0" fillId="2" borderId="0" xfId="0" applyNumberFormat="1" applyFill="1" applyBorder="1"/>
    <xf numFmtId="38" fontId="0" fillId="2" borderId="8" xfId="0" applyNumberFormat="1" applyFill="1" applyBorder="1"/>
    <xf numFmtId="38" fontId="6" fillId="2" borderId="14" xfId="0" applyNumberFormat="1" applyFont="1" applyFill="1" applyBorder="1"/>
    <xf numFmtId="38" fontId="6" fillId="2" borderId="4" xfId="0" applyNumberFormat="1" applyFont="1" applyFill="1" applyBorder="1"/>
    <xf numFmtId="38" fontId="6" fillId="7" borderId="4" xfId="0" applyNumberFormat="1" applyFont="1" applyFill="1" applyBorder="1"/>
    <xf numFmtId="38" fontId="6" fillId="0" borderId="8" xfId="0" applyNumberFormat="1" applyFont="1" applyFill="1" applyBorder="1"/>
    <xf numFmtId="38" fontId="0" fillId="0" borderId="8" xfId="0" applyNumberFormat="1" applyFill="1" applyBorder="1"/>
    <xf numFmtId="38" fontId="0" fillId="0" borderId="17" xfId="0" applyNumberFormat="1" applyFill="1" applyBorder="1"/>
    <xf numFmtId="8" fontId="4" fillId="0" borderId="0" xfId="0" applyNumberFormat="1" applyFont="1" applyFill="1" applyBorder="1"/>
    <xf numFmtId="8" fontId="0" fillId="0" borderId="1" xfId="0" applyNumberFormat="1" applyFill="1" applyBorder="1"/>
    <xf numFmtId="0" fontId="16" fillId="3" borderId="2" xfId="0" applyFont="1" applyFill="1" applyBorder="1" applyAlignment="1">
      <alignment horizontal="right"/>
    </xf>
    <xf numFmtId="38" fontId="0" fillId="3" borderId="8" xfId="0" applyNumberFormat="1" applyFill="1" applyBorder="1"/>
    <xf numFmtId="38" fontId="0" fillId="0" borderId="5" xfId="0" applyNumberFormat="1" applyFill="1" applyBorder="1"/>
    <xf numFmtId="38" fontId="4" fillId="3" borderId="6" xfId="1" applyNumberFormat="1" applyFont="1" applyFill="1" applyBorder="1" applyAlignment="1">
      <alignment horizontal="right"/>
    </xf>
    <xf numFmtId="0" fontId="0" fillId="2" borderId="0" xfId="0" applyFill="1"/>
    <xf numFmtId="0" fontId="16" fillId="14" borderId="6" xfId="0" applyFont="1" applyFill="1" applyBorder="1" applyAlignment="1">
      <alignment horizontal="right" wrapText="1"/>
    </xf>
    <xf numFmtId="165" fontId="0" fillId="14" borderId="8" xfId="1" applyNumberFormat="1" applyFont="1" applyFill="1" applyBorder="1"/>
    <xf numFmtId="38" fontId="4" fillId="14" borderId="6" xfId="1" applyNumberFormat="1" applyFont="1" applyFill="1" applyBorder="1" applyAlignment="1">
      <alignment horizontal="right"/>
    </xf>
    <xf numFmtId="8" fontId="0" fillId="2" borderId="0" xfId="0" applyNumberFormat="1" applyFill="1" applyBorder="1"/>
    <xf numFmtId="0" fontId="16" fillId="15" borderId="9" xfId="0" applyFont="1" applyFill="1" applyBorder="1" applyAlignment="1">
      <alignment horizontal="right"/>
    </xf>
    <xf numFmtId="38" fontId="0" fillId="15" borderId="8" xfId="0" applyNumberFormat="1" applyFill="1" applyBorder="1"/>
    <xf numFmtId="38" fontId="4" fillId="15" borderId="6" xfId="1" applyNumberFormat="1" applyFont="1" applyFill="1" applyBorder="1" applyAlignment="1">
      <alignment horizontal="right"/>
    </xf>
    <xf numFmtId="38" fontId="4" fillId="0" borderId="2" xfId="0" applyNumberFormat="1" applyFont="1" applyFill="1" applyBorder="1"/>
    <xf numFmtId="38" fontId="4" fillId="0" borderId="18" xfId="0" applyNumberFormat="1" applyFont="1" applyFill="1" applyBorder="1"/>
    <xf numFmtId="38" fontId="4" fillId="0" borderId="18" xfId="1" applyNumberFormat="1" applyFont="1" applyFill="1" applyBorder="1" applyAlignment="1">
      <alignment horizontal="right"/>
    </xf>
    <xf numFmtId="0" fontId="20" fillId="0" borderId="0" xfId="0" applyFont="1" applyFill="1" applyBorder="1"/>
    <xf numFmtId="0" fontId="16" fillId="0" borderId="0" xfId="0" applyFont="1" applyFill="1" applyBorder="1"/>
    <xf numFmtId="38" fontId="4" fillId="4" borderId="19" xfId="0" applyNumberFormat="1" applyFont="1" applyFill="1" applyBorder="1" applyAlignment="1">
      <alignment horizontal="centerContinuous"/>
    </xf>
    <xf numFmtId="38" fontId="4" fillId="4" borderId="13" xfId="0" applyNumberFormat="1" applyFont="1" applyFill="1" applyBorder="1" applyAlignment="1">
      <alignment horizontal="centerContinuous"/>
    </xf>
    <xf numFmtId="38" fontId="4" fillId="4" borderId="20" xfId="0" applyNumberFormat="1" applyFont="1" applyFill="1" applyBorder="1" applyAlignment="1">
      <alignment horizontal="centerContinuous"/>
    </xf>
    <xf numFmtId="38" fontId="4" fillId="0" borderId="0" xfId="0" applyNumberFormat="1" applyFont="1" applyFill="1" applyBorder="1" applyAlignment="1"/>
    <xf numFmtId="38" fontId="4" fillId="0" borderId="21" xfId="0" applyNumberFormat="1" applyFont="1" applyFill="1" applyBorder="1" applyAlignment="1"/>
    <xf numFmtId="40" fontId="0" fillId="0" borderId="0" xfId="0" applyNumberFormat="1" applyFill="1" applyBorder="1" applyAlignment="1">
      <alignment horizontal="center"/>
    </xf>
    <xf numFmtId="40" fontId="0" fillId="0" borderId="0" xfId="0" applyNumberFormat="1" applyFill="1" applyBorder="1" applyAlignment="1"/>
    <xf numFmtId="40" fontId="0" fillId="0" borderId="0" xfId="0" applyNumberFormat="1" applyFill="1" applyBorder="1" applyAlignment="1">
      <alignment horizontal="left"/>
    </xf>
    <xf numFmtId="8" fontId="0" fillId="0" borderId="0" xfId="0" applyNumberFormat="1" applyFill="1" applyBorder="1" applyAlignment="1">
      <alignment horizontal="center"/>
    </xf>
    <xf numFmtId="43" fontId="4" fillId="0" borderId="0" xfId="1" applyFont="1" applyFill="1" applyBorder="1"/>
    <xf numFmtId="8" fontId="4" fillId="0" borderId="0" xfId="0" applyNumberFormat="1" applyFont="1" applyFill="1" applyBorder="1" applyAlignment="1">
      <alignment horizontal="center"/>
    </xf>
    <xf numFmtId="8" fontId="5" fillId="0" borderId="0" xfId="0" applyNumberFormat="1" applyFont="1" applyFill="1" applyBorder="1" applyAlignment="1">
      <alignment horizontal="center"/>
    </xf>
    <xf numFmtId="0" fontId="21" fillId="0" borderId="0" xfId="0" applyFont="1"/>
    <xf numFmtId="0" fontId="21" fillId="0" borderId="8" xfId="0" applyFont="1" applyFill="1" applyBorder="1" applyAlignment="1">
      <alignment horizontal="center" vertical="center"/>
    </xf>
    <xf numFmtId="0" fontId="20" fillId="0" borderId="0" xfId="0" applyFont="1"/>
    <xf numFmtId="0" fontId="21" fillId="19" borderId="3" xfId="0" applyFont="1" applyFill="1" applyBorder="1"/>
    <xf numFmtId="0" fontId="21" fillId="4" borderId="8" xfId="0" applyFont="1" applyFill="1" applyBorder="1" applyAlignment="1">
      <alignment horizontal="center" vertical="center" wrapText="1"/>
    </xf>
    <xf numFmtId="0" fontId="21" fillId="19" borderId="7" xfId="0" applyFont="1" applyFill="1" applyBorder="1"/>
    <xf numFmtId="0" fontId="21" fillId="5" borderId="8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8" borderId="8" xfId="0" applyFont="1" applyFill="1" applyBorder="1" applyAlignment="1">
      <alignment horizontal="center" vertical="center" wrapText="1"/>
    </xf>
    <xf numFmtId="0" fontId="22" fillId="9" borderId="8" xfId="0" applyFont="1" applyFill="1" applyBorder="1" applyAlignment="1">
      <alignment horizontal="center" vertical="center" wrapText="1"/>
    </xf>
    <xf numFmtId="0" fontId="22" fillId="10" borderId="8" xfId="0" applyFont="1" applyFill="1" applyBorder="1" applyAlignment="1">
      <alignment horizontal="center" vertical="center" wrapText="1"/>
    </xf>
    <xf numFmtId="0" fontId="21" fillId="11" borderId="8" xfId="0" applyFont="1" applyFill="1" applyBorder="1" applyAlignment="1">
      <alignment horizontal="center" vertical="center" wrapText="1"/>
    </xf>
    <xf numFmtId="0" fontId="21" fillId="12" borderId="8" xfId="0" applyFont="1" applyFill="1" applyBorder="1" applyAlignment="1">
      <alignment horizontal="center" vertical="center" wrapText="1"/>
    </xf>
    <xf numFmtId="0" fontId="21" fillId="13" borderId="8" xfId="0" applyFont="1" applyFill="1" applyBorder="1" applyAlignment="1">
      <alignment horizontal="center" vertical="center" wrapText="1"/>
    </xf>
    <xf numFmtId="0" fontId="21" fillId="14" borderId="8" xfId="0" applyFont="1" applyFill="1" applyBorder="1" applyAlignment="1">
      <alignment horizontal="center" vertical="center" wrapText="1"/>
    </xf>
    <xf numFmtId="0" fontId="21" fillId="14" borderId="10" xfId="0" applyFont="1" applyFill="1" applyBorder="1" applyAlignment="1">
      <alignment horizontal="center" vertical="center" wrapText="1"/>
    </xf>
    <xf numFmtId="0" fontId="21" fillId="15" borderId="7" xfId="0" applyFont="1" applyFill="1" applyBorder="1" applyAlignment="1">
      <alignment horizontal="center" vertical="center" textRotation="90" wrapText="1"/>
    </xf>
    <xf numFmtId="0" fontId="21" fillId="15" borderId="8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textRotation="90" wrapText="1"/>
    </xf>
    <xf numFmtId="0" fontId="21" fillId="14" borderId="0" xfId="0" applyFont="1" applyFill="1" applyBorder="1" applyAlignment="1">
      <alignment horizontal="center" vertical="center" textRotation="90" wrapText="1"/>
    </xf>
    <xf numFmtId="0" fontId="23" fillId="20" borderId="8" xfId="0" applyFont="1" applyFill="1" applyBorder="1" applyAlignment="1">
      <alignment horizontal="center" vertical="center" wrapText="1"/>
    </xf>
    <xf numFmtId="0" fontId="23" fillId="20" borderId="10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textRotation="90" wrapText="1"/>
    </xf>
    <xf numFmtId="0" fontId="21" fillId="14" borderId="1" xfId="0" applyFont="1" applyFill="1" applyBorder="1" applyAlignment="1">
      <alignment horizontal="center" vertical="center" textRotation="90" wrapText="1"/>
    </xf>
    <xf numFmtId="0" fontId="21" fillId="19" borderId="12" xfId="0" applyFont="1" applyFill="1" applyBorder="1"/>
    <xf numFmtId="0" fontId="4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16" borderId="27" xfId="0" applyFont="1" applyFill="1" applyBorder="1" applyAlignment="1">
      <alignment horizontal="right"/>
    </xf>
    <xf numFmtId="0" fontId="0" fillId="0" borderId="28" xfId="0" applyFill="1" applyBorder="1" applyAlignment="1">
      <alignment horizontal="right"/>
    </xf>
    <xf numFmtId="164" fontId="0" fillId="7" borderId="29" xfId="1" applyNumberFormat="1" applyFont="1" applyFill="1" applyBorder="1" applyAlignment="1">
      <alignment horizontal="right"/>
    </xf>
    <xf numFmtId="164" fontId="0" fillId="7" borderId="28" xfId="1" applyNumberFormat="1" applyFont="1" applyFill="1" applyBorder="1" applyAlignment="1">
      <alignment horizontal="right"/>
    </xf>
    <xf numFmtId="164" fontId="0" fillId="2" borderId="28" xfId="1" applyNumberFormat="1" applyFont="1" applyFill="1" applyBorder="1" applyAlignment="1">
      <alignment horizontal="right"/>
    </xf>
    <xf numFmtId="164" fontId="0" fillId="7" borderId="30" xfId="1" applyNumberFormat="1" applyFont="1" applyFill="1" applyBorder="1" applyAlignment="1">
      <alignment horizontal="right"/>
    </xf>
    <xf numFmtId="164" fontId="0" fillId="0" borderId="28" xfId="1" applyNumberFormat="1" applyFont="1" applyBorder="1" applyAlignment="1">
      <alignment horizontal="right"/>
    </xf>
    <xf numFmtId="164" fontId="6" fillId="0" borderId="31" xfId="1" applyNumberFormat="1" applyFont="1" applyFill="1" applyBorder="1" applyAlignment="1">
      <alignment horizontal="right"/>
    </xf>
    <xf numFmtId="0" fontId="4" fillId="0" borderId="27" xfId="0" applyFont="1" applyBorder="1" applyAlignment="1">
      <alignment horizontal="right"/>
    </xf>
    <xf numFmtId="0" fontId="4" fillId="0" borderId="28" xfId="0" applyFont="1" applyFill="1" applyBorder="1" applyAlignment="1">
      <alignment horizontal="left"/>
    </xf>
    <xf numFmtId="164" fontId="4" fillId="0" borderId="32" xfId="1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1" xfId="1" applyNumberFormat="1" applyFont="1" applyFill="1" applyBorder="1" applyAlignment="1">
      <alignment horizontal="right"/>
    </xf>
    <xf numFmtId="38" fontId="4" fillId="14" borderId="25" xfId="0" applyNumberFormat="1" applyFont="1" applyFill="1" applyBorder="1" applyAlignment="1">
      <alignment horizontal="center"/>
    </xf>
    <xf numFmtId="38" fontId="4" fillId="14" borderId="26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 vertical="center" textRotation="90" wrapText="1"/>
    </xf>
    <xf numFmtId="0" fontId="20" fillId="0" borderId="2" xfId="0" applyFont="1" applyFill="1" applyBorder="1" applyAlignment="1">
      <alignment horizontal="center" vertical="center" textRotation="90" wrapText="1"/>
    </xf>
    <xf numFmtId="0" fontId="20" fillId="0" borderId="6" xfId="0" applyFont="1" applyFill="1" applyBorder="1" applyAlignment="1">
      <alignment horizontal="center" vertical="center" textRotation="90" wrapText="1"/>
    </xf>
    <xf numFmtId="0" fontId="20" fillId="0" borderId="9" xfId="0" applyFont="1" applyFill="1" applyBorder="1" applyAlignment="1">
      <alignment horizontal="center" vertical="center" textRotation="90" wrapText="1"/>
    </xf>
    <xf numFmtId="38" fontId="0" fillId="6" borderId="19" xfId="0" applyNumberFormat="1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38" fontId="0" fillId="0" borderId="19" xfId="0" applyNumberForma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38" fontId="4" fillId="15" borderId="19" xfId="1" applyNumberFormat="1" applyFont="1" applyFill="1" applyBorder="1" applyAlignment="1">
      <alignment horizontal="center"/>
    </xf>
    <xf numFmtId="38" fontId="4" fillId="15" borderId="13" xfId="1" applyNumberFormat="1" applyFont="1" applyFill="1" applyBorder="1" applyAlignment="1">
      <alignment horizontal="center"/>
    </xf>
    <xf numFmtId="38" fontId="4" fillId="15" borderId="20" xfId="1" applyNumberFormat="1" applyFont="1" applyFill="1" applyBorder="1" applyAlignment="1">
      <alignment horizontal="center"/>
    </xf>
    <xf numFmtId="38" fontId="4" fillId="3" borderId="22" xfId="0" applyNumberFormat="1" applyFont="1" applyFill="1" applyBorder="1" applyAlignment="1">
      <alignment horizontal="center" vertical="center"/>
    </xf>
    <xf numFmtId="38" fontId="4" fillId="3" borderId="23" xfId="0" applyNumberFormat="1" applyFont="1" applyFill="1" applyBorder="1" applyAlignment="1">
      <alignment horizontal="center" vertical="center"/>
    </xf>
    <xf numFmtId="38" fontId="4" fillId="3" borderId="2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4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textRotation="90" wrapText="1"/>
    </xf>
    <xf numFmtId="0" fontId="21" fillId="7" borderId="5" xfId="0" applyFont="1" applyFill="1" applyBorder="1" applyAlignment="1">
      <alignment horizontal="center" vertical="center" textRotation="90" wrapText="1"/>
    </xf>
    <xf numFmtId="0" fontId="21" fillId="14" borderId="17" xfId="0" applyFont="1" applyFill="1" applyBorder="1" applyAlignment="1">
      <alignment horizontal="center" vertical="center" textRotation="90" wrapText="1"/>
    </xf>
    <xf numFmtId="0" fontId="21" fillId="14" borderId="0" xfId="0" applyFont="1" applyFill="1" applyBorder="1" applyAlignment="1">
      <alignment horizontal="center" vertical="center" textRotation="90" wrapText="1"/>
    </xf>
    <xf numFmtId="0" fontId="21" fillId="4" borderId="8" xfId="0" applyFont="1" applyFill="1" applyBorder="1" applyAlignment="1">
      <alignment horizontal="left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left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1" fillId="6" borderId="14" xfId="0" applyFont="1" applyFill="1" applyBorder="1" applyAlignment="1">
      <alignment horizontal="left" vertical="center" wrapText="1"/>
    </xf>
    <xf numFmtId="0" fontId="21" fillId="6" borderId="15" xfId="0" applyFont="1" applyFill="1" applyBorder="1" applyAlignment="1">
      <alignment horizontal="left" vertical="center" wrapText="1"/>
    </xf>
    <xf numFmtId="0" fontId="21" fillId="8" borderId="8" xfId="0" applyFont="1" applyFill="1" applyBorder="1" applyAlignment="1">
      <alignment horizontal="center" vertical="center" wrapText="1"/>
    </xf>
    <xf numFmtId="0" fontId="21" fillId="8" borderId="8" xfId="0" applyFont="1" applyFill="1" applyBorder="1" applyAlignment="1">
      <alignment horizontal="left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2" fillId="10" borderId="8" xfId="0" applyFont="1" applyFill="1" applyBorder="1" applyAlignment="1">
      <alignment horizontal="center" vertical="center" wrapText="1"/>
    </xf>
    <xf numFmtId="0" fontId="22" fillId="10" borderId="8" xfId="0" applyFont="1" applyFill="1" applyBorder="1" applyAlignment="1">
      <alignment horizontal="left" vertical="center" wrapText="1"/>
    </xf>
    <xf numFmtId="0" fontId="21" fillId="11" borderId="8" xfId="0" applyFont="1" applyFill="1" applyBorder="1" applyAlignment="1">
      <alignment horizontal="center" vertical="center" wrapText="1"/>
    </xf>
    <xf numFmtId="0" fontId="21" fillId="15" borderId="7" xfId="0" applyFont="1" applyFill="1" applyBorder="1" applyAlignment="1">
      <alignment horizontal="center" vertical="center" textRotation="90" wrapText="1"/>
    </xf>
    <xf numFmtId="0" fontId="21" fillId="11" borderId="8" xfId="0" applyFont="1" applyFill="1" applyBorder="1" applyAlignment="1">
      <alignment horizontal="left" vertical="center" wrapText="1"/>
    </xf>
    <xf numFmtId="0" fontId="21" fillId="11" borderId="14" xfId="0" applyFont="1" applyFill="1" applyBorder="1" applyAlignment="1">
      <alignment horizontal="left" vertical="center" wrapText="1"/>
    </xf>
    <xf numFmtId="0" fontId="21" fillId="11" borderId="15" xfId="0" applyFont="1" applyFill="1" applyBorder="1" applyAlignment="1">
      <alignment horizontal="left" vertical="center" wrapText="1"/>
    </xf>
    <xf numFmtId="0" fontId="21" fillId="12" borderId="10" xfId="0" applyFont="1" applyFill="1" applyBorder="1" applyAlignment="1">
      <alignment horizontal="center" vertical="center" wrapText="1"/>
    </xf>
    <xf numFmtId="0" fontId="21" fillId="12" borderId="3" xfId="0" applyFont="1" applyFill="1" applyBorder="1" applyAlignment="1">
      <alignment horizontal="center" vertical="center" wrapText="1"/>
    </xf>
    <xf numFmtId="0" fontId="21" fillId="12" borderId="5" xfId="0" applyFont="1" applyFill="1" applyBorder="1" applyAlignment="1">
      <alignment horizontal="center" vertical="center" wrapText="1"/>
    </xf>
    <xf numFmtId="0" fontId="21" fillId="12" borderId="7" xfId="0" applyFont="1" applyFill="1" applyBorder="1" applyAlignment="1">
      <alignment horizontal="center" vertical="center" wrapText="1"/>
    </xf>
    <xf numFmtId="0" fontId="21" fillId="12" borderId="11" xfId="0" applyFont="1" applyFill="1" applyBorder="1" applyAlignment="1">
      <alignment horizontal="center" vertical="center" wrapText="1"/>
    </xf>
    <xf numFmtId="0" fontId="21" fillId="12" borderId="12" xfId="0" applyFont="1" applyFill="1" applyBorder="1" applyAlignment="1">
      <alignment horizontal="center" vertical="center" wrapText="1"/>
    </xf>
    <xf numFmtId="0" fontId="21" fillId="12" borderId="14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1" fillId="13" borderId="8" xfId="0" applyFont="1" applyFill="1" applyBorder="1" applyAlignment="1">
      <alignment horizontal="center" vertical="center" wrapText="1"/>
    </xf>
    <xf numFmtId="0" fontId="21" fillId="13" borderId="8" xfId="0" applyFont="1" applyFill="1" applyBorder="1" applyAlignment="1">
      <alignment horizontal="left" vertical="center" wrapText="1"/>
    </xf>
    <xf numFmtId="0" fontId="22" fillId="16" borderId="10" xfId="0" applyFont="1" applyFill="1" applyBorder="1" applyAlignment="1">
      <alignment horizontal="center" vertical="center"/>
    </xf>
    <xf numFmtId="0" fontId="22" fillId="16" borderId="3" xfId="0" applyFont="1" applyFill="1" applyBorder="1" applyAlignment="1">
      <alignment horizontal="center" vertical="center"/>
    </xf>
    <xf numFmtId="0" fontId="22" fillId="16" borderId="5" xfId="0" applyFont="1" applyFill="1" applyBorder="1" applyAlignment="1">
      <alignment horizontal="center" vertical="center"/>
    </xf>
    <xf numFmtId="0" fontId="22" fillId="16" borderId="7" xfId="0" applyFont="1" applyFill="1" applyBorder="1" applyAlignment="1">
      <alignment horizontal="center" vertical="center"/>
    </xf>
    <xf numFmtId="0" fontId="22" fillId="16" borderId="11" xfId="0" applyFont="1" applyFill="1" applyBorder="1" applyAlignment="1">
      <alignment horizontal="center" vertical="center"/>
    </xf>
    <xf numFmtId="0" fontId="22" fillId="16" borderId="12" xfId="0" applyFont="1" applyFill="1" applyBorder="1" applyAlignment="1">
      <alignment horizontal="center" vertical="center"/>
    </xf>
    <xf numFmtId="0" fontId="23" fillId="20" borderId="14" xfId="0" applyFont="1" applyFill="1" applyBorder="1" applyAlignment="1">
      <alignment horizontal="left" vertical="center" wrapText="1"/>
    </xf>
    <xf numFmtId="0" fontId="1" fillId="20" borderId="15" xfId="0" applyFont="1" applyFill="1" applyBorder="1" applyAlignment="1">
      <alignment vertical="center"/>
    </xf>
    <xf numFmtId="0" fontId="21" fillId="14" borderId="1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1" fillId="14" borderId="14" xfId="0" applyFont="1" applyFill="1" applyBorder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21" fillId="15" borderId="10" xfId="0" applyFont="1" applyFill="1" applyBorder="1" applyAlignment="1">
      <alignment horizontal="center" vertical="center" wrapText="1"/>
    </xf>
    <xf numFmtId="0" fontId="21" fillId="15" borderId="3" xfId="0" applyFont="1" applyFill="1" applyBorder="1" applyAlignment="1">
      <alignment horizontal="center" vertical="center" wrapText="1"/>
    </xf>
    <xf numFmtId="0" fontId="21" fillId="15" borderId="5" xfId="0" applyFont="1" applyFill="1" applyBorder="1" applyAlignment="1">
      <alignment horizontal="center" vertical="center" wrapText="1"/>
    </xf>
    <xf numFmtId="0" fontId="21" fillId="15" borderId="7" xfId="0" applyFont="1" applyFill="1" applyBorder="1" applyAlignment="1">
      <alignment horizontal="center" vertical="center" wrapText="1"/>
    </xf>
    <xf numFmtId="0" fontId="21" fillId="15" borderId="11" xfId="0" applyFont="1" applyFill="1" applyBorder="1" applyAlignment="1">
      <alignment horizontal="center" vertical="center" wrapText="1"/>
    </xf>
    <xf numFmtId="0" fontId="21" fillId="15" borderId="12" xfId="0" applyFont="1" applyFill="1" applyBorder="1" applyAlignment="1">
      <alignment horizontal="center" vertical="center" wrapText="1"/>
    </xf>
    <xf numFmtId="0" fontId="21" fillId="15" borderId="14" xfId="0" applyFont="1" applyFill="1" applyBorder="1" applyAlignment="1">
      <alignment horizontal="left" vertical="center" wrapText="1"/>
    </xf>
    <xf numFmtId="0" fontId="21" fillId="15" borderId="15" xfId="0" applyFont="1" applyFill="1" applyBorder="1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ADMINSTAFF\IT%20Budget%20Review\FY11\FY11%20Vacancies%20as%20of%202010%2028%20October%2001%20Rev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LT\Budget\FY12\05_FY12%20IT%20Mgr%20Submissions\Mgr%20Submissions%20by%20Cost%20Center\FY12%20-%20709000%20rev3.1213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%20Budget\2012\FY11.OutsideCty.Reven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LT\Budget\FY12\Beginning%20Working%20Capital%20and%20WBS\FY12%20BWC%20v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1\VOL1\USERS\deirdre\Building_Revenue\1.2%20New%20JULY%2001%20Space%20Allocations%20billi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irdre\Building_Revenue\JULY%2001\1.2%20New%20JULY%2001%20Space%20Allocations%20billi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T%20Budget%20Review/FY11/Copy%20of%20FY11%20Current%20Year%20Estimates%20(CYEs)/Salary%20Projection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\ADMIN\Budget\2010\FY10%20Personnel%20Forecasting\FY10%20PCP%20DCM%20IT%20from%20Ching%202008%20Oct%2010%20Rev%20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acancies "/>
      <sheetName val="Contractors"/>
      <sheetName val="Temps"/>
      <sheetName val="LDA"/>
      <sheetName val="IT Cost Centers"/>
      <sheetName val="Vacancies History"/>
      <sheetName val="Temp N On-Call History"/>
      <sheetName val="LDA History"/>
      <sheetName val="Vendor N Contractor History"/>
      <sheetName val="Active Employees as of 100110"/>
      <sheetName val="Temps n LDAs as of 100110"/>
      <sheetName val="Countywide Vacancy Report 8-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Cost Ctr</v>
          </cell>
          <cell r="B1" t="str">
            <v>CC Group Name</v>
          </cell>
          <cell r="C1" t="str">
            <v>CC Grp Abr</v>
          </cell>
          <cell r="D1" t="str">
            <v>CC Group</v>
          </cell>
          <cell r="E1" t="str">
            <v>Fund</v>
          </cell>
          <cell r="F1" t="str">
            <v>Name</v>
          </cell>
          <cell r="G1" t="str">
            <v>Description</v>
          </cell>
          <cell r="H1" t="str">
            <v>Section Mgr</v>
          </cell>
          <cell r="I1" t="str">
            <v>Cost Center Mgr</v>
          </cell>
          <cell r="J1" t="str">
            <v>WBS Code</v>
          </cell>
          <cell r="K1" t="str">
            <v>Project Mgr</v>
          </cell>
          <cell r="L1" t="str">
            <v>Level</v>
          </cell>
        </row>
        <row r="2">
          <cell r="A2">
            <v>709000</v>
          </cell>
          <cell r="B2" t="str">
            <v>NonD - IT Office of the CIO</v>
          </cell>
          <cell r="C2" t="str">
            <v>CIO</v>
          </cell>
          <cell r="D2" t="str">
            <v>10-101</v>
          </cell>
          <cell r="E2">
            <v>3503</v>
          </cell>
          <cell r="G2" t="str">
            <v>IT Office of the CIO</v>
          </cell>
          <cell r="H2" t="str">
            <v>S Swackhamer</v>
          </cell>
          <cell r="I2" t="str">
            <v>S Swackhamer</v>
          </cell>
        </row>
        <row r="3">
          <cell r="A3">
            <v>709002</v>
          </cell>
          <cell r="B3" t="str">
            <v>NonD - Projects WBS</v>
          </cell>
          <cell r="C3" t="str">
            <v>Project WBS</v>
          </cell>
          <cell r="D3" t="str">
            <v>10-102</v>
          </cell>
          <cell r="E3">
            <v>3503</v>
          </cell>
          <cell r="G3" t="str">
            <v>IT Projects WBS</v>
          </cell>
          <cell r="H3" t="str">
            <v>S Swackhamer</v>
          </cell>
          <cell r="I3" t="str">
            <v>S Swackhamer</v>
          </cell>
        </row>
        <row r="4">
          <cell r="A4">
            <v>709002</v>
          </cell>
          <cell r="B4" t="str">
            <v>NonD - Projects WBS</v>
          </cell>
          <cell r="C4" t="str">
            <v>Project WBS</v>
          </cell>
          <cell r="D4" t="str">
            <v>10-102</v>
          </cell>
          <cell r="E4">
            <v>3503</v>
          </cell>
          <cell r="G4" t="str">
            <v>Information Tech Advisory Board</v>
          </cell>
          <cell r="H4" t="str">
            <v>S Swackhamer</v>
          </cell>
          <cell r="I4" t="str">
            <v>N/A</v>
          </cell>
          <cell r="J4" t="str">
            <v>ITAB</v>
          </cell>
          <cell r="L4">
            <v>1</v>
          </cell>
        </row>
        <row r="5">
          <cell r="A5">
            <v>709002</v>
          </cell>
          <cell r="B5" t="str">
            <v>NonD - Projects WBS</v>
          </cell>
          <cell r="C5" t="str">
            <v>Project WBS</v>
          </cell>
          <cell r="D5" t="str">
            <v>10-102</v>
          </cell>
          <cell r="E5">
            <v>3503</v>
          </cell>
          <cell r="G5" t="str">
            <v>Information Tech Advisory Board Fiscal Year 09</v>
          </cell>
          <cell r="H5" t="str">
            <v>S Swackhamer</v>
          </cell>
          <cell r="I5" t="str">
            <v>N/A</v>
          </cell>
          <cell r="J5" t="str">
            <v>ITAB.09</v>
          </cell>
          <cell r="L5">
            <v>2</v>
          </cell>
        </row>
        <row r="6">
          <cell r="A6">
            <v>709002</v>
          </cell>
          <cell r="B6" t="str">
            <v>NonD - Projects WBS</v>
          </cell>
          <cell r="C6" t="str">
            <v>Project WBS</v>
          </cell>
          <cell r="D6" t="str">
            <v>10-102</v>
          </cell>
          <cell r="E6">
            <v>3503</v>
          </cell>
          <cell r="G6" t="str">
            <v>DCHS Client Case Mgmt &amp; Svc Billing</v>
          </cell>
          <cell r="H6" t="str">
            <v>S Swackhamer</v>
          </cell>
          <cell r="I6" t="str">
            <v>T Massey</v>
          </cell>
          <cell r="J6" t="str">
            <v>ITAB.09.CLIENT CASE MGMT</v>
          </cell>
          <cell r="K6" t="str">
            <v>Dan Cole</v>
          </cell>
          <cell r="L6">
            <v>3</v>
          </cell>
        </row>
        <row r="7">
          <cell r="A7">
            <v>709002</v>
          </cell>
          <cell r="B7" t="str">
            <v>NonD - Projects WBS</v>
          </cell>
          <cell r="C7" t="str">
            <v>Project WBS</v>
          </cell>
          <cell r="D7" t="str">
            <v>10-102</v>
          </cell>
          <cell r="E7">
            <v>3503</v>
          </cell>
          <cell r="G7" t="str">
            <v>MCDA Content &amp; Doc Mgmt</v>
          </cell>
          <cell r="H7" t="str">
            <v>S Swackhamer</v>
          </cell>
          <cell r="I7" t="str">
            <v>Scott Marcy
Karl Kosydar</v>
          </cell>
          <cell r="J7" t="str">
            <v>ITAB.09.CONTENT DOC MGMT</v>
          </cell>
          <cell r="L7">
            <v>3</v>
          </cell>
        </row>
        <row r="8">
          <cell r="A8">
            <v>709002</v>
          </cell>
          <cell r="B8" t="str">
            <v>NonD - Projects WBS</v>
          </cell>
          <cell r="C8" t="str">
            <v>Project WBS</v>
          </cell>
          <cell r="D8" t="str">
            <v>10-102</v>
          </cell>
          <cell r="E8">
            <v>3503</v>
          </cell>
          <cell r="H8" t="str">
            <v>S Swackhamer</v>
          </cell>
          <cell r="I8" t="str">
            <v>?</v>
          </cell>
          <cell r="J8" t="str">
            <v>ITAB.09.DEFENDANTS KIOSK</v>
          </cell>
          <cell r="L8">
            <v>3</v>
          </cell>
        </row>
        <row r="9">
          <cell r="A9">
            <v>709002</v>
          </cell>
          <cell r="B9" t="str">
            <v>NonD - Projects WBS</v>
          </cell>
          <cell r="C9" t="str">
            <v>Project WBS</v>
          </cell>
          <cell r="D9" t="str">
            <v>10-102</v>
          </cell>
          <cell r="E9">
            <v>3503</v>
          </cell>
          <cell r="G9" t="str">
            <v>Find a Home Website</v>
          </cell>
          <cell r="H9" t="str">
            <v>S Swackhamer</v>
          </cell>
          <cell r="I9" t="str">
            <v>T Massey</v>
          </cell>
          <cell r="J9" t="str">
            <v>ITAB.09.FAH Website</v>
          </cell>
          <cell r="K9" t="str">
            <v>Michael Wright</v>
          </cell>
          <cell r="L9">
            <v>3</v>
          </cell>
        </row>
        <row r="10">
          <cell r="A10">
            <v>709002</v>
          </cell>
          <cell r="B10" t="str">
            <v>NonD - Projects WBS</v>
          </cell>
          <cell r="C10" t="str">
            <v>Project WBS</v>
          </cell>
          <cell r="D10" t="str">
            <v>10-102</v>
          </cell>
          <cell r="E10">
            <v>3503</v>
          </cell>
          <cell r="G10" t="str">
            <v>DCJ JJIS Supplemental Info Sys</v>
          </cell>
          <cell r="H10" t="str">
            <v>S Swackhamer</v>
          </cell>
          <cell r="I10" t="str">
            <v>Toni Rogers</v>
          </cell>
          <cell r="J10" t="str">
            <v>ITAB.09.JJIS INFO SYSTEM</v>
          </cell>
          <cell r="K10" t="str">
            <v>Ken Anderson</v>
          </cell>
          <cell r="L10">
            <v>3</v>
          </cell>
        </row>
        <row r="11">
          <cell r="A11">
            <v>709002</v>
          </cell>
          <cell r="B11" t="str">
            <v>NonD - Projects WBS</v>
          </cell>
          <cell r="C11" t="str">
            <v>Project WBS</v>
          </cell>
          <cell r="D11" t="str">
            <v>10-102</v>
          </cell>
          <cell r="E11">
            <v>3503</v>
          </cell>
          <cell r="G11" t="str">
            <v>IT Capital Acquisition</v>
          </cell>
          <cell r="H11" t="str">
            <v>S Swackhamer</v>
          </cell>
          <cell r="I11" t="str">
            <v>N/A</v>
          </cell>
          <cell r="J11" t="str">
            <v>ITCAP</v>
          </cell>
          <cell r="L11">
            <v>1</v>
          </cell>
        </row>
        <row r="12">
          <cell r="A12">
            <v>709002</v>
          </cell>
          <cell r="B12" t="str">
            <v>NonD - Projects WBS</v>
          </cell>
          <cell r="C12" t="str">
            <v>Project WBS</v>
          </cell>
          <cell r="D12" t="str">
            <v>10-102</v>
          </cell>
          <cell r="E12">
            <v>3503</v>
          </cell>
          <cell r="G12" t="str">
            <v>CJIS Study</v>
          </cell>
          <cell r="H12" t="str">
            <v>S Swackhamer</v>
          </cell>
          <cell r="I12" t="str">
            <v>?</v>
          </cell>
          <cell r="J12" t="str">
            <v>ITCAP.CJIS</v>
          </cell>
          <cell r="K12" t="str">
            <v>Andy Potter</v>
          </cell>
          <cell r="L12">
            <v>2</v>
          </cell>
        </row>
        <row r="13">
          <cell r="A13">
            <v>709002</v>
          </cell>
          <cell r="B13" t="str">
            <v>NonD - Projects WBS</v>
          </cell>
          <cell r="C13" t="str">
            <v>Project WBS</v>
          </cell>
          <cell r="D13" t="str">
            <v>10-102</v>
          </cell>
          <cell r="E13">
            <v>3503</v>
          </cell>
          <cell r="G13" t="str">
            <v>Disaster Recovery</v>
          </cell>
          <cell r="H13" t="str">
            <v>S Swackhamer</v>
          </cell>
          <cell r="I13" t="str">
            <v>?</v>
          </cell>
          <cell r="J13" t="str">
            <v>ITCAP.DISRECOV</v>
          </cell>
          <cell r="L13">
            <v>2</v>
          </cell>
        </row>
        <row r="14">
          <cell r="A14">
            <v>709002</v>
          </cell>
          <cell r="B14" t="str">
            <v>NonD - Projects WBS</v>
          </cell>
          <cell r="C14" t="str">
            <v>Project WBS</v>
          </cell>
          <cell r="D14" t="str">
            <v>10-102</v>
          </cell>
          <cell r="E14">
            <v>3503</v>
          </cell>
          <cell r="G14" t="str">
            <v>Desktop Hardware Carryover</v>
          </cell>
          <cell r="H14" t="str">
            <v>S Swackhamer</v>
          </cell>
          <cell r="I14" t="str">
            <v>S Johnson</v>
          </cell>
          <cell r="J14" t="str">
            <v>ITCAP.DTHWARE</v>
          </cell>
          <cell r="L14">
            <v>2</v>
          </cell>
        </row>
        <row r="15">
          <cell r="A15">
            <v>709002</v>
          </cell>
          <cell r="B15" t="str">
            <v>NonD - Projects WBS</v>
          </cell>
          <cell r="C15" t="str">
            <v>Project WBS</v>
          </cell>
          <cell r="D15" t="str">
            <v>10-102</v>
          </cell>
          <cell r="E15">
            <v>3503</v>
          </cell>
          <cell r="G15" t="str">
            <v>Desktop Software Carryover</v>
          </cell>
          <cell r="H15" t="str">
            <v>S Swackhamer</v>
          </cell>
          <cell r="I15" t="str">
            <v>S Johnson</v>
          </cell>
          <cell r="J15" t="str">
            <v>ITCAP.DTSWARE</v>
          </cell>
          <cell r="L15">
            <v>2</v>
          </cell>
        </row>
        <row r="16">
          <cell r="A16">
            <v>709002</v>
          </cell>
          <cell r="B16" t="str">
            <v>NonD - Projects WBS</v>
          </cell>
          <cell r="C16" t="str">
            <v>Project WBS</v>
          </cell>
          <cell r="D16" t="str">
            <v>10-102</v>
          </cell>
          <cell r="E16">
            <v>3503</v>
          </cell>
          <cell r="G16" t="str">
            <v>Electronic Medical Record Corr Health</v>
          </cell>
          <cell r="H16" t="str">
            <v>S Swackhamer</v>
          </cell>
          <cell r="I16" t="str">
            <v>D Cole</v>
          </cell>
          <cell r="J16" t="str">
            <v>ITCAP.EMR</v>
          </cell>
          <cell r="K16" t="str">
            <v>Dan Cole</v>
          </cell>
          <cell r="L16">
            <v>2</v>
          </cell>
        </row>
        <row r="17">
          <cell r="A17">
            <v>709002</v>
          </cell>
          <cell r="B17" t="str">
            <v>NonD - Projects WBS</v>
          </cell>
          <cell r="C17" t="str">
            <v>Project WBS</v>
          </cell>
          <cell r="D17" t="str">
            <v>10-102</v>
          </cell>
          <cell r="E17">
            <v>3503</v>
          </cell>
          <cell r="G17" t="str">
            <v>Facilities Mgmt Mobile Asset Tracking</v>
          </cell>
          <cell r="H17" t="str">
            <v>S Swackhamer</v>
          </cell>
          <cell r="I17" t="str">
            <v>?</v>
          </cell>
          <cell r="J17" t="str">
            <v>ITCAP.FMMOBASSET</v>
          </cell>
          <cell r="L17">
            <v>2</v>
          </cell>
        </row>
        <row r="18">
          <cell r="A18">
            <v>709002</v>
          </cell>
          <cell r="B18" t="str">
            <v>NonD - Projects WBS</v>
          </cell>
          <cell r="C18" t="str">
            <v>Project WBS</v>
          </cell>
          <cell r="D18" t="str">
            <v>10-102</v>
          </cell>
          <cell r="E18">
            <v>3503</v>
          </cell>
          <cell r="G18" t="str">
            <v>Land Use Software</v>
          </cell>
          <cell r="H18" t="str">
            <v>S Swackhamer</v>
          </cell>
          <cell r="I18" t="str">
            <v>L Bartasavich</v>
          </cell>
          <cell r="J18" t="str">
            <v>ITCAP.LUPSOFTWARE</v>
          </cell>
          <cell r="L18">
            <v>2</v>
          </cell>
        </row>
        <row r="19">
          <cell r="A19">
            <v>709002</v>
          </cell>
          <cell r="B19" t="str">
            <v>NonD - Projects WBS</v>
          </cell>
          <cell r="C19" t="str">
            <v>Project WBS</v>
          </cell>
          <cell r="D19" t="str">
            <v>10-102</v>
          </cell>
          <cell r="E19">
            <v>3503</v>
          </cell>
          <cell r="G19" t="str">
            <v>Project Planning</v>
          </cell>
          <cell r="H19" t="str">
            <v>S Swackhamer</v>
          </cell>
          <cell r="I19" t="str">
            <v>S Cenis</v>
          </cell>
          <cell r="J19" t="str">
            <v>ITCAP.PPM</v>
          </cell>
          <cell r="L19">
            <v>2</v>
          </cell>
        </row>
        <row r="20">
          <cell r="A20">
            <v>709002</v>
          </cell>
          <cell r="B20" t="str">
            <v>NonD - Projects WBS</v>
          </cell>
          <cell r="C20" t="str">
            <v>Project WBS</v>
          </cell>
          <cell r="D20" t="str">
            <v>10-102</v>
          </cell>
          <cell r="E20">
            <v>3503</v>
          </cell>
          <cell r="G20" t="str">
            <v>Sap Upgrade</v>
          </cell>
          <cell r="H20" t="str">
            <v>S Swackhamer</v>
          </cell>
          <cell r="I20" t="str">
            <v>S Nath</v>
          </cell>
          <cell r="J20" t="str">
            <v>ITCAP.SAPUPGRADE</v>
          </cell>
          <cell r="K20" t="str">
            <v>S Nath</v>
          </cell>
          <cell r="L20">
            <v>2</v>
          </cell>
        </row>
        <row r="21">
          <cell r="A21">
            <v>709002</v>
          </cell>
          <cell r="B21" t="str">
            <v>NonD - Projects WBS</v>
          </cell>
          <cell r="C21" t="str">
            <v>Project WBS</v>
          </cell>
          <cell r="D21" t="str">
            <v>10-102</v>
          </cell>
          <cell r="E21">
            <v>3503</v>
          </cell>
          <cell r="G21" t="str">
            <v>Sequel Licensing Project</v>
          </cell>
          <cell r="H21" t="str">
            <v>S Swackhamer</v>
          </cell>
          <cell r="I21" t="str">
            <v>C Clancy</v>
          </cell>
          <cell r="J21" t="str">
            <v>ITCAP.SQL</v>
          </cell>
          <cell r="K21" t="str">
            <v>Alan Schamp</v>
          </cell>
          <cell r="L21">
            <v>2</v>
          </cell>
        </row>
        <row r="22">
          <cell r="A22">
            <v>709002</v>
          </cell>
          <cell r="B22" t="str">
            <v>NonD - Projects WBS</v>
          </cell>
          <cell r="C22" t="str">
            <v>Project WBS</v>
          </cell>
          <cell r="D22" t="str">
            <v>10-102</v>
          </cell>
          <cell r="E22">
            <v>3503</v>
          </cell>
          <cell r="G22" t="str">
            <v>IT Technology Innovation Fund</v>
          </cell>
          <cell r="H22" t="str">
            <v>S Swackhamer</v>
          </cell>
          <cell r="I22" t="str">
            <v>S Swackhamer</v>
          </cell>
          <cell r="J22" t="str">
            <v>ITCAP.TECH INNOV</v>
          </cell>
          <cell r="K22" t="str">
            <v>S Swackhamer</v>
          </cell>
          <cell r="L22">
            <v>2</v>
          </cell>
        </row>
        <row r="23">
          <cell r="A23">
            <v>709002</v>
          </cell>
          <cell r="B23" t="str">
            <v>NonD - Projects WBS</v>
          </cell>
          <cell r="C23" t="str">
            <v>Project WBS</v>
          </cell>
          <cell r="D23" t="str">
            <v>10-102</v>
          </cell>
          <cell r="E23">
            <v>3503</v>
          </cell>
          <cell r="G23" t="str">
            <v>Weatherization</v>
          </cell>
          <cell r="H23" t="str">
            <v>S Swackhamer</v>
          </cell>
          <cell r="I23" t="str">
            <v>K Johnson</v>
          </cell>
          <cell r="J23" t="str">
            <v>ITCAP.WEATHERIZATION</v>
          </cell>
          <cell r="K23" t="str">
            <v>T Massey</v>
          </cell>
          <cell r="L23">
            <v>2</v>
          </cell>
        </row>
        <row r="24">
          <cell r="A24">
            <v>709002</v>
          </cell>
          <cell r="B24" t="str">
            <v>NonD - Projects WBS</v>
          </cell>
          <cell r="C24" t="str">
            <v>Project WBS</v>
          </cell>
          <cell r="D24" t="str">
            <v>10-102</v>
          </cell>
          <cell r="E24">
            <v>3503</v>
          </cell>
          <cell r="G24" t="str">
            <v>Web Redesign</v>
          </cell>
          <cell r="H24" t="str">
            <v>S Swackhamer</v>
          </cell>
          <cell r="I24" t="str">
            <v>R Beck</v>
          </cell>
          <cell r="J24" t="str">
            <v>ITCAP.WEB</v>
          </cell>
          <cell r="K24" t="str">
            <v>Julia Duncan</v>
          </cell>
          <cell r="L24">
            <v>2</v>
          </cell>
        </row>
        <row r="25">
          <cell r="A25">
            <v>709002</v>
          </cell>
          <cell r="B25" t="str">
            <v>NonD - Projects WBS</v>
          </cell>
          <cell r="C25" t="str">
            <v>Project WBS</v>
          </cell>
          <cell r="D25" t="str">
            <v>10-102</v>
          </cell>
          <cell r="E25">
            <v>3503</v>
          </cell>
          <cell r="G25" t="str">
            <v>WBS Projects</v>
          </cell>
          <cell r="H25" t="str">
            <v>S Swackhamer</v>
          </cell>
          <cell r="I25" t="str">
            <v>N/A</v>
          </cell>
          <cell r="J25" t="str">
            <v>ITWBS</v>
          </cell>
          <cell r="L25">
            <v>1</v>
          </cell>
        </row>
        <row r="26">
          <cell r="A26">
            <v>709002</v>
          </cell>
          <cell r="B26" t="str">
            <v>NonD - Projects WBS</v>
          </cell>
          <cell r="C26" t="str">
            <v>Project WBS</v>
          </cell>
          <cell r="D26" t="str">
            <v>10-102</v>
          </cell>
          <cell r="E26">
            <v>3503</v>
          </cell>
          <cell r="G26" t="str">
            <v>FY10 WBS Projects</v>
          </cell>
          <cell r="H26" t="str">
            <v>S Swackhamer</v>
          </cell>
          <cell r="I26" t="str">
            <v>N/A</v>
          </cell>
          <cell r="J26" t="str">
            <v>ITWBS.2010</v>
          </cell>
          <cell r="L26">
            <v>2</v>
          </cell>
        </row>
        <row r="27">
          <cell r="A27">
            <v>709002</v>
          </cell>
          <cell r="B27" t="str">
            <v>NonD - Projects WBS</v>
          </cell>
          <cell r="C27" t="str">
            <v>Project WBS</v>
          </cell>
          <cell r="D27" t="str">
            <v>10-102</v>
          </cell>
          <cell r="E27">
            <v>3503</v>
          </cell>
          <cell r="G27" t="str">
            <v>Desktop Computing Evaluation</v>
          </cell>
          <cell r="H27" t="str">
            <v>S Swackhamer</v>
          </cell>
          <cell r="I27" t="str">
            <v>S Johnson</v>
          </cell>
          <cell r="J27" t="str">
            <v>ITWBS.2010.DESKTOP EVAL</v>
          </cell>
          <cell r="L27">
            <v>2</v>
          </cell>
        </row>
        <row r="28">
          <cell r="A28">
            <v>709010</v>
          </cell>
          <cell r="B28" t="str">
            <v>NonD - IT Planning Projects Portfolio Mgmt</v>
          </cell>
          <cell r="C28" t="str">
            <v>PPPM</v>
          </cell>
          <cell r="D28" t="str">
            <v>10-103</v>
          </cell>
          <cell r="E28">
            <v>3503</v>
          </cell>
          <cell r="G28" t="str">
            <v>Dell Ghost Account Online</v>
          </cell>
          <cell r="H28" t="str">
            <v>S Swackhamer</v>
          </cell>
          <cell r="I28" t="str">
            <v>R Martinez</v>
          </cell>
        </row>
        <row r="29">
          <cell r="A29">
            <v>709105</v>
          </cell>
          <cell r="B29" t="str">
            <v>NonD - IT Planning Projects Portfolio Mgmt</v>
          </cell>
          <cell r="C29" t="str">
            <v>PPPM</v>
          </cell>
          <cell r="D29" t="str">
            <v>10-103</v>
          </cell>
          <cell r="E29">
            <v>3503</v>
          </cell>
          <cell r="G29" t="str">
            <v>Budget Finance Procurement</v>
          </cell>
          <cell r="H29" t="str">
            <v>S Swackhamer</v>
          </cell>
          <cell r="I29" t="str">
            <v>R Martinez</v>
          </cell>
        </row>
        <row r="30">
          <cell r="A30">
            <v>709600</v>
          </cell>
          <cell r="B30" t="str">
            <v>NonD - IT Planning Projects Portfolio Mgmt</v>
          </cell>
          <cell r="C30" t="str">
            <v>PPPM</v>
          </cell>
          <cell r="D30" t="str">
            <v>10-103</v>
          </cell>
          <cell r="E30">
            <v>3503</v>
          </cell>
          <cell r="G30" t="str">
            <v>Project &amp; Portfolio Mgmt</v>
          </cell>
          <cell r="H30" t="str">
            <v>M Mader</v>
          </cell>
          <cell r="I30" t="str">
            <v>M Mader</v>
          </cell>
        </row>
        <row r="31">
          <cell r="A31">
            <v>709120</v>
          </cell>
          <cell r="B31" t="str">
            <v>NonD - IT Application Svcs</v>
          </cell>
          <cell r="C31" t="str">
            <v>AS</v>
          </cell>
          <cell r="D31" t="str">
            <v>10-104</v>
          </cell>
          <cell r="E31">
            <v>3503</v>
          </cell>
          <cell r="G31" t="str">
            <v>MSCO Applications Support</v>
          </cell>
          <cell r="H31" t="str">
            <v>K Johnson</v>
          </cell>
          <cell r="I31" t="str">
            <v>E Nicholson</v>
          </cell>
        </row>
        <row r="32">
          <cell r="A32">
            <v>709125</v>
          </cell>
          <cell r="B32" t="str">
            <v>NonD - IT Application Svcs</v>
          </cell>
          <cell r="C32" t="str">
            <v>AS</v>
          </cell>
          <cell r="D32" t="str">
            <v>10-104</v>
          </cell>
          <cell r="E32">
            <v>3503</v>
          </cell>
          <cell r="G32" t="str">
            <v>CA General Government</v>
          </cell>
          <cell r="H32" t="str">
            <v>K Johnson</v>
          </cell>
          <cell r="I32" t="str">
            <v>J Mitchell</v>
          </cell>
        </row>
        <row r="33">
          <cell r="A33">
            <v>709127</v>
          </cell>
          <cell r="B33" t="str">
            <v>NonD - IT Application Svcs</v>
          </cell>
          <cell r="C33" t="str">
            <v>AS</v>
          </cell>
          <cell r="D33" t="str">
            <v>10-104</v>
          </cell>
          <cell r="E33">
            <v>3503</v>
          </cell>
          <cell r="G33" t="str">
            <v>Community Services Support</v>
          </cell>
          <cell r="H33" t="str">
            <v>K Johnson</v>
          </cell>
          <cell r="I33" t="str">
            <v>J Mitchell</v>
          </cell>
        </row>
        <row r="34">
          <cell r="A34">
            <v>709128</v>
          </cell>
          <cell r="B34" t="str">
            <v>NonD - IT Application Svcs</v>
          </cell>
          <cell r="C34" t="str">
            <v>AS</v>
          </cell>
          <cell r="D34" t="str">
            <v>10-104</v>
          </cell>
          <cell r="E34">
            <v>3503</v>
          </cell>
          <cell r="G34" t="str">
            <v>County Management Support</v>
          </cell>
          <cell r="H34" t="str">
            <v>K Johnson</v>
          </cell>
          <cell r="I34" t="str">
            <v>J Mitchell</v>
          </cell>
        </row>
        <row r="35">
          <cell r="A35">
            <v>709130</v>
          </cell>
          <cell r="B35" t="str">
            <v>NonD - IT Application Svcs</v>
          </cell>
          <cell r="C35" t="str">
            <v>AS</v>
          </cell>
          <cell r="D35" t="str">
            <v>10-104</v>
          </cell>
          <cell r="E35">
            <v>3503</v>
          </cell>
          <cell r="G35" t="str">
            <v>General Govt - Open Source</v>
          </cell>
          <cell r="H35" t="str">
            <v>K Johnson</v>
          </cell>
          <cell r="I35" t="str">
            <v>J Mitchell</v>
          </cell>
        </row>
        <row r="36">
          <cell r="A36">
            <v>709140</v>
          </cell>
          <cell r="B36" t="str">
            <v>NonD - IT Application Svcs</v>
          </cell>
          <cell r="C36" t="str">
            <v>AS</v>
          </cell>
          <cell r="D36" t="str">
            <v>10-104</v>
          </cell>
          <cell r="E36">
            <v>3503</v>
          </cell>
          <cell r="G36" t="str">
            <v>Data Services</v>
          </cell>
          <cell r="H36" t="str">
            <v>K Johnson</v>
          </cell>
          <cell r="I36" t="str">
            <v>C Clancy</v>
          </cell>
        </row>
        <row r="37">
          <cell r="A37">
            <v>709151</v>
          </cell>
          <cell r="B37" t="str">
            <v>NonD - IT Application Svcs</v>
          </cell>
          <cell r="C37" t="str">
            <v>AS</v>
          </cell>
          <cell r="D37" t="str">
            <v>10-104</v>
          </cell>
          <cell r="E37">
            <v>3503</v>
          </cell>
          <cell r="G37" t="str">
            <v>GIS Services</v>
          </cell>
          <cell r="H37" t="str">
            <v>K Johnson</v>
          </cell>
          <cell r="I37" t="str">
            <v>K Johnson</v>
          </cell>
        </row>
        <row r="38">
          <cell r="A38">
            <v>709175</v>
          </cell>
          <cell r="B38" t="str">
            <v>NonD - IT Application Svcs</v>
          </cell>
          <cell r="C38" t="str">
            <v>AS</v>
          </cell>
          <cell r="D38" t="str">
            <v>10-104</v>
          </cell>
          <cell r="E38">
            <v>3503</v>
          </cell>
          <cell r="G38" t="str">
            <v>DSS Justice</v>
          </cell>
          <cell r="H38" t="str">
            <v>K Johnson</v>
          </cell>
          <cell r="I38" t="str">
            <v>E Nicholson</v>
          </cell>
        </row>
        <row r="39">
          <cell r="A39">
            <v>709599</v>
          </cell>
          <cell r="B39" t="str">
            <v>NonD - IT Application Svcs</v>
          </cell>
          <cell r="C39" t="str">
            <v>AS</v>
          </cell>
          <cell r="D39" t="str">
            <v>10-104</v>
          </cell>
          <cell r="E39">
            <v>3503</v>
          </cell>
          <cell r="G39" t="str">
            <v>Application Svcs Mgmt</v>
          </cell>
          <cell r="H39" t="str">
            <v>K Johnson</v>
          </cell>
          <cell r="I39" t="str">
            <v>K Johnson</v>
          </cell>
        </row>
        <row r="40">
          <cell r="A40">
            <v>709604</v>
          </cell>
          <cell r="B40" t="str">
            <v>NonD - IT Application Svcs</v>
          </cell>
          <cell r="C40" t="str">
            <v>AS</v>
          </cell>
          <cell r="D40" t="str">
            <v>10-104</v>
          </cell>
          <cell r="E40">
            <v>3503</v>
          </cell>
          <cell r="G40" t="str">
            <v>Health Applications</v>
          </cell>
          <cell r="H40" t="str">
            <v>K Johnson</v>
          </cell>
          <cell r="I40" t="str">
            <v>T Massey</v>
          </cell>
        </row>
        <row r="41">
          <cell r="A41">
            <v>709607</v>
          </cell>
          <cell r="B41" t="str">
            <v>NonD - IT Application Svcs</v>
          </cell>
          <cell r="C41" t="str">
            <v>AS</v>
          </cell>
          <cell r="D41" t="str">
            <v>10-104</v>
          </cell>
          <cell r="E41">
            <v>3503</v>
          </cell>
          <cell r="G41" t="str">
            <v>CA Public Safety</v>
          </cell>
          <cell r="H41" t="str">
            <v>K Johnson</v>
          </cell>
          <cell r="I41" t="str">
            <v>E Nicholson</v>
          </cell>
        </row>
        <row r="42">
          <cell r="A42">
            <v>709609</v>
          </cell>
          <cell r="B42" t="str">
            <v>NonD - IT Application Svcs</v>
          </cell>
          <cell r="C42" t="str">
            <v>AS</v>
          </cell>
          <cell r="D42" t="str">
            <v>10-104</v>
          </cell>
          <cell r="E42">
            <v>3503</v>
          </cell>
          <cell r="G42" t="str">
            <v>Justice Services</v>
          </cell>
          <cell r="H42" t="str">
            <v>K Johnson</v>
          </cell>
          <cell r="I42" t="str">
            <v>E Nicholson</v>
          </cell>
        </row>
        <row r="43">
          <cell r="A43">
            <v>709615</v>
          </cell>
          <cell r="B43" t="str">
            <v>NonD - IT Application Svcs</v>
          </cell>
          <cell r="C43" t="str">
            <v>AS</v>
          </cell>
          <cell r="D43" t="str">
            <v>10-104</v>
          </cell>
          <cell r="E43">
            <v>3503</v>
          </cell>
          <cell r="G43" t="str">
            <v>eGovernment</v>
          </cell>
          <cell r="H43" t="str">
            <v>K Johnson</v>
          </cell>
          <cell r="I43" t="str">
            <v>K Johnson</v>
          </cell>
        </row>
        <row r="44">
          <cell r="A44">
            <v>709655</v>
          </cell>
          <cell r="B44" t="str">
            <v>NonD - IT Application Svcs</v>
          </cell>
          <cell r="C44" t="str">
            <v>AS</v>
          </cell>
          <cell r="D44" t="str">
            <v>10-104</v>
          </cell>
          <cell r="E44">
            <v>3503</v>
          </cell>
          <cell r="G44" t="str">
            <v>CA Hlth Human Services</v>
          </cell>
          <cell r="H44" t="str">
            <v>K Johnson</v>
          </cell>
          <cell r="I44" t="str">
            <v>T Massey</v>
          </cell>
        </row>
        <row r="45">
          <cell r="A45">
            <v>709656</v>
          </cell>
          <cell r="B45" t="str">
            <v>NonD - IT Application Svcs</v>
          </cell>
          <cell r="C45" t="str">
            <v>AS</v>
          </cell>
          <cell r="D45" t="str">
            <v>10-104</v>
          </cell>
          <cell r="E45">
            <v>3503</v>
          </cell>
          <cell r="G45" t="str">
            <v>Human Services</v>
          </cell>
          <cell r="H45" t="str">
            <v>K Johnson</v>
          </cell>
          <cell r="I45" t="str">
            <v>R Beck</v>
          </cell>
        </row>
        <row r="46">
          <cell r="A46">
            <v>709155</v>
          </cell>
          <cell r="B46" t="str">
            <v>NonD - IT Infrastructure</v>
          </cell>
          <cell r="C46" t="str">
            <v>INFRA</v>
          </cell>
          <cell r="D46" t="str">
            <v>10-105</v>
          </cell>
          <cell r="E46">
            <v>3503</v>
          </cell>
          <cell r="G46" t="str">
            <v>Desktop Services</v>
          </cell>
          <cell r="H46" t="str">
            <v>G Wohlers</v>
          </cell>
          <cell r="I46" t="str">
            <v>Stan Johnson</v>
          </cell>
        </row>
        <row r="47">
          <cell r="A47">
            <v>709505</v>
          </cell>
          <cell r="B47" t="str">
            <v>NonD - IT Infrastructure</v>
          </cell>
          <cell r="C47" t="str">
            <v>INFRA</v>
          </cell>
          <cell r="D47" t="str">
            <v>10-105</v>
          </cell>
          <cell r="E47">
            <v>3503</v>
          </cell>
          <cell r="G47" t="str">
            <v>Infrastructure Mgmt</v>
          </cell>
          <cell r="H47" t="str">
            <v>G Wohlers</v>
          </cell>
          <cell r="I47" t="str">
            <v>G Wohlers</v>
          </cell>
        </row>
        <row r="48">
          <cell r="A48">
            <v>709510</v>
          </cell>
          <cell r="B48" t="str">
            <v>NonD - IT Infrastructure</v>
          </cell>
          <cell r="C48" t="str">
            <v>INFRA</v>
          </cell>
          <cell r="D48" t="str">
            <v>10-105</v>
          </cell>
          <cell r="E48">
            <v>3503</v>
          </cell>
          <cell r="G48" t="str">
            <v>WAN</v>
          </cell>
          <cell r="H48" t="str">
            <v>G Wohlers</v>
          </cell>
          <cell r="I48" t="str">
            <v>T Boylan</v>
          </cell>
        </row>
        <row r="49">
          <cell r="A49">
            <v>709525</v>
          </cell>
          <cell r="B49" t="str">
            <v>NonD - IT Infrastructure</v>
          </cell>
          <cell r="C49" t="str">
            <v>INFRA</v>
          </cell>
          <cell r="D49" t="str">
            <v>10-105</v>
          </cell>
          <cell r="E49">
            <v>3503</v>
          </cell>
          <cell r="G49" t="str">
            <v>Telecom</v>
          </cell>
          <cell r="H49" t="str">
            <v>G Wohlers</v>
          </cell>
          <cell r="I49" t="str">
            <v>T Boylan</v>
          </cell>
        </row>
        <row r="50">
          <cell r="A50">
            <v>709530</v>
          </cell>
          <cell r="B50" t="str">
            <v>NonD - IT Infrastructure</v>
          </cell>
          <cell r="C50" t="str">
            <v>INFRA</v>
          </cell>
          <cell r="D50" t="str">
            <v>10-105</v>
          </cell>
          <cell r="E50">
            <v>3503</v>
          </cell>
          <cell r="G50" t="str">
            <v>Technical Services</v>
          </cell>
          <cell r="H50" t="str">
            <v>G Wohlers</v>
          </cell>
          <cell r="I50" t="str">
            <v>Tim Kurilo</v>
          </cell>
        </row>
        <row r="51">
          <cell r="A51">
            <v>709531</v>
          </cell>
          <cell r="B51" t="str">
            <v>NonD - IT Infrastructure</v>
          </cell>
          <cell r="C51" t="str">
            <v>INFRA</v>
          </cell>
          <cell r="D51" t="str">
            <v>10-105</v>
          </cell>
          <cell r="E51">
            <v>3503</v>
          </cell>
          <cell r="G51" t="str">
            <v>Network &amp; Security</v>
          </cell>
          <cell r="H51" t="str">
            <v>G Wohlers</v>
          </cell>
          <cell r="I51" t="str">
            <v>T Boylan</v>
          </cell>
        </row>
        <row r="52">
          <cell r="A52">
            <v>709532</v>
          </cell>
          <cell r="B52" t="str">
            <v>NonD - IT Infrastructure</v>
          </cell>
          <cell r="C52" t="str">
            <v>INFRA</v>
          </cell>
          <cell r="D52" t="str">
            <v>10-109</v>
          </cell>
          <cell r="E52">
            <v>3503</v>
          </cell>
          <cell r="G52" t="str">
            <v>IT Security Prgrm</v>
          </cell>
          <cell r="H52" t="str">
            <v>G Wohlers</v>
          </cell>
          <cell r="I52" t="str">
            <v>B Otis</v>
          </cell>
        </row>
        <row r="53">
          <cell r="A53">
            <v>709535</v>
          </cell>
          <cell r="B53" t="str">
            <v>NonD - IT Infrastructure</v>
          </cell>
          <cell r="C53" t="str">
            <v>INFRA</v>
          </cell>
          <cell r="D53" t="str">
            <v>10-105</v>
          </cell>
          <cell r="E53">
            <v>3503</v>
          </cell>
          <cell r="G53" t="str">
            <v>Helpdesk</v>
          </cell>
          <cell r="H53" t="str">
            <v>G Wohlers</v>
          </cell>
          <cell r="I53" t="str">
            <v>D Gorton</v>
          </cell>
        </row>
        <row r="54">
          <cell r="A54">
            <v>709540</v>
          </cell>
          <cell r="B54" t="str">
            <v>NonD - IT Infrastructure</v>
          </cell>
          <cell r="C54" t="str">
            <v>INFRA</v>
          </cell>
          <cell r="D54" t="str">
            <v>10-105</v>
          </cell>
          <cell r="E54">
            <v>3503</v>
          </cell>
          <cell r="G54" t="str">
            <v>Operations</v>
          </cell>
          <cell r="H54" t="str">
            <v>G Wohlers</v>
          </cell>
          <cell r="I54" t="str">
            <v>D Gorton</v>
          </cell>
        </row>
        <row r="55">
          <cell r="A55">
            <v>709632</v>
          </cell>
          <cell r="B55" t="str">
            <v>NonD - IT Small Cap</v>
          </cell>
          <cell r="C55" t="str">
            <v>Small Cap</v>
          </cell>
          <cell r="D55" t="str">
            <v>10-106</v>
          </cell>
          <cell r="E55">
            <v>3503</v>
          </cell>
          <cell r="G55" t="str">
            <v>DCHS Small Capital Projects</v>
          </cell>
          <cell r="H55" t="str">
            <v>S Swackhamer</v>
          </cell>
          <cell r="I55" t="str">
            <v>S Swackhamer</v>
          </cell>
        </row>
        <row r="56">
          <cell r="A56">
            <v>709633</v>
          </cell>
          <cell r="B56" t="str">
            <v>NonD - IT Small Cap</v>
          </cell>
          <cell r="C56" t="str">
            <v>Small Cap</v>
          </cell>
          <cell r="D56" t="str">
            <v>10-106</v>
          </cell>
          <cell r="E56">
            <v>3503</v>
          </cell>
          <cell r="G56" t="str">
            <v>DCJ Small Capital Projects</v>
          </cell>
          <cell r="H56" t="str">
            <v>S Swackhamer</v>
          </cell>
          <cell r="I56" t="str">
            <v>S Swackhamer</v>
          </cell>
        </row>
        <row r="57">
          <cell r="A57">
            <v>709634</v>
          </cell>
          <cell r="B57" t="str">
            <v>NonD - IT Small Cap</v>
          </cell>
          <cell r="C57" t="str">
            <v>Small Cap</v>
          </cell>
          <cell r="D57" t="str">
            <v>10-106</v>
          </cell>
          <cell r="E57">
            <v>3503</v>
          </cell>
          <cell r="G57" t="str">
            <v>DCM Small Capital Projects</v>
          </cell>
          <cell r="H57" t="str">
            <v>S Swackhamer</v>
          </cell>
          <cell r="I57" t="str">
            <v>S Swackhamer</v>
          </cell>
        </row>
        <row r="58">
          <cell r="A58">
            <v>709635</v>
          </cell>
          <cell r="B58" t="str">
            <v>NonD - IT Small Cap</v>
          </cell>
          <cell r="C58" t="str">
            <v>Small Cap</v>
          </cell>
          <cell r="D58" t="str">
            <v>10-106</v>
          </cell>
          <cell r="E58">
            <v>3503</v>
          </cell>
          <cell r="G58" t="str">
            <v>NOND Small Capital Projects</v>
          </cell>
          <cell r="H58" t="str">
            <v>S Swackhamer</v>
          </cell>
          <cell r="I58" t="str">
            <v>S Swackhamer</v>
          </cell>
        </row>
        <row r="59">
          <cell r="A59">
            <v>709636</v>
          </cell>
          <cell r="B59" t="str">
            <v>NonD - IT Small Cap</v>
          </cell>
          <cell r="C59" t="str">
            <v>Small Cap</v>
          </cell>
          <cell r="D59" t="str">
            <v>10-106</v>
          </cell>
          <cell r="E59">
            <v>3503</v>
          </cell>
          <cell r="G59" t="str">
            <v>DCS Small Capital Projects</v>
          </cell>
          <cell r="H59" t="str">
            <v>S Swackhamer</v>
          </cell>
          <cell r="I59" t="str">
            <v>S Swackhamer</v>
          </cell>
        </row>
        <row r="60">
          <cell r="A60">
            <v>709637</v>
          </cell>
          <cell r="B60" t="str">
            <v>NonD - IT Small Cap</v>
          </cell>
          <cell r="C60" t="str">
            <v>Small Cap</v>
          </cell>
          <cell r="D60" t="str">
            <v>10-106</v>
          </cell>
          <cell r="E60">
            <v>3503</v>
          </cell>
          <cell r="G60" t="str">
            <v>HEALTH Small Capital Projects</v>
          </cell>
          <cell r="H60" t="str">
            <v>S Swackhamer</v>
          </cell>
          <cell r="I60" t="str">
            <v>S Swackhamer</v>
          </cell>
        </row>
        <row r="61">
          <cell r="A61">
            <v>709638</v>
          </cell>
          <cell r="B61" t="str">
            <v>NonD - IT Small Cap</v>
          </cell>
          <cell r="C61" t="str">
            <v>Small Cap</v>
          </cell>
          <cell r="D61" t="str">
            <v>10-106</v>
          </cell>
          <cell r="E61">
            <v>3503</v>
          </cell>
          <cell r="G61" t="str">
            <v>LIBRARY Small Capital Projects</v>
          </cell>
          <cell r="H61" t="str">
            <v>S Swackhamer</v>
          </cell>
          <cell r="I61" t="str">
            <v>S Swackhamer</v>
          </cell>
        </row>
        <row r="62">
          <cell r="A62">
            <v>709639</v>
          </cell>
          <cell r="B62" t="str">
            <v>NonD - IT Small Cap</v>
          </cell>
          <cell r="C62" t="str">
            <v>Small Cap</v>
          </cell>
          <cell r="D62" t="str">
            <v>10-106</v>
          </cell>
          <cell r="E62">
            <v>3503</v>
          </cell>
          <cell r="G62" t="str">
            <v>MCSO Small Capital Projects</v>
          </cell>
          <cell r="H62" t="str">
            <v>S Swackhamer</v>
          </cell>
          <cell r="I62" t="str">
            <v>S Swackhamer</v>
          </cell>
        </row>
        <row r="63">
          <cell r="A63">
            <v>709643</v>
          </cell>
          <cell r="B63" t="str">
            <v>NonD - IT Small Cap</v>
          </cell>
          <cell r="C63" t="str">
            <v>Small Cap</v>
          </cell>
          <cell r="D63" t="str">
            <v>10-106</v>
          </cell>
          <cell r="E63">
            <v>3503</v>
          </cell>
          <cell r="G63" t="str">
            <v>MCDA Small Capital Projects</v>
          </cell>
          <cell r="H63" t="str">
            <v>S Swackhamer</v>
          </cell>
          <cell r="I63" t="str">
            <v>S Swackhamer</v>
          </cell>
        </row>
        <row r="64">
          <cell r="A64">
            <v>709640</v>
          </cell>
          <cell r="B64" t="str">
            <v>NonD - IT Advisory Board (ITAB)</v>
          </cell>
          <cell r="C64" t="str">
            <v>ITAB</v>
          </cell>
          <cell r="D64" t="str">
            <v>10-107</v>
          </cell>
          <cell r="E64">
            <v>3503</v>
          </cell>
          <cell r="G64" t="str">
            <v>IT Advisory Board Fund</v>
          </cell>
          <cell r="H64" t="str">
            <v>S Swackhamer</v>
          </cell>
          <cell r="I64" t="str">
            <v>S Swackhamer</v>
          </cell>
        </row>
        <row r="65">
          <cell r="A65">
            <v>709617</v>
          </cell>
          <cell r="B65" t="str">
            <v>NonD - IT BWC/Assets</v>
          </cell>
          <cell r="C65" t="str">
            <v>BWC/Assets</v>
          </cell>
          <cell r="D65" t="str">
            <v>10-108</v>
          </cell>
          <cell r="E65">
            <v>3503</v>
          </cell>
          <cell r="G65" t="str">
            <v>IT Asset Replacement-Desktop Hardware</v>
          </cell>
          <cell r="H65" t="str">
            <v>S Swackhamer</v>
          </cell>
          <cell r="I65" t="str">
            <v>S Swackhamer</v>
          </cell>
        </row>
        <row r="66">
          <cell r="A66">
            <v>709618</v>
          </cell>
          <cell r="B66" t="str">
            <v>NonD - IT BWC/Assets</v>
          </cell>
          <cell r="C66" t="str">
            <v>BWC/Assets</v>
          </cell>
          <cell r="D66" t="str">
            <v>10-108</v>
          </cell>
          <cell r="E66">
            <v>3503</v>
          </cell>
          <cell r="G66" t="str">
            <v>IT Asset Replacement-Desktop Software</v>
          </cell>
          <cell r="H66" t="str">
            <v>S Swackhamer</v>
          </cell>
          <cell r="I66" t="str">
            <v>S Swackhamer</v>
          </cell>
        </row>
        <row r="67">
          <cell r="A67">
            <v>709619</v>
          </cell>
          <cell r="B67" t="str">
            <v>NonD - IT BWC/Assets</v>
          </cell>
          <cell r="C67" t="str">
            <v>BWC/Assets</v>
          </cell>
          <cell r="D67" t="str">
            <v>10-108</v>
          </cell>
          <cell r="E67">
            <v>3503</v>
          </cell>
          <cell r="G67" t="str">
            <v>IT Asset Replacement-Telecom</v>
          </cell>
          <cell r="H67" t="str">
            <v>S Swackhamer</v>
          </cell>
          <cell r="I67" t="str">
            <v>S Swackhamer</v>
          </cell>
        </row>
        <row r="68">
          <cell r="A68">
            <v>709620</v>
          </cell>
          <cell r="B68" t="str">
            <v>NonD - IT BWC/Assets</v>
          </cell>
          <cell r="C68" t="str">
            <v>BWC/Assets</v>
          </cell>
          <cell r="D68" t="str">
            <v>10-108</v>
          </cell>
          <cell r="E68">
            <v>3503</v>
          </cell>
          <cell r="G68" t="str">
            <v>IT Asset Replacement-WAN</v>
          </cell>
          <cell r="H68" t="str">
            <v>S Swackhamer</v>
          </cell>
          <cell r="I68" t="str">
            <v>S Swackhamer</v>
          </cell>
        </row>
        <row r="69">
          <cell r="A69">
            <v>709621</v>
          </cell>
          <cell r="B69" t="str">
            <v>NonD - IT BWC/Assets</v>
          </cell>
          <cell r="C69" t="str">
            <v>BWC/Assets</v>
          </cell>
          <cell r="D69" t="str">
            <v>10-108</v>
          </cell>
          <cell r="E69">
            <v>3503</v>
          </cell>
          <cell r="G69" t="str">
            <v>IT Asset Replacement-Server</v>
          </cell>
          <cell r="H69" t="str">
            <v>S Swackhamer</v>
          </cell>
          <cell r="I69" t="str">
            <v>S Swackhamer</v>
          </cell>
        </row>
        <row r="70">
          <cell r="A70">
            <v>709641</v>
          </cell>
          <cell r="B70" t="str">
            <v>NonD - IT BWC/Assets</v>
          </cell>
          <cell r="C70" t="str">
            <v>BWC/Assets</v>
          </cell>
          <cell r="D70" t="str">
            <v>10-108</v>
          </cell>
          <cell r="E70">
            <v>3503</v>
          </cell>
          <cell r="G70" t="str">
            <v>IT Investment Fund</v>
          </cell>
          <cell r="H70" t="str">
            <v>S Swackhamer</v>
          </cell>
          <cell r="I70" t="str">
            <v>S Swackhamer</v>
          </cell>
        </row>
        <row r="71">
          <cell r="A71">
            <v>709001</v>
          </cell>
          <cell r="B71" t="str">
            <v>NonD - IT DO NOT USE</v>
          </cell>
          <cell r="C71" t="str">
            <v>Do NOT Use</v>
          </cell>
          <cell r="D71" t="str">
            <v>10-109</v>
          </cell>
          <cell r="E71">
            <v>3503</v>
          </cell>
          <cell r="G71" t="str">
            <v>DO NOT USE IT Assessment</v>
          </cell>
          <cell r="H71" t="str">
            <v>Inactive</v>
          </cell>
          <cell r="I71" t="str">
            <v>S Swackhamer</v>
          </cell>
        </row>
        <row r="72">
          <cell r="A72">
            <v>709003</v>
          </cell>
          <cell r="B72" t="str">
            <v>NonD - IT DO NOT USE</v>
          </cell>
          <cell r="C72" t="str">
            <v>Do NOT Use</v>
          </cell>
          <cell r="D72" t="str">
            <v>10-109</v>
          </cell>
          <cell r="E72">
            <v>3503</v>
          </cell>
          <cell r="G72" t="str">
            <v>DO NOT USE NonD IT HIPAA</v>
          </cell>
          <cell r="H72" t="str">
            <v>Inactive</v>
          </cell>
          <cell r="I72" t="str">
            <v>S Swackhamer</v>
          </cell>
        </row>
        <row r="73">
          <cell r="A73">
            <v>709100</v>
          </cell>
          <cell r="B73" t="str">
            <v>NonD - IT DO NOT USE</v>
          </cell>
          <cell r="C73" t="str">
            <v>Do NOT Use</v>
          </cell>
          <cell r="D73" t="str">
            <v>10-109</v>
          </cell>
          <cell r="E73">
            <v>3503</v>
          </cell>
          <cell r="G73" t="str">
            <v>DO NOT USE NonD IT Planning &amp; Admin</v>
          </cell>
          <cell r="H73" t="str">
            <v>Inactive</v>
          </cell>
          <cell r="I73" t="str">
            <v>S Swackhamer</v>
          </cell>
        </row>
        <row r="74">
          <cell r="A74">
            <v>709110</v>
          </cell>
          <cell r="B74" t="str">
            <v>NonD - IT DO NOT USE</v>
          </cell>
          <cell r="C74" t="str">
            <v>Do NOT Use</v>
          </cell>
          <cell r="D74" t="str">
            <v>10-109</v>
          </cell>
          <cell r="E74">
            <v>3503</v>
          </cell>
          <cell r="G74" t="str">
            <v>DO NOT USE NonD IT Special Projects</v>
          </cell>
          <cell r="H74" t="str">
            <v>Inactive</v>
          </cell>
          <cell r="I74" t="str">
            <v>S Swackhamer</v>
          </cell>
        </row>
        <row r="75">
          <cell r="A75">
            <v>709115</v>
          </cell>
          <cell r="B75" t="str">
            <v>NonD - IT DO NOT USE</v>
          </cell>
          <cell r="C75" t="str">
            <v>Do NOT Use</v>
          </cell>
          <cell r="D75" t="str">
            <v>10-109</v>
          </cell>
          <cell r="E75">
            <v>3503</v>
          </cell>
          <cell r="G75" t="str">
            <v>DO NOT USE NonD IT Building Projects</v>
          </cell>
          <cell r="H75" t="str">
            <v>Inactive</v>
          </cell>
          <cell r="I75" t="str">
            <v>S Swackhamer</v>
          </cell>
        </row>
        <row r="76">
          <cell r="A76">
            <v>709126</v>
          </cell>
          <cell r="B76" t="str">
            <v>NonD - IT DO NOT USE</v>
          </cell>
          <cell r="C76" t="str">
            <v>Do NOT Use</v>
          </cell>
          <cell r="D76" t="str">
            <v>10-109</v>
          </cell>
          <cell r="E76">
            <v>3503</v>
          </cell>
          <cell r="G76" t="str">
            <v>DO NOT USE IT Merged App Mgmt GF</v>
          </cell>
          <cell r="H76" t="str">
            <v>Inactive</v>
          </cell>
          <cell r="I76" t="str">
            <v>S Swackhamer</v>
          </cell>
        </row>
        <row r="77">
          <cell r="A77">
            <v>709141</v>
          </cell>
          <cell r="B77" t="str">
            <v>NonD - IT DO NOT USE</v>
          </cell>
          <cell r="C77" t="str">
            <v>Do NOT Use</v>
          </cell>
          <cell r="D77" t="str">
            <v>10-109</v>
          </cell>
          <cell r="E77">
            <v>3503</v>
          </cell>
          <cell r="G77" t="str">
            <v>DO NOT USE IT</v>
          </cell>
          <cell r="H77" t="str">
            <v>Inactive</v>
          </cell>
          <cell r="I77" t="str">
            <v>S Swackhamer</v>
          </cell>
        </row>
        <row r="78">
          <cell r="A78">
            <v>709150</v>
          </cell>
          <cell r="B78" t="str">
            <v>NonD - IT DO NOT USE</v>
          </cell>
          <cell r="C78" t="str">
            <v>Do NOT Use</v>
          </cell>
          <cell r="D78" t="str">
            <v>10-109</v>
          </cell>
          <cell r="E78">
            <v>3503</v>
          </cell>
          <cell r="G78" t="str">
            <v>DO NOT USE IT GIS</v>
          </cell>
          <cell r="H78" t="str">
            <v>Inactive</v>
          </cell>
          <cell r="I78" t="str">
            <v>S Swackhamer</v>
          </cell>
        </row>
        <row r="79">
          <cell r="A79">
            <v>709159</v>
          </cell>
          <cell r="B79" t="str">
            <v>NonD - IT DO NOT USE</v>
          </cell>
          <cell r="C79" t="str">
            <v>Do NOT Use</v>
          </cell>
          <cell r="D79" t="str">
            <v>10-109</v>
          </cell>
          <cell r="E79">
            <v>3503</v>
          </cell>
          <cell r="G79" t="str">
            <v>DO NOT USE IT LAN Services</v>
          </cell>
          <cell r="H79" t="str">
            <v>Inactive</v>
          </cell>
          <cell r="I79" t="str">
            <v>S Swackhamer</v>
          </cell>
        </row>
        <row r="80">
          <cell r="A80">
            <v>709160</v>
          </cell>
          <cell r="B80" t="str">
            <v>NonD - IT DO NOT USE</v>
          </cell>
          <cell r="C80" t="str">
            <v>Do NOT Use</v>
          </cell>
          <cell r="D80" t="str">
            <v>10-109</v>
          </cell>
          <cell r="E80">
            <v>3503</v>
          </cell>
          <cell r="G80" t="str">
            <v>DO NOT USE IT LAN 1000</v>
          </cell>
          <cell r="H80" t="str">
            <v>Inactive</v>
          </cell>
          <cell r="I80" t="str">
            <v>S Swackhamer</v>
          </cell>
        </row>
        <row r="81">
          <cell r="A81">
            <v>709161</v>
          </cell>
          <cell r="B81" t="str">
            <v>NonD - IT DO NOT USE</v>
          </cell>
          <cell r="C81" t="str">
            <v>Do NOT Use</v>
          </cell>
          <cell r="D81" t="str">
            <v>10-109</v>
          </cell>
          <cell r="E81">
            <v>3503</v>
          </cell>
          <cell r="G81" t="str">
            <v>DO NOT USE IT DSS LAN</v>
          </cell>
          <cell r="H81" t="str">
            <v>Inactive</v>
          </cell>
          <cell r="I81" t="str">
            <v>S Swackhamer</v>
          </cell>
        </row>
        <row r="82">
          <cell r="A82">
            <v>709170</v>
          </cell>
          <cell r="B82" t="str">
            <v>NonD - IT DO NOT USE</v>
          </cell>
          <cell r="C82" t="str">
            <v>Do NOT Use</v>
          </cell>
          <cell r="D82" t="str">
            <v>10-109</v>
          </cell>
          <cell r="E82">
            <v>1000</v>
          </cell>
          <cell r="G82" t="str">
            <v>DO NOT USE IT DSS Justice</v>
          </cell>
          <cell r="H82" t="str">
            <v>Inactive</v>
          </cell>
          <cell r="I82" t="str">
            <v>S Swackhamer</v>
          </cell>
        </row>
        <row r="83">
          <cell r="A83">
            <v>709180</v>
          </cell>
          <cell r="B83" t="str">
            <v>NonD - IT DO NOT USE</v>
          </cell>
          <cell r="C83" t="str">
            <v>Do NOT Use</v>
          </cell>
          <cell r="D83" t="str">
            <v>10-109</v>
          </cell>
          <cell r="E83">
            <v>3503</v>
          </cell>
          <cell r="G83" t="str">
            <v>DO NOT USE IT NonD</v>
          </cell>
          <cell r="H83" t="str">
            <v>Inactive</v>
          </cell>
          <cell r="I83" t="str">
            <v>S Swackhamer</v>
          </cell>
        </row>
        <row r="84">
          <cell r="A84">
            <v>709185</v>
          </cell>
          <cell r="B84" t="str">
            <v>NonD - IT DO NOT USE</v>
          </cell>
          <cell r="C84" t="str">
            <v>Do NOT Use</v>
          </cell>
          <cell r="D84" t="str">
            <v>10-109</v>
          </cell>
          <cell r="E84">
            <v>1000</v>
          </cell>
          <cell r="G84" t="str">
            <v>DO NOT USE NonD IT Data Warehouse GF</v>
          </cell>
          <cell r="H84" t="str">
            <v>Inactive</v>
          </cell>
          <cell r="I84" t="str">
            <v>S Swackhamer</v>
          </cell>
        </row>
        <row r="85">
          <cell r="A85">
            <v>709190</v>
          </cell>
          <cell r="B85" t="str">
            <v>NonD - IT DO NOT USE</v>
          </cell>
          <cell r="C85" t="str">
            <v>Do NOT Use</v>
          </cell>
          <cell r="D85" t="str">
            <v>10-109</v>
          </cell>
          <cell r="E85">
            <v>1000</v>
          </cell>
          <cell r="G85" t="str">
            <v>DO NOT USE NonD IT Data Architecture</v>
          </cell>
          <cell r="H85" t="str">
            <v>Inactive</v>
          </cell>
          <cell r="I85" t="str">
            <v>S Swackhamer</v>
          </cell>
        </row>
        <row r="86">
          <cell r="A86">
            <v>709200</v>
          </cell>
          <cell r="B86" t="str">
            <v>NonD - IT DO NOT USE</v>
          </cell>
          <cell r="C86" t="str">
            <v>Do NOT Use</v>
          </cell>
          <cell r="D86" t="str">
            <v>10-109</v>
          </cell>
          <cell r="E86">
            <v>3503</v>
          </cell>
          <cell r="G86" t="str">
            <v>DO NOT USE NonD IT Desktop Software</v>
          </cell>
          <cell r="H86" t="str">
            <v>Inactive</v>
          </cell>
          <cell r="I86" t="str">
            <v>S Swackhamer</v>
          </cell>
        </row>
        <row r="87">
          <cell r="A87">
            <v>709201</v>
          </cell>
          <cell r="B87" t="str">
            <v>NonD - IT DO NOT USE</v>
          </cell>
          <cell r="C87" t="str">
            <v>Do NOT Use</v>
          </cell>
          <cell r="D87" t="str">
            <v>10-109</v>
          </cell>
          <cell r="E87">
            <v>2508</v>
          </cell>
          <cell r="G87" t="str">
            <v>DO NOT USE IT DCHS Small Capital Projects</v>
          </cell>
          <cell r="H87" t="str">
            <v>Inactive</v>
          </cell>
          <cell r="I87" t="str">
            <v>S Swackhamer</v>
          </cell>
        </row>
        <row r="88">
          <cell r="A88">
            <v>709202</v>
          </cell>
          <cell r="B88" t="str">
            <v>NonD - IT DO NOT USE</v>
          </cell>
          <cell r="C88" t="str">
            <v>Do NOT Use</v>
          </cell>
          <cell r="D88" t="str">
            <v>10-109</v>
          </cell>
          <cell r="E88">
            <v>2508</v>
          </cell>
          <cell r="G88" t="str">
            <v>DO NOT USE IT DCJ Small Capital Projects</v>
          </cell>
          <cell r="H88" t="str">
            <v>Inactive</v>
          </cell>
          <cell r="I88" t="str">
            <v>S Swackhamer</v>
          </cell>
        </row>
        <row r="89">
          <cell r="A89">
            <v>709203</v>
          </cell>
          <cell r="B89" t="str">
            <v>NonD - IT DO NOT USE</v>
          </cell>
          <cell r="C89" t="str">
            <v>Do NOT Use</v>
          </cell>
          <cell r="D89" t="str">
            <v>10-109</v>
          </cell>
          <cell r="E89">
            <v>2508</v>
          </cell>
          <cell r="G89" t="str">
            <v>DO NOT USE IT DCM Small Capital Projects</v>
          </cell>
          <cell r="H89" t="str">
            <v>Inactive</v>
          </cell>
          <cell r="I89" t="str">
            <v>S Swackhamer</v>
          </cell>
        </row>
        <row r="90">
          <cell r="A90">
            <v>709204</v>
          </cell>
          <cell r="B90" t="str">
            <v>NonD - IT DO NOT USE</v>
          </cell>
          <cell r="C90" t="str">
            <v>Do NOT Use</v>
          </cell>
          <cell r="D90" t="str">
            <v>10-109</v>
          </cell>
          <cell r="E90">
            <v>2508</v>
          </cell>
          <cell r="G90" t="str">
            <v>DO NOT USE IT NOND Small Capital Projects</v>
          </cell>
          <cell r="H90" t="str">
            <v>Inactive</v>
          </cell>
          <cell r="I90" t="str">
            <v>S Swackhamer</v>
          </cell>
        </row>
        <row r="91">
          <cell r="A91">
            <v>709205</v>
          </cell>
          <cell r="B91" t="str">
            <v>NonD - IT DO NOT USE</v>
          </cell>
          <cell r="C91" t="str">
            <v>Do NOT Use</v>
          </cell>
          <cell r="D91" t="str">
            <v>10-109</v>
          </cell>
          <cell r="E91">
            <v>2508</v>
          </cell>
          <cell r="G91" t="str">
            <v>DO NOT USE IT DCS Small Capital Projects</v>
          </cell>
          <cell r="H91" t="str">
            <v>Inactive</v>
          </cell>
          <cell r="I91" t="str">
            <v>S Swackhamer</v>
          </cell>
        </row>
        <row r="92">
          <cell r="A92">
            <v>709206</v>
          </cell>
          <cell r="B92" t="str">
            <v>NonD - IT DO NOT USE</v>
          </cell>
          <cell r="C92" t="str">
            <v>Do NOT Use</v>
          </cell>
          <cell r="D92" t="str">
            <v>10-109</v>
          </cell>
          <cell r="E92">
            <v>2508</v>
          </cell>
          <cell r="G92" t="str">
            <v>DO NOT USE IT HEALTH Small Capital Projects</v>
          </cell>
          <cell r="H92" t="str">
            <v>Inactive</v>
          </cell>
          <cell r="I92" t="str">
            <v>S Swackhamer</v>
          </cell>
        </row>
        <row r="93">
          <cell r="A93">
            <v>709207</v>
          </cell>
          <cell r="B93" t="str">
            <v>NonD - IT DO NOT USE</v>
          </cell>
          <cell r="C93" t="str">
            <v>Do NOT Use</v>
          </cell>
          <cell r="D93" t="str">
            <v>10-109</v>
          </cell>
          <cell r="E93">
            <v>2508</v>
          </cell>
          <cell r="G93" t="str">
            <v>DO NOT USE IT LIBRARY Small Capital Projects</v>
          </cell>
          <cell r="H93" t="str">
            <v>Inactive</v>
          </cell>
          <cell r="I93" t="str">
            <v>S Swackhamer</v>
          </cell>
        </row>
        <row r="94">
          <cell r="A94">
            <v>709208</v>
          </cell>
          <cell r="B94" t="str">
            <v>NonD - IT DO NOT USE</v>
          </cell>
          <cell r="C94" t="str">
            <v>Do NOT Use</v>
          </cell>
          <cell r="D94" t="str">
            <v>10-109</v>
          </cell>
          <cell r="E94">
            <v>2508</v>
          </cell>
          <cell r="G94" t="str">
            <v>DO NOT USE IT MCDA Small Capital Projects</v>
          </cell>
          <cell r="H94" t="str">
            <v>Inactive</v>
          </cell>
          <cell r="I94" t="str">
            <v>S Swackhamer</v>
          </cell>
        </row>
        <row r="95">
          <cell r="A95">
            <v>709209</v>
          </cell>
          <cell r="B95" t="str">
            <v>NonD - IT DO NOT USE</v>
          </cell>
          <cell r="C95" t="str">
            <v>Do NOT Use</v>
          </cell>
          <cell r="D95" t="str">
            <v>10-109</v>
          </cell>
          <cell r="E95">
            <v>2508</v>
          </cell>
          <cell r="G95" t="str">
            <v>DO NOT USE IT MCSO Small Capital Projects</v>
          </cell>
          <cell r="H95" t="str">
            <v>Inactive</v>
          </cell>
          <cell r="I95" t="str">
            <v>S Swackhamer</v>
          </cell>
        </row>
        <row r="96">
          <cell r="A96">
            <v>709210</v>
          </cell>
          <cell r="B96" t="str">
            <v>NonD - IT DO NOT USE</v>
          </cell>
          <cell r="C96" t="str">
            <v>Do NOT Use</v>
          </cell>
          <cell r="D96" t="str">
            <v>10-109</v>
          </cell>
          <cell r="E96">
            <v>2508</v>
          </cell>
          <cell r="G96" t="str">
            <v>DO NOT USE IT Advisory Board Fund</v>
          </cell>
          <cell r="H96" t="str">
            <v>Inactive</v>
          </cell>
          <cell r="I96" t="str">
            <v>S Swackhamer</v>
          </cell>
        </row>
        <row r="97">
          <cell r="A97">
            <v>709211</v>
          </cell>
          <cell r="B97" t="str">
            <v>NonD - IT DO NOT USE</v>
          </cell>
          <cell r="C97" t="str">
            <v>Do NOT Use</v>
          </cell>
          <cell r="D97" t="str">
            <v>10-109</v>
          </cell>
          <cell r="E97">
            <v>2508</v>
          </cell>
          <cell r="G97" t="str">
            <v>DO NOT USE IT Investment Fund</v>
          </cell>
          <cell r="H97" t="str">
            <v>Inactive</v>
          </cell>
          <cell r="I97" t="str">
            <v>S Swackhamer</v>
          </cell>
        </row>
        <row r="98">
          <cell r="A98">
            <v>709220</v>
          </cell>
          <cell r="B98" t="str">
            <v>NonD - IT DO NOT USE</v>
          </cell>
          <cell r="C98" t="str">
            <v>Do NOT Use</v>
          </cell>
          <cell r="D98" t="str">
            <v>10-109</v>
          </cell>
          <cell r="E98">
            <v>2508</v>
          </cell>
          <cell r="G98" t="str">
            <v>DO NOT USE IT Asset Replacement-Desktop Hardware</v>
          </cell>
          <cell r="H98" t="str">
            <v>Inactive</v>
          </cell>
          <cell r="I98" t="str">
            <v>S Swackhamer</v>
          </cell>
        </row>
        <row r="99">
          <cell r="A99">
            <v>709299</v>
          </cell>
          <cell r="B99" t="str">
            <v>NonD - IT DO NOT USE</v>
          </cell>
          <cell r="C99" t="str">
            <v>Do NOT Use</v>
          </cell>
          <cell r="D99" t="str">
            <v>10-109</v>
          </cell>
          <cell r="E99">
            <v>3503</v>
          </cell>
          <cell r="G99" t="str">
            <v>DO NOT USE IT Desktop Hardware Replace</v>
          </cell>
          <cell r="H99" t="str">
            <v>Inactive</v>
          </cell>
          <cell r="I99" t="str">
            <v>S Swackhamer</v>
          </cell>
        </row>
        <row r="100">
          <cell r="A100">
            <v>709301</v>
          </cell>
          <cell r="B100" t="str">
            <v>NonD - IT DO NOT USE</v>
          </cell>
          <cell r="C100" t="str">
            <v>Do NOT Use</v>
          </cell>
          <cell r="D100" t="str">
            <v>10-109</v>
          </cell>
          <cell r="E100">
            <v>2508</v>
          </cell>
          <cell r="G100" t="str">
            <v>DO NOT USE IT Asset Replacement-Desktop Software</v>
          </cell>
          <cell r="H100" t="str">
            <v>Inactive</v>
          </cell>
          <cell r="I100" t="str">
            <v>S Swackhamer</v>
          </cell>
        </row>
        <row r="101">
          <cell r="A101">
            <v>709302</v>
          </cell>
          <cell r="B101" t="str">
            <v>NonD - IT DO NOT USE</v>
          </cell>
          <cell r="C101" t="str">
            <v>Do NOT Use</v>
          </cell>
          <cell r="D101" t="str">
            <v>10-109</v>
          </cell>
          <cell r="E101">
            <v>2508</v>
          </cell>
          <cell r="G101" t="str">
            <v>DO NOT USE IT Asset Replacement-Telecom</v>
          </cell>
          <cell r="H101" t="str">
            <v>Inactive</v>
          </cell>
          <cell r="I101" t="str">
            <v>S Swackhamer</v>
          </cell>
        </row>
        <row r="102">
          <cell r="A102">
            <v>709303</v>
          </cell>
          <cell r="B102" t="str">
            <v>NonD - IT DO NOT USE</v>
          </cell>
          <cell r="C102" t="str">
            <v>Do NOT Use</v>
          </cell>
          <cell r="D102" t="str">
            <v>10-109</v>
          </cell>
          <cell r="E102">
            <v>2508</v>
          </cell>
          <cell r="G102" t="str">
            <v>DO NOT USE IT Asset Replacement-WAN</v>
          </cell>
          <cell r="H102" t="str">
            <v>Inactive</v>
          </cell>
          <cell r="I102" t="str">
            <v>S Swackhamer</v>
          </cell>
        </row>
        <row r="103">
          <cell r="A103">
            <v>709304</v>
          </cell>
          <cell r="B103" t="str">
            <v>NonD - IT DO NOT USE</v>
          </cell>
          <cell r="C103" t="str">
            <v>Do NOT Use</v>
          </cell>
          <cell r="D103" t="str">
            <v>10-109</v>
          </cell>
          <cell r="E103">
            <v>2508</v>
          </cell>
          <cell r="G103" t="str">
            <v>DO NOT USE IT Asset Replacement-Server</v>
          </cell>
          <cell r="H103" t="str">
            <v>Inactive</v>
          </cell>
          <cell r="I103" t="str">
            <v>S Swackhamer</v>
          </cell>
        </row>
        <row r="104">
          <cell r="A104">
            <v>709305</v>
          </cell>
          <cell r="B104" t="str">
            <v>NonD - IT DO NOT USE</v>
          </cell>
          <cell r="C104" t="str">
            <v>Do NOT Use</v>
          </cell>
          <cell r="D104" t="str">
            <v>10-109</v>
          </cell>
          <cell r="E104">
            <v>2508</v>
          </cell>
          <cell r="G104" t="str">
            <v>DO NOT USE IT ITAR DA Pgm</v>
          </cell>
          <cell r="H104" t="str">
            <v>Inactive</v>
          </cell>
          <cell r="I104" t="str">
            <v>S Swackhamer</v>
          </cell>
        </row>
        <row r="105">
          <cell r="A105">
            <v>709306</v>
          </cell>
          <cell r="B105" t="str">
            <v>NonD - IT DO NOT USE</v>
          </cell>
          <cell r="C105" t="str">
            <v>Do NOT Use</v>
          </cell>
          <cell r="D105" t="str">
            <v>10-109</v>
          </cell>
          <cell r="E105">
            <v>2508</v>
          </cell>
          <cell r="G105" t="str">
            <v>DO NOT USE IT ITAR MCSO Pgm</v>
          </cell>
          <cell r="H105" t="str">
            <v>Inactive</v>
          </cell>
          <cell r="I105" t="str">
            <v>S Swackhamer</v>
          </cell>
        </row>
        <row r="106">
          <cell r="A106">
            <v>709307</v>
          </cell>
          <cell r="B106" t="str">
            <v>NonD - IT DO NOT USE</v>
          </cell>
          <cell r="C106" t="str">
            <v>Do NOT Use</v>
          </cell>
          <cell r="D106" t="str">
            <v>10-109</v>
          </cell>
          <cell r="E106">
            <v>2508</v>
          </cell>
          <cell r="G106" t="str">
            <v>DO NOT USE IT ITAR CS Pgm</v>
          </cell>
          <cell r="H106" t="str">
            <v>Inactive</v>
          </cell>
          <cell r="I106" t="str">
            <v>S Swackhamer</v>
          </cell>
        </row>
        <row r="107">
          <cell r="A107">
            <v>709308</v>
          </cell>
          <cell r="B107" t="str">
            <v>NonD - IT DO NOT USE</v>
          </cell>
          <cell r="C107" t="str">
            <v>Do NOT Use</v>
          </cell>
          <cell r="D107" t="str">
            <v>10-109</v>
          </cell>
          <cell r="E107">
            <v>2508</v>
          </cell>
          <cell r="G107" t="str">
            <v>DO NOT USE IT ITAR ND Pgm</v>
          </cell>
          <cell r="H107" t="str">
            <v>Inactive</v>
          </cell>
          <cell r="I107" t="str">
            <v>S Swackhamer</v>
          </cell>
        </row>
        <row r="108">
          <cell r="A108">
            <v>709309</v>
          </cell>
          <cell r="B108" t="str">
            <v>NonD - IT DO NOT USE</v>
          </cell>
          <cell r="C108" t="str">
            <v>Do NOT Use</v>
          </cell>
          <cell r="D108" t="str">
            <v>10-109</v>
          </cell>
          <cell r="E108">
            <v>2508</v>
          </cell>
          <cell r="G108" t="str">
            <v>DO NOT USE IT ITAR CBS Pgm</v>
          </cell>
          <cell r="H108" t="str">
            <v>Inactive</v>
          </cell>
          <cell r="I108" t="str">
            <v>S Swackhamer</v>
          </cell>
        </row>
        <row r="109">
          <cell r="A109">
            <v>709310</v>
          </cell>
          <cell r="B109" t="str">
            <v>NonD - IT DO NOT USE</v>
          </cell>
          <cell r="C109" t="str">
            <v>Do NOT Use</v>
          </cell>
          <cell r="D109" t="str">
            <v>10-109</v>
          </cell>
          <cell r="E109">
            <v>2508</v>
          </cell>
          <cell r="G109" t="str">
            <v>DO NOT USE IT ITAR LIB Pgm</v>
          </cell>
          <cell r="H109" t="str">
            <v>Inactive</v>
          </cell>
          <cell r="I109" t="str">
            <v>S Swackhamer</v>
          </cell>
        </row>
        <row r="110">
          <cell r="A110">
            <v>709311</v>
          </cell>
          <cell r="B110" t="str">
            <v>NonD - IT DO NOT USE</v>
          </cell>
          <cell r="C110" t="str">
            <v>Do NOT Use</v>
          </cell>
          <cell r="D110" t="str">
            <v>10-109</v>
          </cell>
          <cell r="E110">
            <v>2508</v>
          </cell>
          <cell r="G110" t="str">
            <v>DO NOT USE IT ITAR DSCP Pgm</v>
          </cell>
          <cell r="H110" t="str">
            <v>Inactive</v>
          </cell>
          <cell r="I110" t="str">
            <v>S Swackhamer</v>
          </cell>
        </row>
        <row r="111">
          <cell r="A111">
            <v>709515</v>
          </cell>
          <cell r="B111" t="str">
            <v>NonD - IT DO NOT USE</v>
          </cell>
          <cell r="C111" t="str">
            <v>Do NOT Use</v>
          </cell>
          <cell r="D111" t="str">
            <v>10-109</v>
          </cell>
          <cell r="E111">
            <v>3503</v>
          </cell>
          <cell r="G111" t="str">
            <v>DO NOT USE NonD IT Library LAN</v>
          </cell>
          <cell r="H111" t="str">
            <v>Inactive</v>
          </cell>
          <cell r="I111" t="str">
            <v>S Swackhamer</v>
          </cell>
        </row>
        <row r="112">
          <cell r="A112">
            <v>709520</v>
          </cell>
          <cell r="B112" t="str">
            <v>NonD - IT DO NOT USE</v>
          </cell>
          <cell r="C112" t="str">
            <v>Do NOT Use</v>
          </cell>
          <cell r="D112" t="str">
            <v>10-109</v>
          </cell>
          <cell r="E112">
            <v>3502</v>
          </cell>
          <cell r="G112" t="str">
            <v>DO NOT USE IT Telecommunications</v>
          </cell>
          <cell r="H112" t="str">
            <v>Inactive</v>
          </cell>
          <cell r="I112" t="str">
            <v>S Swackhamer</v>
          </cell>
        </row>
        <row r="113">
          <cell r="A113">
            <v>709526</v>
          </cell>
          <cell r="B113" t="str">
            <v>NonD - IT DO NOT USE</v>
          </cell>
          <cell r="C113" t="str">
            <v>Do NOT Use</v>
          </cell>
          <cell r="D113" t="str">
            <v>10-109</v>
          </cell>
          <cell r="E113">
            <v>3503</v>
          </cell>
          <cell r="G113" t="str">
            <v>DO NOT USE NonD IT Telcom MACS</v>
          </cell>
          <cell r="H113" t="str">
            <v>Inactive</v>
          </cell>
          <cell r="I113" t="str">
            <v>S Swackhamer</v>
          </cell>
        </row>
        <row r="114">
          <cell r="A114">
            <v>709527</v>
          </cell>
          <cell r="B114" t="str">
            <v>NonD - IT DO NOT USE</v>
          </cell>
          <cell r="C114" t="str">
            <v>Do NOT Use</v>
          </cell>
          <cell r="D114" t="str">
            <v>10-109</v>
          </cell>
          <cell r="E114">
            <v>3503</v>
          </cell>
          <cell r="G114" t="str">
            <v>DO NOT USE NonD IT Telecom Information &amp; Referral</v>
          </cell>
          <cell r="H114" t="str">
            <v>Inactive</v>
          </cell>
          <cell r="I114" t="str">
            <v>S Swackhamer</v>
          </cell>
        </row>
        <row r="115">
          <cell r="A115">
            <v>709550</v>
          </cell>
          <cell r="B115" t="str">
            <v>NonD - IT DO NOT USE</v>
          </cell>
          <cell r="C115" t="str">
            <v>Do NOT Use</v>
          </cell>
          <cell r="D115" t="str">
            <v>10-109</v>
          </cell>
          <cell r="E115">
            <v>3502</v>
          </cell>
          <cell r="G115" t="str">
            <v>DO NOT USE NonD IT Virtual Prv Ntwk</v>
          </cell>
          <cell r="H115" t="str">
            <v>Inactive</v>
          </cell>
          <cell r="I115" t="str">
            <v>S Swackhamer</v>
          </cell>
        </row>
        <row r="116">
          <cell r="A116">
            <v>709601</v>
          </cell>
          <cell r="B116" t="str">
            <v>NonD - IT DO NOT USE</v>
          </cell>
          <cell r="C116" t="str">
            <v>Do NOT Use</v>
          </cell>
          <cell r="D116" t="str">
            <v>10-109</v>
          </cell>
          <cell r="E116">
            <v>3503</v>
          </cell>
          <cell r="G116" t="str">
            <v>DO NOT USE IT ADS Business Svc</v>
          </cell>
          <cell r="H116" t="str">
            <v>Inactive</v>
          </cell>
          <cell r="I116" t="str">
            <v>S Swackhamer</v>
          </cell>
        </row>
        <row r="117">
          <cell r="A117">
            <v>709602</v>
          </cell>
          <cell r="B117" t="str">
            <v>NonD - IT DO NOT USE</v>
          </cell>
          <cell r="C117" t="str">
            <v>Do NOT Use</v>
          </cell>
          <cell r="D117" t="str">
            <v>10-109</v>
          </cell>
          <cell r="E117">
            <v>3503</v>
          </cell>
          <cell r="G117" t="str">
            <v>DO NOT USE IT ADS ADSDP02BS</v>
          </cell>
          <cell r="H117" t="str">
            <v>Inactive</v>
          </cell>
          <cell r="I117" t="str">
            <v>S Swackhamer</v>
          </cell>
        </row>
        <row r="118">
          <cell r="A118">
            <v>709603</v>
          </cell>
          <cell r="B118" t="str">
            <v>NonD - IT DO NOT USE</v>
          </cell>
          <cell r="C118" t="str">
            <v>Do NOT Use</v>
          </cell>
          <cell r="D118" t="str">
            <v>10-109</v>
          </cell>
          <cell r="E118">
            <v>3503</v>
          </cell>
          <cell r="G118" t="str">
            <v>DO NOT USE IT Hlth IS</v>
          </cell>
          <cell r="H118" t="str">
            <v>Inactive</v>
          </cell>
          <cell r="I118" t="str">
            <v>S Swackhamer</v>
          </cell>
        </row>
        <row r="119">
          <cell r="A119">
            <v>709605</v>
          </cell>
          <cell r="B119" t="str">
            <v>NonD - IT DO NOT USE</v>
          </cell>
          <cell r="C119" t="str">
            <v>Do NOT Use</v>
          </cell>
          <cell r="D119" t="str">
            <v>10-109</v>
          </cell>
          <cell r="E119">
            <v>3503</v>
          </cell>
          <cell r="G119" t="str">
            <v>DO NOT USE IT Hlth HIS Netwk Supp</v>
          </cell>
          <cell r="H119" t="str">
            <v>Inactive</v>
          </cell>
          <cell r="I119" t="str">
            <v>S Swackhamer</v>
          </cell>
        </row>
        <row r="120">
          <cell r="A120">
            <v>709606</v>
          </cell>
          <cell r="B120" t="str">
            <v>NonD - IT DO NOT USE</v>
          </cell>
          <cell r="C120" t="str">
            <v>Do NOT Use</v>
          </cell>
          <cell r="D120" t="str">
            <v>10-109</v>
          </cell>
          <cell r="E120">
            <v>3503</v>
          </cell>
          <cell r="G120" t="str">
            <v>DO NOT USE IT Hlth Dec Support</v>
          </cell>
          <cell r="H120" t="str">
            <v>Inactive</v>
          </cell>
          <cell r="I120" t="str">
            <v>S Swackhamer</v>
          </cell>
        </row>
        <row r="121">
          <cell r="A121">
            <v>709608</v>
          </cell>
          <cell r="B121" t="str">
            <v>NonD - IT DO NOT USE</v>
          </cell>
          <cell r="C121" t="str">
            <v>Do NOT Use</v>
          </cell>
          <cell r="D121" t="str">
            <v>10-109</v>
          </cell>
          <cell r="E121">
            <v>3503</v>
          </cell>
          <cell r="G121" t="str">
            <v>DO NOT USE IT DCK</v>
          </cell>
          <cell r="H121" t="str">
            <v>Inactive</v>
          </cell>
          <cell r="I121" t="str">
            <v>S Swackhamer</v>
          </cell>
        </row>
        <row r="122">
          <cell r="A122">
            <v>709610</v>
          </cell>
          <cell r="B122" t="str">
            <v>NonD - IT DO NOT USE</v>
          </cell>
          <cell r="C122" t="str">
            <v>Do NOT Use</v>
          </cell>
          <cell r="D122" t="str">
            <v>10-109</v>
          </cell>
          <cell r="E122">
            <v>3503</v>
          </cell>
          <cell r="G122" t="str">
            <v>DO NOT USE ISAS 1505</v>
          </cell>
          <cell r="H122" t="str">
            <v>Inactive</v>
          </cell>
          <cell r="I122" t="str">
            <v>S Swackhamer</v>
          </cell>
        </row>
        <row r="123">
          <cell r="A123">
            <v>709611</v>
          </cell>
          <cell r="B123" t="str">
            <v>NonD - IT DO NOT USE</v>
          </cell>
          <cell r="C123" t="str">
            <v>Do NOT Use</v>
          </cell>
          <cell r="D123" t="str">
            <v>10-109</v>
          </cell>
          <cell r="E123">
            <v>3503</v>
          </cell>
          <cell r="G123" t="str">
            <v>DO NOT USE ISNS 1000</v>
          </cell>
          <cell r="H123" t="str">
            <v>Inactive</v>
          </cell>
          <cell r="I123" t="str">
            <v>S Swackhamer</v>
          </cell>
        </row>
        <row r="124">
          <cell r="A124">
            <v>709612</v>
          </cell>
          <cell r="B124" t="str">
            <v>NonD - IT DO NOT USE</v>
          </cell>
          <cell r="C124" t="str">
            <v>Do NOT Use</v>
          </cell>
          <cell r="D124" t="str">
            <v>10-109</v>
          </cell>
          <cell r="E124">
            <v>3503</v>
          </cell>
          <cell r="G124" t="str">
            <v>DO NOT USE ISNS 1505</v>
          </cell>
          <cell r="H124" t="str">
            <v>Inactive</v>
          </cell>
          <cell r="I124" t="str">
            <v>S Swackhamer</v>
          </cell>
        </row>
        <row r="125">
          <cell r="A125">
            <v>709613</v>
          </cell>
          <cell r="B125" t="str">
            <v>NonD - IT DO NOT USE</v>
          </cell>
          <cell r="C125" t="str">
            <v>Do NOT Use</v>
          </cell>
          <cell r="D125" t="str">
            <v>10-109</v>
          </cell>
          <cell r="E125">
            <v>3503</v>
          </cell>
          <cell r="G125" t="str">
            <v>DO NOT USE DCJ CJ007 ADM IS</v>
          </cell>
          <cell r="H125" t="str">
            <v>Inactive</v>
          </cell>
          <cell r="I125" t="str">
            <v>S Swackhamer</v>
          </cell>
        </row>
        <row r="126">
          <cell r="A126">
            <v>709614</v>
          </cell>
          <cell r="B126" t="str">
            <v>NonD - IT DO NOT USE</v>
          </cell>
          <cell r="C126" t="str">
            <v>Do NOT Use</v>
          </cell>
          <cell r="D126" t="str">
            <v>10-109</v>
          </cell>
          <cell r="E126">
            <v>3503</v>
          </cell>
          <cell r="G126" t="str">
            <v>DO NOT USE DCJ CJ011 ADM IS</v>
          </cell>
          <cell r="H126" t="str">
            <v>Inactive</v>
          </cell>
          <cell r="I126" t="str">
            <v>S Swackhamer</v>
          </cell>
        </row>
        <row r="127">
          <cell r="A127">
            <v>709616</v>
          </cell>
          <cell r="B127" t="str">
            <v>NonD - IT DO NOT USE</v>
          </cell>
          <cell r="C127" t="str">
            <v>Do NOT Use</v>
          </cell>
          <cell r="D127" t="str">
            <v>10-109</v>
          </cell>
          <cell r="E127">
            <v>3503</v>
          </cell>
          <cell r="G127" t="str">
            <v>DO NOT USE IT Library Application Support</v>
          </cell>
          <cell r="H127" t="str">
            <v>Inactive</v>
          </cell>
          <cell r="I127" t="str">
            <v>S Swackhamer</v>
          </cell>
        </row>
        <row r="128">
          <cell r="A128">
            <v>709625</v>
          </cell>
          <cell r="B128" t="str">
            <v>NonD - IT DO NOT USE</v>
          </cell>
          <cell r="C128" t="str">
            <v>Do NOT Use</v>
          </cell>
          <cell r="D128" t="str">
            <v>10-109</v>
          </cell>
          <cell r="E128">
            <v>3503</v>
          </cell>
          <cell r="G128" t="str">
            <v>DO NOT USE IT Nondepartmental</v>
          </cell>
          <cell r="H128" t="str">
            <v>Inactive</v>
          </cell>
          <cell r="I128" t="str">
            <v>S Swackhamer</v>
          </cell>
        </row>
        <row r="129">
          <cell r="A129">
            <v>709630</v>
          </cell>
          <cell r="B129" t="str">
            <v>NonD - IT DO NOT USE</v>
          </cell>
          <cell r="C129" t="str">
            <v>Do NOT Use</v>
          </cell>
          <cell r="D129" t="str">
            <v>10-109</v>
          </cell>
          <cell r="E129">
            <v>3503</v>
          </cell>
          <cell r="G129" t="str">
            <v>DO NOT USE IT SO Exec Compserv 1000</v>
          </cell>
          <cell r="H129" t="str">
            <v>Inactive</v>
          </cell>
          <cell r="I129" t="str">
            <v>S Swackhamer</v>
          </cell>
        </row>
        <row r="130">
          <cell r="A130">
            <v>709631</v>
          </cell>
          <cell r="B130" t="str">
            <v>NonD - IT DO NOT USE</v>
          </cell>
          <cell r="C130" t="str">
            <v>Do NOT Use</v>
          </cell>
          <cell r="D130" t="str">
            <v>10-109</v>
          </cell>
          <cell r="E130">
            <v>3503</v>
          </cell>
          <cell r="G130" t="str">
            <v>DO NOT USE IT SP Exec CompServ 1514</v>
          </cell>
          <cell r="H130" t="str">
            <v>Inactive</v>
          </cell>
          <cell r="I130" t="str">
            <v>S Swackhamer</v>
          </cell>
        </row>
        <row r="131">
          <cell r="A131">
            <v>709642</v>
          </cell>
          <cell r="B131" t="str">
            <v>NonD - IT DO NOT USE</v>
          </cell>
          <cell r="C131" t="str">
            <v>Do NOT Use</v>
          </cell>
          <cell r="D131" t="str">
            <v>10-109</v>
          </cell>
          <cell r="E131">
            <v>3503</v>
          </cell>
          <cell r="G131" t="str">
            <v>DO NOT USE IT ADS ADSD02DO</v>
          </cell>
          <cell r="H131" t="str">
            <v>Inactive</v>
          </cell>
          <cell r="I131" t="str">
            <v>S Swackhamer</v>
          </cell>
        </row>
        <row r="132">
          <cell r="A132">
            <v>709650</v>
          </cell>
          <cell r="B132" t="str">
            <v>NonD - IT DO NOT USE</v>
          </cell>
          <cell r="C132" t="str">
            <v>Do NOT Use</v>
          </cell>
          <cell r="D132" t="str">
            <v>10-109</v>
          </cell>
          <cell r="E132">
            <v>3503</v>
          </cell>
          <cell r="G132" t="str">
            <v>DO NOT USE IT School &amp; Comm Partner</v>
          </cell>
          <cell r="H132" t="str">
            <v>Inactive</v>
          </cell>
          <cell r="I132" t="str">
            <v>S Swackhamer</v>
          </cell>
        </row>
        <row r="133">
          <cell r="A133">
            <v>709186</v>
          </cell>
          <cell r="B133" t="str">
            <v>NonD - IT SAP Support Svcs</v>
          </cell>
          <cell r="C133" t="str">
            <v>SAP</v>
          </cell>
          <cell r="D133" t="str">
            <v>10-110</v>
          </cell>
          <cell r="E133">
            <v>3503</v>
          </cell>
          <cell r="G133" t="str">
            <v>SAP Mgt</v>
          </cell>
          <cell r="H133" t="str">
            <v>K Johnson</v>
          </cell>
          <cell r="I133" t="str">
            <v>C Clancy</v>
          </cell>
        </row>
        <row r="134">
          <cell r="A134">
            <v>709191</v>
          </cell>
          <cell r="B134" t="str">
            <v>NonD - IT SAP Support Svcs</v>
          </cell>
          <cell r="C134" t="str">
            <v>SAP</v>
          </cell>
          <cell r="D134" t="str">
            <v>10-110</v>
          </cell>
          <cell r="E134">
            <v>3503</v>
          </cell>
          <cell r="G134" t="str">
            <v>SAP Support Svcs</v>
          </cell>
          <cell r="H134" t="str">
            <v>K Johnson</v>
          </cell>
          <cell r="I134" t="str">
            <v>C Clancy</v>
          </cell>
        </row>
        <row r="135">
          <cell r="A135">
            <v>709500</v>
          </cell>
          <cell r="B135" t="str">
            <v>NonD - IT SAP Support Svcs</v>
          </cell>
          <cell r="C135" t="str">
            <v>SAP</v>
          </cell>
          <cell r="D135" t="str">
            <v>10-110</v>
          </cell>
          <cell r="E135">
            <v>3503</v>
          </cell>
          <cell r="G135" t="str">
            <v>SAP Developers</v>
          </cell>
          <cell r="H135" t="str">
            <v>K Johnson</v>
          </cell>
          <cell r="I135" t="str">
            <v>C Clancy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udget Instructions"/>
      <sheetName val="Escalation Factors"/>
      <sheetName val="Budget Detail"/>
      <sheetName val="Training Plan"/>
      <sheetName val=" Budget Notes for Mgr"/>
      <sheetName val="Approved Staffing Changes"/>
      <sheetName val="Software Licenses"/>
      <sheetName val="Repairs &amp; Maintenance"/>
      <sheetName val="Do not use - for Budget Upload"/>
      <sheetName val="FY11Budget Submissions Data"/>
      <sheetName val="Salary Summary by Cost Center"/>
      <sheetName val="LDA Staff Data"/>
      <sheetName val="Staff Data"/>
      <sheetName val="FY12 Wage Table 10-10"/>
      <sheetName val="Vacancies "/>
      <sheetName val="2010 Final 10-10 P&amp;L"/>
      <sheetName val="2009 Final 10-10 P&amp;L"/>
      <sheetName val="2011-01 Final 10-10 P&amp;L"/>
      <sheetName val="2011-02 Final 10-10 P&amp;L"/>
      <sheetName val="2011-03 Final 10-10 P&amp;L"/>
      <sheetName val="Interest.50270"/>
      <sheetName val="2011-04 Final 10-10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ltered Data"/>
      <sheetName val="SAP download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Y11 End WC"/>
      <sheetName val="FY12 BWC"/>
      <sheetName val="New Project worksheet"/>
      <sheetName val="WBS Recon"/>
      <sheetName val="FY11 BWC"/>
      <sheetName val="9500003503"/>
      <sheetName val="Budget by CC and GL"/>
      <sheetName val="CYE Summary"/>
      <sheetName val="Published-Budget by CC and GL"/>
    </sheetNames>
    <sheetDataSet>
      <sheetData sheetId="0">
        <row r="2">
          <cell r="M2" t="str">
            <v>FY11</v>
          </cell>
        </row>
      </sheetData>
      <sheetData sheetId="1">
        <row r="6">
          <cell r="L6">
            <v>2379731.4624999999</v>
          </cell>
        </row>
      </sheetData>
      <sheetData sheetId="2"/>
      <sheetData sheetId="3"/>
      <sheetData sheetId="4"/>
      <sheetData sheetId="5">
        <row r="8">
          <cell r="E8">
            <v>15730616.029999999</v>
          </cell>
        </row>
      </sheetData>
      <sheetData sheetId="6">
        <row r="3755">
          <cell r="E3755">
            <v>-432069.13106096978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JULY 01 BILLING MASTER"/>
      <sheetName val="Sheet2"/>
      <sheetName val="By Bldg"/>
      <sheetName val="LSE OTH"/>
      <sheetName val="BIL-IGA"/>
      <sheetName val="VACANT"/>
      <sheetName val="010 CFS"/>
      <sheetName val="010 CCFC"/>
      <sheetName val="011 ADS"/>
      <sheetName val="015 HEALTH"/>
      <sheetName val="022 DCJ"/>
      <sheetName val="023 DA"/>
      <sheetName val="025 SHERIFF"/>
      <sheetName val="030 DES"/>
      <sheetName val="050 NON DEPT"/>
      <sheetName val="070 DSS"/>
      <sheetName val="080  LIBRARIES"/>
      <sheetName val="111"/>
      <sheetName val="014"/>
      <sheetName val="101"/>
      <sheetName val="106"/>
      <sheetName val="107"/>
      <sheetName val="109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JULY 01 BILLING MASTER"/>
      <sheetName val="Total sqft"/>
      <sheetName val="By Bldg"/>
      <sheetName val="LSE OTH"/>
      <sheetName val="BIL-IGA"/>
      <sheetName val="VACANT"/>
      <sheetName val="014"/>
      <sheetName val="101"/>
      <sheetName val="106"/>
      <sheetName val="107"/>
      <sheetName val="109"/>
      <sheetName val="111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  <sheetName val="all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ata Import &amp; Validation Instr."/>
      <sheetName val="Data Import &amp; Validation Inst-M"/>
      <sheetName val="Salary Projection WS Instruct."/>
      <sheetName val="MONTHLY COST DATA (SAP)"/>
      <sheetName val="SAP DATA (PIVOT TABLE)"/>
      <sheetName val="Salary Projections"/>
      <sheetName val="SPACER SHEET - UNUSED"/>
      <sheetName val="FY11 PCP-JULY 9-STATIC DATA"/>
      <sheetName val="FY11 Personnel Budget-Corrected"/>
      <sheetName val="PA20 - July 9, 2010"/>
      <sheetName val="Vacancies Report July 8, 2010 "/>
      <sheetName val="Vacancies Report July 14, 2010"/>
    </sheetNames>
    <sheetDataSet>
      <sheetData sheetId="0"/>
      <sheetData sheetId="1"/>
      <sheetData sheetId="2"/>
      <sheetData sheetId="3"/>
      <sheetData sheetId="4">
        <row r="3">
          <cell r="A3" t="str">
            <v>Sum of Amount in document</v>
          </cell>
          <cell r="B3" t="str">
            <v>Cost Element</v>
          </cell>
        </row>
        <row r="4">
          <cell r="A4" t="str">
            <v>Concatenated Value</v>
          </cell>
          <cell r="B4">
            <v>60000</v>
          </cell>
          <cell r="C4">
            <v>60100</v>
          </cell>
          <cell r="D4">
            <v>60110</v>
          </cell>
          <cell r="E4">
            <v>60120</v>
          </cell>
          <cell r="F4">
            <v>60130</v>
          </cell>
          <cell r="G4">
            <v>60135</v>
          </cell>
          <cell r="H4">
            <v>60140</v>
          </cell>
          <cell r="I4">
            <v>60145</v>
          </cell>
          <cell r="J4" t="str">
            <v>Grand Total</v>
          </cell>
        </row>
        <row r="5">
          <cell r="A5" t="str">
            <v>7090007004239078</v>
          </cell>
          <cell r="B5">
            <v>75757.56</v>
          </cell>
          <cell r="F5">
            <v>19870.02</v>
          </cell>
          <cell r="H5">
            <v>11718.86</v>
          </cell>
          <cell r="J5">
            <v>107346.44</v>
          </cell>
        </row>
        <row r="6">
          <cell r="A6" t="str">
            <v>70900071447913155</v>
          </cell>
          <cell r="B6">
            <v>2214.98</v>
          </cell>
          <cell r="C6">
            <v>26596.94</v>
          </cell>
          <cell r="F6">
            <v>177.33</v>
          </cell>
          <cell r="G6">
            <v>2172.46</v>
          </cell>
          <cell r="H6">
            <v>684.48</v>
          </cell>
          <cell r="I6">
            <v>7897.33</v>
          </cell>
          <cell r="J6">
            <v>39743.519999999997</v>
          </cell>
        </row>
        <row r="7">
          <cell r="A7" t="str">
            <v>70900071468613235</v>
          </cell>
          <cell r="C7">
            <v>8015.2</v>
          </cell>
          <cell r="D7">
            <v>223.68</v>
          </cell>
          <cell r="G7">
            <v>686.46</v>
          </cell>
          <cell r="I7">
            <v>327.43</v>
          </cell>
          <cell r="J7">
            <v>9252.77</v>
          </cell>
        </row>
        <row r="8">
          <cell r="A8" t="str">
            <v>70900071470113265</v>
          </cell>
          <cell r="C8">
            <v>9431.84</v>
          </cell>
          <cell r="G8">
            <v>785.96</v>
          </cell>
          <cell r="I8">
            <v>374.93</v>
          </cell>
          <cell r="J8">
            <v>10592.73</v>
          </cell>
        </row>
        <row r="9">
          <cell r="A9" t="str">
            <v>70900071473613263</v>
          </cell>
          <cell r="C9">
            <v>9124.2800000000007</v>
          </cell>
          <cell r="D9">
            <v>531.24</v>
          </cell>
          <cell r="G9">
            <v>804.62</v>
          </cell>
          <cell r="I9">
            <v>383.68</v>
          </cell>
          <cell r="J9">
            <v>10843.82</v>
          </cell>
        </row>
        <row r="10">
          <cell r="A10" t="str">
            <v>70900071477813280</v>
          </cell>
          <cell r="C10">
            <v>10457.040000000001</v>
          </cell>
          <cell r="D10">
            <v>363.48</v>
          </cell>
          <cell r="G10">
            <v>901.68</v>
          </cell>
          <cell r="I10">
            <v>430.04</v>
          </cell>
          <cell r="J10">
            <v>12152.24</v>
          </cell>
        </row>
        <row r="11">
          <cell r="A11" t="str">
            <v>7091007004121955</v>
          </cell>
          <cell r="B11">
            <v>10015.76</v>
          </cell>
          <cell r="F11">
            <v>3542.36</v>
          </cell>
          <cell r="H11">
            <v>2406.5100000000002</v>
          </cell>
          <cell r="J11">
            <v>15964.63</v>
          </cell>
        </row>
        <row r="12">
          <cell r="A12" t="str">
            <v>7091007066261955</v>
          </cell>
          <cell r="B12">
            <v>7996.62</v>
          </cell>
          <cell r="F12">
            <v>2366.12</v>
          </cell>
          <cell r="H12">
            <v>1711.69</v>
          </cell>
          <cell r="J12">
            <v>12074.43</v>
          </cell>
        </row>
        <row r="13">
          <cell r="A13" t="str">
            <v>70910071432912782</v>
          </cell>
          <cell r="C13">
            <v>31058.28</v>
          </cell>
          <cell r="G13">
            <v>9953.559999999994</v>
          </cell>
          <cell r="I13">
            <v>8997.18</v>
          </cell>
          <cell r="J13">
            <v>50009.02</v>
          </cell>
        </row>
        <row r="14">
          <cell r="A14" t="str">
            <v>70910071446813012</v>
          </cell>
          <cell r="C14">
            <v>7638.28</v>
          </cell>
          <cell r="G14">
            <v>1084.6500000000001</v>
          </cell>
          <cell r="I14">
            <v>305.57</v>
          </cell>
          <cell r="J14">
            <v>9028.5</v>
          </cell>
        </row>
        <row r="15">
          <cell r="A15" t="str">
            <v>70910570184510746</v>
          </cell>
          <cell r="B15">
            <v>21345.13</v>
          </cell>
          <cell r="F15">
            <v>6870.77</v>
          </cell>
          <cell r="H15">
            <v>8045.72</v>
          </cell>
          <cell r="J15">
            <v>36261.620000000003</v>
          </cell>
        </row>
        <row r="16">
          <cell r="A16" t="str">
            <v>709105702050475</v>
          </cell>
          <cell r="B16">
            <v>25204.92</v>
          </cell>
          <cell r="F16">
            <v>7330.66</v>
          </cell>
          <cell r="H16">
            <v>8351.77</v>
          </cell>
          <cell r="J16">
            <v>40887.35</v>
          </cell>
        </row>
        <row r="17">
          <cell r="A17" t="str">
            <v>7091057033115080</v>
          </cell>
          <cell r="B17">
            <v>24928.82</v>
          </cell>
          <cell r="F17">
            <v>7928.6</v>
          </cell>
          <cell r="H17">
            <v>8398.7800000000007</v>
          </cell>
          <cell r="J17">
            <v>41256.199999999997</v>
          </cell>
        </row>
        <row r="18">
          <cell r="A18" t="str">
            <v>70910570390812868</v>
          </cell>
          <cell r="B18">
            <v>15638.04</v>
          </cell>
          <cell r="D18">
            <v>304.92</v>
          </cell>
          <cell r="F18">
            <v>3883.98</v>
          </cell>
          <cell r="H18">
            <v>4391.8599999999997</v>
          </cell>
          <cell r="J18">
            <v>24218.799999999999</v>
          </cell>
        </row>
        <row r="19">
          <cell r="A19" t="str">
            <v>7091057062102515</v>
          </cell>
          <cell r="B19">
            <v>30924.799999999999</v>
          </cell>
          <cell r="D19">
            <v>1277.94</v>
          </cell>
          <cell r="F19">
            <v>9638.74</v>
          </cell>
          <cell r="H19">
            <v>8808.77</v>
          </cell>
          <cell r="J19">
            <v>50650.25</v>
          </cell>
        </row>
        <row r="20">
          <cell r="A20" t="str">
            <v>709105710367902</v>
          </cell>
          <cell r="B20">
            <v>28700.639999999999</v>
          </cell>
          <cell r="D20">
            <v>102.6</v>
          </cell>
          <cell r="F20">
            <v>8618.44</v>
          </cell>
          <cell r="H20">
            <v>8573.19</v>
          </cell>
          <cell r="J20">
            <v>45994.87</v>
          </cell>
        </row>
        <row r="21">
          <cell r="A21" t="str">
            <v>70910571095312081</v>
          </cell>
          <cell r="B21">
            <v>20899.259999999998</v>
          </cell>
          <cell r="F21">
            <v>5598.68</v>
          </cell>
          <cell r="H21">
            <v>4209.26</v>
          </cell>
          <cell r="J21">
            <v>30707.200000000001</v>
          </cell>
        </row>
        <row r="22">
          <cell r="A22" t="str">
            <v>7091057121219341</v>
          </cell>
          <cell r="B22">
            <v>21126.31</v>
          </cell>
          <cell r="D22">
            <v>142.1</v>
          </cell>
          <cell r="F22">
            <v>6808.8</v>
          </cell>
          <cell r="H22">
            <v>8037.03</v>
          </cell>
          <cell r="J22">
            <v>36114.239999999998</v>
          </cell>
        </row>
        <row r="23">
          <cell r="A23" t="str">
            <v>70910571263612912</v>
          </cell>
          <cell r="B23">
            <v>21931.68</v>
          </cell>
          <cell r="F23">
            <v>4290.3500000000004</v>
          </cell>
          <cell r="H23">
            <v>5932.09</v>
          </cell>
          <cell r="J23">
            <v>32154.12</v>
          </cell>
        </row>
        <row r="24">
          <cell r="A24" t="str">
            <v>70910571446813012</v>
          </cell>
          <cell r="C24">
            <v>1.1368683772161603E-13</v>
          </cell>
          <cell r="I24">
            <v>3.5527136788005009E-15</v>
          </cell>
          <cell r="J24">
            <v>1.1723955140041653E-13</v>
          </cell>
        </row>
        <row r="25">
          <cell r="A25" t="str">
            <v>70910571453212870</v>
          </cell>
          <cell r="B25">
            <v>7455.79</v>
          </cell>
          <cell r="F25">
            <v>2539.61</v>
          </cell>
          <cell r="H25">
            <v>3785.47</v>
          </cell>
          <cell r="J25">
            <v>13780.87</v>
          </cell>
        </row>
        <row r="26">
          <cell r="A26" t="str">
            <v>70910571453513095</v>
          </cell>
          <cell r="C26">
            <v>47814.27</v>
          </cell>
          <cell r="G26">
            <v>3795.16</v>
          </cell>
          <cell r="I26">
            <v>9904.31</v>
          </cell>
          <cell r="J26">
            <v>61513.74</v>
          </cell>
        </row>
        <row r="27">
          <cell r="A27" t="str">
            <v>7091057148792738</v>
          </cell>
          <cell r="C27">
            <v>1157.1199999999999</v>
          </cell>
          <cell r="G27">
            <v>96.47</v>
          </cell>
          <cell r="I27">
            <v>46.03</v>
          </cell>
          <cell r="J27">
            <v>1299.6199999999999</v>
          </cell>
        </row>
        <row r="28">
          <cell r="A28" t="str">
            <v>70910571493813416</v>
          </cell>
          <cell r="C28">
            <v>9275.0400000000009</v>
          </cell>
          <cell r="D28">
            <v>902.88</v>
          </cell>
          <cell r="G28">
            <v>848.24</v>
          </cell>
          <cell r="I28">
            <v>402.01</v>
          </cell>
          <cell r="J28">
            <v>11428.17</v>
          </cell>
        </row>
        <row r="29">
          <cell r="A29" t="str">
            <v>70912070051510906</v>
          </cell>
          <cell r="B29">
            <v>43090.96</v>
          </cell>
          <cell r="F29">
            <v>13971</v>
          </cell>
          <cell r="H29">
            <v>9569.7199999999993</v>
          </cell>
          <cell r="J29">
            <v>66631.679999999993</v>
          </cell>
        </row>
        <row r="30">
          <cell r="A30" t="str">
            <v>7091207011754200</v>
          </cell>
          <cell r="B30">
            <v>42790.9</v>
          </cell>
          <cell r="F30">
            <v>12820.79</v>
          </cell>
          <cell r="H30">
            <v>9549.18</v>
          </cell>
          <cell r="J30">
            <v>65160.87</v>
          </cell>
        </row>
        <row r="31">
          <cell r="A31" t="str">
            <v>7091207021017155</v>
          </cell>
          <cell r="B31">
            <v>36169.61</v>
          </cell>
          <cell r="F31">
            <v>10842.74</v>
          </cell>
          <cell r="H31">
            <v>9093.66</v>
          </cell>
          <cell r="J31">
            <v>56106.01</v>
          </cell>
        </row>
        <row r="32">
          <cell r="A32" t="str">
            <v>70912070317212995</v>
          </cell>
          <cell r="B32">
            <v>42461.79</v>
          </cell>
          <cell r="F32">
            <v>6968.65</v>
          </cell>
          <cell r="H32">
            <v>9528.9500000000007</v>
          </cell>
          <cell r="J32">
            <v>58959.39</v>
          </cell>
        </row>
        <row r="33">
          <cell r="A33" t="str">
            <v>7091207046263708</v>
          </cell>
          <cell r="B33">
            <v>58377.72</v>
          </cell>
          <cell r="F33">
            <v>16891.91</v>
          </cell>
          <cell r="H33">
            <v>10590.06</v>
          </cell>
          <cell r="J33">
            <v>85859.69</v>
          </cell>
        </row>
        <row r="34">
          <cell r="A34" t="str">
            <v>70912070591911453</v>
          </cell>
          <cell r="B34">
            <v>42220.480000000003</v>
          </cell>
          <cell r="F34">
            <v>13651.7</v>
          </cell>
          <cell r="H34">
            <v>9513.11</v>
          </cell>
          <cell r="J34">
            <v>65385.29</v>
          </cell>
        </row>
        <row r="35">
          <cell r="A35" t="str">
            <v>70912071318911664</v>
          </cell>
          <cell r="B35">
            <v>25533.35</v>
          </cell>
          <cell r="F35">
            <v>8264.4500000000007</v>
          </cell>
          <cell r="H35">
            <v>8412.4699999999993</v>
          </cell>
          <cell r="J35">
            <v>42210.27</v>
          </cell>
        </row>
        <row r="36">
          <cell r="A36" t="str">
            <v>7091277052735756</v>
          </cell>
          <cell r="B36">
            <v>42461.78</v>
          </cell>
          <cell r="D36">
            <v>341.1</v>
          </cell>
          <cell r="F36">
            <v>12833.26</v>
          </cell>
          <cell r="H36">
            <v>9550.11</v>
          </cell>
          <cell r="J36">
            <v>65186.25</v>
          </cell>
        </row>
        <row r="37">
          <cell r="A37" t="str">
            <v>7091287076367181</v>
          </cell>
          <cell r="B37">
            <v>42461.77</v>
          </cell>
          <cell r="F37">
            <v>12730.92</v>
          </cell>
          <cell r="H37">
            <v>9527.19</v>
          </cell>
          <cell r="J37">
            <v>64719.88</v>
          </cell>
        </row>
        <row r="38">
          <cell r="A38" t="str">
            <v>70912870939411295</v>
          </cell>
          <cell r="C38">
            <v>25351.919999999998</v>
          </cell>
          <cell r="G38">
            <v>8234.93</v>
          </cell>
          <cell r="I38">
            <v>993.98</v>
          </cell>
          <cell r="J38">
            <v>34580.83</v>
          </cell>
        </row>
        <row r="39">
          <cell r="A39" t="str">
            <v>70913070005112421</v>
          </cell>
          <cell r="B39">
            <v>27119.759999999998</v>
          </cell>
          <cell r="F39">
            <v>8782.35</v>
          </cell>
          <cell r="H39">
            <v>6802.08</v>
          </cell>
          <cell r="J39">
            <v>42704.19</v>
          </cell>
        </row>
        <row r="40">
          <cell r="A40" t="str">
            <v>7091307004259371</v>
          </cell>
          <cell r="B40">
            <v>43739.519999999997</v>
          </cell>
          <cell r="F40">
            <v>14145.06</v>
          </cell>
          <cell r="H40">
            <v>9612.23</v>
          </cell>
          <cell r="J40">
            <v>67496.81</v>
          </cell>
        </row>
        <row r="41">
          <cell r="A41" t="str">
            <v>70913070478512762</v>
          </cell>
          <cell r="B41">
            <v>55713.599999999999</v>
          </cell>
          <cell r="F41">
            <v>17879.099999999999</v>
          </cell>
          <cell r="H41">
            <v>10417.82</v>
          </cell>
          <cell r="J41">
            <v>84010.52</v>
          </cell>
        </row>
        <row r="42">
          <cell r="A42" t="str">
            <v>70913070639212421</v>
          </cell>
          <cell r="B42">
            <v>9155.52</v>
          </cell>
          <cell r="F42">
            <v>2965.12</v>
          </cell>
          <cell r="H42">
            <v>2300.2600000000002</v>
          </cell>
          <cell r="J42">
            <v>14420.9</v>
          </cell>
        </row>
        <row r="43">
          <cell r="A43" t="str">
            <v>70913070741213124</v>
          </cell>
          <cell r="B43">
            <v>32861.919999999998</v>
          </cell>
          <cell r="F43">
            <v>3008.74</v>
          </cell>
          <cell r="H43">
            <v>8890.59</v>
          </cell>
          <cell r="J43">
            <v>44761.25</v>
          </cell>
        </row>
        <row r="44">
          <cell r="A44" t="str">
            <v>70913071175612734</v>
          </cell>
          <cell r="B44">
            <v>43136.01</v>
          </cell>
          <cell r="F44">
            <v>13949.04</v>
          </cell>
          <cell r="H44">
            <v>9572.7800000000007</v>
          </cell>
          <cell r="J44">
            <v>66657.83</v>
          </cell>
        </row>
        <row r="45">
          <cell r="A45" t="str">
            <v>70913071187713162</v>
          </cell>
          <cell r="C45">
            <v>8304.82</v>
          </cell>
          <cell r="G45">
            <v>691.97</v>
          </cell>
          <cell r="I45">
            <v>333.31</v>
          </cell>
          <cell r="J45">
            <v>9330.1</v>
          </cell>
        </row>
        <row r="46">
          <cell r="A46" t="str">
            <v>709130712629645</v>
          </cell>
          <cell r="B46">
            <v>46411.23</v>
          </cell>
          <cell r="F46">
            <v>13903.13</v>
          </cell>
          <cell r="H46">
            <v>9786.9</v>
          </cell>
          <cell r="J46">
            <v>70101.259999999995</v>
          </cell>
        </row>
        <row r="47">
          <cell r="A47" t="str">
            <v>70913071375112155</v>
          </cell>
          <cell r="B47">
            <v>46693.32</v>
          </cell>
          <cell r="F47">
            <v>15302.2</v>
          </cell>
          <cell r="H47">
            <v>9846.5300000000007</v>
          </cell>
          <cell r="J47">
            <v>71842.05</v>
          </cell>
        </row>
        <row r="48">
          <cell r="A48" t="str">
            <v>70913071442812893</v>
          </cell>
          <cell r="C48">
            <v>8983.52</v>
          </cell>
          <cell r="G48">
            <v>2530.65</v>
          </cell>
          <cell r="I48">
            <v>360.56</v>
          </cell>
          <cell r="J48">
            <v>11874.73</v>
          </cell>
        </row>
        <row r="49">
          <cell r="A49" t="str">
            <v>70913071462013190</v>
          </cell>
          <cell r="C49">
            <v>17462.22</v>
          </cell>
          <cell r="G49">
            <v>1455.16</v>
          </cell>
          <cell r="I49">
            <v>687.87</v>
          </cell>
          <cell r="J49">
            <v>19605.25</v>
          </cell>
        </row>
        <row r="50">
          <cell r="A50" t="str">
            <v>7091407009813587</v>
          </cell>
          <cell r="B50">
            <v>47874.5</v>
          </cell>
          <cell r="F50">
            <v>14303.34</v>
          </cell>
          <cell r="H50">
            <v>9880.02</v>
          </cell>
          <cell r="J50">
            <v>72057.86</v>
          </cell>
        </row>
        <row r="51">
          <cell r="A51" t="str">
            <v>709140701774730</v>
          </cell>
          <cell r="B51">
            <v>43720.160000000003</v>
          </cell>
          <cell r="D51">
            <v>1553.26</v>
          </cell>
          <cell r="F51">
            <v>13533.45</v>
          </cell>
          <cell r="H51">
            <v>9710.5</v>
          </cell>
          <cell r="J51">
            <v>68517.37</v>
          </cell>
        </row>
        <row r="52">
          <cell r="A52" t="str">
            <v>7091407020149239</v>
          </cell>
          <cell r="B52">
            <v>43100.66</v>
          </cell>
          <cell r="D52">
            <v>734.71</v>
          </cell>
          <cell r="F52">
            <v>14072.11</v>
          </cell>
          <cell r="H52">
            <v>9611.39</v>
          </cell>
          <cell r="J52">
            <v>67518.87</v>
          </cell>
        </row>
        <row r="53">
          <cell r="A53" t="str">
            <v>70914070265011711</v>
          </cell>
          <cell r="B53">
            <v>42315.98</v>
          </cell>
          <cell r="D53">
            <v>537.66</v>
          </cell>
          <cell r="F53">
            <v>13898.02</v>
          </cell>
          <cell r="H53">
            <v>9551.6299999999992</v>
          </cell>
          <cell r="J53">
            <v>66303.289999999994</v>
          </cell>
        </row>
        <row r="54">
          <cell r="A54" t="str">
            <v>70914070380412941</v>
          </cell>
          <cell r="B54">
            <v>40011.85</v>
          </cell>
          <cell r="F54">
            <v>9754</v>
          </cell>
          <cell r="H54">
            <v>9365.8600000000079</v>
          </cell>
          <cell r="J54">
            <v>59131.71</v>
          </cell>
        </row>
        <row r="55">
          <cell r="A55" t="str">
            <v>7091407047093959</v>
          </cell>
          <cell r="B55">
            <v>47264</v>
          </cell>
          <cell r="F55">
            <v>14159.27</v>
          </cell>
          <cell r="H55">
            <v>9842.18</v>
          </cell>
          <cell r="J55">
            <v>71265.45</v>
          </cell>
        </row>
        <row r="56">
          <cell r="A56" t="str">
            <v>70914070508611807</v>
          </cell>
          <cell r="B56">
            <v>58377.72</v>
          </cell>
          <cell r="F56">
            <v>18360.560000000001</v>
          </cell>
          <cell r="H56">
            <v>10590.22</v>
          </cell>
          <cell r="J56">
            <v>87328.5</v>
          </cell>
        </row>
        <row r="57">
          <cell r="A57" t="str">
            <v>7091407059241223</v>
          </cell>
          <cell r="B57">
            <v>49964.639999999999</v>
          </cell>
          <cell r="F57">
            <v>14830.95</v>
          </cell>
          <cell r="H57">
            <v>10011.74</v>
          </cell>
          <cell r="J57">
            <v>74807.33</v>
          </cell>
        </row>
        <row r="58">
          <cell r="A58" t="str">
            <v>7091407086018646</v>
          </cell>
          <cell r="B58">
            <v>45693.51</v>
          </cell>
          <cell r="F58">
            <v>13566.93</v>
          </cell>
          <cell r="H58">
            <v>9732.07</v>
          </cell>
          <cell r="J58">
            <v>68992.509999999995</v>
          </cell>
        </row>
        <row r="59">
          <cell r="A59" t="str">
            <v>7091407120425453</v>
          </cell>
          <cell r="B59">
            <v>42461.83</v>
          </cell>
          <cell r="F59">
            <v>12706.73</v>
          </cell>
          <cell r="H59">
            <v>9526.94</v>
          </cell>
          <cell r="J59">
            <v>64695.5</v>
          </cell>
        </row>
        <row r="60">
          <cell r="A60" t="str">
            <v>70914071442113017</v>
          </cell>
          <cell r="B60">
            <v>49241.279999999999</v>
          </cell>
          <cell r="F60">
            <v>8068.2</v>
          </cell>
          <cell r="H60">
            <v>9971.3799999999992</v>
          </cell>
          <cell r="J60">
            <v>67280.86</v>
          </cell>
        </row>
        <row r="61">
          <cell r="A61" t="str">
            <v>70915170054913125</v>
          </cell>
          <cell r="B61">
            <v>38850.239999999998</v>
          </cell>
          <cell r="F61">
            <v>11615.97</v>
          </cell>
          <cell r="H61">
            <v>9284.4500000000007</v>
          </cell>
          <cell r="J61">
            <v>59750.66</v>
          </cell>
        </row>
        <row r="62">
          <cell r="A62" t="str">
            <v>7091517037946550</v>
          </cell>
          <cell r="B62">
            <v>49241.29</v>
          </cell>
          <cell r="F62">
            <v>15227.5</v>
          </cell>
          <cell r="H62">
            <v>10069.51</v>
          </cell>
          <cell r="J62">
            <v>74538.3</v>
          </cell>
        </row>
        <row r="63">
          <cell r="A63" t="str">
            <v>70915170690812203</v>
          </cell>
          <cell r="B63">
            <v>47754.48</v>
          </cell>
          <cell r="F63">
            <v>15303.59</v>
          </cell>
          <cell r="H63">
            <v>9899.43</v>
          </cell>
          <cell r="J63">
            <v>72957.5</v>
          </cell>
        </row>
        <row r="64">
          <cell r="A64" t="str">
            <v>70915171270412666</v>
          </cell>
          <cell r="C64">
            <v>13185</v>
          </cell>
          <cell r="G64">
            <v>4282.6899999999996</v>
          </cell>
          <cell r="I64">
            <v>520.54</v>
          </cell>
          <cell r="J64">
            <v>17988.23</v>
          </cell>
        </row>
        <row r="65">
          <cell r="A65" t="str">
            <v>7091517127047671</v>
          </cell>
          <cell r="C65">
            <v>2491</v>
          </cell>
          <cell r="G65">
            <v>207.56</v>
          </cell>
          <cell r="I65">
            <v>97.9</v>
          </cell>
          <cell r="J65">
            <v>2796.46</v>
          </cell>
        </row>
        <row r="66">
          <cell r="A66" t="str">
            <v>70915171487812666</v>
          </cell>
          <cell r="B66">
            <v>16246.56</v>
          </cell>
          <cell r="F66">
            <v>5258.85</v>
          </cell>
          <cell r="H66">
            <v>4417.29</v>
          </cell>
          <cell r="J66">
            <v>25922.7</v>
          </cell>
        </row>
        <row r="67">
          <cell r="A67" t="str">
            <v>7091557006212132</v>
          </cell>
          <cell r="B67">
            <v>42542.239999999998</v>
          </cell>
          <cell r="D67">
            <v>2648.33</v>
          </cell>
          <cell r="F67">
            <v>13540.93</v>
          </cell>
          <cell r="H67">
            <v>9708</v>
          </cell>
          <cell r="J67">
            <v>68439.5</v>
          </cell>
        </row>
        <row r="68">
          <cell r="A68" t="str">
            <v>7091557007412615</v>
          </cell>
          <cell r="B68">
            <v>36043.68</v>
          </cell>
          <cell r="F68">
            <v>10795.37</v>
          </cell>
          <cell r="H68">
            <v>9105.8799999999992</v>
          </cell>
          <cell r="J68">
            <v>55944.93</v>
          </cell>
        </row>
        <row r="69">
          <cell r="A69" t="str">
            <v>7091557014855129</v>
          </cell>
          <cell r="B69">
            <v>30666.240000000002</v>
          </cell>
          <cell r="D69">
            <v>1938.42</v>
          </cell>
          <cell r="F69">
            <v>9772.42</v>
          </cell>
          <cell r="H69">
            <v>8831.9500000000007</v>
          </cell>
          <cell r="J69">
            <v>51209.03</v>
          </cell>
        </row>
        <row r="70">
          <cell r="A70" t="str">
            <v>7091557015385300</v>
          </cell>
          <cell r="B70">
            <v>31563.85</v>
          </cell>
          <cell r="D70">
            <v>1252</v>
          </cell>
          <cell r="F70">
            <v>9835.84</v>
          </cell>
          <cell r="H70">
            <v>8857.89</v>
          </cell>
          <cell r="J70">
            <v>51509.58</v>
          </cell>
        </row>
        <row r="71">
          <cell r="A71" t="str">
            <v>7091557016204896</v>
          </cell>
          <cell r="B71">
            <v>43254.59</v>
          </cell>
          <cell r="D71">
            <v>724.85</v>
          </cell>
          <cell r="F71">
            <v>13163.19</v>
          </cell>
          <cell r="H71">
            <v>9627.64</v>
          </cell>
          <cell r="J71">
            <v>66770.27</v>
          </cell>
        </row>
        <row r="72">
          <cell r="A72" t="str">
            <v>7091557018512155</v>
          </cell>
          <cell r="B72">
            <v>43822.37</v>
          </cell>
          <cell r="D72">
            <v>621.29999999999995</v>
          </cell>
          <cell r="F72">
            <v>13316.68</v>
          </cell>
          <cell r="H72">
            <v>9657.3700000000008</v>
          </cell>
          <cell r="J72">
            <v>67417.72</v>
          </cell>
        </row>
        <row r="73">
          <cell r="A73" t="str">
            <v>709155702139842</v>
          </cell>
          <cell r="B73">
            <v>43729.84</v>
          </cell>
          <cell r="D73">
            <v>2226.34</v>
          </cell>
          <cell r="F73">
            <v>13766.52</v>
          </cell>
          <cell r="H73">
            <v>9768.89</v>
          </cell>
          <cell r="J73">
            <v>69491.59</v>
          </cell>
        </row>
        <row r="74">
          <cell r="A74" t="str">
            <v>7091557034805599</v>
          </cell>
          <cell r="B74">
            <v>26800.799999999999</v>
          </cell>
          <cell r="F74">
            <v>8021.63</v>
          </cell>
          <cell r="H74">
            <v>8431.24</v>
          </cell>
          <cell r="J74">
            <v>43253.67</v>
          </cell>
        </row>
        <row r="75">
          <cell r="A75" t="str">
            <v>709155703876517</v>
          </cell>
          <cell r="B75">
            <v>34858.559999999998</v>
          </cell>
          <cell r="F75">
            <v>10435.86</v>
          </cell>
          <cell r="H75">
            <v>9000.6299999999992</v>
          </cell>
          <cell r="J75">
            <v>54295.05</v>
          </cell>
        </row>
        <row r="76">
          <cell r="A76" t="str">
            <v>7091557040381167</v>
          </cell>
          <cell r="B76">
            <v>35555.53</v>
          </cell>
          <cell r="D76">
            <v>2180.3000000000002</v>
          </cell>
          <cell r="F76">
            <v>11262.81</v>
          </cell>
          <cell r="H76">
            <v>9192.89</v>
          </cell>
          <cell r="J76">
            <v>58191.53</v>
          </cell>
        </row>
        <row r="77">
          <cell r="A77" t="str">
            <v>7091557042181929</v>
          </cell>
          <cell r="B77">
            <v>27244.799999999999</v>
          </cell>
          <cell r="F77">
            <v>8150.71</v>
          </cell>
          <cell r="H77">
            <v>8461.3799999999992</v>
          </cell>
          <cell r="J77">
            <v>43856.89</v>
          </cell>
        </row>
        <row r="78">
          <cell r="A78" t="str">
            <v>7091557043757182</v>
          </cell>
          <cell r="B78">
            <v>31135.439999999999</v>
          </cell>
          <cell r="F78">
            <v>9295.4</v>
          </cell>
          <cell r="H78">
            <v>8736.86</v>
          </cell>
          <cell r="J78">
            <v>49167.7</v>
          </cell>
        </row>
        <row r="79">
          <cell r="A79" t="str">
            <v>7091557047684139</v>
          </cell>
          <cell r="B79">
            <v>34627.519999999997</v>
          </cell>
          <cell r="F79">
            <v>10356.34</v>
          </cell>
          <cell r="H79">
            <v>8985.31</v>
          </cell>
          <cell r="J79">
            <v>53969.17</v>
          </cell>
        </row>
        <row r="80">
          <cell r="A80" t="str">
            <v>7091557048303121</v>
          </cell>
          <cell r="B80">
            <v>39774.26</v>
          </cell>
          <cell r="D80">
            <v>2241.84</v>
          </cell>
          <cell r="F80">
            <v>12584.7</v>
          </cell>
          <cell r="H80">
            <v>9505.27</v>
          </cell>
          <cell r="J80">
            <v>64106.07</v>
          </cell>
        </row>
        <row r="81">
          <cell r="A81" t="str">
            <v>7091557048764474</v>
          </cell>
          <cell r="B81">
            <v>26275.96</v>
          </cell>
          <cell r="D81">
            <v>148.56</v>
          </cell>
          <cell r="F81">
            <v>8149.07</v>
          </cell>
          <cell r="H81">
            <v>7021.02</v>
          </cell>
          <cell r="J81">
            <v>41594.61</v>
          </cell>
        </row>
        <row r="82">
          <cell r="A82" t="str">
            <v>7091557053756670</v>
          </cell>
          <cell r="B82">
            <v>35340.720000000001</v>
          </cell>
          <cell r="F82">
            <v>10474.42</v>
          </cell>
          <cell r="H82">
            <v>9070.32</v>
          </cell>
          <cell r="J82">
            <v>54885.46</v>
          </cell>
        </row>
        <row r="83">
          <cell r="A83" t="str">
            <v>7091557054116168</v>
          </cell>
          <cell r="B83">
            <v>42180.29</v>
          </cell>
          <cell r="D83">
            <v>944.96</v>
          </cell>
          <cell r="F83">
            <v>13177.8</v>
          </cell>
          <cell r="H83">
            <v>9585.99</v>
          </cell>
          <cell r="J83">
            <v>65889.039999999994</v>
          </cell>
        </row>
        <row r="84">
          <cell r="A84" t="str">
            <v>7091557057136750</v>
          </cell>
          <cell r="B84">
            <v>31189.84</v>
          </cell>
          <cell r="D84">
            <v>538.08000000000004</v>
          </cell>
          <cell r="F84">
            <v>9496.32</v>
          </cell>
          <cell r="H84">
            <v>8778.33</v>
          </cell>
          <cell r="J84">
            <v>50002.57</v>
          </cell>
        </row>
        <row r="85">
          <cell r="A85" t="str">
            <v>709155705742419</v>
          </cell>
          <cell r="B85">
            <v>41236.83</v>
          </cell>
          <cell r="D85">
            <v>986.06</v>
          </cell>
          <cell r="F85">
            <v>12628.23</v>
          </cell>
          <cell r="H85">
            <v>9512.51</v>
          </cell>
          <cell r="J85">
            <v>64363.63</v>
          </cell>
        </row>
        <row r="86">
          <cell r="A86" t="str">
            <v>7091557062812803</v>
          </cell>
          <cell r="B86">
            <v>35555.519999999997</v>
          </cell>
          <cell r="F86">
            <v>10649.22</v>
          </cell>
          <cell r="H86">
            <v>9049.39</v>
          </cell>
          <cell r="J86">
            <v>55254.13</v>
          </cell>
        </row>
        <row r="87">
          <cell r="A87" t="str">
            <v>7091557070536299</v>
          </cell>
          <cell r="B87">
            <v>26980.799999999999</v>
          </cell>
          <cell r="D87">
            <v>375.8</v>
          </cell>
          <cell r="F87">
            <v>8197.33</v>
          </cell>
          <cell r="H87">
            <v>8481.59</v>
          </cell>
          <cell r="J87">
            <v>44035.519999999997</v>
          </cell>
        </row>
        <row r="88">
          <cell r="A88" t="str">
            <v>7091557070548025</v>
          </cell>
          <cell r="B88">
            <v>29384.66</v>
          </cell>
          <cell r="F88">
            <v>8781.92</v>
          </cell>
          <cell r="H88">
            <v>8614.1200000000008</v>
          </cell>
          <cell r="J88">
            <v>46780.7</v>
          </cell>
        </row>
        <row r="89">
          <cell r="A89" t="str">
            <v>7091557073904332</v>
          </cell>
          <cell r="B89">
            <v>43739.519999999997</v>
          </cell>
          <cell r="D89">
            <v>4752.9799999999996</v>
          </cell>
          <cell r="F89">
            <v>14516.68</v>
          </cell>
          <cell r="H89">
            <v>9923.6</v>
          </cell>
          <cell r="J89">
            <v>72932.78</v>
          </cell>
        </row>
        <row r="90">
          <cell r="A90" t="str">
            <v>7091557074137748</v>
          </cell>
          <cell r="B90">
            <v>28058.02</v>
          </cell>
          <cell r="F90">
            <v>8233.2999999999993</v>
          </cell>
          <cell r="H90">
            <v>8512.33</v>
          </cell>
          <cell r="J90">
            <v>44803.65</v>
          </cell>
        </row>
        <row r="91">
          <cell r="A91" t="str">
            <v>7091557076063394</v>
          </cell>
          <cell r="B91">
            <v>33834.239999999998</v>
          </cell>
          <cell r="D91">
            <v>5334.66</v>
          </cell>
          <cell r="F91">
            <v>11711.59</v>
          </cell>
          <cell r="H91">
            <v>9277.7099999999991</v>
          </cell>
          <cell r="J91">
            <v>60158.2</v>
          </cell>
        </row>
        <row r="92">
          <cell r="A92" t="str">
            <v>7091557076805478</v>
          </cell>
          <cell r="B92">
            <v>31669.439999999999</v>
          </cell>
          <cell r="D92">
            <v>179.36</v>
          </cell>
          <cell r="F92">
            <v>9545.6</v>
          </cell>
          <cell r="H92">
            <v>8787.7199999999993</v>
          </cell>
          <cell r="J92">
            <v>50182.12</v>
          </cell>
        </row>
        <row r="93">
          <cell r="A93" t="str">
            <v>7091557091104295</v>
          </cell>
          <cell r="B93">
            <v>58377.72</v>
          </cell>
          <cell r="F93">
            <v>16976.36</v>
          </cell>
          <cell r="H93">
            <v>10592.78</v>
          </cell>
          <cell r="J93">
            <v>85946.86</v>
          </cell>
        </row>
        <row r="94">
          <cell r="A94" t="str">
            <v>70917570119312834</v>
          </cell>
          <cell r="B94">
            <v>23550.12</v>
          </cell>
          <cell r="F94">
            <v>7633.02</v>
          </cell>
          <cell r="H94">
            <v>7086</v>
          </cell>
          <cell r="J94">
            <v>38269.14</v>
          </cell>
        </row>
        <row r="95">
          <cell r="A95" t="str">
            <v>70917570613213307</v>
          </cell>
          <cell r="B95">
            <v>3046.08</v>
          </cell>
          <cell r="F95">
            <v>984.88</v>
          </cell>
          <cell r="H95">
            <v>776.75</v>
          </cell>
          <cell r="J95">
            <v>4807.71</v>
          </cell>
        </row>
        <row r="96">
          <cell r="A96" t="str">
            <v>7091757066443448</v>
          </cell>
          <cell r="B96">
            <v>41236.800000000003</v>
          </cell>
          <cell r="F96">
            <v>12604.66</v>
          </cell>
          <cell r="H96">
            <v>9461.5300000000007</v>
          </cell>
          <cell r="J96">
            <v>63302.99</v>
          </cell>
        </row>
        <row r="97">
          <cell r="A97" t="str">
            <v>7091757074316719</v>
          </cell>
          <cell r="B97">
            <v>46103.56</v>
          </cell>
          <cell r="F97">
            <v>13814.9</v>
          </cell>
          <cell r="H97">
            <v>9764.89</v>
          </cell>
          <cell r="J97">
            <v>69683.350000000006</v>
          </cell>
        </row>
        <row r="98">
          <cell r="A98" t="str">
            <v>7091917057969384</v>
          </cell>
          <cell r="B98">
            <v>41236.800000000003</v>
          </cell>
          <cell r="F98">
            <v>13381.73</v>
          </cell>
          <cell r="H98">
            <v>9447.5499999999993</v>
          </cell>
          <cell r="J98">
            <v>64066.080000000002</v>
          </cell>
        </row>
        <row r="99">
          <cell r="A99" t="str">
            <v>7091917065463008</v>
          </cell>
          <cell r="B99">
            <v>42461.82</v>
          </cell>
          <cell r="F99">
            <v>12681.28</v>
          </cell>
          <cell r="H99">
            <v>9527.15</v>
          </cell>
          <cell r="J99">
            <v>64670.25</v>
          </cell>
        </row>
        <row r="100">
          <cell r="A100" t="str">
            <v>7091917065473226</v>
          </cell>
          <cell r="B100">
            <v>40049.769999999997</v>
          </cell>
          <cell r="D100">
            <v>113.68</v>
          </cell>
          <cell r="F100">
            <v>12010.14</v>
          </cell>
          <cell r="H100">
            <v>9373.9500000000007</v>
          </cell>
          <cell r="J100">
            <v>61547.54</v>
          </cell>
        </row>
        <row r="101">
          <cell r="A101" t="str">
            <v>7091917065484666</v>
          </cell>
          <cell r="B101">
            <v>42954.400000000001</v>
          </cell>
          <cell r="F101">
            <v>12836.84</v>
          </cell>
          <cell r="H101">
            <v>9557.58</v>
          </cell>
          <cell r="J101">
            <v>65348.82</v>
          </cell>
        </row>
        <row r="102">
          <cell r="A102" t="str">
            <v>7091917065493250</v>
          </cell>
          <cell r="B102">
            <v>42260.75</v>
          </cell>
          <cell r="D102">
            <v>1025.44</v>
          </cell>
          <cell r="F102">
            <v>12978.65</v>
          </cell>
          <cell r="H102">
            <v>9581.81</v>
          </cell>
          <cell r="J102">
            <v>65846.649999999994</v>
          </cell>
        </row>
        <row r="103">
          <cell r="A103" t="str">
            <v>70919170662710838</v>
          </cell>
          <cell r="B103">
            <v>5323.21</v>
          </cell>
          <cell r="F103">
            <v>1724.71</v>
          </cell>
          <cell r="H103">
            <v>925.97</v>
          </cell>
          <cell r="J103">
            <v>7973.89</v>
          </cell>
        </row>
        <row r="104">
          <cell r="A104" t="str">
            <v>70919170662712569</v>
          </cell>
          <cell r="B104">
            <v>2180.16</v>
          </cell>
          <cell r="J104">
            <v>2180.16</v>
          </cell>
        </row>
        <row r="105">
          <cell r="A105" t="str">
            <v>7091917083284525</v>
          </cell>
          <cell r="B105">
            <v>42461.8</v>
          </cell>
          <cell r="D105">
            <v>120.64</v>
          </cell>
          <cell r="F105">
            <v>12743.97</v>
          </cell>
          <cell r="H105">
            <v>9535.06</v>
          </cell>
          <cell r="J105">
            <v>64861.47</v>
          </cell>
        </row>
        <row r="106">
          <cell r="A106" t="str">
            <v>70919170852613292</v>
          </cell>
          <cell r="B106">
            <v>22517.599999999999</v>
          </cell>
          <cell r="F106">
            <v>1863.43</v>
          </cell>
          <cell r="H106">
            <v>5389.15</v>
          </cell>
          <cell r="J106">
            <v>29770.18</v>
          </cell>
        </row>
        <row r="107">
          <cell r="A107" t="str">
            <v>7091917094263000</v>
          </cell>
          <cell r="B107">
            <v>40963.449999999997</v>
          </cell>
          <cell r="E107">
            <v>2045.55</v>
          </cell>
          <cell r="F107">
            <v>13355.64</v>
          </cell>
          <cell r="H107">
            <v>9660.92</v>
          </cell>
          <cell r="J107">
            <v>66025.56</v>
          </cell>
        </row>
        <row r="108">
          <cell r="A108" t="str">
            <v>70919171251911911</v>
          </cell>
          <cell r="B108">
            <v>18039.36</v>
          </cell>
          <cell r="F108">
            <v>6293.83</v>
          </cell>
          <cell r="H108">
            <v>5222.74</v>
          </cell>
          <cell r="J108">
            <v>29555.93</v>
          </cell>
        </row>
        <row r="109">
          <cell r="A109" t="str">
            <v>70919171265112569</v>
          </cell>
          <cell r="B109">
            <v>-2180.16</v>
          </cell>
          <cell r="J109">
            <v>-2180.16</v>
          </cell>
        </row>
        <row r="110">
          <cell r="A110" t="str">
            <v>7095007028433597</v>
          </cell>
          <cell r="B110">
            <v>42180.3</v>
          </cell>
          <cell r="F110">
            <v>13106.88</v>
          </cell>
          <cell r="H110">
            <v>9607.66</v>
          </cell>
          <cell r="J110">
            <v>64894.84</v>
          </cell>
        </row>
        <row r="111">
          <cell r="A111" t="str">
            <v>7095007031333212</v>
          </cell>
          <cell r="B111">
            <v>42461.81</v>
          </cell>
          <cell r="F111">
            <v>12722.03</v>
          </cell>
          <cell r="H111">
            <v>9527.49</v>
          </cell>
          <cell r="J111">
            <v>64711.33</v>
          </cell>
        </row>
        <row r="112">
          <cell r="A112" t="str">
            <v>7095007041641699</v>
          </cell>
          <cell r="B112">
            <v>43090.96</v>
          </cell>
          <cell r="F112">
            <v>13379.18</v>
          </cell>
          <cell r="H112">
            <v>9667.35</v>
          </cell>
          <cell r="J112">
            <v>66137.490000000005</v>
          </cell>
        </row>
        <row r="113">
          <cell r="A113" t="str">
            <v>7095007044997961</v>
          </cell>
          <cell r="B113">
            <v>43300.160000000003</v>
          </cell>
          <cell r="D113">
            <v>93.2</v>
          </cell>
          <cell r="F113">
            <v>12945.31</v>
          </cell>
          <cell r="H113">
            <v>9586.67</v>
          </cell>
          <cell r="J113">
            <v>65925.34</v>
          </cell>
        </row>
        <row r="114">
          <cell r="A114" t="str">
            <v>70950570532712077</v>
          </cell>
          <cell r="B114">
            <v>63889.2</v>
          </cell>
          <cell r="F114">
            <v>19575.45</v>
          </cell>
          <cell r="H114">
            <v>10955.86</v>
          </cell>
          <cell r="J114">
            <v>94420.51</v>
          </cell>
        </row>
        <row r="115">
          <cell r="A115" t="str">
            <v>709510700632754</v>
          </cell>
          <cell r="B115">
            <v>49287.95</v>
          </cell>
          <cell r="D115">
            <v>647.04999999999995</v>
          </cell>
          <cell r="F115">
            <v>14973.76</v>
          </cell>
          <cell r="H115">
            <v>10021.129999999999</v>
          </cell>
          <cell r="J115">
            <v>74929.89</v>
          </cell>
        </row>
        <row r="116">
          <cell r="A116" t="str">
            <v>7095107011164018</v>
          </cell>
          <cell r="B116">
            <v>50688</v>
          </cell>
          <cell r="D116">
            <v>151.19999999999999</v>
          </cell>
          <cell r="E116">
            <v>2539.1999999999998</v>
          </cell>
          <cell r="F116">
            <v>15983.09</v>
          </cell>
          <cell r="H116">
            <v>10242.56</v>
          </cell>
          <cell r="J116">
            <v>79604.05</v>
          </cell>
        </row>
        <row r="117">
          <cell r="A117" t="str">
            <v>7095107026672923</v>
          </cell>
          <cell r="B117">
            <v>50501.68</v>
          </cell>
          <cell r="F117">
            <v>15112.91</v>
          </cell>
          <cell r="H117">
            <v>10052.959999999999</v>
          </cell>
          <cell r="J117">
            <v>75667.55</v>
          </cell>
        </row>
        <row r="118">
          <cell r="A118" t="str">
            <v>7095107032484877</v>
          </cell>
          <cell r="B118">
            <v>47883.39</v>
          </cell>
          <cell r="D118">
            <v>2038.47</v>
          </cell>
          <cell r="F118">
            <v>14926.91</v>
          </cell>
          <cell r="H118">
            <v>10014.049999999999</v>
          </cell>
          <cell r="J118">
            <v>74862.820000000007</v>
          </cell>
        </row>
        <row r="119">
          <cell r="A119" t="str">
            <v>7095107085295871</v>
          </cell>
          <cell r="B119">
            <v>49241.31</v>
          </cell>
          <cell r="D119">
            <v>2016.87</v>
          </cell>
          <cell r="F119">
            <v>15321.27</v>
          </cell>
          <cell r="H119">
            <v>10103.76</v>
          </cell>
          <cell r="J119">
            <v>76683.210000000006</v>
          </cell>
        </row>
        <row r="120">
          <cell r="A120" t="str">
            <v>7095257015491043</v>
          </cell>
          <cell r="B120">
            <v>24942.75</v>
          </cell>
          <cell r="D120">
            <v>425.16</v>
          </cell>
          <cell r="F120">
            <v>7539.74</v>
          </cell>
          <cell r="H120">
            <v>8325.52</v>
          </cell>
          <cell r="J120">
            <v>41233.17</v>
          </cell>
        </row>
        <row r="121">
          <cell r="A121" t="str">
            <v>7095257032594914</v>
          </cell>
          <cell r="B121">
            <v>43739.519999999997</v>
          </cell>
          <cell r="D121">
            <v>65.239999999999995</v>
          </cell>
          <cell r="E121">
            <v>2187.9899999999998</v>
          </cell>
          <cell r="F121">
            <v>13766.46</v>
          </cell>
          <cell r="H121">
            <v>9758.9</v>
          </cell>
          <cell r="J121">
            <v>69518.11</v>
          </cell>
        </row>
        <row r="122">
          <cell r="A122" t="str">
            <v>7095257041551661</v>
          </cell>
          <cell r="B122">
            <v>33834.239999999998</v>
          </cell>
          <cell r="F122">
            <v>9883.5400000000009</v>
          </cell>
          <cell r="H122">
            <v>8928.93</v>
          </cell>
          <cell r="J122">
            <v>52646.71</v>
          </cell>
        </row>
        <row r="123">
          <cell r="A123" t="str">
            <v>7095257045703527</v>
          </cell>
          <cell r="B123">
            <v>27244.799999999999</v>
          </cell>
          <cell r="D123">
            <v>2256.4</v>
          </cell>
          <cell r="F123">
            <v>8857.4</v>
          </cell>
          <cell r="H123">
            <v>8612.98</v>
          </cell>
          <cell r="J123">
            <v>46971.58</v>
          </cell>
        </row>
        <row r="124">
          <cell r="A124" t="str">
            <v>7095257051328957</v>
          </cell>
          <cell r="B124">
            <v>40568.67</v>
          </cell>
          <cell r="D124">
            <v>607.26</v>
          </cell>
          <cell r="F124">
            <v>13129.53</v>
          </cell>
          <cell r="H124">
            <v>9442.43</v>
          </cell>
          <cell r="J124">
            <v>63747.89</v>
          </cell>
        </row>
        <row r="125">
          <cell r="A125" t="str">
            <v>70952570539211399</v>
          </cell>
          <cell r="B125">
            <v>32450.92</v>
          </cell>
          <cell r="D125">
            <v>334.64</v>
          </cell>
          <cell r="F125">
            <v>10605.64</v>
          </cell>
          <cell r="H125">
            <v>8852.56</v>
          </cell>
          <cell r="J125">
            <v>52243.76</v>
          </cell>
        </row>
        <row r="126">
          <cell r="A126" t="str">
            <v>7095257126396600</v>
          </cell>
          <cell r="B126">
            <v>44922.75</v>
          </cell>
          <cell r="E126">
            <v>2246.5500000000002</v>
          </cell>
          <cell r="F126">
            <v>14112.82</v>
          </cell>
          <cell r="H126">
            <v>9835.68</v>
          </cell>
          <cell r="J126">
            <v>71117.8</v>
          </cell>
        </row>
        <row r="127">
          <cell r="A127" t="str">
            <v>7095257144769289</v>
          </cell>
          <cell r="C127">
            <v>34420.019999999997</v>
          </cell>
          <cell r="G127">
            <v>11180.52</v>
          </cell>
          <cell r="I127">
            <v>1354.05</v>
          </cell>
          <cell r="J127">
            <v>46954.59</v>
          </cell>
        </row>
        <row r="128">
          <cell r="A128" t="str">
            <v>7095307005211727</v>
          </cell>
          <cell r="B128">
            <v>50688</v>
          </cell>
          <cell r="D128">
            <v>1823.18</v>
          </cell>
          <cell r="F128">
            <v>16181.68</v>
          </cell>
          <cell r="H128">
            <v>10282.73</v>
          </cell>
          <cell r="J128">
            <v>78975.59</v>
          </cell>
        </row>
        <row r="129">
          <cell r="A129" t="str">
            <v>709530702002307</v>
          </cell>
          <cell r="B129">
            <v>37256.57</v>
          </cell>
          <cell r="F129">
            <v>11132.36</v>
          </cell>
          <cell r="H129">
            <v>9166.77</v>
          </cell>
          <cell r="J129">
            <v>57555.7</v>
          </cell>
        </row>
        <row r="130">
          <cell r="A130" t="str">
            <v>7095307030034111</v>
          </cell>
          <cell r="B130">
            <v>50304</v>
          </cell>
          <cell r="D130">
            <v>768</v>
          </cell>
          <cell r="F130">
            <v>15284.1</v>
          </cell>
          <cell r="H130">
            <v>10092.129999999999</v>
          </cell>
          <cell r="J130">
            <v>76448.23</v>
          </cell>
        </row>
        <row r="131">
          <cell r="A131" t="str">
            <v>7095307034895629</v>
          </cell>
          <cell r="B131">
            <v>50578.400000000001</v>
          </cell>
          <cell r="D131">
            <v>7653</v>
          </cell>
          <cell r="F131">
            <v>17460.52</v>
          </cell>
          <cell r="H131">
            <v>10578.75</v>
          </cell>
          <cell r="J131">
            <v>86270.67</v>
          </cell>
        </row>
        <row r="132">
          <cell r="A132" t="str">
            <v>7095307044713081</v>
          </cell>
          <cell r="B132">
            <v>50688</v>
          </cell>
          <cell r="D132">
            <v>6432.9</v>
          </cell>
          <cell r="E132">
            <v>2734.8</v>
          </cell>
          <cell r="F132">
            <v>17749.46</v>
          </cell>
          <cell r="H132">
            <v>10666.96</v>
          </cell>
          <cell r="J132">
            <v>88272.12</v>
          </cell>
        </row>
        <row r="133">
          <cell r="A133" t="str">
            <v>7095307050734433</v>
          </cell>
          <cell r="B133">
            <v>42761.85</v>
          </cell>
          <cell r="D133">
            <v>4981.51</v>
          </cell>
          <cell r="F133">
            <v>14306.77</v>
          </cell>
          <cell r="H133">
            <v>9874.86</v>
          </cell>
          <cell r="J133">
            <v>71924.990000000005</v>
          </cell>
        </row>
        <row r="134">
          <cell r="A134" t="str">
            <v>70953070555113007</v>
          </cell>
          <cell r="B134">
            <v>46411.21</v>
          </cell>
          <cell r="F134">
            <v>7666.37</v>
          </cell>
          <cell r="H134">
            <v>9787.49</v>
          </cell>
          <cell r="J134">
            <v>63865.07</v>
          </cell>
        </row>
        <row r="135">
          <cell r="A135" t="str">
            <v>7095307062112520</v>
          </cell>
          <cell r="B135">
            <v>50183.839999999997</v>
          </cell>
          <cell r="D135">
            <v>144</v>
          </cell>
          <cell r="E135">
            <v>2513.44</v>
          </cell>
          <cell r="F135">
            <v>15796.39</v>
          </cell>
          <cell r="H135">
            <v>10208.06</v>
          </cell>
          <cell r="J135">
            <v>78845.73</v>
          </cell>
        </row>
        <row r="136">
          <cell r="A136" t="str">
            <v>70953070664711791</v>
          </cell>
          <cell r="B136">
            <v>55713.599999999999</v>
          </cell>
          <cell r="F136">
            <v>17882.240000000002</v>
          </cell>
          <cell r="H136">
            <v>10417.379999999999</v>
          </cell>
          <cell r="J136">
            <v>84013.22</v>
          </cell>
        </row>
        <row r="137">
          <cell r="A137" t="str">
            <v>70953071328012972</v>
          </cell>
          <cell r="B137">
            <v>46411.199999999997</v>
          </cell>
          <cell r="D137">
            <v>2263.59</v>
          </cell>
          <cell r="F137">
            <v>9763.7999999999993</v>
          </cell>
          <cell r="H137">
            <v>9936.7099999999991</v>
          </cell>
          <cell r="J137">
            <v>68375.3</v>
          </cell>
        </row>
        <row r="138">
          <cell r="A138" t="str">
            <v>70953071431913266</v>
          </cell>
          <cell r="B138">
            <v>29843.200000000001</v>
          </cell>
          <cell r="D138">
            <v>606.19000000000005</v>
          </cell>
          <cell r="F138">
            <v>2533.09</v>
          </cell>
          <cell r="H138">
            <v>6450.05</v>
          </cell>
          <cell r="J138">
            <v>39432.53</v>
          </cell>
        </row>
        <row r="139">
          <cell r="A139" t="str">
            <v>7095317038719891</v>
          </cell>
          <cell r="B139">
            <v>57543.96</v>
          </cell>
          <cell r="F139">
            <v>18317.990000000002</v>
          </cell>
          <cell r="H139">
            <v>10532.58</v>
          </cell>
          <cell r="J139">
            <v>86394.53</v>
          </cell>
        </row>
        <row r="140">
          <cell r="A140" t="str">
            <v>70953271263312540</v>
          </cell>
          <cell r="B140">
            <v>52947</v>
          </cell>
          <cell r="F140">
            <v>17000.490000000002</v>
          </cell>
          <cell r="H140">
            <v>10238.33</v>
          </cell>
          <cell r="J140">
            <v>80185.820000000007</v>
          </cell>
        </row>
        <row r="141">
          <cell r="A141" t="str">
            <v>7095357017185890</v>
          </cell>
          <cell r="B141">
            <v>31845.46</v>
          </cell>
          <cell r="D141">
            <v>926.64</v>
          </cell>
          <cell r="F141">
            <v>10281.16</v>
          </cell>
          <cell r="H141">
            <v>8946.69</v>
          </cell>
          <cell r="J141">
            <v>51999.95</v>
          </cell>
        </row>
        <row r="142">
          <cell r="A142" t="str">
            <v>7095357022517027</v>
          </cell>
          <cell r="B142">
            <v>29166.720000000001</v>
          </cell>
          <cell r="F142">
            <v>8709.73</v>
          </cell>
          <cell r="H142">
            <v>8598.0400000000009</v>
          </cell>
          <cell r="J142">
            <v>46474.49</v>
          </cell>
        </row>
        <row r="143">
          <cell r="A143" t="str">
            <v>7095357045133282</v>
          </cell>
          <cell r="B143">
            <v>17458.62</v>
          </cell>
          <cell r="F143">
            <v>5464.84</v>
          </cell>
          <cell r="H143">
            <v>5017.37</v>
          </cell>
          <cell r="J143">
            <v>27940.83</v>
          </cell>
        </row>
        <row r="144">
          <cell r="A144" t="str">
            <v>7095357052787100</v>
          </cell>
          <cell r="B144">
            <v>58377.72</v>
          </cell>
          <cell r="F144">
            <v>16932.7</v>
          </cell>
          <cell r="H144">
            <v>10589.5</v>
          </cell>
          <cell r="J144">
            <v>85899.92</v>
          </cell>
        </row>
        <row r="145">
          <cell r="A145" t="str">
            <v>7095357058854955</v>
          </cell>
          <cell r="B145">
            <v>32493.119999999999</v>
          </cell>
          <cell r="F145">
            <v>9639.35</v>
          </cell>
          <cell r="H145">
            <v>8830.7999999999993</v>
          </cell>
          <cell r="J145">
            <v>50963.27</v>
          </cell>
        </row>
        <row r="146">
          <cell r="A146" t="str">
            <v>7095357063061404</v>
          </cell>
          <cell r="B146">
            <v>27244.799999999999</v>
          </cell>
          <cell r="D146">
            <v>638.54999999999995</v>
          </cell>
          <cell r="F146">
            <v>8304.86</v>
          </cell>
          <cell r="H146">
            <v>8504.2900000000009</v>
          </cell>
          <cell r="J146">
            <v>44692.5</v>
          </cell>
        </row>
        <row r="147">
          <cell r="A147" t="str">
            <v>709535707814805</v>
          </cell>
          <cell r="B147">
            <v>26452.81</v>
          </cell>
          <cell r="D147">
            <v>375.8</v>
          </cell>
          <cell r="F147">
            <v>8038.86</v>
          </cell>
          <cell r="H147">
            <v>8430.9599999999991</v>
          </cell>
          <cell r="J147">
            <v>43298.43</v>
          </cell>
        </row>
        <row r="148">
          <cell r="A148" t="str">
            <v>7095357081517064</v>
          </cell>
          <cell r="B148">
            <v>31210.26</v>
          </cell>
          <cell r="F148">
            <v>9345.07</v>
          </cell>
          <cell r="H148">
            <v>8742.65</v>
          </cell>
          <cell r="J148">
            <v>49297.98</v>
          </cell>
        </row>
        <row r="149">
          <cell r="A149" t="str">
            <v>7095357100246259</v>
          </cell>
          <cell r="B149">
            <v>18041.52</v>
          </cell>
          <cell r="F149">
            <v>5376.83</v>
          </cell>
          <cell r="H149">
            <v>5012.7299999999996</v>
          </cell>
          <cell r="J149">
            <v>28431.08</v>
          </cell>
        </row>
        <row r="150">
          <cell r="A150" t="str">
            <v>7095407005631904</v>
          </cell>
          <cell r="B150">
            <v>27845.360000000001</v>
          </cell>
          <cell r="D150">
            <v>2623.86</v>
          </cell>
          <cell r="F150">
            <v>9131.56</v>
          </cell>
          <cell r="H150">
            <v>8679.65</v>
          </cell>
          <cell r="J150">
            <v>48280.43</v>
          </cell>
        </row>
        <row r="151">
          <cell r="A151" t="str">
            <v>70954070209313293</v>
          </cell>
          <cell r="B151">
            <v>22780.52</v>
          </cell>
          <cell r="F151">
            <v>1866.32</v>
          </cell>
          <cell r="H151">
            <v>5420.4</v>
          </cell>
          <cell r="J151">
            <v>30067.24</v>
          </cell>
        </row>
        <row r="152">
          <cell r="A152" t="str">
            <v>7095407024828169</v>
          </cell>
          <cell r="B152">
            <v>26452.799999999999</v>
          </cell>
          <cell r="D152">
            <v>3269.85</v>
          </cell>
          <cell r="E152">
            <v>855.01</v>
          </cell>
          <cell r="F152">
            <v>9895.23</v>
          </cell>
          <cell r="H152">
            <v>8677.7199999999993</v>
          </cell>
          <cell r="J152">
            <v>49150.61</v>
          </cell>
        </row>
        <row r="153">
          <cell r="A153" t="str">
            <v>7095407028423594</v>
          </cell>
          <cell r="B153">
            <v>28279.119999999999</v>
          </cell>
          <cell r="D153">
            <v>1591.97</v>
          </cell>
          <cell r="F153">
            <v>8952.1200000000008</v>
          </cell>
          <cell r="H153">
            <v>8641.4599999999991</v>
          </cell>
          <cell r="J153">
            <v>47464.67</v>
          </cell>
        </row>
        <row r="154">
          <cell r="A154" t="str">
            <v>70954070409611848</v>
          </cell>
          <cell r="B154">
            <v>22119.93</v>
          </cell>
          <cell r="D154">
            <v>4164.57</v>
          </cell>
          <cell r="E154">
            <v>1118</v>
          </cell>
          <cell r="F154">
            <v>8888.07</v>
          </cell>
          <cell r="H154">
            <v>8449.8700000000008</v>
          </cell>
          <cell r="J154">
            <v>44740.44</v>
          </cell>
        </row>
        <row r="155">
          <cell r="A155" t="str">
            <v>7095407052085549</v>
          </cell>
          <cell r="B155">
            <v>26764.799999999999</v>
          </cell>
          <cell r="D155">
            <v>5017.62</v>
          </cell>
          <cell r="E155">
            <v>864.57</v>
          </cell>
          <cell r="F155">
            <v>9776.31</v>
          </cell>
          <cell r="H155">
            <v>8815.67</v>
          </cell>
          <cell r="J155">
            <v>51238.97</v>
          </cell>
        </row>
        <row r="156">
          <cell r="A156" t="str">
            <v>7095407065181066</v>
          </cell>
          <cell r="B156">
            <v>26452.799999999999</v>
          </cell>
          <cell r="D156">
            <v>3300.25</v>
          </cell>
          <cell r="E156">
            <v>1130.5</v>
          </cell>
          <cell r="F156">
            <v>9255.8700000000008</v>
          </cell>
          <cell r="H156">
            <v>8699.3700000000008</v>
          </cell>
          <cell r="J156">
            <v>48838.79</v>
          </cell>
        </row>
        <row r="157">
          <cell r="A157" t="str">
            <v>7095407066227566</v>
          </cell>
          <cell r="C157">
            <v>4680</v>
          </cell>
          <cell r="G157">
            <v>389.92</v>
          </cell>
          <cell r="I157">
            <v>185.78</v>
          </cell>
          <cell r="J157">
            <v>5255.7</v>
          </cell>
        </row>
        <row r="158">
          <cell r="A158" t="str">
            <v>70959971065111155</v>
          </cell>
          <cell r="B158">
            <v>67216.2</v>
          </cell>
          <cell r="F158">
            <v>20105.36</v>
          </cell>
          <cell r="H158">
            <v>11183.91</v>
          </cell>
          <cell r="J158">
            <v>98505.47</v>
          </cell>
        </row>
        <row r="159">
          <cell r="A159" t="str">
            <v>70959971212911693</v>
          </cell>
          <cell r="C159">
            <v>62820</v>
          </cell>
          <cell r="G159">
            <v>19052.68</v>
          </cell>
          <cell r="I159">
            <v>2460.9899999999998</v>
          </cell>
          <cell r="J159">
            <v>84333.67</v>
          </cell>
        </row>
        <row r="160">
          <cell r="A160" t="str">
            <v>70959971263512674</v>
          </cell>
          <cell r="C160">
            <v>12068.48</v>
          </cell>
          <cell r="G160">
            <v>3920.08</v>
          </cell>
          <cell r="I160">
            <v>473.72</v>
          </cell>
          <cell r="J160">
            <v>16462.28</v>
          </cell>
        </row>
        <row r="161">
          <cell r="A161" t="str">
            <v>70959971282612834</v>
          </cell>
          <cell r="C161">
            <v>1634</v>
          </cell>
          <cell r="G161">
            <v>530.76</v>
          </cell>
          <cell r="I161">
            <v>64.790000000000006</v>
          </cell>
          <cell r="J161">
            <v>2229.5500000000002</v>
          </cell>
        </row>
        <row r="162">
          <cell r="A162" t="str">
            <v>70959971432912782</v>
          </cell>
          <cell r="C162">
            <v>2.2737367544323206E-13</v>
          </cell>
          <cell r="G162">
            <v>3.694822225952521E-13</v>
          </cell>
          <cell r="I162">
            <v>-2.8421709430404007E-14</v>
          </cell>
          <cell r="J162">
            <v>5.6843418860808015E-13</v>
          </cell>
        </row>
        <row r="163">
          <cell r="A163" t="str">
            <v>70960070204413387</v>
          </cell>
          <cell r="B163">
            <v>19145.46</v>
          </cell>
          <cell r="F163">
            <v>1565.04</v>
          </cell>
          <cell r="H163">
            <v>4050.19</v>
          </cell>
          <cell r="J163">
            <v>24760.69</v>
          </cell>
        </row>
        <row r="164">
          <cell r="A164" t="str">
            <v>7096007032534112</v>
          </cell>
          <cell r="B164">
            <v>50688</v>
          </cell>
          <cell r="D164">
            <v>576</v>
          </cell>
          <cell r="F164">
            <v>15630.66</v>
          </cell>
          <cell r="H164">
            <v>10122.049999999999</v>
          </cell>
          <cell r="J164">
            <v>77016.710000000006</v>
          </cell>
        </row>
        <row r="165">
          <cell r="A165" t="str">
            <v>70960070475812127</v>
          </cell>
          <cell r="B165">
            <v>31930.639999999999</v>
          </cell>
          <cell r="F165">
            <v>10203.42</v>
          </cell>
          <cell r="H165">
            <v>6607.11</v>
          </cell>
          <cell r="J165">
            <v>48741.17</v>
          </cell>
        </row>
        <row r="166">
          <cell r="A166" t="str">
            <v>70960070662712569</v>
          </cell>
          <cell r="B166">
            <v>13785.16</v>
          </cell>
          <cell r="F166">
            <v>5095.3999999999996</v>
          </cell>
          <cell r="H166">
            <v>3301.03</v>
          </cell>
          <cell r="J166">
            <v>22181.59</v>
          </cell>
        </row>
        <row r="167">
          <cell r="A167" t="str">
            <v>70960071026912582</v>
          </cell>
          <cell r="B167">
            <v>42640.25</v>
          </cell>
          <cell r="F167">
            <v>13362.45</v>
          </cell>
          <cell r="H167">
            <v>8435.8700000000008</v>
          </cell>
          <cell r="J167">
            <v>64438.57</v>
          </cell>
        </row>
        <row r="168">
          <cell r="A168" t="str">
            <v>70960071236310728</v>
          </cell>
          <cell r="B168">
            <v>46744.2</v>
          </cell>
          <cell r="F168">
            <v>14986.93</v>
          </cell>
          <cell r="H168">
            <v>9835.6299999999992</v>
          </cell>
          <cell r="J168">
            <v>71566.759999999995</v>
          </cell>
        </row>
        <row r="169">
          <cell r="A169" t="str">
            <v>70960071263212012</v>
          </cell>
          <cell r="B169">
            <v>43449.58</v>
          </cell>
          <cell r="D169">
            <v>5124.8</v>
          </cell>
          <cell r="F169">
            <v>15463.78</v>
          </cell>
          <cell r="H169">
            <v>9925.7999999999993</v>
          </cell>
          <cell r="J169">
            <v>73963.960000000006</v>
          </cell>
        </row>
        <row r="170">
          <cell r="A170" t="str">
            <v>70960071265112569</v>
          </cell>
          <cell r="B170">
            <v>2180.16</v>
          </cell>
          <cell r="J170">
            <v>2180.16</v>
          </cell>
        </row>
        <row r="171">
          <cell r="A171" t="str">
            <v>70960071435713060</v>
          </cell>
          <cell r="B171">
            <v>43739.53</v>
          </cell>
          <cell r="F171">
            <v>5441.23</v>
          </cell>
          <cell r="H171">
            <v>9612.68</v>
          </cell>
          <cell r="J171">
            <v>58793.440000000002</v>
          </cell>
        </row>
        <row r="172">
          <cell r="A172" t="str">
            <v>70960071447213281</v>
          </cell>
          <cell r="B172">
            <v>2.8421709430404007E-14</v>
          </cell>
          <cell r="F172">
            <v>-3.5527136788005009E-14</v>
          </cell>
          <cell r="H172">
            <v>1.9984014443252818E-15</v>
          </cell>
          <cell r="J172">
            <v>-5.1070259132757201E-15</v>
          </cell>
        </row>
        <row r="173">
          <cell r="A173" t="str">
            <v>70960071493913415</v>
          </cell>
          <cell r="C173">
            <v>15965.32</v>
          </cell>
          <cell r="G173">
            <v>1305.9100000000001</v>
          </cell>
          <cell r="I173">
            <v>3303.67</v>
          </cell>
          <cell r="J173">
            <v>20574.900000000001</v>
          </cell>
        </row>
        <row r="174">
          <cell r="A174" t="str">
            <v>70960470017611522</v>
          </cell>
          <cell r="B174">
            <v>46411.27</v>
          </cell>
          <cell r="F174">
            <v>15053.68</v>
          </cell>
          <cell r="H174">
            <v>9787.32</v>
          </cell>
          <cell r="J174">
            <v>71252.27</v>
          </cell>
        </row>
        <row r="175">
          <cell r="A175" t="str">
            <v>70960470200612408</v>
          </cell>
          <cell r="B175">
            <v>35668.639999999999</v>
          </cell>
          <cell r="F175">
            <v>10477.959999999999</v>
          </cell>
          <cell r="H175">
            <v>9058.8799999999992</v>
          </cell>
          <cell r="J175">
            <v>55205.48</v>
          </cell>
        </row>
        <row r="176">
          <cell r="A176" t="str">
            <v>70960470261211829</v>
          </cell>
          <cell r="B176">
            <v>46078.41</v>
          </cell>
          <cell r="F176">
            <v>14978.99</v>
          </cell>
          <cell r="H176">
            <v>9768.2099999999991</v>
          </cell>
          <cell r="J176">
            <v>70825.61</v>
          </cell>
        </row>
        <row r="177">
          <cell r="A177" t="str">
            <v>70960470338512305</v>
          </cell>
          <cell r="B177">
            <v>45918.73</v>
          </cell>
          <cell r="D177">
            <v>395.58</v>
          </cell>
          <cell r="F177">
            <v>14970.79</v>
          </cell>
          <cell r="H177">
            <v>9777.68</v>
          </cell>
          <cell r="J177">
            <v>71062.78</v>
          </cell>
        </row>
        <row r="178">
          <cell r="A178" t="str">
            <v>7096047093867862</v>
          </cell>
          <cell r="B178">
            <v>36452.400000000001</v>
          </cell>
          <cell r="F178">
            <v>10907.71</v>
          </cell>
          <cell r="H178">
            <v>9112.7800000000007</v>
          </cell>
          <cell r="J178">
            <v>56472.89</v>
          </cell>
        </row>
        <row r="179">
          <cell r="A179" t="str">
            <v>7096047123615829</v>
          </cell>
          <cell r="B179">
            <v>35555.519999999997</v>
          </cell>
          <cell r="F179">
            <v>10633.98</v>
          </cell>
          <cell r="H179">
            <v>9048.3799999999992</v>
          </cell>
          <cell r="J179">
            <v>55237.88</v>
          </cell>
        </row>
        <row r="180">
          <cell r="A180" t="str">
            <v>70960471263011343</v>
          </cell>
          <cell r="B180">
            <v>55027.32</v>
          </cell>
          <cell r="F180">
            <v>17680.39</v>
          </cell>
          <cell r="H180">
            <v>10373.07</v>
          </cell>
          <cell r="J180">
            <v>83080.78</v>
          </cell>
        </row>
        <row r="181">
          <cell r="A181" t="str">
            <v>70960471327912987</v>
          </cell>
          <cell r="B181">
            <v>44356</v>
          </cell>
          <cell r="F181">
            <v>7182.83</v>
          </cell>
          <cell r="H181">
            <v>9650.2199999999993</v>
          </cell>
          <cell r="J181">
            <v>61189.05</v>
          </cell>
        </row>
        <row r="182">
          <cell r="A182" t="str">
            <v>70960970037811148</v>
          </cell>
          <cell r="B182">
            <v>31563.86</v>
          </cell>
          <cell r="F182">
            <v>10216.69</v>
          </cell>
          <cell r="H182">
            <v>8767.76</v>
          </cell>
          <cell r="J182">
            <v>50548.31</v>
          </cell>
        </row>
        <row r="183">
          <cell r="A183" t="str">
            <v>7096097011797742</v>
          </cell>
          <cell r="B183">
            <v>37424.089999999997</v>
          </cell>
          <cell r="D183">
            <v>174.1</v>
          </cell>
          <cell r="F183">
            <v>11246.96</v>
          </cell>
          <cell r="H183">
            <v>9196.1</v>
          </cell>
          <cell r="J183">
            <v>58041.25</v>
          </cell>
        </row>
        <row r="184">
          <cell r="A184" t="str">
            <v>70960970119312834</v>
          </cell>
          <cell r="B184">
            <v>2704.32</v>
          </cell>
          <cell r="F184">
            <v>876.84</v>
          </cell>
          <cell r="H184">
            <v>751.23</v>
          </cell>
          <cell r="J184">
            <v>4332.3900000000003</v>
          </cell>
        </row>
        <row r="185">
          <cell r="A185" t="str">
            <v>70960970248311582</v>
          </cell>
          <cell r="B185">
            <v>36040.33</v>
          </cell>
          <cell r="F185">
            <v>11684.94</v>
          </cell>
          <cell r="H185">
            <v>9084.59</v>
          </cell>
          <cell r="J185">
            <v>56809.86</v>
          </cell>
        </row>
        <row r="186">
          <cell r="A186" t="str">
            <v>70960970613213307</v>
          </cell>
          <cell r="B186">
            <v>13453.52</v>
          </cell>
          <cell r="F186">
            <v>4360.6400000000003</v>
          </cell>
          <cell r="H186">
            <v>3623.23</v>
          </cell>
          <cell r="J186">
            <v>21437.39</v>
          </cell>
        </row>
        <row r="187">
          <cell r="A187" t="str">
            <v>70960970662712569</v>
          </cell>
          <cell r="B187">
            <v>2.2737367544323206E-13</v>
          </cell>
          <cell r="F187">
            <v>-1.7053025658242404E-13</v>
          </cell>
          <cell r="H187">
            <v>0</v>
          </cell>
          <cell r="J187">
            <v>5.6843418860808015E-14</v>
          </cell>
        </row>
        <row r="188">
          <cell r="A188" t="str">
            <v>70960970664212774</v>
          </cell>
          <cell r="B188">
            <v>42936.08</v>
          </cell>
          <cell r="F188">
            <v>13909.62</v>
          </cell>
          <cell r="H188">
            <v>9559.77</v>
          </cell>
          <cell r="J188">
            <v>66405.47</v>
          </cell>
        </row>
        <row r="189">
          <cell r="A189" t="str">
            <v>70960970714012769</v>
          </cell>
          <cell r="B189">
            <v>42984.480000000003</v>
          </cell>
          <cell r="F189">
            <v>13881.49</v>
          </cell>
          <cell r="H189">
            <v>9562.9500000000007</v>
          </cell>
          <cell r="J189">
            <v>66428.92</v>
          </cell>
        </row>
        <row r="190">
          <cell r="A190" t="str">
            <v>70960971265112569</v>
          </cell>
          <cell r="B190">
            <v>31836.32</v>
          </cell>
          <cell r="F190">
            <v>10145.790000000001</v>
          </cell>
          <cell r="H190">
            <v>6596.2</v>
          </cell>
          <cell r="J190">
            <v>48578.31</v>
          </cell>
        </row>
        <row r="191">
          <cell r="A191" t="str">
            <v>7096167004099372</v>
          </cell>
          <cell r="B191">
            <v>46103.55</v>
          </cell>
          <cell r="D191">
            <v>2273.58</v>
          </cell>
          <cell r="F191">
            <v>15433.17</v>
          </cell>
          <cell r="H191">
            <v>9914.15</v>
          </cell>
          <cell r="J191">
            <v>73724.45</v>
          </cell>
        </row>
        <row r="192">
          <cell r="A192" t="str">
            <v>709656700207404</v>
          </cell>
          <cell r="B192">
            <v>36622.080000000002</v>
          </cell>
          <cell r="F192">
            <v>10947.33</v>
          </cell>
          <cell r="H192">
            <v>9124.07</v>
          </cell>
          <cell r="J192">
            <v>56693.48</v>
          </cell>
        </row>
        <row r="193">
          <cell r="A193" t="str">
            <v>7096567011053980</v>
          </cell>
          <cell r="B193">
            <v>43739.519999999997</v>
          </cell>
          <cell r="F193">
            <v>13362.13</v>
          </cell>
          <cell r="H193">
            <v>9625.5</v>
          </cell>
          <cell r="J193">
            <v>66727.149999999994</v>
          </cell>
        </row>
        <row r="194">
          <cell r="A194" t="str">
            <v>709656703880530</v>
          </cell>
          <cell r="B194">
            <v>43780.94</v>
          </cell>
          <cell r="F194">
            <v>13113.66</v>
          </cell>
          <cell r="H194">
            <v>9615</v>
          </cell>
          <cell r="J194">
            <v>66509.600000000006</v>
          </cell>
        </row>
        <row r="195">
          <cell r="A195" t="str">
            <v>7096567048484386</v>
          </cell>
          <cell r="B195">
            <v>36168.980000000003</v>
          </cell>
          <cell r="F195">
            <v>10734.75</v>
          </cell>
          <cell r="H195">
            <v>9087.18</v>
          </cell>
          <cell r="J195">
            <v>55990.91</v>
          </cell>
        </row>
        <row r="196">
          <cell r="A196" t="str">
            <v>70965670665611599</v>
          </cell>
          <cell r="B196">
            <v>40485.129999999997</v>
          </cell>
          <cell r="F196">
            <v>12137.57</v>
          </cell>
          <cell r="H196">
            <v>9396.7900000000009</v>
          </cell>
          <cell r="J196">
            <v>62019.49</v>
          </cell>
        </row>
        <row r="197">
          <cell r="A197" t="str">
            <v>70965670904810451</v>
          </cell>
          <cell r="B197">
            <v>38445.589999999997</v>
          </cell>
          <cell r="D197">
            <v>220.76</v>
          </cell>
          <cell r="F197">
            <v>12979.8</v>
          </cell>
          <cell r="H197">
            <v>9363.61</v>
          </cell>
          <cell r="J197">
            <v>61009.760000000002</v>
          </cell>
        </row>
        <row r="198">
          <cell r="A198" t="str">
            <v>7096567091067737</v>
          </cell>
          <cell r="B198">
            <v>42461.77</v>
          </cell>
          <cell r="D198">
            <v>75.400000000000006</v>
          </cell>
          <cell r="F198">
            <v>12630.02</v>
          </cell>
          <cell r="H198">
            <v>9525.3700000000008</v>
          </cell>
          <cell r="J198">
            <v>64692.56</v>
          </cell>
        </row>
        <row r="199">
          <cell r="A199" t="str">
            <v>70965671262812127</v>
          </cell>
          <cell r="B199">
            <v>17934.07</v>
          </cell>
          <cell r="F199">
            <v>5509.75</v>
          </cell>
          <cell r="H199">
            <v>3423.63</v>
          </cell>
          <cell r="J199">
            <v>26867.45</v>
          </cell>
        </row>
        <row r="200">
          <cell r="A200" t="str">
            <v>70965671263411076</v>
          </cell>
          <cell r="B200">
            <v>53550.48</v>
          </cell>
          <cell r="F200">
            <v>17150.240000000002</v>
          </cell>
          <cell r="H200">
            <v>10276.76</v>
          </cell>
          <cell r="J200">
            <v>80977.48</v>
          </cell>
        </row>
        <row r="201">
          <cell r="A201" t="str">
            <v>70965671456113119</v>
          </cell>
          <cell r="C201">
            <v>29732.22</v>
          </cell>
          <cell r="D201">
            <v>230.76</v>
          </cell>
          <cell r="G201">
            <v>2496.56</v>
          </cell>
          <cell r="I201">
            <v>1178.0899999999999</v>
          </cell>
          <cell r="J201">
            <v>33637.629999999997</v>
          </cell>
        </row>
        <row r="202">
          <cell r="A202" t="str">
            <v>ITAB.09.CONTENT DOC MGMT71200612838</v>
          </cell>
          <cell r="C202">
            <v>4985</v>
          </cell>
          <cell r="G202">
            <v>415.4</v>
          </cell>
          <cell r="I202">
            <v>213.87</v>
          </cell>
          <cell r="J202">
            <v>5614.27</v>
          </cell>
        </row>
        <row r="203">
          <cell r="A203" t="str">
            <v>ITAB.09.CONTENT DOC MGMT71200612841</v>
          </cell>
          <cell r="C203">
            <v>1440</v>
          </cell>
          <cell r="G203">
            <v>113.33</v>
          </cell>
          <cell r="I203">
            <v>61.28</v>
          </cell>
          <cell r="J203">
            <v>1614.61</v>
          </cell>
        </row>
        <row r="204">
          <cell r="A204" t="str">
            <v>ITAB.09.CONTENT DOC MGMT71200612889</v>
          </cell>
          <cell r="C204">
            <v>3840</v>
          </cell>
          <cell r="G204">
            <v>1095.2</v>
          </cell>
          <cell r="I204">
            <v>164.74</v>
          </cell>
          <cell r="J204">
            <v>5099.9399999999996</v>
          </cell>
        </row>
        <row r="205">
          <cell r="A205" t="str">
            <v>ITAB.09.CONTENT DOC MGMT71200612890</v>
          </cell>
          <cell r="C205">
            <v>4727.5</v>
          </cell>
          <cell r="G205">
            <v>1364.14</v>
          </cell>
          <cell r="I205">
            <v>202.81</v>
          </cell>
          <cell r="J205">
            <v>6294.45</v>
          </cell>
        </row>
        <row r="206">
          <cell r="A206" t="str">
            <v>ITAB.09.CONTENT DOC MGMT71200612970</v>
          </cell>
          <cell r="C206">
            <v>5570</v>
          </cell>
          <cell r="G206">
            <v>794.98</v>
          </cell>
          <cell r="I206">
            <v>238.96</v>
          </cell>
          <cell r="J206">
            <v>6603.94</v>
          </cell>
        </row>
        <row r="207">
          <cell r="A207" t="str">
            <v>ITAB.09.CONTENT DOC MGMT71200613097</v>
          </cell>
          <cell r="C207">
            <v>6515</v>
          </cell>
          <cell r="D207">
            <v>7.5</v>
          </cell>
          <cell r="G207">
            <v>543.52</v>
          </cell>
          <cell r="I207">
            <v>279.83</v>
          </cell>
          <cell r="J207">
            <v>7345.85</v>
          </cell>
        </row>
        <row r="208">
          <cell r="A208" t="str">
            <v>ITAB.09.CONTENT DOC MGMT71200613168</v>
          </cell>
          <cell r="C208">
            <v>1760</v>
          </cell>
          <cell r="G208">
            <v>123.31</v>
          </cell>
          <cell r="I208">
            <v>73.709999999999994</v>
          </cell>
          <cell r="J208">
            <v>1957.02</v>
          </cell>
        </row>
        <row r="209">
          <cell r="A209" t="str">
            <v>ITAB.09.CONTENT DOC MGMT7123561696</v>
          </cell>
          <cell r="C209">
            <v>2060</v>
          </cell>
          <cell r="G209">
            <v>171.64</v>
          </cell>
          <cell r="I209">
            <v>88.4</v>
          </cell>
          <cell r="J209">
            <v>2320.04</v>
          </cell>
        </row>
        <row r="210">
          <cell r="A210" t="str">
            <v>ITCAP.WEB7059611381</v>
          </cell>
          <cell r="G210">
            <v>20.56</v>
          </cell>
          <cell r="I210">
            <v>10.52</v>
          </cell>
          <cell r="J210">
            <v>31.08</v>
          </cell>
        </row>
        <row r="211">
          <cell r="A211" t="str">
            <v>ITCAP.WEB70830813181</v>
          </cell>
          <cell r="C211">
            <v>814.44</v>
          </cell>
          <cell r="G211">
            <v>47.3</v>
          </cell>
          <cell r="I211">
            <v>24.2</v>
          </cell>
          <cell r="J211">
            <v>885.94</v>
          </cell>
        </row>
        <row r="212">
          <cell r="A212" t="str">
            <v>ITCAP.WEB71375112155</v>
          </cell>
          <cell r="B212">
            <v>0</v>
          </cell>
          <cell r="F212">
            <v>2.9842794901924208E-13</v>
          </cell>
          <cell r="H212">
            <v>-4.2632564145606011E-14</v>
          </cell>
          <cell r="J212">
            <v>2.5579538487363607E-13</v>
          </cell>
        </row>
        <row r="213">
          <cell r="A213" t="str">
            <v>ITWBS.2010.BOND.CONVERGE71447213281</v>
          </cell>
          <cell r="B213">
            <v>9056.17</v>
          </cell>
          <cell r="F213">
            <v>715.79</v>
          </cell>
          <cell r="H213">
            <v>1719.06</v>
          </cell>
          <cell r="J213">
            <v>11491.02</v>
          </cell>
        </row>
        <row r="214">
          <cell r="A214" t="str">
            <v>ITWBS.2011.GOOGLE.MAIL71251411409</v>
          </cell>
          <cell r="B214">
            <v>9371.16</v>
          </cell>
          <cell r="F214">
            <v>3165.8</v>
          </cell>
          <cell r="H214">
            <v>2937.63</v>
          </cell>
          <cell r="J214">
            <v>15474.59</v>
          </cell>
        </row>
        <row r="215">
          <cell r="A215" t="str">
            <v>ITWBS.2011.GOOGLE.MAIL71472713262</v>
          </cell>
          <cell r="C215">
            <v>5620.96</v>
          </cell>
          <cell r="G215">
            <v>468.33</v>
          </cell>
          <cell r="I215">
            <v>221.61</v>
          </cell>
          <cell r="J215">
            <v>6310.9</v>
          </cell>
        </row>
        <row r="216">
          <cell r="A216" t="str">
            <v>ITWBS.2011.GOOGLE.MAIL71472813261</v>
          </cell>
          <cell r="C216">
            <v>1339.88</v>
          </cell>
          <cell r="G216">
            <v>435.21</v>
          </cell>
          <cell r="I216">
            <v>52.83</v>
          </cell>
          <cell r="J216">
            <v>1827.92</v>
          </cell>
        </row>
        <row r="217">
          <cell r="A217" t="str">
            <v>ITWBS.2011.GOOGLE.MAIL71472813298</v>
          </cell>
          <cell r="C217">
            <v>4183.04</v>
          </cell>
          <cell r="G217">
            <v>283.18</v>
          </cell>
          <cell r="I217">
            <v>160.65</v>
          </cell>
          <cell r="J217">
            <v>4626.87</v>
          </cell>
        </row>
        <row r="218">
          <cell r="A218" t="str">
            <v>ITWBS.2011.GOOGLE.MAIL71472913262</v>
          </cell>
          <cell r="C218">
            <v>10446.85</v>
          </cell>
          <cell r="G218">
            <v>856.27</v>
          </cell>
          <cell r="I218">
            <v>2864.48</v>
          </cell>
          <cell r="J218">
            <v>14167.6</v>
          </cell>
        </row>
        <row r="219">
          <cell r="A219" t="str">
            <v>ITWBS.2011.GOOGLE.MAIL71472913278</v>
          </cell>
          <cell r="C219">
            <v>10861.55</v>
          </cell>
          <cell r="G219">
            <v>687.61</v>
          </cell>
          <cell r="I219">
            <v>2900.78</v>
          </cell>
          <cell r="J219">
            <v>14449.94</v>
          </cell>
        </row>
        <row r="220">
          <cell r="A220" t="str">
            <v>Grand Total</v>
          </cell>
          <cell r="B220">
            <v>6242502.5599999996</v>
          </cell>
          <cell r="C220">
            <v>461831.03</v>
          </cell>
          <cell r="D220">
            <v>99664.62</v>
          </cell>
          <cell r="E220">
            <v>18235.61</v>
          </cell>
          <cell r="F220">
            <v>1869597.65</v>
          </cell>
          <cell r="G220">
            <v>84828.63</v>
          </cell>
          <cell r="H220">
            <v>1452101.24</v>
          </cell>
          <cell r="I220">
            <v>48642.43</v>
          </cell>
          <cell r="J220">
            <v>10277403.769999996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Data"/>
      <sheetName val="Adopted"/>
      <sheetName val="More than 1"/>
      <sheetName val="60130"/>
      <sheetName val="60140"/>
      <sheetName val="10 Wage"/>
      <sheetName val="Hours"/>
      <sheetName val="For FY10 Planning Purposes"/>
      <sheetName val="IT Cost Center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JCN</v>
          </cell>
          <cell r="B1" t="str">
            <v>Job Title</v>
          </cell>
          <cell r="C1" t="str">
            <v>Step1</v>
          </cell>
          <cell r="D1" t="str">
            <v>Step2</v>
          </cell>
          <cell r="E1" t="str">
            <v>Step3</v>
          </cell>
          <cell r="F1" t="str">
            <v>Step4</v>
          </cell>
          <cell r="G1" t="str">
            <v>Step5</v>
          </cell>
          <cell r="H1" t="str">
            <v>Step6</v>
          </cell>
          <cell r="I1" t="str">
            <v>Step7</v>
          </cell>
          <cell r="J1" t="str">
            <v>Step8</v>
          </cell>
          <cell r="K1" t="str">
            <v>Step9</v>
          </cell>
          <cell r="L1" t="str">
            <v>Step10</v>
          </cell>
          <cell r="M1" t="str">
            <v>Bargaining Unit</v>
          </cell>
        </row>
        <row r="2">
          <cell r="A2">
            <v>1096</v>
          </cell>
          <cell r="B2" t="str">
            <v>TAX SUPR/BUDGET ANALYST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 t="str">
            <v>Tax/Elect Off/El Stf</v>
          </cell>
        </row>
        <row r="3">
          <cell r="A3">
            <v>1097</v>
          </cell>
          <cell r="B3" t="str">
            <v>TAX SUPR/ADMIN SECRETARY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 t="str">
            <v>Tax/Elect Off/El Stf</v>
          </cell>
        </row>
        <row r="4">
          <cell r="A4">
            <v>2005</v>
          </cell>
          <cell r="B4" t="str">
            <v>SERGEANT</v>
          </cell>
          <cell r="C4">
            <v>31.11</v>
          </cell>
          <cell r="D4">
            <v>32.43</v>
          </cell>
          <cell r="E4">
            <v>33.729999999999997</v>
          </cell>
          <cell r="F4">
            <v>34.979999999999997</v>
          </cell>
          <cell r="G4">
            <v>36.35</v>
          </cell>
          <cell r="H4">
            <v>38.07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 t="str">
            <v>Dep Sheriff's Assoc</v>
          </cell>
        </row>
        <row r="5">
          <cell r="A5">
            <v>2025</v>
          </cell>
          <cell r="B5" t="str">
            <v>DEPUTY SHERIFF</v>
          </cell>
          <cell r="C5">
            <v>24.53</v>
          </cell>
          <cell r="D5">
            <v>26.26</v>
          </cell>
          <cell r="E5">
            <v>27.4</v>
          </cell>
          <cell r="F5">
            <v>28.35</v>
          </cell>
          <cell r="G5">
            <v>29.56</v>
          </cell>
          <cell r="H5">
            <v>30.73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 t="str">
            <v>Dep Sheriff's Assoc</v>
          </cell>
        </row>
        <row r="6">
          <cell r="A6">
            <v>2029</v>
          </cell>
          <cell r="B6" t="str">
            <v>CORRECTIONS OFFICER</v>
          </cell>
          <cell r="C6">
            <v>22.51</v>
          </cell>
          <cell r="D6">
            <v>23.76</v>
          </cell>
          <cell r="E6">
            <v>25.01</v>
          </cell>
          <cell r="F6">
            <v>26.31</v>
          </cell>
          <cell r="G6">
            <v>27.66</v>
          </cell>
          <cell r="H6">
            <v>28.93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 t="str">
            <v>Corr Officers Assoc</v>
          </cell>
        </row>
        <row r="7">
          <cell r="A7">
            <v>3005</v>
          </cell>
          <cell r="B7" t="str">
            <v>TAX SUPR/ADMIN OFFICER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 t="str">
            <v>Tax/Elect Off/El Stf</v>
          </cell>
        </row>
        <row r="8">
          <cell r="A8">
            <v>3061</v>
          </cell>
          <cell r="B8" t="str">
            <v>ELECTRICIAN</v>
          </cell>
          <cell r="C8">
            <v>32.17</v>
          </cell>
          <cell r="D8">
            <v>33.14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 t="str">
            <v>IBEW Local 48</v>
          </cell>
        </row>
        <row r="9">
          <cell r="A9">
            <v>3105</v>
          </cell>
          <cell r="B9" t="str">
            <v>SIGN FABRICATOR</v>
          </cell>
          <cell r="C9">
            <v>25.2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str">
            <v>Sign Painters</v>
          </cell>
        </row>
        <row r="10">
          <cell r="A10">
            <v>3181</v>
          </cell>
          <cell r="B10" t="str">
            <v>TAX SUPR/BUDGET CLERK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Tax/Elect Off/El Stf</v>
          </cell>
        </row>
        <row r="11">
          <cell r="A11">
            <v>4055</v>
          </cell>
          <cell r="B11" t="str">
            <v>CORRECTIONS SERGEANT</v>
          </cell>
          <cell r="C11">
            <v>29.89</v>
          </cell>
          <cell r="D11">
            <v>31.03</v>
          </cell>
          <cell r="E11">
            <v>32.200000000000003</v>
          </cell>
          <cell r="F11">
            <v>33.39</v>
          </cell>
          <cell r="G11">
            <v>34.57</v>
          </cell>
          <cell r="H11">
            <v>35.840000000000003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str">
            <v>Corr Officers Assoc</v>
          </cell>
        </row>
        <row r="12">
          <cell r="A12">
            <v>5001</v>
          </cell>
          <cell r="B12" t="str">
            <v>COUNTY CHAIR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 t="str">
            <v>Tax/Elect Off/El Stf</v>
          </cell>
        </row>
        <row r="13">
          <cell r="A13">
            <v>5004</v>
          </cell>
          <cell r="B13" t="str">
            <v>SHERIFF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Tax/Elect Off/El Stf</v>
          </cell>
        </row>
        <row r="14">
          <cell r="A14">
            <v>5010</v>
          </cell>
          <cell r="B14" t="str">
            <v>COUNTY COMMISSIONER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Tax/Elect Off/El Stf</v>
          </cell>
        </row>
        <row r="15">
          <cell r="A15">
            <v>5014</v>
          </cell>
          <cell r="B15" t="str">
            <v>COUNTY AUDITOR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str">
            <v>Tax/Elect Off/El Stf</v>
          </cell>
        </row>
        <row r="16">
          <cell r="A16">
            <v>5053</v>
          </cell>
          <cell r="B16" t="str">
            <v>DISTRICT ATTORNEY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 t="str">
            <v>Tax/Elect Off/El Stf</v>
          </cell>
        </row>
        <row r="17">
          <cell r="A17">
            <v>6000</v>
          </cell>
          <cell r="B17" t="str">
            <v>OFFICE ASSISTANT 1</v>
          </cell>
          <cell r="C17">
            <v>12.58</v>
          </cell>
          <cell r="D17">
            <v>12.97</v>
          </cell>
          <cell r="E17">
            <v>13.35</v>
          </cell>
          <cell r="F17">
            <v>13.73</v>
          </cell>
          <cell r="G17">
            <v>14.14</v>
          </cell>
          <cell r="H17">
            <v>14.56</v>
          </cell>
          <cell r="I17">
            <v>15.01</v>
          </cell>
          <cell r="J17">
            <v>15.44</v>
          </cell>
          <cell r="K17">
            <v>0</v>
          </cell>
          <cell r="L17">
            <v>0</v>
          </cell>
          <cell r="M17" t="str">
            <v>AFSCME Local 88/Conf</v>
          </cell>
        </row>
        <row r="18">
          <cell r="A18">
            <v>6001</v>
          </cell>
          <cell r="B18" t="str">
            <v>OFFICE ASSISTANT 2</v>
          </cell>
          <cell r="C18">
            <v>15.01</v>
          </cell>
          <cell r="D18">
            <v>15.44</v>
          </cell>
          <cell r="E18">
            <v>15.9</v>
          </cell>
          <cell r="F18">
            <v>16.37</v>
          </cell>
          <cell r="G18">
            <v>16.86</v>
          </cell>
          <cell r="H18">
            <v>17.37</v>
          </cell>
          <cell r="I18">
            <v>17.899999999999999</v>
          </cell>
          <cell r="J18">
            <v>18.440000000000001</v>
          </cell>
          <cell r="K18">
            <v>0</v>
          </cell>
          <cell r="L18">
            <v>0</v>
          </cell>
          <cell r="M18" t="str">
            <v>AFSCME Local 88/Conf</v>
          </cell>
        </row>
        <row r="19">
          <cell r="A19">
            <v>6002</v>
          </cell>
          <cell r="B19" t="str">
            <v>OFFICE ASSISTANT/SENIOR</v>
          </cell>
          <cell r="C19">
            <v>17.37</v>
          </cell>
          <cell r="D19">
            <v>17.899999999999999</v>
          </cell>
          <cell r="E19">
            <v>18.440000000000001</v>
          </cell>
          <cell r="F19">
            <v>19</v>
          </cell>
          <cell r="G19">
            <v>19.57</v>
          </cell>
          <cell r="H19">
            <v>20.18</v>
          </cell>
          <cell r="I19">
            <v>20.76</v>
          </cell>
          <cell r="J19">
            <v>21.38</v>
          </cell>
          <cell r="K19">
            <v>0</v>
          </cell>
          <cell r="L19">
            <v>0</v>
          </cell>
          <cell r="M19" t="str">
            <v>AFSCME Local 88/Conf</v>
          </cell>
        </row>
        <row r="20">
          <cell r="A20">
            <v>6003</v>
          </cell>
          <cell r="B20" t="str">
            <v>CLERICAL UNIT SUPERVISOR</v>
          </cell>
          <cell r="C20">
            <v>19</v>
          </cell>
          <cell r="D20">
            <v>19.57</v>
          </cell>
          <cell r="E20">
            <v>20.18</v>
          </cell>
          <cell r="F20">
            <v>20.76</v>
          </cell>
          <cell r="G20">
            <v>21.38</v>
          </cell>
          <cell r="H20">
            <v>22.04</v>
          </cell>
          <cell r="I20">
            <v>22.68</v>
          </cell>
          <cell r="J20">
            <v>23.36</v>
          </cell>
          <cell r="K20">
            <v>0</v>
          </cell>
          <cell r="L20">
            <v>0</v>
          </cell>
          <cell r="M20" t="str">
            <v>AFSCME Local 88/Conf</v>
          </cell>
        </row>
        <row r="21">
          <cell r="A21">
            <v>6005</v>
          </cell>
          <cell r="B21" t="str">
            <v>ADMINISTRATIVE SECRETARY</v>
          </cell>
          <cell r="C21">
            <v>17.899999999999999</v>
          </cell>
          <cell r="D21">
            <v>18.440000000000001</v>
          </cell>
          <cell r="E21">
            <v>19</v>
          </cell>
          <cell r="F21">
            <v>19.57</v>
          </cell>
          <cell r="G21">
            <v>20.18</v>
          </cell>
          <cell r="H21">
            <v>20.76</v>
          </cell>
          <cell r="I21">
            <v>21.38</v>
          </cell>
          <cell r="J21">
            <v>22.04</v>
          </cell>
          <cell r="K21">
            <v>0</v>
          </cell>
          <cell r="L21">
            <v>0</v>
          </cell>
          <cell r="M21" t="str">
            <v>AFSCME Local 88/Conf</v>
          </cell>
        </row>
        <row r="22">
          <cell r="A22">
            <v>6006</v>
          </cell>
          <cell r="B22" t="str">
            <v>COUNTY ATTORNEY OFFICE ASSISTANT</v>
          </cell>
          <cell r="C22">
            <v>16.86</v>
          </cell>
          <cell r="D22">
            <v>17.37</v>
          </cell>
          <cell r="E22">
            <v>17.899999999999999</v>
          </cell>
          <cell r="F22">
            <v>18.440000000000001</v>
          </cell>
          <cell r="G22">
            <v>19</v>
          </cell>
          <cell r="H22">
            <v>19.57</v>
          </cell>
          <cell r="I22">
            <v>20.18</v>
          </cell>
          <cell r="J22">
            <v>20.76</v>
          </cell>
          <cell r="K22">
            <v>0</v>
          </cell>
          <cell r="L22">
            <v>0</v>
          </cell>
          <cell r="M22" t="str">
            <v>AFSCME Local 88/Conf</v>
          </cell>
        </row>
        <row r="23">
          <cell r="A23">
            <v>6010</v>
          </cell>
          <cell r="B23" t="str">
            <v>FACILITIES SPECIALIST 1</v>
          </cell>
          <cell r="C23">
            <v>20.76</v>
          </cell>
          <cell r="D23">
            <v>21.38</v>
          </cell>
          <cell r="E23">
            <v>22.04</v>
          </cell>
          <cell r="F23">
            <v>22.68</v>
          </cell>
          <cell r="G23">
            <v>23.36</v>
          </cell>
          <cell r="H23">
            <v>24.09</v>
          </cell>
          <cell r="I23">
            <v>24.76</v>
          </cell>
          <cell r="J23">
            <v>25.54</v>
          </cell>
          <cell r="K23">
            <v>0</v>
          </cell>
          <cell r="L23">
            <v>0</v>
          </cell>
          <cell r="M23" t="str">
            <v>AFSCME Local 88/Conf</v>
          </cell>
        </row>
        <row r="24">
          <cell r="A24">
            <v>6011</v>
          </cell>
          <cell r="B24" t="str">
            <v>CONTRACT TECHNICIAN</v>
          </cell>
          <cell r="C24">
            <v>17.899999999999999</v>
          </cell>
          <cell r="D24">
            <v>18.440000000000001</v>
          </cell>
          <cell r="E24">
            <v>19</v>
          </cell>
          <cell r="F24">
            <v>19.57</v>
          </cell>
          <cell r="G24">
            <v>20.18</v>
          </cell>
          <cell r="H24">
            <v>20.76</v>
          </cell>
          <cell r="I24">
            <v>21.38</v>
          </cell>
          <cell r="J24">
            <v>22.04</v>
          </cell>
          <cell r="K24">
            <v>0</v>
          </cell>
          <cell r="L24">
            <v>0</v>
          </cell>
          <cell r="M24" t="str">
            <v>AFSCME Local 88/Conf</v>
          </cell>
        </row>
        <row r="25">
          <cell r="A25">
            <v>6012</v>
          </cell>
          <cell r="B25" t="str">
            <v>CLINIC MEDICAL ASSISTANT</v>
          </cell>
          <cell r="C25">
            <v>16.86</v>
          </cell>
          <cell r="D25">
            <v>17.37</v>
          </cell>
          <cell r="E25">
            <v>17.899999999999999</v>
          </cell>
          <cell r="F25">
            <v>18.440000000000001</v>
          </cell>
          <cell r="G25">
            <v>19</v>
          </cell>
          <cell r="H25">
            <v>19.57</v>
          </cell>
          <cell r="I25">
            <v>20.18</v>
          </cell>
          <cell r="J25">
            <v>20.76</v>
          </cell>
          <cell r="K25">
            <v>0</v>
          </cell>
          <cell r="L25">
            <v>0</v>
          </cell>
          <cell r="M25" t="str">
            <v>AFSCME Local 88/Conf</v>
          </cell>
        </row>
        <row r="26">
          <cell r="A26">
            <v>6013</v>
          </cell>
          <cell r="B26" t="str">
            <v>COMMUNITY INFORMATION SPEC</v>
          </cell>
          <cell r="C26">
            <v>18.440000000000001</v>
          </cell>
          <cell r="D26">
            <v>19</v>
          </cell>
          <cell r="E26">
            <v>19.57</v>
          </cell>
          <cell r="F26">
            <v>20.18</v>
          </cell>
          <cell r="G26">
            <v>20.76</v>
          </cell>
          <cell r="H26">
            <v>21.38</v>
          </cell>
          <cell r="I26">
            <v>22.04</v>
          </cell>
          <cell r="J26">
            <v>22.68</v>
          </cell>
          <cell r="K26">
            <v>0</v>
          </cell>
          <cell r="L26">
            <v>0</v>
          </cell>
          <cell r="M26" t="str">
            <v>AFSCME Local 88/Conf</v>
          </cell>
        </row>
        <row r="27">
          <cell r="A27">
            <v>6015</v>
          </cell>
          <cell r="B27" t="str">
            <v>CONTRACT SPECIALIST</v>
          </cell>
          <cell r="C27">
            <v>24.09</v>
          </cell>
          <cell r="D27">
            <v>24.76</v>
          </cell>
          <cell r="E27">
            <v>25.54</v>
          </cell>
          <cell r="F27">
            <v>26.3</v>
          </cell>
          <cell r="G27">
            <v>27.09</v>
          </cell>
          <cell r="H27">
            <v>27.89</v>
          </cell>
          <cell r="I27">
            <v>28.72</v>
          </cell>
          <cell r="J27">
            <v>29.61</v>
          </cell>
          <cell r="K27">
            <v>0</v>
          </cell>
          <cell r="L27">
            <v>0</v>
          </cell>
          <cell r="M27" t="str">
            <v>AFSCME Local 88/Conf</v>
          </cell>
        </row>
        <row r="28">
          <cell r="A28">
            <v>6016</v>
          </cell>
          <cell r="B28" t="str">
            <v>FACILITIES SPECIALIST 3</v>
          </cell>
          <cell r="C28">
            <v>29.61</v>
          </cell>
          <cell r="D28">
            <v>30.47</v>
          </cell>
          <cell r="E28">
            <v>31.38</v>
          </cell>
          <cell r="F28">
            <v>32.35</v>
          </cell>
          <cell r="G28">
            <v>33.32</v>
          </cell>
          <cell r="H28">
            <v>34.33</v>
          </cell>
          <cell r="I28">
            <v>35.36</v>
          </cell>
          <cell r="J28">
            <v>36.409999999999997</v>
          </cell>
          <cell r="K28">
            <v>0</v>
          </cell>
          <cell r="L28">
            <v>0</v>
          </cell>
          <cell r="M28" t="str">
            <v>AFSCME Local 88/Conf</v>
          </cell>
        </row>
        <row r="29">
          <cell r="A29">
            <v>6017</v>
          </cell>
          <cell r="B29" t="str">
            <v>FACILITIES SPECIALIST 2</v>
          </cell>
          <cell r="C29">
            <v>25.54</v>
          </cell>
          <cell r="D29">
            <v>26.3</v>
          </cell>
          <cell r="E29">
            <v>27.09</v>
          </cell>
          <cell r="F29">
            <v>27.89</v>
          </cell>
          <cell r="G29">
            <v>28.72</v>
          </cell>
          <cell r="H29">
            <v>29.61</v>
          </cell>
          <cell r="I29">
            <v>30.47</v>
          </cell>
          <cell r="J29">
            <v>31.38</v>
          </cell>
          <cell r="K29">
            <v>0</v>
          </cell>
          <cell r="L29">
            <v>0</v>
          </cell>
          <cell r="M29" t="str">
            <v>AFSCME Local 88/Conf</v>
          </cell>
        </row>
        <row r="30">
          <cell r="A30">
            <v>6019</v>
          </cell>
          <cell r="B30" t="str">
            <v>INFORMATION &amp; REFERRAL SPECIALIST</v>
          </cell>
          <cell r="C30">
            <v>15.44</v>
          </cell>
          <cell r="D30">
            <v>15.9</v>
          </cell>
          <cell r="E30">
            <v>16.37</v>
          </cell>
          <cell r="F30">
            <v>16.86</v>
          </cell>
          <cell r="G30">
            <v>17.37</v>
          </cell>
          <cell r="H30">
            <v>17.899999999999999</v>
          </cell>
          <cell r="I30">
            <v>18.440000000000001</v>
          </cell>
          <cell r="J30">
            <v>19</v>
          </cell>
          <cell r="K30">
            <v>0</v>
          </cell>
          <cell r="L30">
            <v>0</v>
          </cell>
          <cell r="M30" t="str">
            <v>AFSCME Local 88/Conf</v>
          </cell>
        </row>
        <row r="31">
          <cell r="A31">
            <v>6020</v>
          </cell>
          <cell r="B31" t="str">
            <v>PROGRAM DEVELOPMENT TECH</v>
          </cell>
          <cell r="C31">
            <v>17.899999999999999</v>
          </cell>
          <cell r="D31">
            <v>18.440000000000001</v>
          </cell>
          <cell r="E31">
            <v>19</v>
          </cell>
          <cell r="F31">
            <v>19.57</v>
          </cell>
          <cell r="G31">
            <v>20.18</v>
          </cell>
          <cell r="H31">
            <v>20.76</v>
          </cell>
          <cell r="I31">
            <v>21.38</v>
          </cell>
          <cell r="J31">
            <v>22.04</v>
          </cell>
          <cell r="K31">
            <v>0</v>
          </cell>
          <cell r="L31">
            <v>0</v>
          </cell>
          <cell r="M31" t="str">
            <v>AFSCME Local 88/Conf</v>
          </cell>
        </row>
        <row r="32">
          <cell r="A32">
            <v>6021</v>
          </cell>
          <cell r="B32" t="str">
            <v>PROGRAM DEVELOPMENT SPEC</v>
          </cell>
          <cell r="C32">
            <v>24.09</v>
          </cell>
          <cell r="D32">
            <v>24.76</v>
          </cell>
          <cell r="E32">
            <v>25.54</v>
          </cell>
          <cell r="F32">
            <v>26.3</v>
          </cell>
          <cell r="G32">
            <v>27.09</v>
          </cell>
          <cell r="H32">
            <v>27.89</v>
          </cell>
          <cell r="I32">
            <v>28.72</v>
          </cell>
          <cell r="J32">
            <v>29.61</v>
          </cell>
          <cell r="K32">
            <v>0</v>
          </cell>
          <cell r="L32">
            <v>0</v>
          </cell>
          <cell r="M32" t="str">
            <v>AFSCME Local 88/Conf</v>
          </cell>
        </row>
        <row r="33">
          <cell r="A33">
            <v>6022</v>
          </cell>
          <cell r="B33" t="str">
            <v>PROGRAM COORDINATOR</v>
          </cell>
          <cell r="C33">
            <v>24.09</v>
          </cell>
          <cell r="D33">
            <v>24.76</v>
          </cell>
          <cell r="E33">
            <v>25.54</v>
          </cell>
          <cell r="F33">
            <v>26.3</v>
          </cell>
          <cell r="G33">
            <v>27.09</v>
          </cell>
          <cell r="H33">
            <v>27.89</v>
          </cell>
          <cell r="I33">
            <v>28.72</v>
          </cell>
          <cell r="J33">
            <v>29.61</v>
          </cell>
          <cell r="K33">
            <v>0</v>
          </cell>
          <cell r="L33">
            <v>0</v>
          </cell>
          <cell r="M33" t="str">
            <v>AFSCME Local 88/Conf</v>
          </cell>
        </row>
        <row r="34">
          <cell r="A34">
            <v>6024</v>
          </cell>
          <cell r="B34" t="str">
            <v>DISEASE INTERVENTION SPECIALIST</v>
          </cell>
          <cell r="C34">
            <v>20.18</v>
          </cell>
          <cell r="D34">
            <v>20.76</v>
          </cell>
          <cell r="E34">
            <v>21.38</v>
          </cell>
          <cell r="F34">
            <v>22.04</v>
          </cell>
          <cell r="G34">
            <v>22.68</v>
          </cell>
          <cell r="H34">
            <v>23.36</v>
          </cell>
          <cell r="I34">
            <v>24.09</v>
          </cell>
          <cell r="J34">
            <v>24.76</v>
          </cell>
          <cell r="K34">
            <v>0</v>
          </cell>
          <cell r="L34">
            <v>0</v>
          </cell>
          <cell r="M34" t="str">
            <v>AFSCME Local 88/Conf</v>
          </cell>
        </row>
        <row r="35">
          <cell r="A35">
            <v>6025</v>
          </cell>
          <cell r="B35" t="str">
            <v>A&amp;T COLLECTION SPECIALIST</v>
          </cell>
          <cell r="C35">
            <v>19.57</v>
          </cell>
          <cell r="D35">
            <v>20.18</v>
          </cell>
          <cell r="E35">
            <v>20.76</v>
          </cell>
          <cell r="F35">
            <v>21.38</v>
          </cell>
          <cell r="G35">
            <v>22.04</v>
          </cell>
          <cell r="H35">
            <v>22.68</v>
          </cell>
          <cell r="I35">
            <v>23.36</v>
          </cell>
          <cell r="J35">
            <v>24.09</v>
          </cell>
          <cell r="K35">
            <v>0</v>
          </cell>
          <cell r="L35">
            <v>0</v>
          </cell>
          <cell r="M35" t="str">
            <v>AFSCME Local 88/Conf</v>
          </cell>
        </row>
        <row r="36">
          <cell r="A36">
            <v>6026</v>
          </cell>
          <cell r="B36" t="str">
            <v>BUDGET ANALYST</v>
          </cell>
          <cell r="C36">
            <v>26.3</v>
          </cell>
          <cell r="D36">
            <v>27.09</v>
          </cell>
          <cell r="E36">
            <v>27.89</v>
          </cell>
          <cell r="F36">
            <v>28.72</v>
          </cell>
          <cell r="G36">
            <v>29.61</v>
          </cell>
          <cell r="H36">
            <v>30.47</v>
          </cell>
          <cell r="I36">
            <v>31.38</v>
          </cell>
          <cell r="J36">
            <v>32.35</v>
          </cell>
          <cell r="K36">
            <v>0</v>
          </cell>
          <cell r="L36">
            <v>0</v>
          </cell>
          <cell r="M36" t="str">
            <v>AFSCME Local 88/Conf</v>
          </cell>
        </row>
        <row r="37">
          <cell r="A37">
            <v>6027</v>
          </cell>
          <cell r="B37" t="str">
            <v>FINANCE TECHNICIAN</v>
          </cell>
          <cell r="C37">
            <v>17.37</v>
          </cell>
          <cell r="D37">
            <v>17.899999999999999</v>
          </cell>
          <cell r="E37">
            <v>18.440000000000001</v>
          </cell>
          <cell r="F37">
            <v>19</v>
          </cell>
          <cell r="G37">
            <v>19.57</v>
          </cell>
          <cell r="H37">
            <v>20.18</v>
          </cell>
          <cell r="I37">
            <v>20.76</v>
          </cell>
          <cell r="J37">
            <v>21.38</v>
          </cell>
          <cell r="K37">
            <v>0</v>
          </cell>
          <cell r="L37">
            <v>0</v>
          </cell>
          <cell r="M37" t="str">
            <v>AFSCME Local 88/Conf</v>
          </cell>
        </row>
        <row r="38">
          <cell r="A38">
            <v>6029</v>
          </cell>
          <cell r="B38" t="str">
            <v>FINANCE SPECIALIST 1</v>
          </cell>
          <cell r="C38">
            <v>19</v>
          </cell>
          <cell r="D38">
            <v>19.57</v>
          </cell>
          <cell r="E38">
            <v>20.18</v>
          </cell>
          <cell r="F38">
            <v>20.76</v>
          </cell>
          <cell r="G38">
            <v>21.38</v>
          </cell>
          <cell r="H38">
            <v>22.04</v>
          </cell>
          <cell r="I38">
            <v>22.68</v>
          </cell>
          <cell r="J38">
            <v>23.36</v>
          </cell>
          <cell r="K38">
            <v>0</v>
          </cell>
          <cell r="L38">
            <v>0</v>
          </cell>
          <cell r="M38" t="str">
            <v>AFSCME Local 88/Conf</v>
          </cell>
        </row>
        <row r="39">
          <cell r="A39">
            <v>6030</v>
          </cell>
          <cell r="B39" t="str">
            <v>FINANCE SPECIALIST 2</v>
          </cell>
          <cell r="C39">
            <v>22.68</v>
          </cell>
          <cell r="D39">
            <v>23.36</v>
          </cell>
          <cell r="E39">
            <v>24.09</v>
          </cell>
          <cell r="F39">
            <v>24.76</v>
          </cell>
          <cell r="G39">
            <v>25.54</v>
          </cell>
          <cell r="H39">
            <v>26.3</v>
          </cell>
          <cell r="I39">
            <v>27.09</v>
          </cell>
          <cell r="J39">
            <v>27.89</v>
          </cell>
          <cell r="K39">
            <v>0</v>
          </cell>
          <cell r="L39">
            <v>0</v>
          </cell>
          <cell r="M39" t="str">
            <v>AFSCME Local 88/Conf</v>
          </cell>
        </row>
        <row r="40">
          <cell r="A40">
            <v>6031</v>
          </cell>
          <cell r="B40" t="str">
            <v>CONTRACT SPECIALIST SENIOR</v>
          </cell>
          <cell r="C40">
            <v>28.72</v>
          </cell>
          <cell r="D40">
            <v>29.61</v>
          </cell>
          <cell r="E40">
            <v>30.47</v>
          </cell>
          <cell r="F40">
            <v>31.38</v>
          </cell>
          <cell r="G40">
            <v>32.35</v>
          </cell>
          <cell r="H40">
            <v>33.32</v>
          </cell>
          <cell r="I40">
            <v>34.33</v>
          </cell>
          <cell r="J40">
            <v>35.36</v>
          </cell>
          <cell r="K40">
            <v>0</v>
          </cell>
          <cell r="L40">
            <v>0</v>
          </cell>
          <cell r="M40" t="str">
            <v>AFSCME Local 88/Conf</v>
          </cell>
        </row>
        <row r="41">
          <cell r="A41">
            <v>6032</v>
          </cell>
          <cell r="B41" t="str">
            <v>FINANCE SPECIALIST/SENIOR</v>
          </cell>
          <cell r="C41">
            <v>26.3</v>
          </cell>
          <cell r="D41">
            <v>27.09</v>
          </cell>
          <cell r="E41">
            <v>27.89</v>
          </cell>
          <cell r="F41">
            <v>28.72</v>
          </cell>
          <cell r="G41">
            <v>29.61</v>
          </cell>
          <cell r="H41">
            <v>30.47</v>
          </cell>
          <cell r="I41">
            <v>31.38</v>
          </cell>
          <cell r="J41">
            <v>32.35</v>
          </cell>
          <cell r="K41">
            <v>0</v>
          </cell>
          <cell r="L41">
            <v>0</v>
          </cell>
          <cell r="M41" t="str">
            <v>AFSCME Local 88/Conf</v>
          </cell>
        </row>
        <row r="42">
          <cell r="A42">
            <v>6033</v>
          </cell>
          <cell r="B42" t="str">
            <v>ADMINISTRATIVE ANALYST</v>
          </cell>
          <cell r="C42">
            <v>24.76</v>
          </cell>
          <cell r="D42">
            <v>25.54</v>
          </cell>
          <cell r="E42">
            <v>26.3</v>
          </cell>
          <cell r="F42">
            <v>27.09</v>
          </cell>
          <cell r="G42">
            <v>27.89</v>
          </cell>
          <cell r="H42">
            <v>28.72</v>
          </cell>
          <cell r="I42">
            <v>29.61</v>
          </cell>
          <cell r="J42">
            <v>30.47</v>
          </cell>
          <cell r="K42">
            <v>0</v>
          </cell>
          <cell r="L42">
            <v>0</v>
          </cell>
          <cell r="M42" t="str">
            <v>AFSCME Local 88/Conf</v>
          </cell>
        </row>
        <row r="43">
          <cell r="A43">
            <v>6034</v>
          </cell>
          <cell r="B43" t="str">
            <v>ADMINISTRATIVE ANALYST/SENIOR</v>
          </cell>
          <cell r="C43">
            <v>27.09</v>
          </cell>
          <cell r="D43">
            <v>27.89</v>
          </cell>
          <cell r="E43">
            <v>28.72</v>
          </cell>
          <cell r="F43">
            <v>29.61</v>
          </cell>
          <cell r="G43">
            <v>30.47</v>
          </cell>
          <cell r="H43">
            <v>31.38</v>
          </cell>
          <cell r="I43">
            <v>32.35</v>
          </cell>
          <cell r="J43">
            <v>33.32</v>
          </cell>
          <cell r="K43">
            <v>0</v>
          </cell>
          <cell r="L43">
            <v>0</v>
          </cell>
          <cell r="M43" t="str">
            <v>AFSCME Local 88/Conf</v>
          </cell>
        </row>
        <row r="44">
          <cell r="A44">
            <v>6035</v>
          </cell>
          <cell r="B44" t="str">
            <v>ALARM ORDINANCE COORDINATOR</v>
          </cell>
          <cell r="C44">
            <v>20.18</v>
          </cell>
          <cell r="D44">
            <v>20.76</v>
          </cell>
          <cell r="E44">
            <v>21.38</v>
          </cell>
          <cell r="F44">
            <v>22.04</v>
          </cell>
          <cell r="G44">
            <v>22.68</v>
          </cell>
          <cell r="H44">
            <v>23.36</v>
          </cell>
          <cell r="I44">
            <v>24.09</v>
          </cell>
          <cell r="J44">
            <v>24.76</v>
          </cell>
          <cell r="K44">
            <v>0</v>
          </cell>
          <cell r="L44">
            <v>0</v>
          </cell>
          <cell r="M44" t="str">
            <v>AFSCME Local 88/Conf</v>
          </cell>
        </row>
        <row r="45">
          <cell r="A45">
            <v>6036</v>
          </cell>
          <cell r="B45" t="str">
            <v>CLINICAL COORDINATOR</v>
          </cell>
          <cell r="C45">
            <v>28.72</v>
          </cell>
          <cell r="D45">
            <v>29.61</v>
          </cell>
          <cell r="E45">
            <v>30.47</v>
          </cell>
          <cell r="F45">
            <v>31.38</v>
          </cell>
          <cell r="G45">
            <v>32.35</v>
          </cell>
          <cell r="H45">
            <v>33.32</v>
          </cell>
          <cell r="I45">
            <v>34.33</v>
          </cell>
          <cell r="J45">
            <v>35.36</v>
          </cell>
          <cell r="K45">
            <v>0</v>
          </cell>
          <cell r="L45">
            <v>0</v>
          </cell>
          <cell r="M45" t="str">
            <v>AFSCME Local 88/Conf</v>
          </cell>
        </row>
        <row r="46">
          <cell r="A46">
            <v>6037</v>
          </cell>
          <cell r="B46" t="str">
            <v>DEVELOP/COMMUNICATIONS COORD</v>
          </cell>
          <cell r="C46">
            <v>29.61</v>
          </cell>
          <cell r="D46">
            <v>30.47</v>
          </cell>
          <cell r="E46">
            <v>31.38</v>
          </cell>
          <cell r="F46">
            <v>32.35</v>
          </cell>
          <cell r="G46">
            <v>33.32</v>
          </cell>
          <cell r="H46">
            <v>34.33</v>
          </cell>
          <cell r="I46">
            <v>35.36</v>
          </cell>
          <cell r="J46">
            <v>36.409999999999997</v>
          </cell>
          <cell r="K46">
            <v>0</v>
          </cell>
          <cell r="L46">
            <v>0</v>
          </cell>
          <cell r="M46" t="str">
            <v>AFSCME Local 88/Conf</v>
          </cell>
        </row>
        <row r="47">
          <cell r="A47">
            <v>6040</v>
          </cell>
          <cell r="B47" t="str">
            <v>APPRAISAL TECHNICIAN REAL</v>
          </cell>
          <cell r="C47">
            <v>18.440000000000001</v>
          </cell>
          <cell r="D47">
            <v>19</v>
          </cell>
          <cell r="E47">
            <v>19.57</v>
          </cell>
          <cell r="F47">
            <v>20.18</v>
          </cell>
          <cell r="G47">
            <v>20.76</v>
          </cell>
          <cell r="H47">
            <v>21.38</v>
          </cell>
          <cell r="I47">
            <v>22.04</v>
          </cell>
          <cell r="J47">
            <v>22.68</v>
          </cell>
          <cell r="K47">
            <v>0</v>
          </cell>
          <cell r="L47">
            <v>0</v>
          </cell>
          <cell r="M47" t="str">
            <v>AFSCME Local 88/Conf</v>
          </cell>
        </row>
        <row r="48">
          <cell r="A48">
            <v>6042</v>
          </cell>
          <cell r="B48" t="str">
            <v>PROPERTY APPRAISER REAL 2</v>
          </cell>
          <cell r="C48">
            <v>23.36</v>
          </cell>
          <cell r="D48">
            <v>24.09</v>
          </cell>
          <cell r="E48">
            <v>24.76</v>
          </cell>
          <cell r="F48">
            <v>25.54</v>
          </cell>
          <cell r="G48">
            <v>26.3</v>
          </cell>
          <cell r="H48">
            <v>27.09</v>
          </cell>
          <cell r="I48">
            <v>27.89</v>
          </cell>
          <cell r="J48">
            <v>28.72</v>
          </cell>
          <cell r="K48">
            <v>0</v>
          </cell>
          <cell r="L48">
            <v>0</v>
          </cell>
          <cell r="M48" t="str">
            <v>AFSCME Local 88/Conf</v>
          </cell>
        </row>
        <row r="49">
          <cell r="A49">
            <v>6043</v>
          </cell>
          <cell r="B49" t="str">
            <v>APPRAISAL TECHNICIAN PERSONAL</v>
          </cell>
          <cell r="C49">
            <v>18.440000000000001</v>
          </cell>
          <cell r="D49">
            <v>19</v>
          </cell>
          <cell r="E49">
            <v>19.57</v>
          </cell>
          <cell r="F49">
            <v>20.18</v>
          </cell>
          <cell r="G49">
            <v>20.76</v>
          </cell>
          <cell r="H49">
            <v>21.38</v>
          </cell>
          <cell r="I49">
            <v>22.04</v>
          </cell>
          <cell r="J49">
            <v>22.68</v>
          </cell>
          <cell r="K49">
            <v>0</v>
          </cell>
          <cell r="L49">
            <v>0</v>
          </cell>
          <cell r="M49" t="str">
            <v>AFSCME Local 88/Conf</v>
          </cell>
        </row>
        <row r="50">
          <cell r="A50">
            <v>6045</v>
          </cell>
          <cell r="B50" t="str">
            <v>TAX EXEMPTION SPECIALIST</v>
          </cell>
          <cell r="C50">
            <v>24.76</v>
          </cell>
          <cell r="D50">
            <v>25.54</v>
          </cell>
          <cell r="E50">
            <v>26.3</v>
          </cell>
          <cell r="F50">
            <v>27.09</v>
          </cell>
          <cell r="G50">
            <v>27.89</v>
          </cell>
          <cell r="H50">
            <v>28.72</v>
          </cell>
          <cell r="I50">
            <v>29.61</v>
          </cell>
          <cell r="J50">
            <v>30.47</v>
          </cell>
          <cell r="K50">
            <v>0</v>
          </cell>
          <cell r="L50">
            <v>0</v>
          </cell>
          <cell r="M50" t="str">
            <v>AFSCME Local 88/Conf</v>
          </cell>
        </row>
        <row r="51">
          <cell r="A51">
            <v>6046</v>
          </cell>
          <cell r="B51" t="str">
            <v>COMMUNITY HEALTH SPECIALIST 1</v>
          </cell>
          <cell r="C51">
            <v>15.44</v>
          </cell>
          <cell r="D51">
            <v>15.9</v>
          </cell>
          <cell r="E51">
            <v>16.37</v>
          </cell>
          <cell r="F51">
            <v>16.86</v>
          </cell>
          <cell r="G51">
            <v>17.37</v>
          </cell>
          <cell r="H51">
            <v>17.899999999999999</v>
          </cell>
          <cell r="I51">
            <v>18.440000000000001</v>
          </cell>
          <cell r="J51">
            <v>19</v>
          </cell>
          <cell r="K51">
            <v>0</v>
          </cell>
          <cell r="L51">
            <v>0</v>
          </cell>
          <cell r="M51" t="str">
            <v>AFSCME Local 88/Conf</v>
          </cell>
        </row>
        <row r="52">
          <cell r="A52">
            <v>6047</v>
          </cell>
          <cell r="B52" t="str">
            <v>COMMUNITY HEALTH SPECIALIST 2</v>
          </cell>
          <cell r="C52">
            <v>17.899999999999999</v>
          </cell>
          <cell r="D52">
            <v>18.440000000000001</v>
          </cell>
          <cell r="E52">
            <v>19</v>
          </cell>
          <cell r="F52">
            <v>19.57</v>
          </cell>
          <cell r="G52">
            <v>20.18</v>
          </cell>
          <cell r="H52">
            <v>20.76</v>
          </cell>
          <cell r="I52">
            <v>21.38</v>
          </cell>
          <cell r="J52">
            <v>22.04</v>
          </cell>
          <cell r="K52">
            <v>0</v>
          </cell>
          <cell r="L52">
            <v>0</v>
          </cell>
          <cell r="M52" t="str">
            <v>AFSCME Local 88/Conf</v>
          </cell>
        </row>
        <row r="53">
          <cell r="A53">
            <v>6050</v>
          </cell>
          <cell r="B53" t="str">
            <v>PROPERTY APPRAISER PERSONAL 2</v>
          </cell>
          <cell r="C53">
            <v>23.36</v>
          </cell>
          <cell r="D53">
            <v>24.09</v>
          </cell>
          <cell r="E53">
            <v>24.76</v>
          </cell>
          <cell r="F53">
            <v>25.54</v>
          </cell>
          <cell r="G53">
            <v>26.3</v>
          </cell>
          <cell r="H53">
            <v>27.09</v>
          </cell>
          <cell r="I53">
            <v>27.89</v>
          </cell>
          <cell r="J53">
            <v>28.72</v>
          </cell>
          <cell r="K53">
            <v>0</v>
          </cell>
          <cell r="L53">
            <v>0</v>
          </cell>
          <cell r="M53" t="str">
            <v>AFSCME Local 88/Conf</v>
          </cell>
        </row>
        <row r="54">
          <cell r="A54">
            <v>6051</v>
          </cell>
          <cell r="B54" t="str">
            <v>PROPERTY APPRAISER 1</v>
          </cell>
          <cell r="C54">
            <v>20.76</v>
          </cell>
          <cell r="D54">
            <v>21.38</v>
          </cell>
          <cell r="E54">
            <v>22.04</v>
          </cell>
          <cell r="F54">
            <v>22.68</v>
          </cell>
          <cell r="G54">
            <v>23.36</v>
          </cell>
          <cell r="H54">
            <v>24.09</v>
          </cell>
          <cell r="I54">
            <v>24.76</v>
          </cell>
          <cell r="J54">
            <v>25.54</v>
          </cell>
          <cell r="K54">
            <v>0</v>
          </cell>
          <cell r="L54">
            <v>0</v>
          </cell>
          <cell r="M54" t="str">
            <v>AFSCME Local 88/Conf</v>
          </cell>
        </row>
        <row r="55">
          <cell r="A55">
            <v>6054</v>
          </cell>
          <cell r="B55" t="str">
            <v>ADMINISTRATIVE ASSISTANT</v>
          </cell>
          <cell r="C55">
            <v>20.18</v>
          </cell>
          <cell r="D55">
            <v>20.76</v>
          </cell>
          <cell r="E55">
            <v>21.38</v>
          </cell>
          <cell r="F55">
            <v>22.04</v>
          </cell>
          <cell r="G55">
            <v>22.68</v>
          </cell>
          <cell r="H55">
            <v>23.36</v>
          </cell>
          <cell r="I55">
            <v>24.09</v>
          </cell>
          <cell r="J55">
            <v>24.76</v>
          </cell>
          <cell r="K55">
            <v>0</v>
          </cell>
          <cell r="L55">
            <v>0</v>
          </cell>
          <cell r="M55" t="str">
            <v>AFSCME Local 88/Conf</v>
          </cell>
        </row>
        <row r="56">
          <cell r="A56">
            <v>6055</v>
          </cell>
          <cell r="B56" t="str">
            <v>BUSINESS ANALYST/SENIOR</v>
          </cell>
          <cell r="C56">
            <v>33.32</v>
          </cell>
          <cell r="D56">
            <v>34.33</v>
          </cell>
          <cell r="E56">
            <v>35.36</v>
          </cell>
          <cell r="F56">
            <v>36.409999999999997</v>
          </cell>
          <cell r="G56">
            <v>37.51</v>
          </cell>
          <cell r="H56">
            <v>38.64</v>
          </cell>
          <cell r="I56">
            <v>39.81</v>
          </cell>
          <cell r="J56">
            <v>41</v>
          </cell>
          <cell r="K56">
            <v>0</v>
          </cell>
          <cell r="L56">
            <v>0</v>
          </cell>
          <cell r="M56" t="str">
            <v>AFSCME Local 88/Conf</v>
          </cell>
        </row>
        <row r="57">
          <cell r="A57">
            <v>6056</v>
          </cell>
          <cell r="B57" t="str">
            <v>LEARNING SYSTEMS ANALYST/SENIOR</v>
          </cell>
          <cell r="C57">
            <v>28.44</v>
          </cell>
          <cell r="D57">
            <v>29.31</v>
          </cell>
          <cell r="E57">
            <v>30.19</v>
          </cell>
          <cell r="F57">
            <v>31.12</v>
          </cell>
          <cell r="G57">
            <v>32.03</v>
          </cell>
          <cell r="H57">
            <v>32.979999999999997</v>
          </cell>
          <cell r="I57">
            <v>33.99</v>
          </cell>
          <cell r="J57">
            <v>35</v>
          </cell>
          <cell r="K57">
            <v>0</v>
          </cell>
          <cell r="L57">
            <v>0</v>
          </cell>
          <cell r="M57" t="str">
            <v>AFSCME Local 88/Conf</v>
          </cell>
        </row>
        <row r="58">
          <cell r="A58">
            <v>6057</v>
          </cell>
          <cell r="B58" t="str">
            <v>BUSINESS ANALYST</v>
          </cell>
          <cell r="C58">
            <v>29.61</v>
          </cell>
          <cell r="D58">
            <v>30.47</v>
          </cell>
          <cell r="E58">
            <v>31.38</v>
          </cell>
          <cell r="F58">
            <v>32.35</v>
          </cell>
          <cell r="G58">
            <v>33.32</v>
          </cell>
          <cell r="H58">
            <v>34.33</v>
          </cell>
          <cell r="I58">
            <v>35.36</v>
          </cell>
          <cell r="J58">
            <v>36.409999999999997</v>
          </cell>
          <cell r="K58">
            <v>0</v>
          </cell>
          <cell r="L58">
            <v>0</v>
          </cell>
          <cell r="M58" t="str">
            <v>AFSCME Local 88/Conf</v>
          </cell>
        </row>
        <row r="59">
          <cell r="A59">
            <v>6058</v>
          </cell>
          <cell r="B59" t="str">
            <v>HEARINGS SPECIALIST</v>
          </cell>
          <cell r="C59">
            <v>24.76</v>
          </cell>
          <cell r="D59">
            <v>25.54</v>
          </cell>
          <cell r="E59">
            <v>26.3</v>
          </cell>
          <cell r="F59">
            <v>27.09</v>
          </cell>
          <cell r="G59">
            <v>27.89</v>
          </cell>
          <cell r="H59">
            <v>28.72</v>
          </cell>
          <cell r="I59">
            <v>29.61</v>
          </cell>
          <cell r="J59">
            <v>30.47</v>
          </cell>
          <cell r="K59">
            <v>0</v>
          </cell>
          <cell r="L59">
            <v>0</v>
          </cell>
          <cell r="M59" t="str">
            <v>AFSCME Local 88/Conf</v>
          </cell>
        </row>
        <row r="60">
          <cell r="A60">
            <v>6059</v>
          </cell>
          <cell r="B60" t="str">
            <v>BRIDGE OPERATOR</v>
          </cell>
          <cell r="C60">
            <v>15.01</v>
          </cell>
          <cell r="D60">
            <v>15.44</v>
          </cell>
          <cell r="E60">
            <v>15.9</v>
          </cell>
          <cell r="F60">
            <v>16.37</v>
          </cell>
          <cell r="G60">
            <v>16.86</v>
          </cell>
          <cell r="H60">
            <v>17.37</v>
          </cell>
          <cell r="I60">
            <v>17.899999999999999</v>
          </cell>
          <cell r="J60">
            <v>18.440000000000001</v>
          </cell>
          <cell r="K60">
            <v>0</v>
          </cell>
          <cell r="L60">
            <v>0</v>
          </cell>
          <cell r="M60" t="str">
            <v>AFSCME Local 88/Conf</v>
          </cell>
        </row>
        <row r="61">
          <cell r="A61">
            <v>6060</v>
          </cell>
          <cell r="B61" t="str">
            <v>BRIDGE MAINTENANCE MECHANIC</v>
          </cell>
          <cell r="C61">
            <v>22.04</v>
          </cell>
          <cell r="D61">
            <v>22.68</v>
          </cell>
          <cell r="E61">
            <v>23.36</v>
          </cell>
          <cell r="F61">
            <v>24.09</v>
          </cell>
          <cell r="G61">
            <v>24.76</v>
          </cell>
          <cell r="H61">
            <v>25.54</v>
          </cell>
          <cell r="I61">
            <v>26.3</v>
          </cell>
          <cell r="J61">
            <v>27.09</v>
          </cell>
          <cell r="K61">
            <v>0</v>
          </cell>
          <cell r="L61">
            <v>0</v>
          </cell>
          <cell r="M61" t="str">
            <v>AFSCME Local 88/Conf</v>
          </cell>
        </row>
        <row r="62">
          <cell r="A62">
            <v>6061</v>
          </cell>
          <cell r="B62" t="str">
            <v>ANIMAL CONTROL OFFICER/SENIOR</v>
          </cell>
          <cell r="C62">
            <v>20.18</v>
          </cell>
          <cell r="D62">
            <v>20.76</v>
          </cell>
          <cell r="E62">
            <v>21.38</v>
          </cell>
          <cell r="F62">
            <v>22.04</v>
          </cell>
          <cell r="G62">
            <v>22.68</v>
          </cell>
          <cell r="H62">
            <v>23.36</v>
          </cell>
          <cell r="I62">
            <v>24.09</v>
          </cell>
          <cell r="J62">
            <v>24.76</v>
          </cell>
          <cell r="K62">
            <v>0</v>
          </cell>
          <cell r="L62">
            <v>0</v>
          </cell>
          <cell r="M62" t="str">
            <v>AFSCME Local 88/Conf</v>
          </cell>
        </row>
        <row r="63">
          <cell r="A63">
            <v>6062</v>
          </cell>
          <cell r="B63" t="str">
            <v>ANIMAL CARE AIDE</v>
          </cell>
          <cell r="C63">
            <v>12.21</v>
          </cell>
          <cell r="D63">
            <v>12.58</v>
          </cell>
          <cell r="E63">
            <v>12.97</v>
          </cell>
          <cell r="F63">
            <v>13.35</v>
          </cell>
          <cell r="G63">
            <v>13.73</v>
          </cell>
          <cell r="H63">
            <v>14.14</v>
          </cell>
          <cell r="I63">
            <v>14.56</v>
          </cell>
          <cell r="J63">
            <v>15.01</v>
          </cell>
          <cell r="K63">
            <v>0</v>
          </cell>
          <cell r="L63">
            <v>0</v>
          </cell>
          <cell r="M63" t="str">
            <v>AFSCME Local 88/Conf</v>
          </cell>
        </row>
        <row r="64">
          <cell r="A64">
            <v>6063</v>
          </cell>
          <cell r="B64" t="str">
            <v>PROJECT MANAGER - REPRESENTED</v>
          </cell>
          <cell r="C64">
            <v>31.38</v>
          </cell>
          <cell r="D64">
            <v>32.35</v>
          </cell>
          <cell r="E64">
            <v>33.32</v>
          </cell>
          <cell r="F64">
            <v>34.33</v>
          </cell>
          <cell r="G64">
            <v>35.36</v>
          </cell>
          <cell r="H64">
            <v>36.409999999999997</v>
          </cell>
          <cell r="I64">
            <v>37.51</v>
          </cell>
          <cell r="J64">
            <v>38.64</v>
          </cell>
          <cell r="K64">
            <v>0</v>
          </cell>
          <cell r="L64">
            <v>0</v>
          </cell>
          <cell r="M64" t="str">
            <v>AFSCME Local 88/Conf</v>
          </cell>
        </row>
        <row r="65">
          <cell r="A65">
            <v>6065</v>
          </cell>
          <cell r="B65" t="str">
            <v>ANIMAL CARE TECHNICIAN</v>
          </cell>
          <cell r="C65">
            <v>15.44</v>
          </cell>
          <cell r="D65">
            <v>15.9</v>
          </cell>
          <cell r="E65">
            <v>16.37</v>
          </cell>
          <cell r="F65">
            <v>16.86</v>
          </cell>
          <cell r="G65">
            <v>17.37</v>
          </cell>
          <cell r="H65">
            <v>17.899999999999999</v>
          </cell>
          <cell r="I65">
            <v>18.440000000000001</v>
          </cell>
          <cell r="J65">
            <v>19</v>
          </cell>
          <cell r="K65">
            <v>0</v>
          </cell>
          <cell r="L65">
            <v>0</v>
          </cell>
          <cell r="M65" t="str">
            <v>AFSCME Local 88/Conf</v>
          </cell>
        </row>
        <row r="66">
          <cell r="A66">
            <v>6066</v>
          </cell>
          <cell r="B66" t="str">
            <v>ANIMAL HEALTH TECHNICIAN</v>
          </cell>
          <cell r="C66">
            <v>16.86</v>
          </cell>
          <cell r="D66">
            <v>17.37</v>
          </cell>
          <cell r="E66">
            <v>17.899999999999999</v>
          </cell>
          <cell r="F66">
            <v>18.440000000000001</v>
          </cell>
          <cell r="G66">
            <v>19</v>
          </cell>
          <cell r="H66">
            <v>19.57</v>
          </cell>
          <cell r="I66">
            <v>20.18</v>
          </cell>
          <cell r="J66">
            <v>20.76</v>
          </cell>
          <cell r="K66">
            <v>0</v>
          </cell>
          <cell r="L66">
            <v>0</v>
          </cell>
          <cell r="M66" t="str">
            <v>AFSCME Local 88/Conf</v>
          </cell>
        </row>
        <row r="67">
          <cell r="A67">
            <v>6067</v>
          </cell>
          <cell r="B67" t="str">
            <v>ANIMAL CONTROL OFFICER</v>
          </cell>
          <cell r="C67">
            <v>18.440000000000001</v>
          </cell>
          <cell r="D67">
            <v>19</v>
          </cell>
          <cell r="E67">
            <v>19.57</v>
          </cell>
          <cell r="F67">
            <v>20.18</v>
          </cell>
          <cell r="G67">
            <v>20.76</v>
          </cell>
          <cell r="H67">
            <v>21.38</v>
          </cell>
          <cell r="I67">
            <v>22.04</v>
          </cell>
          <cell r="J67">
            <v>22.68</v>
          </cell>
          <cell r="K67">
            <v>0</v>
          </cell>
          <cell r="L67">
            <v>0</v>
          </cell>
          <cell r="M67" t="str">
            <v>AFSCME Local 88/Conf</v>
          </cell>
        </row>
        <row r="68">
          <cell r="A68">
            <v>6069</v>
          </cell>
          <cell r="B68" t="str">
            <v>ANIMAL CONTROL AIDE</v>
          </cell>
          <cell r="C68">
            <v>13.73</v>
          </cell>
          <cell r="D68">
            <v>14.14</v>
          </cell>
          <cell r="E68">
            <v>14.56</v>
          </cell>
          <cell r="F68">
            <v>15.01</v>
          </cell>
          <cell r="G68">
            <v>15.44</v>
          </cell>
          <cell r="H68">
            <v>15.9</v>
          </cell>
          <cell r="I68">
            <v>16.37</v>
          </cell>
          <cell r="J68">
            <v>16.86</v>
          </cell>
          <cell r="K68">
            <v>0</v>
          </cell>
          <cell r="L68">
            <v>0</v>
          </cell>
          <cell r="M68" t="str">
            <v>AFSCME Local 88/Conf</v>
          </cell>
        </row>
        <row r="69">
          <cell r="A69">
            <v>6070</v>
          </cell>
          <cell r="B69" t="str">
            <v>LICENSE COMPLIANCE OFFICER</v>
          </cell>
          <cell r="C69">
            <v>16.86</v>
          </cell>
          <cell r="D69">
            <v>17.37</v>
          </cell>
          <cell r="E69">
            <v>17.899999999999999</v>
          </cell>
          <cell r="F69">
            <v>18.440000000000001</v>
          </cell>
          <cell r="G69">
            <v>19</v>
          </cell>
          <cell r="H69">
            <v>19.57</v>
          </cell>
          <cell r="I69">
            <v>20.18</v>
          </cell>
          <cell r="J69">
            <v>20.76</v>
          </cell>
          <cell r="K69">
            <v>0</v>
          </cell>
          <cell r="L69">
            <v>0</v>
          </cell>
          <cell r="M69" t="str">
            <v>AFSCME Local 88/Conf</v>
          </cell>
        </row>
        <row r="70">
          <cell r="A70">
            <v>6072</v>
          </cell>
          <cell r="B70" t="str">
            <v>ANIMAL CONTROL DISPATCHER</v>
          </cell>
          <cell r="C70">
            <v>15.01</v>
          </cell>
          <cell r="D70">
            <v>15.44</v>
          </cell>
          <cell r="E70">
            <v>15.9</v>
          </cell>
          <cell r="F70">
            <v>16.37</v>
          </cell>
          <cell r="G70">
            <v>16.86</v>
          </cell>
          <cell r="H70">
            <v>17.37</v>
          </cell>
          <cell r="I70">
            <v>17.899999999999999</v>
          </cell>
          <cell r="J70">
            <v>18.440000000000001</v>
          </cell>
          <cell r="K70">
            <v>0</v>
          </cell>
          <cell r="L70">
            <v>0</v>
          </cell>
          <cell r="M70" t="str">
            <v>AFSCME Local 88/Conf</v>
          </cell>
        </row>
        <row r="71">
          <cell r="A71">
            <v>6073</v>
          </cell>
          <cell r="B71" t="str">
            <v>DATA ANALYST</v>
          </cell>
          <cell r="C71">
            <v>24.09</v>
          </cell>
          <cell r="D71">
            <v>24.76</v>
          </cell>
          <cell r="E71">
            <v>25.54</v>
          </cell>
          <cell r="F71">
            <v>26.3</v>
          </cell>
          <cell r="G71">
            <v>27.09</v>
          </cell>
          <cell r="H71">
            <v>27.89</v>
          </cell>
          <cell r="I71">
            <v>28.72</v>
          </cell>
          <cell r="J71">
            <v>29.61</v>
          </cell>
          <cell r="K71">
            <v>0</v>
          </cell>
          <cell r="L71">
            <v>0</v>
          </cell>
          <cell r="M71" t="str">
            <v>AFSCME Local 88/Conf</v>
          </cell>
        </row>
        <row r="72">
          <cell r="A72">
            <v>6074</v>
          </cell>
          <cell r="B72" t="str">
            <v>DATA TECHNICIAN</v>
          </cell>
          <cell r="C72">
            <v>19</v>
          </cell>
          <cell r="D72">
            <v>19.57</v>
          </cell>
          <cell r="E72">
            <v>20.18</v>
          </cell>
          <cell r="F72">
            <v>20.76</v>
          </cell>
          <cell r="G72">
            <v>21.38</v>
          </cell>
          <cell r="H72">
            <v>22.04</v>
          </cell>
          <cell r="I72">
            <v>22.68</v>
          </cell>
          <cell r="J72">
            <v>23.36</v>
          </cell>
          <cell r="K72">
            <v>0</v>
          </cell>
          <cell r="L72">
            <v>0</v>
          </cell>
          <cell r="M72" t="str">
            <v>AFSCME Local 88/Conf</v>
          </cell>
        </row>
        <row r="73">
          <cell r="A73">
            <v>6075</v>
          </cell>
          <cell r="B73" t="str">
            <v>PLANNER</v>
          </cell>
          <cell r="C73">
            <v>26.3</v>
          </cell>
          <cell r="D73">
            <v>27.09</v>
          </cell>
          <cell r="E73">
            <v>27.89</v>
          </cell>
          <cell r="F73">
            <v>28.72</v>
          </cell>
          <cell r="G73">
            <v>29.61</v>
          </cell>
          <cell r="H73">
            <v>30.47</v>
          </cell>
          <cell r="I73">
            <v>31.38</v>
          </cell>
          <cell r="J73">
            <v>32.35</v>
          </cell>
          <cell r="K73">
            <v>0</v>
          </cell>
          <cell r="L73">
            <v>0</v>
          </cell>
          <cell r="M73" t="str">
            <v>AFSCME Local 88/Conf</v>
          </cell>
        </row>
        <row r="74">
          <cell r="A74">
            <v>6076</v>
          </cell>
          <cell r="B74" t="str">
            <v>TRANSPORTATION PLANNING SPECIALIST</v>
          </cell>
          <cell r="C74">
            <v>27.09</v>
          </cell>
          <cell r="D74">
            <v>27.89</v>
          </cell>
          <cell r="E74">
            <v>28.72</v>
          </cell>
          <cell r="F74">
            <v>29.61</v>
          </cell>
          <cell r="G74">
            <v>30.47</v>
          </cell>
          <cell r="H74">
            <v>31.38</v>
          </cell>
          <cell r="I74">
            <v>32.35</v>
          </cell>
          <cell r="J74">
            <v>33.32</v>
          </cell>
          <cell r="K74">
            <v>0</v>
          </cell>
          <cell r="L74">
            <v>0</v>
          </cell>
          <cell r="M74" t="str">
            <v>AFSCME Local 88/Conf</v>
          </cell>
        </row>
        <row r="75">
          <cell r="A75">
            <v>6078</v>
          </cell>
          <cell r="B75" t="str">
            <v>PLANNER/SENIOR</v>
          </cell>
          <cell r="C75">
            <v>29.61</v>
          </cell>
          <cell r="D75">
            <v>30.47</v>
          </cell>
          <cell r="E75">
            <v>31.38</v>
          </cell>
          <cell r="F75">
            <v>32.35</v>
          </cell>
          <cell r="G75">
            <v>33.32</v>
          </cell>
          <cell r="H75">
            <v>34.33</v>
          </cell>
          <cell r="I75">
            <v>35.36</v>
          </cell>
          <cell r="J75">
            <v>36.409999999999997</v>
          </cell>
          <cell r="K75">
            <v>0</v>
          </cell>
          <cell r="L75">
            <v>0</v>
          </cell>
          <cell r="M75" t="str">
            <v>AFSCME Local 88/Conf</v>
          </cell>
        </row>
        <row r="76">
          <cell r="A76">
            <v>6079</v>
          </cell>
          <cell r="B76" t="str">
            <v>A&amp;T  ANALYST SENIOR</v>
          </cell>
          <cell r="C76">
            <v>26.3</v>
          </cell>
          <cell r="D76">
            <v>27.09</v>
          </cell>
          <cell r="E76">
            <v>27.89</v>
          </cell>
          <cell r="F76">
            <v>28.72</v>
          </cell>
          <cell r="G76">
            <v>29.61</v>
          </cell>
          <cell r="H76">
            <v>30.47</v>
          </cell>
          <cell r="I76">
            <v>31.38</v>
          </cell>
          <cell r="J76">
            <v>32.35</v>
          </cell>
          <cell r="K76">
            <v>0</v>
          </cell>
          <cell r="L76">
            <v>0</v>
          </cell>
          <cell r="M76" t="str">
            <v>AFSCME Local 88/Conf</v>
          </cell>
        </row>
        <row r="77">
          <cell r="A77">
            <v>6081</v>
          </cell>
          <cell r="B77" t="str">
            <v>GIS CARTOGRAPHER</v>
          </cell>
          <cell r="C77">
            <v>19.57</v>
          </cell>
          <cell r="D77">
            <v>20.18</v>
          </cell>
          <cell r="E77">
            <v>20.76</v>
          </cell>
          <cell r="F77">
            <v>21.38</v>
          </cell>
          <cell r="G77">
            <v>22.04</v>
          </cell>
          <cell r="H77">
            <v>22.68</v>
          </cell>
          <cell r="I77">
            <v>23.36</v>
          </cell>
          <cell r="J77">
            <v>24.09</v>
          </cell>
          <cell r="K77">
            <v>0</v>
          </cell>
          <cell r="L77">
            <v>0</v>
          </cell>
          <cell r="M77" t="str">
            <v>AFSCME Local 88/Conf</v>
          </cell>
        </row>
        <row r="78">
          <cell r="A78">
            <v>6082</v>
          </cell>
          <cell r="B78" t="str">
            <v>GIS CARTOGRAPHER SR</v>
          </cell>
          <cell r="C78">
            <v>22.68</v>
          </cell>
          <cell r="D78">
            <v>23.36</v>
          </cell>
          <cell r="E78">
            <v>24.09</v>
          </cell>
          <cell r="F78">
            <v>24.76</v>
          </cell>
          <cell r="G78">
            <v>25.54</v>
          </cell>
          <cell r="H78">
            <v>26.3</v>
          </cell>
          <cell r="I78">
            <v>27.09</v>
          </cell>
          <cell r="J78">
            <v>27.89</v>
          </cell>
          <cell r="K78">
            <v>0</v>
          </cell>
          <cell r="L78">
            <v>0</v>
          </cell>
          <cell r="M78" t="str">
            <v>AFSCME Local 88/Conf</v>
          </cell>
        </row>
        <row r="79">
          <cell r="A79">
            <v>6083</v>
          </cell>
          <cell r="B79" t="str">
            <v>HOUSING DEVELOPMENT SPECIALIST</v>
          </cell>
          <cell r="C79">
            <v>24.09</v>
          </cell>
          <cell r="D79">
            <v>24.76</v>
          </cell>
          <cell r="E79">
            <v>25.54</v>
          </cell>
          <cell r="F79">
            <v>26.3</v>
          </cell>
          <cell r="G79">
            <v>27.09</v>
          </cell>
          <cell r="H79">
            <v>27.89</v>
          </cell>
          <cell r="I79">
            <v>28.72</v>
          </cell>
          <cell r="J79">
            <v>29.61</v>
          </cell>
          <cell r="K79">
            <v>0</v>
          </cell>
          <cell r="L79">
            <v>0</v>
          </cell>
          <cell r="M79" t="str">
            <v>AFSCME Local 88/Conf</v>
          </cell>
        </row>
        <row r="80">
          <cell r="A80">
            <v>6084</v>
          </cell>
          <cell r="B80" t="str">
            <v>WEATHERIZATION INSPECTOR</v>
          </cell>
          <cell r="C80">
            <v>22.68</v>
          </cell>
          <cell r="D80">
            <v>23.36</v>
          </cell>
          <cell r="E80">
            <v>24.09</v>
          </cell>
          <cell r="F80">
            <v>24.76</v>
          </cell>
          <cell r="G80">
            <v>25.54</v>
          </cell>
          <cell r="H80">
            <v>26.3</v>
          </cell>
          <cell r="I80">
            <v>27.09</v>
          </cell>
          <cell r="J80">
            <v>27.89</v>
          </cell>
          <cell r="K80">
            <v>0</v>
          </cell>
          <cell r="L80">
            <v>0</v>
          </cell>
          <cell r="M80" t="str">
            <v>AFSCME Local 88/Conf</v>
          </cell>
        </row>
        <row r="81">
          <cell r="A81">
            <v>6085</v>
          </cell>
          <cell r="B81" t="str">
            <v>RESEARCH/EVALUATION ANALYST 1</v>
          </cell>
          <cell r="C81">
            <v>19.57</v>
          </cell>
          <cell r="D81">
            <v>20.18</v>
          </cell>
          <cell r="E81">
            <v>20.76</v>
          </cell>
          <cell r="F81">
            <v>21.38</v>
          </cell>
          <cell r="G81">
            <v>22.04</v>
          </cell>
          <cell r="H81">
            <v>22.68</v>
          </cell>
          <cell r="I81">
            <v>23.36</v>
          </cell>
          <cell r="J81">
            <v>24.09</v>
          </cell>
          <cell r="K81">
            <v>0</v>
          </cell>
          <cell r="L81">
            <v>0</v>
          </cell>
          <cell r="M81" t="str">
            <v>AFSCME Local 88/Conf</v>
          </cell>
        </row>
        <row r="82">
          <cell r="A82">
            <v>6086</v>
          </cell>
          <cell r="B82" t="str">
            <v>RESEARCH/EVALUATION ANALYST 2</v>
          </cell>
          <cell r="C82">
            <v>24.76</v>
          </cell>
          <cell r="D82">
            <v>25.54</v>
          </cell>
          <cell r="E82">
            <v>26.3</v>
          </cell>
          <cell r="F82">
            <v>27.09</v>
          </cell>
          <cell r="G82">
            <v>27.89</v>
          </cell>
          <cell r="H82">
            <v>28.72</v>
          </cell>
          <cell r="I82">
            <v>29.61</v>
          </cell>
          <cell r="J82">
            <v>30.47</v>
          </cell>
          <cell r="K82">
            <v>0</v>
          </cell>
          <cell r="L82">
            <v>0</v>
          </cell>
          <cell r="M82" t="str">
            <v>AFSCME Local 88/Conf</v>
          </cell>
        </row>
        <row r="83">
          <cell r="A83">
            <v>6087</v>
          </cell>
          <cell r="B83" t="str">
            <v>RESEARCH/EVALUATION ANALYST/SENIOR</v>
          </cell>
          <cell r="C83">
            <v>31.38</v>
          </cell>
          <cell r="D83">
            <v>32.35</v>
          </cell>
          <cell r="E83">
            <v>33.32</v>
          </cell>
          <cell r="F83">
            <v>34.33</v>
          </cell>
          <cell r="G83">
            <v>35.36</v>
          </cell>
          <cell r="H83">
            <v>36.409999999999997</v>
          </cell>
          <cell r="I83">
            <v>37.51</v>
          </cell>
          <cell r="J83">
            <v>38.64</v>
          </cell>
          <cell r="K83">
            <v>0</v>
          </cell>
          <cell r="L83">
            <v>0</v>
          </cell>
          <cell r="M83" t="str">
            <v>AFSCME Local 88/Conf</v>
          </cell>
        </row>
        <row r="84">
          <cell r="A84">
            <v>6088</v>
          </cell>
          <cell r="B84" t="str">
            <v>PROGRAM DEVELOPMENT SPEC/SR</v>
          </cell>
          <cell r="C84">
            <v>28.72</v>
          </cell>
          <cell r="D84">
            <v>29.61</v>
          </cell>
          <cell r="E84">
            <v>30.47</v>
          </cell>
          <cell r="F84">
            <v>31.38</v>
          </cell>
          <cell r="G84">
            <v>32.35</v>
          </cell>
          <cell r="H84">
            <v>33.32</v>
          </cell>
          <cell r="I84">
            <v>34.33</v>
          </cell>
          <cell r="J84">
            <v>35.36</v>
          </cell>
          <cell r="K84">
            <v>0</v>
          </cell>
          <cell r="L84">
            <v>0</v>
          </cell>
          <cell r="M84" t="str">
            <v>AFSCME Local 88/Conf</v>
          </cell>
        </row>
        <row r="85">
          <cell r="A85">
            <v>6089</v>
          </cell>
          <cell r="B85" t="str">
            <v>PUBLIC AFFAIRS COORDINATOR</v>
          </cell>
          <cell r="C85">
            <v>31.38</v>
          </cell>
          <cell r="D85">
            <v>32.35</v>
          </cell>
          <cell r="E85">
            <v>33.32</v>
          </cell>
          <cell r="F85">
            <v>34.33</v>
          </cell>
          <cell r="G85">
            <v>35.36</v>
          </cell>
          <cell r="H85">
            <v>36.409999999999997</v>
          </cell>
          <cell r="I85">
            <v>37.51</v>
          </cell>
          <cell r="J85">
            <v>38.64</v>
          </cell>
          <cell r="K85">
            <v>0</v>
          </cell>
          <cell r="L85">
            <v>0</v>
          </cell>
          <cell r="M85" t="str">
            <v>AFSCME Local 88/Conf</v>
          </cell>
        </row>
        <row r="86">
          <cell r="A86">
            <v>6090</v>
          </cell>
          <cell r="B86" t="str">
            <v>SCHOOL &amp; COMMUNITY PARTNERSHIP SPE</v>
          </cell>
          <cell r="C86">
            <v>29.61</v>
          </cell>
          <cell r="D86">
            <v>30.47</v>
          </cell>
          <cell r="E86">
            <v>31.38</v>
          </cell>
          <cell r="F86">
            <v>32.35</v>
          </cell>
          <cell r="G86">
            <v>33.32</v>
          </cell>
          <cell r="H86">
            <v>34.33</v>
          </cell>
          <cell r="I86">
            <v>35.36</v>
          </cell>
          <cell r="J86">
            <v>36.409999999999997</v>
          </cell>
          <cell r="K86">
            <v>0</v>
          </cell>
          <cell r="L86">
            <v>0</v>
          </cell>
          <cell r="M86" t="str">
            <v>AFSCME Local 88/Conf</v>
          </cell>
        </row>
        <row r="87">
          <cell r="A87">
            <v>6091</v>
          </cell>
          <cell r="B87" t="str">
            <v>SURVEY SPECIALIST</v>
          </cell>
          <cell r="C87">
            <v>30.47</v>
          </cell>
          <cell r="D87">
            <v>31.38</v>
          </cell>
          <cell r="E87">
            <v>32.35</v>
          </cell>
          <cell r="F87">
            <v>33.32</v>
          </cell>
          <cell r="G87">
            <v>34.33</v>
          </cell>
          <cell r="H87">
            <v>35.36</v>
          </cell>
          <cell r="I87">
            <v>36.409999999999997</v>
          </cell>
          <cell r="J87">
            <v>37.51</v>
          </cell>
          <cell r="K87">
            <v>0</v>
          </cell>
          <cell r="L87">
            <v>0</v>
          </cell>
          <cell r="M87" t="str">
            <v>AFSCME Local 88/Conf</v>
          </cell>
        </row>
        <row r="88">
          <cell r="A88">
            <v>6092</v>
          </cell>
          <cell r="B88" t="str">
            <v>MAINTENANCE WORKER</v>
          </cell>
          <cell r="C88">
            <v>16.37</v>
          </cell>
          <cell r="D88">
            <v>16.86</v>
          </cell>
          <cell r="E88">
            <v>17.37</v>
          </cell>
          <cell r="F88">
            <v>17.899999999999999</v>
          </cell>
          <cell r="G88">
            <v>18.440000000000001</v>
          </cell>
          <cell r="H88">
            <v>19</v>
          </cell>
          <cell r="I88">
            <v>19.57</v>
          </cell>
          <cell r="J88">
            <v>20.18</v>
          </cell>
          <cell r="K88">
            <v>0</v>
          </cell>
          <cell r="L88">
            <v>0</v>
          </cell>
          <cell r="M88" t="str">
            <v>AFSCME Local 88/Conf</v>
          </cell>
        </row>
        <row r="89">
          <cell r="A89">
            <v>6093</v>
          </cell>
          <cell r="B89" t="str">
            <v>PUBLIC HEALTH VECTOR SPECIALIST</v>
          </cell>
          <cell r="C89">
            <v>19.57</v>
          </cell>
          <cell r="D89">
            <v>20.18</v>
          </cell>
          <cell r="E89">
            <v>20.76</v>
          </cell>
          <cell r="F89">
            <v>21.38</v>
          </cell>
          <cell r="G89">
            <v>22.04</v>
          </cell>
          <cell r="H89">
            <v>22.68</v>
          </cell>
          <cell r="I89">
            <v>23.36</v>
          </cell>
          <cell r="J89">
            <v>24.09</v>
          </cell>
          <cell r="K89">
            <v>0</v>
          </cell>
          <cell r="L89">
            <v>0</v>
          </cell>
          <cell r="M89" t="str">
            <v>AFSCME Local 88/Conf</v>
          </cell>
        </row>
        <row r="90">
          <cell r="A90">
            <v>6094</v>
          </cell>
          <cell r="B90" t="str">
            <v>FACILITIES MAINTENANCE WORKER</v>
          </cell>
          <cell r="C90">
            <v>16.37</v>
          </cell>
          <cell r="D90">
            <v>16.86</v>
          </cell>
          <cell r="E90">
            <v>17.37</v>
          </cell>
          <cell r="F90">
            <v>17.899999999999999</v>
          </cell>
          <cell r="G90">
            <v>18.440000000000001</v>
          </cell>
          <cell r="H90">
            <v>19</v>
          </cell>
          <cell r="I90">
            <v>19.57</v>
          </cell>
          <cell r="J90">
            <v>20.18</v>
          </cell>
          <cell r="K90">
            <v>0</v>
          </cell>
          <cell r="L90">
            <v>0</v>
          </cell>
          <cell r="M90" t="str">
            <v>AFSCME Local 88/Conf</v>
          </cell>
        </row>
        <row r="91">
          <cell r="A91">
            <v>6095</v>
          </cell>
          <cell r="B91" t="str">
            <v>LABORER</v>
          </cell>
          <cell r="C91">
            <v>12.58</v>
          </cell>
          <cell r="D91">
            <v>12.97</v>
          </cell>
          <cell r="E91">
            <v>13.35</v>
          </cell>
          <cell r="F91">
            <v>13.73</v>
          </cell>
          <cell r="G91">
            <v>14.14</v>
          </cell>
          <cell r="H91">
            <v>14.56</v>
          </cell>
          <cell r="I91">
            <v>15.01</v>
          </cell>
          <cell r="J91">
            <v>15.44</v>
          </cell>
          <cell r="K91">
            <v>0</v>
          </cell>
          <cell r="L91">
            <v>0</v>
          </cell>
          <cell r="M91" t="str">
            <v>AFSCME Local 88/Conf</v>
          </cell>
        </row>
        <row r="92">
          <cell r="A92">
            <v>6096</v>
          </cell>
          <cell r="B92" t="str">
            <v>MAINTENANCE SPECIALIST/SENIOR</v>
          </cell>
          <cell r="C92">
            <v>22.68</v>
          </cell>
          <cell r="D92">
            <v>23.36</v>
          </cell>
          <cell r="E92">
            <v>24.09</v>
          </cell>
          <cell r="F92">
            <v>24.76</v>
          </cell>
          <cell r="G92">
            <v>25.54</v>
          </cell>
          <cell r="H92">
            <v>26.3</v>
          </cell>
          <cell r="I92">
            <v>27.09</v>
          </cell>
          <cell r="J92">
            <v>27.89</v>
          </cell>
          <cell r="K92">
            <v>0</v>
          </cell>
          <cell r="L92">
            <v>0</v>
          </cell>
          <cell r="M92" t="str">
            <v>AFSCME Local 88/Conf</v>
          </cell>
        </row>
        <row r="93">
          <cell r="A93">
            <v>6097</v>
          </cell>
          <cell r="B93" t="str">
            <v>FAC MAINT DISPATCH/SCHEDULER</v>
          </cell>
          <cell r="C93">
            <v>22.68</v>
          </cell>
          <cell r="D93">
            <v>23.36</v>
          </cell>
          <cell r="E93">
            <v>24.09</v>
          </cell>
          <cell r="F93">
            <v>24.76</v>
          </cell>
          <cell r="G93">
            <v>25.54</v>
          </cell>
          <cell r="H93">
            <v>26.3</v>
          </cell>
          <cell r="I93">
            <v>27.09</v>
          </cell>
          <cell r="J93">
            <v>27.89</v>
          </cell>
          <cell r="K93">
            <v>0</v>
          </cell>
          <cell r="L93">
            <v>0</v>
          </cell>
          <cell r="M93" t="str">
            <v>AFSCME Local 88/Conf</v>
          </cell>
        </row>
        <row r="94">
          <cell r="A94">
            <v>6098</v>
          </cell>
          <cell r="B94" t="str">
            <v>STRIPER OPERATOR</v>
          </cell>
          <cell r="C94">
            <v>19.57</v>
          </cell>
          <cell r="D94">
            <v>20.18</v>
          </cell>
          <cell r="E94">
            <v>20.76</v>
          </cell>
          <cell r="F94">
            <v>21.38</v>
          </cell>
          <cell r="G94">
            <v>22.04</v>
          </cell>
          <cell r="H94">
            <v>22.68</v>
          </cell>
          <cell r="I94">
            <v>23.36</v>
          </cell>
          <cell r="J94">
            <v>24.09</v>
          </cell>
          <cell r="K94">
            <v>0</v>
          </cell>
          <cell r="L94">
            <v>0</v>
          </cell>
          <cell r="M94" t="str">
            <v>AFSCME Local 88/Conf</v>
          </cell>
        </row>
        <row r="95">
          <cell r="A95">
            <v>6099</v>
          </cell>
          <cell r="B95" t="str">
            <v>FACILITIES SERVICES COORD</v>
          </cell>
          <cell r="C95">
            <v>27.09</v>
          </cell>
          <cell r="D95">
            <v>27.89</v>
          </cell>
          <cell r="E95">
            <v>28.72</v>
          </cell>
          <cell r="F95">
            <v>29.61</v>
          </cell>
          <cell r="G95">
            <v>30.47</v>
          </cell>
          <cell r="H95">
            <v>31.38</v>
          </cell>
          <cell r="I95">
            <v>32.35</v>
          </cell>
          <cell r="J95">
            <v>33.32</v>
          </cell>
          <cell r="K95">
            <v>0</v>
          </cell>
          <cell r="L95">
            <v>0</v>
          </cell>
          <cell r="M95" t="str">
            <v>AFSCME Local 88/Conf</v>
          </cell>
        </row>
        <row r="96">
          <cell r="A96">
            <v>6100</v>
          </cell>
          <cell r="B96" t="str">
            <v>LIGHTING TECHNICIAN</v>
          </cell>
          <cell r="C96">
            <v>18.440000000000001</v>
          </cell>
          <cell r="D96">
            <v>19</v>
          </cell>
          <cell r="E96">
            <v>19.57</v>
          </cell>
          <cell r="F96">
            <v>20.18</v>
          </cell>
          <cell r="G96">
            <v>20.76</v>
          </cell>
          <cell r="H96">
            <v>21.38</v>
          </cell>
          <cell r="I96">
            <v>22.04</v>
          </cell>
          <cell r="J96">
            <v>22.68</v>
          </cell>
          <cell r="K96">
            <v>0</v>
          </cell>
          <cell r="L96">
            <v>0</v>
          </cell>
          <cell r="M96" t="str">
            <v>AFSCME Local 88/Conf</v>
          </cell>
        </row>
        <row r="97">
          <cell r="A97">
            <v>6101</v>
          </cell>
          <cell r="B97" t="str">
            <v>HUMAN RESOURCES TECHNICIAN</v>
          </cell>
          <cell r="C97">
            <v>20.18</v>
          </cell>
          <cell r="D97">
            <v>20.76</v>
          </cell>
          <cell r="E97">
            <v>21.38</v>
          </cell>
          <cell r="F97">
            <v>22.04</v>
          </cell>
          <cell r="G97">
            <v>22.68</v>
          </cell>
          <cell r="H97">
            <v>23.36</v>
          </cell>
          <cell r="I97">
            <v>24.09</v>
          </cell>
          <cell r="J97">
            <v>24.76</v>
          </cell>
          <cell r="K97">
            <v>0</v>
          </cell>
          <cell r="L97">
            <v>0</v>
          </cell>
          <cell r="M97" t="str">
            <v>AFSCME Local 88/Conf</v>
          </cell>
        </row>
        <row r="98">
          <cell r="A98">
            <v>6102</v>
          </cell>
          <cell r="B98" t="str">
            <v>HUMAN RESOURCES ANALYST 1</v>
          </cell>
          <cell r="C98">
            <v>24.76</v>
          </cell>
          <cell r="D98">
            <v>25.54</v>
          </cell>
          <cell r="E98">
            <v>26.3</v>
          </cell>
          <cell r="F98">
            <v>27.09</v>
          </cell>
          <cell r="G98">
            <v>27.89</v>
          </cell>
          <cell r="H98">
            <v>28.72</v>
          </cell>
          <cell r="I98">
            <v>29.61</v>
          </cell>
          <cell r="J98">
            <v>30.47</v>
          </cell>
          <cell r="K98">
            <v>0</v>
          </cell>
          <cell r="L98">
            <v>0</v>
          </cell>
          <cell r="M98" t="str">
            <v>AFSCME Local 88/Conf</v>
          </cell>
        </row>
        <row r="99">
          <cell r="A99">
            <v>6103</v>
          </cell>
          <cell r="B99" t="str">
            <v>HUMAN RESOURCES ANALYST 2</v>
          </cell>
          <cell r="C99">
            <v>27.09</v>
          </cell>
          <cell r="D99">
            <v>27.89</v>
          </cell>
          <cell r="E99">
            <v>28.72</v>
          </cell>
          <cell r="F99">
            <v>29.61</v>
          </cell>
          <cell r="G99">
            <v>30.47</v>
          </cell>
          <cell r="H99">
            <v>31.38</v>
          </cell>
          <cell r="I99">
            <v>32.35</v>
          </cell>
          <cell r="J99">
            <v>33.32</v>
          </cell>
          <cell r="K99">
            <v>0</v>
          </cell>
          <cell r="L99">
            <v>0</v>
          </cell>
          <cell r="M99" t="str">
            <v>AFSCME Local 88/Conf</v>
          </cell>
        </row>
        <row r="100">
          <cell r="A100">
            <v>6104</v>
          </cell>
          <cell r="B100" t="str">
            <v>INVENTORY/STORES SPECIALIST III</v>
          </cell>
          <cell r="C100">
            <v>20.76</v>
          </cell>
          <cell r="D100">
            <v>21.38</v>
          </cell>
          <cell r="E100">
            <v>22.04</v>
          </cell>
          <cell r="F100">
            <v>22.68</v>
          </cell>
          <cell r="G100">
            <v>23.36</v>
          </cell>
          <cell r="H100">
            <v>24.09</v>
          </cell>
          <cell r="I100">
            <v>24.76</v>
          </cell>
          <cell r="J100">
            <v>25.54</v>
          </cell>
          <cell r="K100">
            <v>0</v>
          </cell>
          <cell r="L100">
            <v>0</v>
          </cell>
          <cell r="M100" t="str">
            <v>AFSCME Local 88/Conf</v>
          </cell>
        </row>
        <row r="101">
          <cell r="A101">
            <v>6105</v>
          </cell>
          <cell r="B101" t="str">
            <v>ARBORIST/VEGETATION MANAGEMENT</v>
          </cell>
          <cell r="C101">
            <v>22.68</v>
          </cell>
          <cell r="D101">
            <v>23.36</v>
          </cell>
          <cell r="E101">
            <v>24.09</v>
          </cell>
          <cell r="F101">
            <v>24.76</v>
          </cell>
          <cell r="G101">
            <v>25.54</v>
          </cell>
          <cell r="H101">
            <v>26.3</v>
          </cell>
          <cell r="I101">
            <v>27.09</v>
          </cell>
          <cell r="J101">
            <v>27.89</v>
          </cell>
          <cell r="K101">
            <v>0</v>
          </cell>
          <cell r="L101">
            <v>0</v>
          </cell>
          <cell r="M101" t="str">
            <v>AFSCME Local 88/Conf</v>
          </cell>
        </row>
        <row r="102">
          <cell r="A102">
            <v>6107</v>
          </cell>
          <cell r="B102" t="str">
            <v>EQUIPMENT/PROPERTY TECHNICIAN</v>
          </cell>
          <cell r="C102">
            <v>20.18</v>
          </cell>
          <cell r="D102">
            <v>20.76</v>
          </cell>
          <cell r="E102">
            <v>21.38</v>
          </cell>
          <cell r="F102">
            <v>22.04</v>
          </cell>
          <cell r="G102">
            <v>22.68</v>
          </cell>
          <cell r="H102">
            <v>23.36</v>
          </cell>
          <cell r="I102">
            <v>24.09</v>
          </cell>
          <cell r="J102">
            <v>24.76</v>
          </cell>
          <cell r="K102">
            <v>0</v>
          </cell>
          <cell r="L102">
            <v>0</v>
          </cell>
          <cell r="M102" t="str">
            <v>AFSCME Local 88/Conf</v>
          </cell>
        </row>
        <row r="103">
          <cell r="A103">
            <v>6108</v>
          </cell>
          <cell r="B103" t="str">
            <v>LOGISTICS EVIDENCE TECH</v>
          </cell>
          <cell r="C103">
            <v>20.18</v>
          </cell>
          <cell r="D103">
            <v>20.76</v>
          </cell>
          <cell r="E103">
            <v>21.38</v>
          </cell>
          <cell r="F103">
            <v>22.04</v>
          </cell>
          <cell r="G103">
            <v>22.68</v>
          </cell>
          <cell r="H103">
            <v>23.36</v>
          </cell>
          <cell r="I103">
            <v>24.09</v>
          </cell>
          <cell r="J103">
            <v>24.76</v>
          </cell>
          <cell r="K103">
            <v>0</v>
          </cell>
          <cell r="L103">
            <v>0</v>
          </cell>
          <cell r="M103" t="str">
            <v>AFSCME Local 88/Conf</v>
          </cell>
        </row>
        <row r="104">
          <cell r="A104">
            <v>6109</v>
          </cell>
          <cell r="B104" t="str">
            <v>INVENTORY/STORES SPECIALIST I</v>
          </cell>
          <cell r="C104">
            <v>16.86</v>
          </cell>
          <cell r="D104">
            <v>17.37</v>
          </cell>
          <cell r="E104">
            <v>17.899999999999999</v>
          </cell>
          <cell r="F104">
            <v>18.440000000000001</v>
          </cell>
          <cell r="G104">
            <v>19</v>
          </cell>
          <cell r="H104">
            <v>19.57</v>
          </cell>
          <cell r="I104">
            <v>20.18</v>
          </cell>
          <cell r="J104">
            <v>20.76</v>
          </cell>
          <cell r="K104">
            <v>0</v>
          </cell>
          <cell r="L104">
            <v>0</v>
          </cell>
          <cell r="M104" t="str">
            <v>AFSCME Local 88/Conf</v>
          </cell>
        </row>
        <row r="105">
          <cell r="A105">
            <v>6110</v>
          </cell>
          <cell r="B105" t="str">
            <v>INVENTORY/STORES SPECIALIST II</v>
          </cell>
          <cell r="C105">
            <v>19.57</v>
          </cell>
          <cell r="D105">
            <v>20.18</v>
          </cell>
          <cell r="E105">
            <v>20.76</v>
          </cell>
          <cell r="F105">
            <v>21.38</v>
          </cell>
          <cell r="G105">
            <v>22.04</v>
          </cell>
          <cell r="H105">
            <v>22.68</v>
          </cell>
          <cell r="I105">
            <v>23.36</v>
          </cell>
          <cell r="J105">
            <v>24.09</v>
          </cell>
          <cell r="K105">
            <v>0</v>
          </cell>
          <cell r="L105">
            <v>0</v>
          </cell>
          <cell r="M105" t="str">
            <v>AFSCME Local 88/Conf</v>
          </cell>
        </row>
        <row r="106">
          <cell r="A106">
            <v>6111</v>
          </cell>
          <cell r="B106" t="str">
            <v>PROCUREMENT ANALYST/SR</v>
          </cell>
          <cell r="C106">
            <v>26.3</v>
          </cell>
          <cell r="D106">
            <v>27.09</v>
          </cell>
          <cell r="E106">
            <v>27.89</v>
          </cell>
          <cell r="F106">
            <v>28.72</v>
          </cell>
          <cell r="G106">
            <v>29.61</v>
          </cell>
          <cell r="H106">
            <v>30.47</v>
          </cell>
          <cell r="I106">
            <v>31.38</v>
          </cell>
          <cell r="J106">
            <v>32.35</v>
          </cell>
          <cell r="K106">
            <v>0</v>
          </cell>
          <cell r="L106">
            <v>0</v>
          </cell>
          <cell r="M106" t="str">
            <v>AFSCME Local 88/Conf</v>
          </cell>
        </row>
        <row r="107">
          <cell r="A107">
            <v>6112</v>
          </cell>
          <cell r="B107" t="str">
            <v>PROCUREMENT ANALYST</v>
          </cell>
          <cell r="C107">
            <v>23.36</v>
          </cell>
          <cell r="D107">
            <v>24.09</v>
          </cell>
          <cell r="E107">
            <v>24.76</v>
          </cell>
          <cell r="F107">
            <v>25.54</v>
          </cell>
          <cell r="G107">
            <v>26.3</v>
          </cell>
          <cell r="H107">
            <v>27.09</v>
          </cell>
          <cell r="I107">
            <v>27.89</v>
          </cell>
          <cell r="J107">
            <v>28.72</v>
          </cell>
          <cell r="K107">
            <v>0</v>
          </cell>
          <cell r="L107">
            <v>0</v>
          </cell>
          <cell r="M107" t="str">
            <v>AFSCME Local 88/Conf</v>
          </cell>
        </row>
        <row r="108">
          <cell r="A108">
            <v>6113</v>
          </cell>
          <cell r="B108" t="str">
            <v>PROPERTY MANAGEMENT SPECIALIST</v>
          </cell>
          <cell r="C108">
            <v>25.54</v>
          </cell>
          <cell r="D108">
            <v>26.3</v>
          </cell>
          <cell r="E108">
            <v>27.09</v>
          </cell>
          <cell r="F108">
            <v>27.89</v>
          </cell>
          <cell r="G108">
            <v>28.72</v>
          </cell>
          <cell r="H108">
            <v>29.61</v>
          </cell>
          <cell r="I108">
            <v>30.47</v>
          </cell>
          <cell r="J108">
            <v>31.38</v>
          </cell>
          <cell r="K108">
            <v>0</v>
          </cell>
          <cell r="L108">
            <v>0</v>
          </cell>
          <cell r="M108" t="str">
            <v>AFSCME Local 88/Conf</v>
          </cell>
        </row>
        <row r="109">
          <cell r="A109">
            <v>6114</v>
          </cell>
          <cell r="B109" t="str">
            <v>PROPERTY MANAGEMENT SPECIALIST/SEN</v>
          </cell>
          <cell r="C109">
            <v>29.61</v>
          </cell>
          <cell r="D109">
            <v>30.47</v>
          </cell>
          <cell r="E109">
            <v>31.38</v>
          </cell>
          <cell r="F109">
            <v>32.35</v>
          </cell>
          <cell r="G109">
            <v>33.32</v>
          </cell>
          <cell r="H109">
            <v>34.33</v>
          </cell>
          <cell r="I109">
            <v>35.36</v>
          </cell>
          <cell r="J109">
            <v>36.409999999999997</v>
          </cell>
          <cell r="K109">
            <v>0</v>
          </cell>
          <cell r="L109">
            <v>0</v>
          </cell>
          <cell r="M109" t="str">
            <v>AFSCME Local 88/Conf</v>
          </cell>
        </row>
        <row r="110">
          <cell r="A110">
            <v>6115</v>
          </cell>
          <cell r="B110" t="str">
            <v>PROCUREMENT ASSOCIATE</v>
          </cell>
          <cell r="C110">
            <v>19.57</v>
          </cell>
          <cell r="D110">
            <v>20.18</v>
          </cell>
          <cell r="E110">
            <v>20.76</v>
          </cell>
          <cell r="F110">
            <v>21.38</v>
          </cell>
          <cell r="G110">
            <v>22.04</v>
          </cell>
          <cell r="H110">
            <v>22.68</v>
          </cell>
          <cell r="I110">
            <v>23.36</v>
          </cell>
          <cell r="J110">
            <v>24.09</v>
          </cell>
          <cell r="K110">
            <v>0</v>
          </cell>
          <cell r="L110">
            <v>0</v>
          </cell>
          <cell r="M110" t="str">
            <v>AFSCME Local 88/Conf</v>
          </cell>
        </row>
        <row r="111">
          <cell r="A111">
            <v>6116</v>
          </cell>
          <cell r="B111" t="str">
            <v>RECORDS ADMINISTRATION ASST</v>
          </cell>
          <cell r="C111">
            <v>16.86</v>
          </cell>
          <cell r="D111">
            <v>17.37</v>
          </cell>
          <cell r="E111">
            <v>17.899999999999999</v>
          </cell>
          <cell r="F111">
            <v>18.440000000000001</v>
          </cell>
          <cell r="G111">
            <v>19</v>
          </cell>
          <cell r="H111">
            <v>19.57</v>
          </cell>
          <cell r="I111">
            <v>20.18</v>
          </cell>
          <cell r="J111">
            <v>20.76</v>
          </cell>
          <cell r="K111">
            <v>0</v>
          </cell>
          <cell r="L111">
            <v>0</v>
          </cell>
          <cell r="M111" t="str">
            <v>AFSCME Local 88/Conf</v>
          </cell>
        </row>
        <row r="112">
          <cell r="A112">
            <v>6119</v>
          </cell>
          <cell r="B112" t="str">
            <v>PHARMACY TECHNICIAN</v>
          </cell>
          <cell r="C112">
            <v>16.86</v>
          </cell>
          <cell r="D112">
            <v>17.37</v>
          </cell>
          <cell r="E112">
            <v>17.899999999999999</v>
          </cell>
          <cell r="F112">
            <v>18.440000000000001</v>
          </cell>
          <cell r="G112">
            <v>19</v>
          </cell>
          <cell r="H112">
            <v>19.57</v>
          </cell>
          <cell r="I112">
            <v>20.18</v>
          </cell>
          <cell r="J112">
            <v>20.76</v>
          </cell>
          <cell r="K112">
            <v>0</v>
          </cell>
          <cell r="L112">
            <v>0</v>
          </cell>
          <cell r="M112" t="str">
            <v>AFSCME Local 88/Conf</v>
          </cell>
        </row>
        <row r="113">
          <cell r="A113">
            <v>6121</v>
          </cell>
          <cell r="B113" t="str">
            <v>HVAC ENGINEER</v>
          </cell>
          <cell r="C113">
            <v>27.79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str">
            <v>IUOE Local 701</v>
          </cell>
        </row>
        <row r="114">
          <cell r="A114">
            <v>6122</v>
          </cell>
          <cell r="B114" t="str">
            <v>BUILDING AUTOMATION SYSTEM SPECIAL</v>
          </cell>
          <cell r="C114">
            <v>32.130000000000003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 t="str">
            <v>IUOE Local 701</v>
          </cell>
        </row>
        <row r="115">
          <cell r="A115">
            <v>6123</v>
          </cell>
          <cell r="B115" t="str">
            <v>HVAC ASSISTANT</v>
          </cell>
          <cell r="C115">
            <v>19.97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 t="str">
            <v>IUOE Local 701</v>
          </cell>
        </row>
        <row r="116">
          <cell r="A116">
            <v>6124</v>
          </cell>
          <cell r="B116" t="str">
            <v>DRIVER</v>
          </cell>
          <cell r="C116">
            <v>15.44</v>
          </cell>
          <cell r="D116">
            <v>15.9</v>
          </cell>
          <cell r="E116">
            <v>16.37</v>
          </cell>
          <cell r="F116">
            <v>16.86</v>
          </cell>
          <cell r="G116">
            <v>17.37</v>
          </cell>
          <cell r="H116">
            <v>17.899999999999999</v>
          </cell>
          <cell r="I116">
            <v>18.440000000000001</v>
          </cell>
          <cell r="J116">
            <v>19</v>
          </cell>
          <cell r="K116">
            <v>0</v>
          </cell>
          <cell r="L116">
            <v>0</v>
          </cell>
          <cell r="M116" t="str">
            <v>AFSCME Local 88/Conf</v>
          </cell>
        </row>
        <row r="117">
          <cell r="A117">
            <v>6125</v>
          </cell>
          <cell r="B117" t="str">
            <v>MOTOR POOL ATTENDANT</v>
          </cell>
          <cell r="C117">
            <v>15.01</v>
          </cell>
          <cell r="D117">
            <v>15.44</v>
          </cell>
          <cell r="E117">
            <v>15.9</v>
          </cell>
          <cell r="F117">
            <v>16.37</v>
          </cell>
          <cell r="G117">
            <v>16.86</v>
          </cell>
          <cell r="H117">
            <v>17.37</v>
          </cell>
          <cell r="I117">
            <v>17.899999999999999</v>
          </cell>
          <cell r="J117">
            <v>18.440000000000001</v>
          </cell>
          <cell r="K117">
            <v>0</v>
          </cell>
          <cell r="L117">
            <v>0</v>
          </cell>
          <cell r="M117" t="str">
            <v>AFSCME Local 88/Conf</v>
          </cell>
        </row>
        <row r="118">
          <cell r="A118">
            <v>6133</v>
          </cell>
          <cell r="B118" t="str">
            <v>BLACKSMITH</v>
          </cell>
          <cell r="C118">
            <v>20.76</v>
          </cell>
          <cell r="D118">
            <v>21.38</v>
          </cell>
          <cell r="E118">
            <v>22.04</v>
          </cell>
          <cell r="F118">
            <v>22.68</v>
          </cell>
          <cell r="G118">
            <v>23.36</v>
          </cell>
          <cell r="H118">
            <v>24.09</v>
          </cell>
          <cell r="I118">
            <v>24.76</v>
          </cell>
          <cell r="J118">
            <v>25.54</v>
          </cell>
          <cell r="K118">
            <v>0</v>
          </cell>
          <cell r="L118">
            <v>0</v>
          </cell>
          <cell r="M118" t="str">
            <v>AFSCME Local 88/Conf</v>
          </cell>
        </row>
        <row r="119">
          <cell r="A119">
            <v>6142</v>
          </cell>
          <cell r="B119" t="str">
            <v>ELECTRONIC TECHNICIAN ASST</v>
          </cell>
          <cell r="C119">
            <v>22.25</v>
          </cell>
          <cell r="D119">
            <v>22.9</v>
          </cell>
          <cell r="E119">
            <v>23.61</v>
          </cell>
          <cell r="F119">
            <v>24.29</v>
          </cell>
          <cell r="G119">
            <v>25.06</v>
          </cell>
          <cell r="H119">
            <v>25.83</v>
          </cell>
          <cell r="I119">
            <v>26.58</v>
          </cell>
          <cell r="J119">
            <v>0</v>
          </cell>
          <cell r="K119">
            <v>0</v>
          </cell>
          <cell r="L119">
            <v>0</v>
          </cell>
          <cell r="M119" t="str">
            <v>IBEW Local 48</v>
          </cell>
        </row>
        <row r="120">
          <cell r="A120">
            <v>6143</v>
          </cell>
          <cell r="B120" t="str">
            <v>ELECTRONIC TECHNICIAN</v>
          </cell>
          <cell r="C120">
            <v>32.17</v>
          </cell>
          <cell r="D120">
            <v>33.14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IBEW Local 48</v>
          </cell>
        </row>
        <row r="121">
          <cell r="A121">
            <v>6144</v>
          </cell>
          <cell r="B121" t="str">
            <v>ELECTRONIC TECHNICIAN/CHIEF</v>
          </cell>
          <cell r="C121">
            <v>35.020000000000003</v>
          </cell>
          <cell r="D121">
            <v>36.04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 t="str">
            <v>IBEW Local 48</v>
          </cell>
        </row>
        <row r="122">
          <cell r="A122">
            <v>6147</v>
          </cell>
          <cell r="B122" t="str">
            <v>CARPENTER</v>
          </cell>
          <cell r="C122">
            <v>24.09</v>
          </cell>
          <cell r="D122">
            <v>24.76</v>
          </cell>
          <cell r="E122">
            <v>25.54</v>
          </cell>
          <cell r="F122">
            <v>26.3</v>
          </cell>
          <cell r="G122">
            <v>27.09</v>
          </cell>
          <cell r="H122">
            <v>27.89</v>
          </cell>
          <cell r="I122">
            <v>28.72</v>
          </cell>
          <cell r="J122">
            <v>29.61</v>
          </cell>
          <cell r="K122">
            <v>0</v>
          </cell>
          <cell r="L122">
            <v>0</v>
          </cell>
          <cell r="M122" t="str">
            <v>AFSCME Local 88/Conf</v>
          </cell>
        </row>
        <row r="123">
          <cell r="A123">
            <v>6149</v>
          </cell>
          <cell r="B123" t="str">
            <v>LOCKSMITH</v>
          </cell>
          <cell r="C123">
            <v>21.38</v>
          </cell>
          <cell r="D123">
            <v>22.04</v>
          </cell>
          <cell r="E123">
            <v>22.68</v>
          </cell>
          <cell r="F123">
            <v>23.36</v>
          </cell>
          <cell r="G123">
            <v>24.09</v>
          </cell>
          <cell r="H123">
            <v>24.76</v>
          </cell>
          <cell r="I123">
            <v>25.54</v>
          </cell>
          <cell r="J123">
            <v>26.3</v>
          </cell>
          <cell r="K123">
            <v>0</v>
          </cell>
          <cell r="L123">
            <v>0</v>
          </cell>
          <cell r="M123" t="str">
            <v>AFSCME Local 88/Conf</v>
          </cell>
        </row>
        <row r="124">
          <cell r="A124">
            <v>6150</v>
          </cell>
          <cell r="B124" t="str">
            <v>MCSO RECORDS TECHNICIAN</v>
          </cell>
          <cell r="C124">
            <v>18.440000000000001</v>
          </cell>
          <cell r="D124">
            <v>19</v>
          </cell>
          <cell r="E124">
            <v>19.57</v>
          </cell>
          <cell r="F124">
            <v>20.18</v>
          </cell>
          <cell r="G124">
            <v>20.76</v>
          </cell>
          <cell r="H124">
            <v>21.38</v>
          </cell>
          <cell r="I124">
            <v>22.04</v>
          </cell>
          <cell r="J124">
            <v>22.68</v>
          </cell>
          <cell r="K124">
            <v>0</v>
          </cell>
          <cell r="L124">
            <v>0</v>
          </cell>
          <cell r="M124" t="str">
            <v>AFSCME Local 88/Conf</v>
          </cell>
        </row>
        <row r="125">
          <cell r="A125">
            <v>6151</v>
          </cell>
          <cell r="B125" t="str">
            <v>MCSO RECORDS SUPERVISOR</v>
          </cell>
          <cell r="C125">
            <v>22.04</v>
          </cell>
          <cell r="D125">
            <v>22.68</v>
          </cell>
          <cell r="E125">
            <v>23.36</v>
          </cell>
          <cell r="F125">
            <v>24.09</v>
          </cell>
          <cell r="G125">
            <v>24.76</v>
          </cell>
          <cell r="H125">
            <v>25.54</v>
          </cell>
          <cell r="I125">
            <v>26.3</v>
          </cell>
          <cell r="J125">
            <v>27.09</v>
          </cell>
          <cell r="K125">
            <v>0</v>
          </cell>
          <cell r="L125">
            <v>0</v>
          </cell>
          <cell r="M125" t="str">
            <v>AFSCME Local 88/Conf</v>
          </cell>
        </row>
        <row r="126">
          <cell r="A126">
            <v>6155</v>
          </cell>
          <cell r="B126" t="str">
            <v>ALARM TECHNICIAN</v>
          </cell>
          <cell r="C126">
            <v>29.21</v>
          </cell>
          <cell r="D126">
            <v>30.09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str">
            <v>IBEW Local 48</v>
          </cell>
        </row>
        <row r="127">
          <cell r="A127">
            <v>6157</v>
          </cell>
          <cell r="B127" t="str">
            <v>RECORDS TECHNICIAN</v>
          </cell>
          <cell r="C127">
            <v>17.37</v>
          </cell>
          <cell r="D127">
            <v>17.899999999999999</v>
          </cell>
          <cell r="E127">
            <v>18.440000000000001</v>
          </cell>
          <cell r="F127">
            <v>19</v>
          </cell>
          <cell r="G127">
            <v>19.57</v>
          </cell>
          <cell r="H127">
            <v>20.18</v>
          </cell>
          <cell r="I127">
            <v>20.76</v>
          </cell>
          <cell r="J127">
            <v>21.38</v>
          </cell>
          <cell r="K127">
            <v>0</v>
          </cell>
          <cell r="L127">
            <v>0</v>
          </cell>
          <cell r="M127" t="str">
            <v>AFSCME Local 88/Conf</v>
          </cell>
        </row>
        <row r="128">
          <cell r="A128">
            <v>6175</v>
          </cell>
          <cell r="B128" t="str">
            <v>MAINTENANCE SPECIALIST APPRENTICE</v>
          </cell>
          <cell r="C128">
            <v>12.97</v>
          </cell>
          <cell r="D128">
            <v>13.35</v>
          </cell>
          <cell r="E128">
            <v>13.73</v>
          </cell>
          <cell r="F128">
            <v>14.14</v>
          </cell>
          <cell r="G128">
            <v>14.56</v>
          </cell>
          <cell r="H128">
            <v>15.01</v>
          </cell>
          <cell r="I128">
            <v>15.44</v>
          </cell>
          <cell r="J128">
            <v>15.9</v>
          </cell>
          <cell r="K128">
            <v>0</v>
          </cell>
          <cell r="L128">
            <v>0</v>
          </cell>
          <cell r="M128" t="str">
            <v>AFSCME Local 88/Conf</v>
          </cell>
        </row>
        <row r="129">
          <cell r="A129">
            <v>6176</v>
          </cell>
          <cell r="B129" t="str">
            <v>MAINTENANCE SPECIALIST 1</v>
          </cell>
          <cell r="C129">
            <v>18.440000000000001</v>
          </cell>
          <cell r="D129">
            <v>19</v>
          </cell>
          <cell r="E129">
            <v>19.57</v>
          </cell>
          <cell r="F129">
            <v>20.18</v>
          </cell>
          <cell r="G129">
            <v>20.76</v>
          </cell>
          <cell r="H129">
            <v>21.38</v>
          </cell>
          <cell r="I129">
            <v>22.04</v>
          </cell>
          <cell r="J129">
            <v>22.68</v>
          </cell>
          <cell r="K129">
            <v>0</v>
          </cell>
          <cell r="L129">
            <v>0</v>
          </cell>
          <cell r="M129" t="str">
            <v>AFSCME Local 88/Conf</v>
          </cell>
        </row>
        <row r="130">
          <cell r="A130">
            <v>6177</v>
          </cell>
          <cell r="B130" t="str">
            <v>MAINTENANCE SPECIALIST 2</v>
          </cell>
          <cell r="C130">
            <v>21.38</v>
          </cell>
          <cell r="D130">
            <v>22.04</v>
          </cell>
          <cell r="E130">
            <v>22.68</v>
          </cell>
          <cell r="F130">
            <v>23.36</v>
          </cell>
          <cell r="G130">
            <v>24.09</v>
          </cell>
          <cell r="H130">
            <v>24.76</v>
          </cell>
          <cell r="I130">
            <v>25.54</v>
          </cell>
          <cell r="J130">
            <v>26.3</v>
          </cell>
          <cell r="K130">
            <v>0</v>
          </cell>
          <cell r="L130">
            <v>0</v>
          </cell>
          <cell r="M130" t="str">
            <v>AFSCME Local 88/Conf</v>
          </cell>
        </row>
        <row r="131">
          <cell r="A131">
            <v>6178</v>
          </cell>
          <cell r="B131" t="str">
            <v>PROGRAM COMMUNICATIONS &amp; WEB SPEC</v>
          </cell>
          <cell r="C131">
            <v>24.09</v>
          </cell>
          <cell r="D131">
            <v>24.76</v>
          </cell>
          <cell r="E131">
            <v>25.54</v>
          </cell>
          <cell r="F131">
            <v>26.3</v>
          </cell>
          <cell r="G131">
            <v>27.09</v>
          </cell>
          <cell r="H131">
            <v>27.89</v>
          </cell>
          <cell r="I131">
            <v>28.72</v>
          </cell>
          <cell r="J131">
            <v>29.61</v>
          </cell>
          <cell r="K131">
            <v>0</v>
          </cell>
          <cell r="L131">
            <v>0</v>
          </cell>
          <cell r="M131" t="str">
            <v>AFSCME Local 88/Conf</v>
          </cell>
        </row>
        <row r="132">
          <cell r="A132">
            <v>6179</v>
          </cell>
          <cell r="B132" t="str">
            <v>FLEET MAINTENANCE TECHNICIAN 1</v>
          </cell>
          <cell r="C132">
            <v>15.9</v>
          </cell>
          <cell r="D132">
            <v>16.37</v>
          </cell>
          <cell r="E132">
            <v>16.86</v>
          </cell>
          <cell r="F132">
            <v>17.37</v>
          </cell>
          <cell r="G132">
            <v>17.899999999999999</v>
          </cell>
          <cell r="H132">
            <v>18.440000000000001</v>
          </cell>
          <cell r="I132">
            <v>19</v>
          </cell>
          <cell r="J132">
            <v>19.57</v>
          </cell>
          <cell r="K132">
            <v>0</v>
          </cell>
          <cell r="L132">
            <v>0</v>
          </cell>
          <cell r="M132" t="str">
            <v>AFSCME Local 88/Conf</v>
          </cell>
        </row>
        <row r="133">
          <cell r="A133">
            <v>6180</v>
          </cell>
          <cell r="B133" t="str">
            <v>FLEET MAINTENANCE TECHNICIAN 2</v>
          </cell>
          <cell r="C133">
            <v>18.440000000000001</v>
          </cell>
          <cell r="D133">
            <v>19</v>
          </cell>
          <cell r="E133">
            <v>19.57</v>
          </cell>
          <cell r="F133">
            <v>20.18</v>
          </cell>
          <cell r="G133">
            <v>20.76</v>
          </cell>
          <cell r="H133">
            <v>21.38</v>
          </cell>
          <cell r="I133">
            <v>22.04</v>
          </cell>
          <cell r="J133">
            <v>22.68</v>
          </cell>
          <cell r="K133">
            <v>0</v>
          </cell>
          <cell r="L133">
            <v>0</v>
          </cell>
          <cell r="M133" t="str">
            <v>AFSCME Local 88/Conf</v>
          </cell>
        </row>
        <row r="134">
          <cell r="A134">
            <v>6181</v>
          </cell>
          <cell r="B134" t="str">
            <v>BODY AND FENDER TECHNICIAN</v>
          </cell>
          <cell r="C134">
            <v>20.76</v>
          </cell>
          <cell r="D134">
            <v>21.38</v>
          </cell>
          <cell r="E134">
            <v>22.04</v>
          </cell>
          <cell r="F134">
            <v>22.68</v>
          </cell>
          <cell r="G134">
            <v>23.36</v>
          </cell>
          <cell r="H134">
            <v>24.09</v>
          </cell>
          <cell r="I134">
            <v>24.76</v>
          </cell>
          <cell r="J134">
            <v>25.54</v>
          </cell>
          <cell r="K134">
            <v>0</v>
          </cell>
          <cell r="L134">
            <v>0</v>
          </cell>
          <cell r="M134" t="str">
            <v>AFSCME Local 88/Conf</v>
          </cell>
        </row>
        <row r="135">
          <cell r="A135">
            <v>6182</v>
          </cell>
          <cell r="B135" t="str">
            <v>FLEET MAINTENANCE TECHNICIAN 3</v>
          </cell>
          <cell r="C135">
            <v>23.36</v>
          </cell>
          <cell r="D135">
            <v>24.09</v>
          </cell>
          <cell r="E135">
            <v>24.76</v>
          </cell>
          <cell r="F135">
            <v>25.54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str">
            <v>AFSCME Local 88/Conf</v>
          </cell>
        </row>
        <row r="136">
          <cell r="A136">
            <v>6184</v>
          </cell>
          <cell r="B136" t="str">
            <v>FLEET &amp; SUPPORT SERVICES SPEC</v>
          </cell>
          <cell r="C136">
            <v>22.58</v>
          </cell>
          <cell r="D136">
            <v>23.22</v>
          </cell>
          <cell r="E136">
            <v>23.94</v>
          </cell>
          <cell r="F136">
            <v>24.66</v>
          </cell>
          <cell r="G136">
            <v>25.29</v>
          </cell>
          <cell r="H136">
            <v>26.06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str">
            <v>AFSCME Local 88/Conf</v>
          </cell>
        </row>
        <row r="137">
          <cell r="A137">
            <v>6185</v>
          </cell>
          <cell r="B137" t="str">
            <v>MARINE EQUIPMENT SPECIALIST</v>
          </cell>
          <cell r="C137">
            <v>24.11</v>
          </cell>
          <cell r="D137">
            <v>24.74</v>
          </cell>
          <cell r="E137">
            <v>25.41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str">
            <v>AFSCME Local 88/Conf</v>
          </cell>
        </row>
        <row r="138">
          <cell r="A138">
            <v>6194</v>
          </cell>
          <cell r="B138" t="str">
            <v>IT BUSINESS CONSULTANT</v>
          </cell>
          <cell r="C138">
            <v>30.47</v>
          </cell>
          <cell r="D138">
            <v>31.38</v>
          </cell>
          <cell r="E138">
            <v>32.35</v>
          </cell>
          <cell r="F138">
            <v>33.32</v>
          </cell>
          <cell r="G138">
            <v>34.33</v>
          </cell>
          <cell r="H138">
            <v>35.36</v>
          </cell>
          <cell r="I138">
            <v>36.409999999999997</v>
          </cell>
          <cell r="J138">
            <v>37.51</v>
          </cell>
          <cell r="K138">
            <v>0</v>
          </cell>
          <cell r="L138">
            <v>0</v>
          </cell>
          <cell r="M138" t="str">
            <v>AFSCME Local 88/Conf</v>
          </cell>
        </row>
        <row r="139">
          <cell r="A139">
            <v>6198</v>
          </cell>
          <cell r="B139" t="str">
            <v>IT BUSINESS CONSULTANT/SR</v>
          </cell>
          <cell r="C139">
            <v>36.409999999999997</v>
          </cell>
          <cell r="D139">
            <v>37.51</v>
          </cell>
          <cell r="E139">
            <v>38.64</v>
          </cell>
          <cell r="F139">
            <v>39.81</v>
          </cell>
          <cell r="G139">
            <v>41</v>
          </cell>
          <cell r="H139">
            <v>42.23</v>
          </cell>
          <cell r="I139">
            <v>43.48</v>
          </cell>
          <cell r="J139">
            <v>44.81</v>
          </cell>
          <cell r="K139">
            <v>0</v>
          </cell>
          <cell r="L139">
            <v>0</v>
          </cell>
          <cell r="M139" t="str">
            <v>AFSCME Local 88/Conf</v>
          </cell>
        </row>
        <row r="140">
          <cell r="A140">
            <v>6200</v>
          </cell>
          <cell r="B140" t="str">
            <v>PROGRAM COMMUNICATIONS &amp; WEB SPEC/</v>
          </cell>
          <cell r="C140">
            <v>29.61</v>
          </cell>
          <cell r="D140">
            <v>30.47</v>
          </cell>
          <cell r="E140">
            <v>31.38</v>
          </cell>
          <cell r="F140">
            <v>32.35</v>
          </cell>
          <cell r="G140">
            <v>33.32</v>
          </cell>
          <cell r="H140">
            <v>34.33</v>
          </cell>
          <cell r="I140">
            <v>35.36</v>
          </cell>
          <cell r="J140">
            <v>36.409999999999997</v>
          </cell>
          <cell r="K140">
            <v>0</v>
          </cell>
          <cell r="L140">
            <v>0</v>
          </cell>
          <cell r="M140" t="str">
            <v>AFSCME Local 88/Conf</v>
          </cell>
        </row>
        <row r="141">
          <cell r="A141">
            <v>6211</v>
          </cell>
          <cell r="B141" t="str">
            <v>RIGHT-OF-WAY PERMITS SPECIALIST</v>
          </cell>
          <cell r="C141">
            <v>30.47</v>
          </cell>
          <cell r="D141">
            <v>31.38</v>
          </cell>
          <cell r="E141">
            <v>32.35</v>
          </cell>
          <cell r="F141">
            <v>33.32</v>
          </cell>
          <cell r="G141">
            <v>34.33</v>
          </cell>
          <cell r="H141">
            <v>35.36</v>
          </cell>
          <cell r="I141">
            <v>36.409999999999997</v>
          </cell>
          <cell r="J141">
            <v>37.51</v>
          </cell>
          <cell r="K141">
            <v>0</v>
          </cell>
          <cell r="L141">
            <v>0</v>
          </cell>
          <cell r="M141" t="str">
            <v>AFSCME Local 88/Conf</v>
          </cell>
        </row>
        <row r="142">
          <cell r="A142">
            <v>6231</v>
          </cell>
          <cell r="B142" t="str">
            <v>ENGINEERING TECHNICIAN 1</v>
          </cell>
          <cell r="C142">
            <v>20.18</v>
          </cell>
          <cell r="D142">
            <v>20.76</v>
          </cell>
          <cell r="E142">
            <v>21.38</v>
          </cell>
          <cell r="F142">
            <v>22.04</v>
          </cell>
          <cell r="G142">
            <v>22.68</v>
          </cell>
          <cell r="H142">
            <v>23.36</v>
          </cell>
          <cell r="I142">
            <v>24.09</v>
          </cell>
          <cell r="J142">
            <v>24.76</v>
          </cell>
          <cell r="K142">
            <v>0</v>
          </cell>
          <cell r="L142">
            <v>0</v>
          </cell>
          <cell r="M142" t="str">
            <v>AFSCME Local 88/Conf</v>
          </cell>
        </row>
        <row r="143">
          <cell r="A143">
            <v>6232</v>
          </cell>
          <cell r="B143" t="str">
            <v>ENGINEERING TECHNICIAN 2</v>
          </cell>
          <cell r="C143">
            <v>22.68</v>
          </cell>
          <cell r="D143">
            <v>23.36</v>
          </cell>
          <cell r="E143">
            <v>24.09</v>
          </cell>
          <cell r="F143">
            <v>24.76</v>
          </cell>
          <cell r="G143">
            <v>25.54</v>
          </cell>
          <cell r="H143">
            <v>26.3</v>
          </cell>
          <cell r="I143">
            <v>27.09</v>
          </cell>
          <cell r="J143">
            <v>27.89</v>
          </cell>
          <cell r="K143">
            <v>0</v>
          </cell>
          <cell r="L143">
            <v>0</v>
          </cell>
          <cell r="M143" t="str">
            <v>AFSCME Local 88/Conf</v>
          </cell>
        </row>
        <row r="144">
          <cell r="A144">
            <v>6233</v>
          </cell>
          <cell r="B144" t="str">
            <v>ENGINEERING TECHNICIAN 3</v>
          </cell>
          <cell r="C144">
            <v>26.3</v>
          </cell>
          <cell r="D144">
            <v>27.09</v>
          </cell>
          <cell r="E144">
            <v>27.89</v>
          </cell>
          <cell r="F144">
            <v>28.72</v>
          </cell>
          <cell r="G144">
            <v>29.61</v>
          </cell>
          <cell r="H144">
            <v>30.47</v>
          </cell>
          <cell r="I144">
            <v>31.38</v>
          </cell>
          <cell r="J144">
            <v>32.35</v>
          </cell>
          <cell r="K144">
            <v>0</v>
          </cell>
          <cell r="L144">
            <v>0</v>
          </cell>
          <cell r="M144" t="str">
            <v>AFSCME Local 88/Conf</v>
          </cell>
        </row>
        <row r="145">
          <cell r="A145">
            <v>6234</v>
          </cell>
          <cell r="B145" t="str">
            <v>TRANSPORTATION PROJECT SPECIALIST</v>
          </cell>
          <cell r="C145">
            <v>30.47</v>
          </cell>
          <cell r="D145">
            <v>31.38</v>
          </cell>
          <cell r="E145">
            <v>32.35</v>
          </cell>
          <cell r="F145">
            <v>33.32</v>
          </cell>
          <cell r="G145">
            <v>34.33</v>
          </cell>
          <cell r="H145">
            <v>35.36</v>
          </cell>
          <cell r="I145">
            <v>36.409999999999997</v>
          </cell>
          <cell r="J145">
            <v>37.51</v>
          </cell>
          <cell r="K145">
            <v>0</v>
          </cell>
          <cell r="L145">
            <v>0</v>
          </cell>
          <cell r="M145" t="str">
            <v>AFSCME Local 88/Conf</v>
          </cell>
        </row>
        <row r="146">
          <cell r="A146">
            <v>6235</v>
          </cell>
          <cell r="B146" t="str">
            <v>ENGINEER 1(INTERN)</v>
          </cell>
          <cell r="C146">
            <v>29.61</v>
          </cell>
          <cell r="D146">
            <v>30.47</v>
          </cell>
          <cell r="E146">
            <v>31.38</v>
          </cell>
          <cell r="F146">
            <v>32.35</v>
          </cell>
          <cell r="G146">
            <v>33.32</v>
          </cell>
          <cell r="H146">
            <v>34.33</v>
          </cell>
          <cell r="I146">
            <v>35.36</v>
          </cell>
          <cell r="J146">
            <v>36.409999999999997</v>
          </cell>
          <cell r="K146">
            <v>0</v>
          </cell>
          <cell r="L146">
            <v>0</v>
          </cell>
          <cell r="M146" t="str">
            <v>AFSCME Local 88/Conf</v>
          </cell>
        </row>
        <row r="147">
          <cell r="A147">
            <v>6236</v>
          </cell>
          <cell r="B147" t="str">
            <v>ENGINEER 2</v>
          </cell>
          <cell r="C147">
            <v>33.32</v>
          </cell>
          <cell r="D147">
            <v>34.33</v>
          </cell>
          <cell r="E147">
            <v>35.36</v>
          </cell>
          <cell r="F147">
            <v>36.409999999999997</v>
          </cell>
          <cell r="G147">
            <v>37.51</v>
          </cell>
          <cell r="H147">
            <v>38.64</v>
          </cell>
          <cell r="I147">
            <v>39.81</v>
          </cell>
          <cell r="J147">
            <v>41</v>
          </cell>
          <cell r="K147">
            <v>0</v>
          </cell>
          <cell r="L147">
            <v>0</v>
          </cell>
          <cell r="M147" t="str">
            <v>AFSCME Local 88/Conf</v>
          </cell>
        </row>
        <row r="148">
          <cell r="A148">
            <v>6238</v>
          </cell>
          <cell r="B148" t="str">
            <v>INTEGRATED COMM SERVICES COORD</v>
          </cell>
          <cell r="C148">
            <v>21.38</v>
          </cell>
          <cell r="D148">
            <v>22.04</v>
          </cell>
          <cell r="E148">
            <v>22.68</v>
          </cell>
          <cell r="F148">
            <v>23.36</v>
          </cell>
          <cell r="G148">
            <v>24.09</v>
          </cell>
          <cell r="H148">
            <v>24.76</v>
          </cell>
          <cell r="I148">
            <v>25.54</v>
          </cell>
          <cell r="J148">
            <v>26.3</v>
          </cell>
          <cell r="K148">
            <v>0</v>
          </cell>
          <cell r="L148">
            <v>0</v>
          </cell>
          <cell r="M148" t="str">
            <v>AFSCME Local 88/Conf</v>
          </cell>
        </row>
        <row r="149">
          <cell r="A149">
            <v>6241</v>
          </cell>
          <cell r="B149" t="str">
            <v>LEGAL ASSISTANT/SENIOR</v>
          </cell>
          <cell r="C149">
            <v>22.04</v>
          </cell>
          <cell r="D149">
            <v>22.68</v>
          </cell>
          <cell r="E149">
            <v>23.36</v>
          </cell>
          <cell r="F149">
            <v>24.09</v>
          </cell>
          <cell r="G149">
            <v>24.76</v>
          </cell>
          <cell r="H149">
            <v>25.54</v>
          </cell>
          <cell r="I149">
            <v>26.3</v>
          </cell>
          <cell r="J149">
            <v>27.09</v>
          </cell>
          <cell r="K149">
            <v>0</v>
          </cell>
          <cell r="L149">
            <v>0</v>
          </cell>
          <cell r="M149" t="str">
            <v>AFSCME Local 88/Conf</v>
          </cell>
        </row>
        <row r="150">
          <cell r="A150">
            <v>6243</v>
          </cell>
          <cell r="B150" t="str">
            <v>LEGAL ASSISTANT 1</v>
          </cell>
          <cell r="C150">
            <v>17.37</v>
          </cell>
          <cell r="D150">
            <v>17.899999999999999</v>
          </cell>
          <cell r="E150">
            <v>18.440000000000001</v>
          </cell>
          <cell r="F150">
            <v>19</v>
          </cell>
          <cell r="G150">
            <v>19.57</v>
          </cell>
          <cell r="H150">
            <v>20.18</v>
          </cell>
          <cell r="I150">
            <v>20.76</v>
          </cell>
          <cell r="J150">
            <v>21.38</v>
          </cell>
          <cell r="K150">
            <v>0</v>
          </cell>
          <cell r="L150">
            <v>0</v>
          </cell>
          <cell r="M150" t="str">
            <v>AFSCME Local 88/Conf</v>
          </cell>
        </row>
        <row r="151">
          <cell r="A151">
            <v>6244</v>
          </cell>
          <cell r="B151" t="str">
            <v>LEGAL INTERN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str">
            <v>AFSCME Local 88/Conf</v>
          </cell>
        </row>
        <row r="152">
          <cell r="A152">
            <v>6245</v>
          </cell>
          <cell r="B152" t="str">
            <v>SEWING SPECIALIST</v>
          </cell>
          <cell r="C152">
            <v>13.73</v>
          </cell>
          <cell r="D152">
            <v>14.14</v>
          </cell>
          <cell r="E152">
            <v>14.56</v>
          </cell>
          <cell r="F152">
            <v>15.01</v>
          </cell>
          <cell r="G152">
            <v>15.44</v>
          </cell>
          <cell r="H152">
            <v>15.9</v>
          </cell>
          <cell r="I152">
            <v>16.37</v>
          </cell>
          <cell r="J152">
            <v>16.86</v>
          </cell>
          <cell r="K152">
            <v>0</v>
          </cell>
          <cell r="L152">
            <v>0</v>
          </cell>
          <cell r="M152" t="str">
            <v>AFSCME Local 88/Conf</v>
          </cell>
        </row>
        <row r="153">
          <cell r="A153">
            <v>6246</v>
          </cell>
          <cell r="B153" t="str">
            <v>LEGAL ASSISTANT 2</v>
          </cell>
          <cell r="C153">
            <v>19</v>
          </cell>
          <cell r="D153">
            <v>19.57</v>
          </cell>
          <cell r="E153">
            <v>20.18</v>
          </cell>
          <cell r="F153">
            <v>20.76</v>
          </cell>
          <cell r="G153">
            <v>21.38</v>
          </cell>
          <cell r="H153">
            <v>22.04</v>
          </cell>
          <cell r="I153">
            <v>22.68</v>
          </cell>
          <cell r="J153">
            <v>23.36</v>
          </cell>
          <cell r="K153">
            <v>0</v>
          </cell>
          <cell r="L153">
            <v>0</v>
          </cell>
          <cell r="M153" t="str">
            <v>AFSCME Local 88/Conf</v>
          </cell>
        </row>
        <row r="154">
          <cell r="A154">
            <v>6247</v>
          </cell>
          <cell r="B154" t="str">
            <v>VICTIM ADVOCATE</v>
          </cell>
          <cell r="C154">
            <v>20.18</v>
          </cell>
          <cell r="D154">
            <v>20.76</v>
          </cell>
          <cell r="E154">
            <v>21.38</v>
          </cell>
          <cell r="F154">
            <v>22.04</v>
          </cell>
          <cell r="G154">
            <v>22.68</v>
          </cell>
          <cell r="H154">
            <v>23.36</v>
          </cell>
          <cell r="I154">
            <v>24.09</v>
          </cell>
          <cell r="J154">
            <v>24.76</v>
          </cell>
          <cell r="K154">
            <v>0</v>
          </cell>
          <cell r="L154">
            <v>0</v>
          </cell>
          <cell r="M154" t="str">
            <v>AFSCME Local 88/Conf</v>
          </cell>
        </row>
        <row r="155">
          <cell r="A155">
            <v>6248</v>
          </cell>
          <cell r="B155" t="str">
            <v>BACKGROUND INVESTIGATOR</v>
          </cell>
          <cell r="C155">
            <v>24.09</v>
          </cell>
          <cell r="D155">
            <v>24.76</v>
          </cell>
          <cell r="E155">
            <v>25.54</v>
          </cell>
          <cell r="F155">
            <v>26.3</v>
          </cell>
          <cell r="G155">
            <v>27.09</v>
          </cell>
          <cell r="H155">
            <v>27.89</v>
          </cell>
          <cell r="I155">
            <v>28.72</v>
          </cell>
          <cell r="J155">
            <v>29.61</v>
          </cell>
          <cell r="K155">
            <v>0</v>
          </cell>
          <cell r="L155">
            <v>0</v>
          </cell>
          <cell r="M155" t="str">
            <v>AFSCME Local 88/Conf</v>
          </cell>
        </row>
        <row r="156">
          <cell r="A156">
            <v>6249</v>
          </cell>
          <cell r="B156" t="str">
            <v>D A INVESTIGATOR</v>
          </cell>
          <cell r="C156">
            <v>24.09</v>
          </cell>
          <cell r="D156">
            <v>24.76</v>
          </cell>
          <cell r="E156">
            <v>25.54</v>
          </cell>
          <cell r="F156">
            <v>26.3</v>
          </cell>
          <cell r="G156">
            <v>27.09</v>
          </cell>
          <cell r="H156">
            <v>27.89</v>
          </cell>
          <cell r="I156">
            <v>28.72</v>
          </cell>
          <cell r="J156">
            <v>29.61</v>
          </cell>
          <cell r="K156">
            <v>0</v>
          </cell>
          <cell r="L156">
            <v>0</v>
          </cell>
          <cell r="M156" t="str">
            <v>AFSCME Local 88/Conf</v>
          </cell>
        </row>
        <row r="157">
          <cell r="A157">
            <v>6250</v>
          </cell>
          <cell r="B157" t="str">
            <v>SUPPORT ENFORCEMENT AGENT</v>
          </cell>
          <cell r="C157">
            <v>19.57</v>
          </cell>
          <cell r="D157">
            <v>20.18</v>
          </cell>
          <cell r="E157">
            <v>20.76</v>
          </cell>
          <cell r="F157">
            <v>21.38</v>
          </cell>
          <cell r="G157">
            <v>22.04</v>
          </cell>
          <cell r="H157">
            <v>22.68</v>
          </cell>
          <cell r="I157">
            <v>23.36</v>
          </cell>
          <cell r="J157">
            <v>24.09</v>
          </cell>
          <cell r="K157">
            <v>0</v>
          </cell>
          <cell r="L157">
            <v>0</v>
          </cell>
          <cell r="M157" t="str">
            <v>AFSCME Local 88/Conf</v>
          </cell>
        </row>
        <row r="158">
          <cell r="A158">
            <v>6251</v>
          </cell>
          <cell r="B158" t="str">
            <v>DEPUTY DISTRICT ATTORNEY 1</v>
          </cell>
          <cell r="C158">
            <v>2594.61</v>
          </cell>
          <cell r="D158">
            <v>2725.79</v>
          </cell>
          <cell r="E158">
            <v>2859.86</v>
          </cell>
          <cell r="F158">
            <v>3003.58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str">
            <v>Pros Atty's Assoc</v>
          </cell>
        </row>
        <row r="159">
          <cell r="A159">
            <v>6252</v>
          </cell>
          <cell r="B159" t="str">
            <v>DEPUTY DISTRICT ATTORNEY 2</v>
          </cell>
          <cell r="C159">
            <v>2859.86</v>
          </cell>
          <cell r="D159">
            <v>3003.58</v>
          </cell>
          <cell r="E159">
            <v>3155.02</v>
          </cell>
          <cell r="F159">
            <v>3312.22</v>
          </cell>
          <cell r="G159">
            <v>3477.17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Pros Atty's Assoc</v>
          </cell>
        </row>
        <row r="160">
          <cell r="A160">
            <v>6253</v>
          </cell>
          <cell r="B160" t="str">
            <v>DEPUTY DISTRICT ATTORNEY 3</v>
          </cell>
          <cell r="C160">
            <v>3312.22</v>
          </cell>
          <cell r="D160">
            <v>3477.17</v>
          </cell>
          <cell r="E160">
            <v>3653.68</v>
          </cell>
          <cell r="F160">
            <v>3834.04</v>
          </cell>
          <cell r="G160">
            <v>4029.84</v>
          </cell>
          <cell r="H160">
            <v>4240.12</v>
          </cell>
          <cell r="I160">
            <v>4452.32</v>
          </cell>
          <cell r="J160">
            <v>4675.13</v>
          </cell>
          <cell r="K160">
            <v>4908.8900000000003</v>
          </cell>
          <cell r="L160">
            <v>0</v>
          </cell>
          <cell r="M160" t="str">
            <v>Pros Atty's Assoc</v>
          </cell>
        </row>
        <row r="161">
          <cell r="A161">
            <v>6254</v>
          </cell>
          <cell r="B161" t="str">
            <v>DEPUTY DISTRICT ATTORNEY 4</v>
          </cell>
          <cell r="C161">
            <v>3834.04</v>
          </cell>
          <cell r="D161">
            <v>4029.84</v>
          </cell>
          <cell r="E161">
            <v>4240.12</v>
          </cell>
          <cell r="F161">
            <v>4452.32</v>
          </cell>
          <cell r="G161">
            <v>4675.13</v>
          </cell>
          <cell r="H161">
            <v>4907.58</v>
          </cell>
          <cell r="I161">
            <v>5153.54</v>
          </cell>
          <cell r="J161">
            <v>5411.07</v>
          </cell>
          <cell r="K161">
            <v>5681.62</v>
          </cell>
          <cell r="L161">
            <v>0</v>
          </cell>
          <cell r="M161" t="str">
            <v>Pros Atty's Assoc</v>
          </cell>
        </row>
        <row r="162">
          <cell r="A162">
            <v>6256</v>
          </cell>
          <cell r="B162" t="str">
            <v>CIVIL DEPUTY/SENIOR</v>
          </cell>
          <cell r="C162">
            <v>24.88</v>
          </cell>
          <cell r="D162">
            <v>25.94</v>
          </cell>
          <cell r="E162">
            <v>27</v>
          </cell>
          <cell r="F162">
            <v>27.98</v>
          </cell>
          <cell r="G162">
            <v>29.09</v>
          </cell>
          <cell r="H162">
            <v>30.45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str">
            <v>Dep Sheriff's Assoc</v>
          </cell>
        </row>
        <row r="163">
          <cell r="A163">
            <v>6258</v>
          </cell>
          <cell r="B163" t="str">
            <v>FACILITY SECURITY OFFICER</v>
          </cell>
          <cell r="C163">
            <v>17.899999999999999</v>
          </cell>
          <cell r="D163">
            <v>18.440000000000001</v>
          </cell>
          <cell r="E163">
            <v>19</v>
          </cell>
          <cell r="F163">
            <v>19.57</v>
          </cell>
          <cell r="G163">
            <v>20.18</v>
          </cell>
          <cell r="H163">
            <v>20.76</v>
          </cell>
          <cell r="I163">
            <v>21.38</v>
          </cell>
          <cell r="J163">
            <v>22.04</v>
          </cell>
          <cell r="K163">
            <v>0</v>
          </cell>
          <cell r="L163">
            <v>0</v>
          </cell>
          <cell r="M163" t="str">
            <v>AFSCME Local 88/Conf</v>
          </cell>
        </row>
        <row r="164">
          <cell r="A164">
            <v>6259</v>
          </cell>
          <cell r="B164" t="str">
            <v>CIVIL DEPUTY</v>
          </cell>
          <cell r="C164">
            <v>20.85</v>
          </cell>
          <cell r="D164">
            <v>22.32</v>
          </cell>
          <cell r="E164">
            <v>23.29</v>
          </cell>
          <cell r="F164">
            <v>24.1</v>
          </cell>
          <cell r="G164">
            <v>25.13</v>
          </cell>
          <cell r="H164">
            <v>26.12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str">
            <v>Dep Sheriff's Assoc</v>
          </cell>
        </row>
        <row r="165">
          <cell r="A165">
            <v>6260</v>
          </cell>
          <cell r="B165" t="str">
            <v>COOK</v>
          </cell>
          <cell r="C165">
            <v>15.01</v>
          </cell>
          <cell r="D165">
            <v>15.44</v>
          </cell>
          <cell r="E165">
            <v>15.9</v>
          </cell>
          <cell r="F165">
            <v>16.37</v>
          </cell>
          <cell r="G165">
            <v>16.86</v>
          </cell>
          <cell r="H165">
            <v>17.37</v>
          </cell>
          <cell r="I165">
            <v>17.899999999999999</v>
          </cell>
          <cell r="J165">
            <v>18.440000000000001</v>
          </cell>
          <cell r="K165">
            <v>0</v>
          </cell>
          <cell r="L165">
            <v>0</v>
          </cell>
          <cell r="M165" t="str">
            <v>AFSCME Local 88/Conf</v>
          </cell>
        </row>
        <row r="166">
          <cell r="A166">
            <v>6261</v>
          </cell>
          <cell r="B166" t="str">
            <v>FOOD SERVICE WORKER</v>
          </cell>
          <cell r="C166">
            <v>12.21</v>
          </cell>
          <cell r="D166">
            <v>12.58</v>
          </cell>
          <cell r="E166">
            <v>12.97</v>
          </cell>
          <cell r="F166">
            <v>13.35</v>
          </cell>
          <cell r="G166">
            <v>13.73</v>
          </cell>
          <cell r="H166">
            <v>14.14</v>
          </cell>
          <cell r="I166">
            <v>14.56</v>
          </cell>
          <cell r="J166">
            <v>15.01</v>
          </cell>
          <cell r="K166">
            <v>0</v>
          </cell>
          <cell r="L166">
            <v>0</v>
          </cell>
          <cell r="M166" t="str">
            <v>AFSCME Local 88/Conf</v>
          </cell>
        </row>
        <row r="167">
          <cell r="A167">
            <v>6262</v>
          </cell>
          <cell r="B167" t="str">
            <v>JAIL STEWARD</v>
          </cell>
          <cell r="C167">
            <v>19</v>
          </cell>
          <cell r="D167">
            <v>19.57</v>
          </cell>
          <cell r="E167">
            <v>20.18</v>
          </cell>
          <cell r="F167">
            <v>20.76</v>
          </cell>
          <cell r="G167">
            <v>21.38</v>
          </cell>
          <cell r="H167">
            <v>22.04</v>
          </cell>
          <cell r="I167">
            <v>22.68</v>
          </cell>
          <cell r="J167">
            <v>23.36</v>
          </cell>
          <cell r="K167">
            <v>0</v>
          </cell>
          <cell r="L167">
            <v>0</v>
          </cell>
          <cell r="M167" t="str">
            <v>AFSCME Local 88/Conf</v>
          </cell>
        </row>
        <row r="168">
          <cell r="A168">
            <v>6263</v>
          </cell>
          <cell r="B168" t="str">
            <v>VOLUNTEER COORDINATOR</v>
          </cell>
          <cell r="C168">
            <v>22.58</v>
          </cell>
          <cell r="D168">
            <v>23.22</v>
          </cell>
          <cell r="E168">
            <v>23.94</v>
          </cell>
          <cell r="F168">
            <v>24.66</v>
          </cell>
          <cell r="G168">
            <v>25.29</v>
          </cell>
          <cell r="H168">
            <v>26.06</v>
          </cell>
          <cell r="I168">
            <v>26.85</v>
          </cell>
          <cell r="J168">
            <v>27.64</v>
          </cell>
          <cell r="K168">
            <v>0</v>
          </cell>
          <cell r="L168">
            <v>0</v>
          </cell>
          <cell r="M168" t="str">
            <v>AFSCME Local 88/Conf</v>
          </cell>
        </row>
        <row r="169">
          <cell r="A169">
            <v>6264</v>
          </cell>
          <cell r="B169" t="str">
            <v>CORRECTIONS HEARINGS OFFICER</v>
          </cell>
          <cell r="C169">
            <v>24.09</v>
          </cell>
          <cell r="D169">
            <v>24.76</v>
          </cell>
          <cell r="E169">
            <v>25.54</v>
          </cell>
          <cell r="F169">
            <v>26.3</v>
          </cell>
          <cell r="G169">
            <v>27.09</v>
          </cell>
          <cell r="H169">
            <v>27.89</v>
          </cell>
          <cell r="I169">
            <v>28.72</v>
          </cell>
          <cell r="J169">
            <v>29.61</v>
          </cell>
          <cell r="K169">
            <v>0</v>
          </cell>
          <cell r="L169">
            <v>0</v>
          </cell>
          <cell r="M169" t="str">
            <v>AFSCME Local 88/Conf</v>
          </cell>
        </row>
        <row r="170">
          <cell r="A170">
            <v>6266</v>
          </cell>
          <cell r="B170" t="str">
            <v>CORRECTIONS TECHNICIAN</v>
          </cell>
          <cell r="C170">
            <v>18.440000000000001</v>
          </cell>
          <cell r="D170">
            <v>19</v>
          </cell>
          <cell r="E170">
            <v>19.57</v>
          </cell>
          <cell r="F170">
            <v>20.18</v>
          </cell>
          <cell r="G170">
            <v>20.76</v>
          </cell>
          <cell r="H170">
            <v>21.38</v>
          </cell>
          <cell r="I170">
            <v>22.04</v>
          </cell>
          <cell r="J170">
            <v>22.68</v>
          </cell>
          <cell r="K170">
            <v>0</v>
          </cell>
          <cell r="L170">
            <v>0</v>
          </cell>
          <cell r="M170" t="str">
            <v>AFSCME Local 88/Conf</v>
          </cell>
        </row>
        <row r="171">
          <cell r="A171">
            <v>6267</v>
          </cell>
          <cell r="B171" t="str">
            <v>COMMUNITY WORKS LEADER</v>
          </cell>
          <cell r="C171">
            <v>19</v>
          </cell>
          <cell r="D171">
            <v>19.57</v>
          </cell>
          <cell r="E171">
            <v>20.18</v>
          </cell>
          <cell r="F171">
            <v>20.76</v>
          </cell>
          <cell r="G171">
            <v>21.38</v>
          </cell>
          <cell r="H171">
            <v>22.04</v>
          </cell>
          <cell r="I171">
            <v>22.68</v>
          </cell>
          <cell r="J171">
            <v>23.36</v>
          </cell>
          <cell r="K171">
            <v>0</v>
          </cell>
          <cell r="L171">
            <v>0</v>
          </cell>
          <cell r="M171" t="str">
            <v>AFSCME Local 88/Conf</v>
          </cell>
        </row>
        <row r="172">
          <cell r="A172">
            <v>6268</v>
          </cell>
          <cell r="B172" t="str">
            <v>CORRECTIONS COUNSELOR</v>
          </cell>
          <cell r="C172">
            <v>20.350000000000001</v>
          </cell>
          <cell r="D172">
            <v>21.53</v>
          </cell>
          <cell r="E172">
            <v>22.21</v>
          </cell>
          <cell r="F172">
            <v>23.58</v>
          </cell>
          <cell r="G172">
            <v>24.29</v>
          </cell>
          <cell r="H172">
            <v>25.72</v>
          </cell>
          <cell r="I172">
            <v>26.7</v>
          </cell>
          <cell r="J172">
            <v>27.77</v>
          </cell>
          <cell r="K172">
            <v>28.63</v>
          </cell>
          <cell r="L172">
            <v>29.47</v>
          </cell>
          <cell r="M172" t="str">
            <v>AFSCME Local 88/Conf</v>
          </cell>
        </row>
        <row r="173">
          <cell r="A173">
            <v>6272</v>
          </cell>
          <cell r="B173" t="str">
            <v>JUVENILE COUNSELOR</v>
          </cell>
          <cell r="C173">
            <v>20.350000000000001</v>
          </cell>
          <cell r="D173">
            <v>21.53</v>
          </cell>
          <cell r="E173">
            <v>22.21</v>
          </cell>
          <cell r="F173">
            <v>23.58</v>
          </cell>
          <cell r="G173">
            <v>24.29</v>
          </cell>
          <cell r="H173">
            <v>25.72</v>
          </cell>
          <cell r="I173">
            <v>26.7</v>
          </cell>
          <cell r="J173">
            <v>27.77</v>
          </cell>
          <cell r="K173">
            <v>28.63</v>
          </cell>
          <cell r="L173">
            <v>29.47</v>
          </cell>
          <cell r="M173" t="str">
            <v>AFSCME Local 88/Conf</v>
          </cell>
        </row>
        <row r="174">
          <cell r="A174">
            <v>6273</v>
          </cell>
          <cell r="B174" t="str">
            <v>JUVENILE CUSTODY SERVICES SPEC</v>
          </cell>
          <cell r="C174">
            <v>18.5</v>
          </cell>
          <cell r="D174">
            <v>19.04</v>
          </cell>
          <cell r="E174">
            <v>19.600000000000001</v>
          </cell>
          <cell r="F174">
            <v>20.21</v>
          </cell>
          <cell r="G174">
            <v>20.84</v>
          </cell>
          <cell r="H174">
            <v>21.64</v>
          </cell>
          <cell r="I174">
            <v>22.53</v>
          </cell>
          <cell r="J174">
            <v>23.21</v>
          </cell>
          <cell r="K174">
            <v>23.92</v>
          </cell>
          <cell r="L174">
            <v>24.64</v>
          </cell>
          <cell r="M174" t="str">
            <v>Juv Cust Local 88</v>
          </cell>
        </row>
        <row r="175">
          <cell r="A175">
            <v>6276</v>
          </cell>
          <cell r="B175" t="str">
            <v>PROBATION/PAROLE OFFICER</v>
          </cell>
          <cell r="C175">
            <v>23.94</v>
          </cell>
          <cell r="D175">
            <v>25.16</v>
          </cell>
          <cell r="E175">
            <v>26.4</v>
          </cell>
          <cell r="F175">
            <v>27.72</v>
          </cell>
          <cell r="G175">
            <v>29.09</v>
          </cell>
          <cell r="H175">
            <v>30.56</v>
          </cell>
          <cell r="I175">
            <v>32.08</v>
          </cell>
          <cell r="J175">
            <v>33.700000000000003</v>
          </cell>
          <cell r="K175">
            <v>0</v>
          </cell>
          <cell r="L175">
            <v>0</v>
          </cell>
          <cell r="M175" t="str">
            <v>FOPPO</v>
          </cell>
        </row>
        <row r="176">
          <cell r="A176">
            <v>6280</v>
          </cell>
          <cell r="B176" t="str">
            <v>INVESTIGATIVE TECHNICIAN</v>
          </cell>
          <cell r="C176">
            <v>18.440000000000001</v>
          </cell>
          <cell r="D176">
            <v>19</v>
          </cell>
          <cell r="E176">
            <v>19.57</v>
          </cell>
          <cell r="F176">
            <v>20.18</v>
          </cell>
          <cell r="G176">
            <v>20.76</v>
          </cell>
          <cell r="H176">
            <v>21.38</v>
          </cell>
          <cell r="I176">
            <v>22.04</v>
          </cell>
          <cell r="J176">
            <v>22.68</v>
          </cell>
          <cell r="K176">
            <v>0</v>
          </cell>
          <cell r="L176">
            <v>0</v>
          </cell>
          <cell r="M176" t="str">
            <v>AFSCME Local 88/Conf</v>
          </cell>
        </row>
        <row r="177">
          <cell r="A177">
            <v>6282</v>
          </cell>
          <cell r="B177" t="str">
            <v>DEPUTY MEDICAL EXAMINER</v>
          </cell>
          <cell r="C177">
            <v>23.36</v>
          </cell>
          <cell r="D177">
            <v>24.09</v>
          </cell>
          <cell r="E177">
            <v>24.76</v>
          </cell>
          <cell r="F177">
            <v>25.54</v>
          </cell>
          <cell r="G177">
            <v>26.3</v>
          </cell>
          <cell r="H177">
            <v>27.09</v>
          </cell>
          <cell r="I177">
            <v>27.89</v>
          </cell>
          <cell r="J177">
            <v>28.72</v>
          </cell>
          <cell r="K177">
            <v>0</v>
          </cell>
          <cell r="L177">
            <v>0</v>
          </cell>
          <cell r="M177" t="str">
            <v>AFSCME Local 88/Conf</v>
          </cell>
        </row>
        <row r="178">
          <cell r="A178">
            <v>6284</v>
          </cell>
          <cell r="B178" t="str">
            <v>SECURE TREATMENT SERVICES SPECIALI</v>
          </cell>
          <cell r="C178">
            <v>19.57</v>
          </cell>
          <cell r="D178">
            <v>20.18</v>
          </cell>
          <cell r="E178">
            <v>20.76</v>
          </cell>
          <cell r="F178">
            <v>21.38</v>
          </cell>
          <cell r="G178">
            <v>22.04</v>
          </cell>
          <cell r="H178">
            <v>22.68</v>
          </cell>
          <cell r="I178">
            <v>23.36</v>
          </cell>
          <cell r="J178">
            <v>24.09</v>
          </cell>
          <cell r="K178">
            <v>0</v>
          </cell>
          <cell r="L178">
            <v>0</v>
          </cell>
          <cell r="M178" t="str">
            <v>AFSCME Local 88/Conf</v>
          </cell>
        </row>
        <row r="179">
          <cell r="A179">
            <v>6285</v>
          </cell>
          <cell r="B179" t="str">
            <v>JUVENILE COUNSELING ASSISTANT</v>
          </cell>
          <cell r="C179">
            <v>19.57</v>
          </cell>
          <cell r="D179">
            <v>20.18</v>
          </cell>
          <cell r="E179">
            <v>20.76</v>
          </cell>
          <cell r="F179">
            <v>21.38</v>
          </cell>
          <cell r="G179">
            <v>22.04</v>
          </cell>
          <cell r="H179">
            <v>22.68</v>
          </cell>
          <cell r="I179">
            <v>23.36</v>
          </cell>
          <cell r="J179">
            <v>24.09</v>
          </cell>
          <cell r="K179">
            <v>0</v>
          </cell>
          <cell r="L179">
            <v>0</v>
          </cell>
          <cell r="M179" t="str">
            <v>AFSCME Local 88/Conf</v>
          </cell>
        </row>
        <row r="180">
          <cell r="A180">
            <v>6286</v>
          </cell>
          <cell r="B180" t="str">
            <v>PATHOLOGIST ASSISTANT</v>
          </cell>
          <cell r="C180">
            <v>20.76</v>
          </cell>
          <cell r="D180">
            <v>21.38</v>
          </cell>
          <cell r="E180">
            <v>22.04</v>
          </cell>
          <cell r="F180">
            <v>22.68</v>
          </cell>
          <cell r="G180">
            <v>23.36</v>
          </cell>
          <cell r="H180">
            <v>24.09</v>
          </cell>
          <cell r="I180">
            <v>24.76</v>
          </cell>
          <cell r="J180">
            <v>25.54</v>
          </cell>
          <cell r="K180">
            <v>0</v>
          </cell>
          <cell r="L180">
            <v>0</v>
          </cell>
          <cell r="M180" t="str">
            <v>AFSCME Local 88/Conf</v>
          </cell>
        </row>
        <row r="181">
          <cell r="A181">
            <v>6290</v>
          </cell>
          <cell r="B181" t="str">
            <v>VETERANS SERVICES OFFICER</v>
          </cell>
          <cell r="C181">
            <v>22.58</v>
          </cell>
          <cell r="D181">
            <v>23.22</v>
          </cell>
          <cell r="E181">
            <v>23.94</v>
          </cell>
          <cell r="F181">
            <v>24.66</v>
          </cell>
          <cell r="G181">
            <v>25.29</v>
          </cell>
          <cell r="H181">
            <v>26.06</v>
          </cell>
          <cell r="I181">
            <v>26.85</v>
          </cell>
          <cell r="J181">
            <v>27.64</v>
          </cell>
          <cell r="K181">
            <v>0</v>
          </cell>
          <cell r="L181">
            <v>0</v>
          </cell>
          <cell r="M181" t="str">
            <v>AFSCME Local 88/Conf</v>
          </cell>
        </row>
        <row r="182">
          <cell r="A182">
            <v>6291</v>
          </cell>
          <cell r="B182" t="str">
            <v>ADDICTION SPECIALIST</v>
          </cell>
          <cell r="C182">
            <v>21.38</v>
          </cell>
          <cell r="D182">
            <v>22.04</v>
          </cell>
          <cell r="E182">
            <v>22.68</v>
          </cell>
          <cell r="F182">
            <v>23.36</v>
          </cell>
          <cell r="G182">
            <v>24.09</v>
          </cell>
          <cell r="H182">
            <v>24.76</v>
          </cell>
          <cell r="I182">
            <v>25.54</v>
          </cell>
          <cell r="J182">
            <v>26.3</v>
          </cell>
          <cell r="K182">
            <v>0</v>
          </cell>
          <cell r="L182">
            <v>0</v>
          </cell>
          <cell r="M182" t="str">
            <v>AFSCME Local 88/Conf</v>
          </cell>
        </row>
        <row r="183">
          <cell r="A183">
            <v>6292</v>
          </cell>
          <cell r="B183" t="str">
            <v>DEPUTY PUBLIC GUARDIAN</v>
          </cell>
          <cell r="C183">
            <v>24.76</v>
          </cell>
          <cell r="D183">
            <v>25.54</v>
          </cell>
          <cell r="E183">
            <v>26.3</v>
          </cell>
          <cell r="F183">
            <v>27.09</v>
          </cell>
          <cell r="G183">
            <v>27.89</v>
          </cell>
          <cell r="H183">
            <v>28.72</v>
          </cell>
          <cell r="I183">
            <v>29.61</v>
          </cell>
          <cell r="J183">
            <v>30.47</v>
          </cell>
          <cell r="K183">
            <v>0</v>
          </cell>
          <cell r="L183">
            <v>0</v>
          </cell>
          <cell r="M183" t="str">
            <v>AFSCME Local 88/Conf</v>
          </cell>
        </row>
        <row r="184">
          <cell r="A184">
            <v>6293</v>
          </cell>
          <cell r="B184" t="str">
            <v>HEALTH ASSISTANT 1</v>
          </cell>
          <cell r="C184">
            <v>15.01</v>
          </cell>
          <cell r="D184">
            <v>15.44</v>
          </cell>
          <cell r="E184">
            <v>15.9</v>
          </cell>
          <cell r="F184">
            <v>16.37</v>
          </cell>
          <cell r="G184">
            <v>16.86</v>
          </cell>
          <cell r="H184">
            <v>17.37</v>
          </cell>
          <cell r="I184">
            <v>17.899999999999999</v>
          </cell>
          <cell r="J184">
            <v>18.440000000000001</v>
          </cell>
          <cell r="K184">
            <v>0</v>
          </cell>
          <cell r="L184">
            <v>0</v>
          </cell>
          <cell r="M184" t="str">
            <v>AFSCME Local 88/Conf</v>
          </cell>
        </row>
        <row r="185">
          <cell r="A185">
            <v>6294</v>
          </cell>
          <cell r="B185" t="str">
            <v>HEALTH ASSISTANT 2</v>
          </cell>
          <cell r="C185">
            <v>15.9</v>
          </cell>
          <cell r="D185">
            <v>16.37</v>
          </cell>
          <cell r="E185">
            <v>16.86</v>
          </cell>
          <cell r="F185">
            <v>17.37</v>
          </cell>
          <cell r="G185">
            <v>17.899999999999999</v>
          </cell>
          <cell r="H185">
            <v>18.440000000000001</v>
          </cell>
          <cell r="I185">
            <v>19</v>
          </cell>
          <cell r="J185">
            <v>19.57</v>
          </cell>
          <cell r="K185">
            <v>0</v>
          </cell>
          <cell r="L185">
            <v>0</v>
          </cell>
          <cell r="M185" t="str">
            <v>AFSCME Local 88/Conf</v>
          </cell>
        </row>
        <row r="186">
          <cell r="A186">
            <v>6295</v>
          </cell>
          <cell r="B186" t="str">
            <v>SOCIAL WORKER</v>
          </cell>
          <cell r="C186">
            <v>26.3</v>
          </cell>
          <cell r="D186">
            <v>27.09</v>
          </cell>
          <cell r="E186">
            <v>27.89</v>
          </cell>
          <cell r="F186">
            <v>28.72</v>
          </cell>
          <cell r="G186">
            <v>29.61</v>
          </cell>
          <cell r="H186">
            <v>30.47</v>
          </cell>
          <cell r="I186">
            <v>31.38</v>
          </cell>
          <cell r="J186">
            <v>32.35</v>
          </cell>
          <cell r="K186">
            <v>0</v>
          </cell>
          <cell r="L186">
            <v>0</v>
          </cell>
          <cell r="M186" t="str">
            <v>AFSCME Local 88/Conf</v>
          </cell>
        </row>
        <row r="187">
          <cell r="A187">
            <v>6296</v>
          </cell>
          <cell r="B187" t="str">
            <v>CASE MANAGER/SENIOR</v>
          </cell>
          <cell r="C187">
            <v>23.36</v>
          </cell>
          <cell r="D187">
            <v>24.09</v>
          </cell>
          <cell r="E187">
            <v>24.76</v>
          </cell>
          <cell r="F187">
            <v>25.54</v>
          </cell>
          <cell r="G187">
            <v>26.3</v>
          </cell>
          <cell r="H187">
            <v>27.09</v>
          </cell>
          <cell r="I187">
            <v>27.89</v>
          </cell>
          <cell r="J187">
            <v>28.72</v>
          </cell>
          <cell r="K187">
            <v>0</v>
          </cell>
          <cell r="L187">
            <v>0</v>
          </cell>
          <cell r="M187" t="str">
            <v>AFSCME Local 88/Conf</v>
          </cell>
        </row>
        <row r="188">
          <cell r="A188">
            <v>6297</v>
          </cell>
          <cell r="B188" t="str">
            <v>CASE MANAGER 2</v>
          </cell>
          <cell r="C188">
            <v>21.38</v>
          </cell>
          <cell r="D188">
            <v>22.04</v>
          </cell>
          <cell r="E188">
            <v>22.68</v>
          </cell>
          <cell r="F188">
            <v>23.36</v>
          </cell>
          <cell r="G188">
            <v>24.09</v>
          </cell>
          <cell r="H188">
            <v>24.76</v>
          </cell>
          <cell r="I188">
            <v>25.54</v>
          </cell>
          <cell r="J188">
            <v>26.3</v>
          </cell>
          <cell r="K188">
            <v>0</v>
          </cell>
          <cell r="L188">
            <v>0</v>
          </cell>
          <cell r="M188" t="str">
            <v>AFSCME Local 88/Conf</v>
          </cell>
        </row>
        <row r="189">
          <cell r="A189">
            <v>6298</v>
          </cell>
          <cell r="B189" t="str">
            <v>CASE MANAGER 1</v>
          </cell>
          <cell r="C189">
            <v>18.440000000000001</v>
          </cell>
          <cell r="D189">
            <v>19</v>
          </cell>
          <cell r="E189">
            <v>19.57</v>
          </cell>
          <cell r="F189">
            <v>20.18</v>
          </cell>
          <cell r="G189">
            <v>20.76</v>
          </cell>
          <cell r="H189">
            <v>21.38</v>
          </cell>
          <cell r="I189">
            <v>22.04</v>
          </cell>
          <cell r="J189">
            <v>22.68</v>
          </cell>
          <cell r="K189">
            <v>0</v>
          </cell>
          <cell r="L189">
            <v>0</v>
          </cell>
          <cell r="M189" t="str">
            <v>AFSCME Local 88/Conf</v>
          </cell>
        </row>
        <row r="190">
          <cell r="A190">
            <v>6299</v>
          </cell>
          <cell r="B190" t="str">
            <v>CASE MANAGEMENT ASSISTANT</v>
          </cell>
          <cell r="C190">
            <v>16.37</v>
          </cell>
          <cell r="D190">
            <v>16.86</v>
          </cell>
          <cell r="E190">
            <v>17.37</v>
          </cell>
          <cell r="F190">
            <v>17.899999999999999</v>
          </cell>
          <cell r="G190">
            <v>18.440000000000001</v>
          </cell>
          <cell r="H190">
            <v>19</v>
          </cell>
          <cell r="I190">
            <v>19.57</v>
          </cell>
          <cell r="J190">
            <v>20.18</v>
          </cell>
          <cell r="K190">
            <v>0</v>
          </cell>
          <cell r="L190">
            <v>0</v>
          </cell>
          <cell r="M190" t="str">
            <v>AFSCME Local 88/Conf</v>
          </cell>
        </row>
        <row r="191">
          <cell r="A191">
            <v>6300</v>
          </cell>
          <cell r="B191" t="str">
            <v>ELIGIBILITY SPECIALIST</v>
          </cell>
          <cell r="C191">
            <v>18.440000000000001</v>
          </cell>
          <cell r="D191">
            <v>19</v>
          </cell>
          <cell r="E191">
            <v>19.57</v>
          </cell>
          <cell r="F191">
            <v>20.18</v>
          </cell>
          <cell r="G191">
            <v>20.76</v>
          </cell>
          <cell r="H191">
            <v>21.38</v>
          </cell>
          <cell r="I191">
            <v>22.04</v>
          </cell>
          <cell r="J191">
            <v>22.68</v>
          </cell>
          <cell r="K191">
            <v>0</v>
          </cell>
          <cell r="L191">
            <v>0</v>
          </cell>
          <cell r="M191" t="str">
            <v>AFSCME Local 88/Conf</v>
          </cell>
        </row>
        <row r="192">
          <cell r="A192">
            <v>6303</v>
          </cell>
          <cell r="B192" t="str">
            <v>LICENSED COMM PRACTICAL NURSE</v>
          </cell>
          <cell r="C192">
            <v>19.100000000000001</v>
          </cell>
          <cell r="D192">
            <v>19.829999999999998</v>
          </cell>
          <cell r="E192">
            <v>20.61</v>
          </cell>
          <cell r="F192">
            <v>21.35</v>
          </cell>
          <cell r="G192">
            <v>22.12</v>
          </cell>
          <cell r="H192">
            <v>22.78</v>
          </cell>
          <cell r="I192">
            <v>23.48</v>
          </cell>
          <cell r="J192">
            <v>24.17</v>
          </cell>
          <cell r="K192">
            <v>24.92</v>
          </cell>
          <cell r="L192">
            <v>0</v>
          </cell>
          <cell r="M192" t="str">
            <v>Oregon Nurses Assoc</v>
          </cell>
        </row>
        <row r="193">
          <cell r="A193">
            <v>6305</v>
          </cell>
          <cell r="B193" t="str">
            <v>FAMILY INTERVENTION SPECIALIST</v>
          </cell>
          <cell r="C193">
            <v>23.36</v>
          </cell>
          <cell r="D193">
            <v>24.09</v>
          </cell>
          <cell r="E193">
            <v>24.76</v>
          </cell>
          <cell r="F193">
            <v>25.54</v>
          </cell>
          <cell r="G193">
            <v>26.3</v>
          </cell>
          <cell r="H193">
            <v>27.09</v>
          </cell>
          <cell r="I193">
            <v>27.89</v>
          </cell>
          <cell r="J193">
            <v>28.72</v>
          </cell>
          <cell r="K193">
            <v>0</v>
          </cell>
          <cell r="L193">
            <v>0</v>
          </cell>
          <cell r="M193" t="str">
            <v>AFSCME Local 88/Conf</v>
          </cell>
        </row>
        <row r="194">
          <cell r="A194">
            <v>6308</v>
          </cell>
          <cell r="B194" t="str">
            <v>RECR &amp; EXPRESS THERAPIST</v>
          </cell>
          <cell r="C194">
            <v>24.09</v>
          </cell>
          <cell r="D194">
            <v>24.76</v>
          </cell>
          <cell r="E194">
            <v>25.54</v>
          </cell>
          <cell r="F194">
            <v>26.3</v>
          </cell>
          <cell r="G194">
            <v>27.09</v>
          </cell>
          <cell r="H194">
            <v>27.89</v>
          </cell>
          <cell r="I194">
            <v>28.72</v>
          </cell>
          <cell r="J194">
            <v>29.61</v>
          </cell>
          <cell r="K194">
            <v>0</v>
          </cell>
          <cell r="L194">
            <v>0</v>
          </cell>
          <cell r="M194" t="str">
            <v>AFSCME Local 88/Conf</v>
          </cell>
        </row>
        <row r="195">
          <cell r="A195">
            <v>6309</v>
          </cell>
          <cell r="B195" t="str">
            <v>M &amp; F COUNSELOR TRAINEE</v>
          </cell>
          <cell r="C195">
            <v>24.76</v>
          </cell>
          <cell r="D195">
            <v>25.54</v>
          </cell>
          <cell r="E195">
            <v>26.3</v>
          </cell>
          <cell r="F195">
            <v>27.09</v>
          </cell>
          <cell r="G195">
            <v>27.89</v>
          </cell>
          <cell r="H195">
            <v>28.72</v>
          </cell>
          <cell r="I195">
            <v>29.61</v>
          </cell>
          <cell r="J195">
            <v>30.47</v>
          </cell>
          <cell r="K195">
            <v>0</v>
          </cell>
          <cell r="L195">
            <v>0</v>
          </cell>
          <cell r="M195" t="str">
            <v>AFSCME Local 88/Conf</v>
          </cell>
        </row>
        <row r="196">
          <cell r="A196">
            <v>6310</v>
          </cell>
          <cell r="B196" t="str">
            <v>CASE MANAGEMENT TRAINEE</v>
          </cell>
          <cell r="C196">
            <v>16.86</v>
          </cell>
          <cell r="D196">
            <v>17.37</v>
          </cell>
          <cell r="E196">
            <v>17.899999999999999</v>
          </cell>
          <cell r="F196">
            <v>18.440000000000001</v>
          </cell>
          <cell r="G196">
            <v>19</v>
          </cell>
          <cell r="H196">
            <v>19.57</v>
          </cell>
          <cell r="I196">
            <v>20.18</v>
          </cell>
          <cell r="J196">
            <v>20.76</v>
          </cell>
          <cell r="K196">
            <v>0</v>
          </cell>
          <cell r="L196">
            <v>0</v>
          </cell>
          <cell r="M196" t="str">
            <v>AFSCME Local 88/Conf</v>
          </cell>
        </row>
        <row r="197">
          <cell r="A197">
            <v>6311</v>
          </cell>
          <cell r="B197" t="str">
            <v>ENGINEER 3</v>
          </cell>
          <cell r="C197">
            <v>37.51</v>
          </cell>
          <cell r="D197">
            <v>38.64</v>
          </cell>
          <cell r="E197">
            <v>39.81</v>
          </cell>
          <cell r="F197">
            <v>41</v>
          </cell>
          <cell r="G197">
            <v>42.23</v>
          </cell>
          <cell r="H197">
            <v>43.48</v>
          </cell>
          <cell r="I197">
            <v>44.81</v>
          </cell>
          <cell r="J197">
            <v>46.13</v>
          </cell>
          <cell r="K197">
            <v>0</v>
          </cell>
          <cell r="L197">
            <v>0</v>
          </cell>
          <cell r="M197" t="str">
            <v>AFSCME Local 88/Conf</v>
          </cell>
        </row>
        <row r="198">
          <cell r="A198">
            <v>6314</v>
          </cell>
          <cell r="B198" t="str">
            <v>NURSE PRACTITIONER</v>
          </cell>
          <cell r="C198">
            <v>36.380000000000003</v>
          </cell>
          <cell r="D198">
            <v>37.450000000000003</v>
          </cell>
          <cell r="E198">
            <v>38.590000000000003</v>
          </cell>
          <cell r="F198">
            <v>40.119999999999997</v>
          </cell>
          <cell r="G198">
            <v>41.76</v>
          </cell>
          <cell r="H198">
            <v>42.98</v>
          </cell>
          <cell r="I198">
            <v>44.27</v>
          </cell>
          <cell r="J198">
            <v>45.6</v>
          </cell>
          <cell r="K198">
            <v>46.97</v>
          </cell>
          <cell r="L198">
            <v>0</v>
          </cell>
          <cell r="M198" t="str">
            <v>Oregon Nurses Assoc</v>
          </cell>
        </row>
        <row r="199">
          <cell r="A199">
            <v>6315</v>
          </cell>
          <cell r="B199" t="str">
            <v>COMMUNITY HEALTH NURSE</v>
          </cell>
          <cell r="C199">
            <v>26.66</v>
          </cell>
          <cell r="D199">
            <v>27.63</v>
          </cell>
          <cell r="E199">
            <v>28.66</v>
          </cell>
          <cell r="F199">
            <v>29.73</v>
          </cell>
          <cell r="G199">
            <v>30.86</v>
          </cell>
          <cell r="H199">
            <v>32.020000000000003</v>
          </cell>
          <cell r="I199">
            <v>32.97</v>
          </cell>
          <cell r="J199">
            <v>33.97</v>
          </cell>
          <cell r="K199">
            <v>34.979999999999997</v>
          </cell>
          <cell r="L199">
            <v>0</v>
          </cell>
          <cell r="M199" t="str">
            <v>Oregon Nurses Assoc</v>
          </cell>
        </row>
        <row r="200">
          <cell r="A200">
            <v>6316</v>
          </cell>
          <cell r="B200" t="str">
            <v>PHYSICIAN ASSISTANT</v>
          </cell>
          <cell r="C200">
            <v>36.380000000000003</v>
          </cell>
          <cell r="D200">
            <v>37.450000000000003</v>
          </cell>
          <cell r="E200">
            <v>38.590000000000003</v>
          </cell>
          <cell r="F200">
            <v>40.119999999999997</v>
          </cell>
          <cell r="G200">
            <v>41.76</v>
          </cell>
          <cell r="H200">
            <v>42.98</v>
          </cell>
          <cell r="I200">
            <v>44.27</v>
          </cell>
          <cell r="J200">
            <v>45.6</v>
          </cell>
          <cell r="K200">
            <v>46.97</v>
          </cell>
          <cell r="L200">
            <v>0</v>
          </cell>
          <cell r="M200" t="str">
            <v>Oregon Nurses Assoc</v>
          </cell>
        </row>
        <row r="201">
          <cell r="A201">
            <v>6321</v>
          </cell>
          <cell r="B201" t="str">
            <v>HEALTH INFORMATION TECHNICIAN</v>
          </cell>
          <cell r="C201">
            <v>19</v>
          </cell>
          <cell r="D201">
            <v>19.57</v>
          </cell>
          <cell r="E201">
            <v>20.18</v>
          </cell>
          <cell r="F201">
            <v>20.76</v>
          </cell>
          <cell r="G201">
            <v>21.38</v>
          </cell>
          <cell r="H201">
            <v>22.04</v>
          </cell>
          <cell r="I201">
            <v>22.68</v>
          </cell>
          <cell r="J201">
            <v>23.36</v>
          </cell>
          <cell r="K201">
            <v>0</v>
          </cell>
          <cell r="L201">
            <v>0</v>
          </cell>
          <cell r="M201" t="str">
            <v>AFSCME Local 88/Conf</v>
          </cell>
        </row>
        <row r="202">
          <cell r="A202">
            <v>6322</v>
          </cell>
          <cell r="B202" t="str">
            <v>HEALTH INFORMATION TECHNICIAN/SENI</v>
          </cell>
          <cell r="C202">
            <v>20.76</v>
          </cell>
          <cell r="D202">
            <v>21.38</v>
          </cell>
          <cell r="E202">
            <v>22.04</v>
          </cell>
          <cell r="F202">
            <v>22.68</v>
          </cell>
          <cell r="G202">
            <v>23.36</v>
          </cell>
          <cell r="H202">
            <v>24.09</v>
          </cell>
          <cell r="I202">
            <v>24.76</v>
          </cell>
          <cell r="J202">
            <v>25.54</v>
          </cell>
          <cell r="K202">
            <v>0</v>
          </cell>
          <cell r="L202">
            <v>0</v>
          </cell>
          <cell r="M202" t="str">
            <v>AFSCME Local 88/Conf</v>
          </cell>
        </row>
        <row r="203">
          <cell r="A203">
            <v>6333</v>
          </cell>
          <cell r="B203" t="str">
            <v>LABORATORY TECHNICIAN</v>
          </cell>
          <cell r="C203">
            <v>18.440000000000001</v>
          </cell>
          <cell r="D203">
            <v>19</v>
          </cell>
          <cell r="E203">
            <v>19.57</v>
          </cell>
          <cell r="F203">
            <v>20.18</v>
          </cell>
          <cell r="G203">
            <v>20.76</v>
          </cell>
          <cell r="H203">
            <v>21.38</v>
          </cell>
          <cell r="I203">
            <v>22.04</v>
          </cell>
          <cell r="J203">
            <v>22.68</v>
          </cell>
          <cell r="K203">
            <v>0</v>
          </cell>
          <cell r="L203">
            <v>0</v>
          </cell>
          <cell r="M203" t="str">
            <v>AFSCME Local 88/Conf</v>
          </cell>
        </row>
        <row r="204">
          <cell r="A204">
            <v>6335</v>
          </cell>
          <cell r="B204" t="str">
            <v>LABORATORY SPECIALIST</v>
          </cell>
          <cell r="C204">
            <v>24.09</v>
          </cell>
          <cell r="D204">
            <v>24.76</v>
          </cell>
          <cell r="E204">
            <v>25.54</v>
          </cell>
          <cell r="F204">
            <v>26.3</v>
          </cell>
          <cell r="G204">
            <v>27.09</v>
          </cell>
          <cell r="H204">
            <v>27.89</v>
          </cell>
          <cell r="I204">
            <v>28.72</v>
          </cell>
          <cell r="J204">
            <v>29.61</v>
          </cell>
          <cell r="K204">
            <v>0</v>
          </cell>
          <cell r="L204">
            <v>0</v>
          </cell>
          <cell r="M204" t="str">
            <v>AFSCME Local 88/Conf</v>
          </cell>
        </row>
        <row r="205">
          <cell r="A205">
            <v>6336</v>
          </cell>
          <cell r="B205" t="str">
            <v>X-RAY TECHNICIAN</v>
          </cell>
          <cell r="C205">
            <v>18.440000000000001</v>
          </cell>
          <cell r="D205">
            <v>19</v>
          </cell>
          <cell r="E205">
            <v>19.57</v>
          </cell>
          <cell r="F205">
            <v>20.18</v>
          </cell>
          <cell r="G205">
            <v>20.76</v>
          </cell>
          <cell r="H205">
            <v>21.38</v>
          </cell>
          <cell r="I205">
            <v>22.04</v>
          </cell>
          <cell r="J205">
            <v>22.68</v>
          </cell>
          <cell r="K205">
            <v>0</v>
          </cell>
          <cell r="L205">
            <v>0</v>
          </cell>
          <cell r="M205" t="str">
            <v>AFSCME Local 88/Conf</v>
          </cell>
        </row>
        <row r="206">
          <cell r="A206">
            <v>6340</v>
          </cell>
          <cell r="B206" t="str">
            <v>NUTRITIONIST</v>
          </cell>
          <cell r="C206">
            <v>24.09</v>
          </cell>
          <cell r="D206">
            <v>24.76</v>
          </cell>
          <cell r="E206">
            <v>25.54</v>
          </cell>
          <cell r="F206">
            <v>26.3</v>
          </cell>
          <cell r="G206">
            <v>27.09</v>
          </cell>
          <cell r="H206">
            <v>27.89</v>
          </cell>
          <cell r="I206">
            <v>28.72</v>
          </cell>
          <cell r="J206">
            <v>29.61</v>
          </cell>
          <cell r="K206">
            <v>0</v>
          </cell>
          <cell r="L206">
            <v>0</v>
          </cell>
          <cell r="M206" t="str">
            <v>AFSCME Local 88/Conf</v>
          </cell>
        </row>
        <row r="207">
          <cell r="A207">
            <v>6342</v>
          </cell>
          <cell r="B207" t="str">
            <v>NUTRITION ASSISTANT</v>
          </cell>
          <cell r="C207">
            <v>16.37</v>
          </cell>
          <cell r="D207">
            <v>16.86</v>
          </cell>
          <cell r="E207">
            <v>17.37</v>
          </cell>
          <cell r="F207">
            <v>17.899999999999999</v>
          </cell>
          <cell r="G207">
            <v>18.440000000000001</v>
          </cell>
          <cell r="H207">
            <v>19</v>
          </cell>
          <cell r="I207">
            <v>19.57</v>
          </cell>
          <cell r="J207">
            <v>20.18</v>
          </cell>
          <cell r="K207">
            <v>0</v>
          </cell>
          <cell r="L207">
            <v>0</v>
          </cell>
          <cell r="M207" t="str">
            <v>AFSCME Local 88/Conf</v>
          </cell>
        </row>
        <row r="208">
          <cell r="A208">
            <v>6344</v>
          </cell>
          <cell r="B208" t="str">
            <v>BASIC SKILLS EDUCATOR</v>
          </cell>
          <cell r="C208">
            <v>22.68</v>
          </cell>
          <cell r="D208">
            <v>23.36</v>
          </cell>
          <cell r="E208">
            <v>24.09</v>
          </cell>
          <cell r="F208">
            <v>24.76</v>
          </cell>
          <cell r="G208">
            <v>25.54</v>
          </cell>
          <cell r="H208">
            <v>26.3</v>
          </cell>
          <cell r="I208">
            <v>27.09</v>
          </cell>
          <cell r="J208">
            <v>27.89</v>
          </cell>
          <cell r="K208">
            <v>0</v>
          </cell>
          <cell r="L208">
            <v>0</v>
          </cell>
          <cell r="M208" t="str">
            <v>AFSCME Local 88/Conf</v>
          </cell>
        </row>
        <row r="209">
          <cell r="A209">
            <v>6346</v>
          </cell>
          <cell r="B209" t="str">
            <v>DENTAL ASSISTANT/EFDA</v>
          </cell>
          <cell r="C209">
            <v>16.37</v>
          </cell>
          <cell r="D209">
            <v>16.86</v>
          </cell>
          <cell r="E209">
            <v>17.37</v>
          </cell>
          <cell r="F209">
            <v>17.899999999999999</v>
          </cell>
          <cell r="G209">
            <v>18.440000000000001</v>
          </cell>
          <cell r="H209">
            <v>19</v>
          </cell>
          <cell r="I209">
            <v>19.57</v>
          </cell>
          <cell r="J209">
            <v>20.18</v>
          </cell>
          <cell r="K209">
            <v>0</v>
          </cell>
          <cell r="L209">
            <v>0</v>
          </cell>
          <cell r="M209" t="str">
            <v>AFSCME Local 88/Conf</v>
          </cell>
        </row>
        <row r="210">
          <cell r="A210">
            <v>6347</v>
          </cell>
          <cell r="B210" t="str">
            <v>DENTAL ASSISTANT</v>
          </cell>
          <cell r="C210">
            <v>15.44</v>
          </cell>
          <cell r="D210">
            <v>15.9</v>
          </cell>
          <cell r="E210">
            <v>16.37</v>
          </cell>
          <cell r="F210">
            <v>16.86</v>
          </cell>
          <cell r="G210">
            <v>17.37</v>
          </cell>
          <cell r="H210">
            <v>17.899999999999999</v>
          </cell>
          <cell r="I210">
            <v>18.440000000000001</v>
          </cell>
          <cell r="J210">
            <v>19</v>
          </cell>
          <cell r="K210">
            <v>0</v>
          </cell>
          <cell r="L210">
            <v>0</v>
          </cell>
          <cell r="M210" t="str">
            <v>AFSCME Local 88/Conf</v>
          </cell>
        </row>
        <row r="211">
          <cell r="A211">
            <v>6348</v>
          </cell>
          <cell r="B211" t="str">
            <v>DENTAL HYGIENIST</v>
          </cell>
          <cell r="C211">
            <v>27.89</v>
          </cell>
          <cell r="D211">
            <v>28.72</v>
          </cell>
          <cell r="E211">
            <v>29.61</v>
          </cell>
          <cell r="F211">
            <v>30.47</v>
          </cell>
          <cell r="G211">
            <v>31.38</v>
          </cell>
          <cell r="H211">
            <v>32.35</v>
          </cell>
          <cell r="I211">
            <v>33.32</v>
          </cell>
          <cell r="J211">
            <v>34.33</v>
          </cell>
          <cell r="K211">
            <v>0</v>
          </cell>
          <cell r="L211">
            <v>0</v>
          </cell>
          <cell r="M211" t="str">
            <v>AFSCME Local 88/Conf</v>
          </cell>
        </row>
        <row r="212">
          <cell r="A212">
            <v>6352</v>
          </cell>
          <cell r="B212" t="str">
            <v>HEALTH EDUCATOR</v>
          </cell>
          <cell r="C212">
            <v>22.68</v>
          </cell>
          <cell r="D212">
            <v>23.36</v>
          </cell>
          <cell r="E212">
            <v>24.09</v>
          </cell>
          <cell r="F212">
            <v>24.76</v>
          </cell>
          <cell r="G212">
            <v>25.54</v>
          </cell>
          <cell r="H212">
            <v>26.3</v>
          </cell>
          <cell r="I212">
            <v>27.09</v>
          </cell>
          <cell r="J212">
            <v>27.89</v>
          </cell>
          <cell r="K212">
            <v>0</v>
          </cell>
          <cell r="L212">
            <v>0</v>
          </cell>
          <cell r="M212" t="str">
            <v>AFSCME Local 88/Conf</v>
          </cell>
        </row>
        <row r="213">
          <cell r="A213">
            <v>6354</v>
          </cell>
          <cell r="B213" t="str">
            <v>ENVIRONMENTAL HEALTH TRAINEE</v>
          </cell>
          <cell r="C213">
            <v>19.57</v>
          </cell>
          <cell r="D213">
            <v>20.18</v>
          </cell>
          <cell r="E213">
            <v>20.76</v>
          </cell>
          <cell r="F213">
            <v>21.38</v>
          </cell>
          <cell r="G213">
            <v>22.04</v>
          </cell>
          <cell r="H213">
            <v>22.68</v>
          </cell>
          <cell r="I213">
            <v>23.36</v>
          </cell>
          <cell r="J213">
            <v>24.09</v>
          </cell>
          <cell r="K213">
            <v>0</v>
          </cell>
          <cell r="L213">
            <v>0</v>
          </cell>
          <cell r="M213" t="str">
            <v>AFSCME Local 88/Conf</v>
          </cell>
        </row>
        <row r="214">
          <cell r="A214">
            <v>6355</v>
          </cell>
          <cell r="B214" t="str">
            <v>PUBLIC HEALTH ECOLOGIST</v>
          </cell>
          <cell r="C214">
            <v>24.76</v>
          </cell>
          <cell r="D214">
            <v>25.54</v>
          </cell>
          <cell r="E214">
            <v>26.3</v>
          </cell>
          <cell r="F214">
            <v>27.09</v>
          </cell>
          <cell r="G214">
            <v>27.89</v>
          </cell>
          <cell r="H214">
            <v>28.72</v>
          </cell>
          <cell r="I214">
            <v>29.61</v>
          </cell>
          <cell r="J214">
            <v>30.47</v>
          </cell>
          <cell r="K214">
            <v>0</v>
          </cell>
          <cell r="L214">
            <v>0</v>
          </cell>
          <cell r="M214" t="str">
            <v>AFSCME Local 88/Conf</v>
          </cell>
        </row>
        <row r="215">
          <cell r="A215">
            <v>6356</v>
          </cell>
          <cell r="B215" t="str">
            <v>ENVIRONMENTAL HEALTH SPECIALIST</v>
          </cell>
          <cell r="C215">
            <v>24.09</v>
          </cell>
          <cell r="D215">
            <v>24.76</v>
          </cell>
          <cell r="E215">
            <v>25.54</v>
          </cell>
          <cell r="F215">
            <v>26.3</v>
          </cell>
          <cell r="G215">
            <v>27.09</v>
          </cell>
          <cell r="H215">
            <v>27.89</v>
          </cell>
          <cell r="I215">
            <v>28.72</v>
          </cell>
          <cell r="J215">
            <v>29.61</v>
          </cell>
          <cell r="K215">
            <v>0</v>
          </cell>
          <cell r="L215">
            <v>0</v>
          </cell>
          <cell r="M215" t="str">
            <v>AFSCME Local 88/Conf</v>
          </cell>
        </row>
        <row r="216">
          <cell r="A216">
            <v>6358</v>
          </cell>
          <cell r="B216" t="str">
            <v>ENVIRONMENTAL HEALTH SPECIALIST SR</v>
          </cell>
          <cell r="C216">
            <v>28.72</v>
          </cell>
          <cell r="D216">
            <v>29.61</v>
          </cell>
          <cell r="E216">
            <v>30.47</v>
          </cell>
          <cell r="F216">
            <v>31.38</v>
          </cell>
          <cell r="G216">
            <v>32.35</v>
          </cell>
          <cell r="H216">
            <v>33.32</v>
          </cell>
          <cell r="I216">
            <v>34.33</v>
          </cell>
          <cell r="J216">
            <v>35.36</v>
          </cell>
          <cell r="K216">
            <v>0</v>
          </cell>
          <cell r="L216">
            <v>0</v>
          </cell>
          <cell r="M216" t="str">
            <v>AFSCME Local 88/Conf</v>
          </cell>
        </row>
        <row r="217">
          <cell r="A217">
            <v>6359</v>
          </cell>
          <cell r="B217" t="str">
            <v>NUISANCE ENFORCEMENT OFFICER</v>
          </cell>
          <cell r="C217">
            <v>24.09</v>
          </cell>
          <cell r="D217">
            <v>24.76</v>
          </cell>
          <cell r="E217">
            <v>25.54</v>
          </cell>
          <cell r="F217">
            <v>26.3</v>
          </cell>
          <cell r="G217">
            <v>27.09</v>
          </cell>
          <cell r="H217">
            <v>27.89</v>
          </cell>
          <cell r="I217">
            <v>28.72</v>
          </cell>
          <cell r="J217">
            <v>29.61</v>
          </cell>
          <cell r="K217">
            <v>0</v>
          </cell>
          <cell r="L217">
            <v>0</v>
          </cell>
          <cell r="M217" t="str">
            <v>AFSCME Local 88/Conf</v>
          </cell>
        </row>
        <row r="218">
          <cell r="A218">
            <v>6365</v>
          </cell>
          <cell r="B218" t="str">
            <v>MENTAL HEALTH CONSULTANT</v>
          </cell>
          <cell r="C218">
            <v>26.3</v>
          </cell>
          <cell r="D218">
            <v>27.09</v>
          </cell>
          <cell r="E218">
            <v>27.89</v>
          </cell>
          <cell r="F218">
            <v>28.72</v>
          </cell>
          <cell r="G218">
            <v>29.61</v>
          </cell>
          <cell r="H218">
            <v>30.47</v>
          </cell>
          <cell r="I218">
            <v>31.38</v>
          </cell>
          <cell r="J218">
            <v>32.35</v>
          </cell>
          <cell r="K218">
            <v>0</v>
          </cell>
          <cell r="L218">
            <v>0</v>
          </cell>
          <cell r="M218" t="str">
            <v>AFSCME Local 88/Conf</v>
          </cell>
        </row>
        <row r="219">
          <cell r="A219">
            <v>6366</v>
          </cell>
          <cell r="B219" t="str">
            <v>ACUTE CARE COORDINATOR</v>
          </cell>
          <cell r="C219">
            <v>26.3</v>
          </cell>
          <cell r="D219">
            <v>27.09</v>
          </cell>
          <cell r="E219">
            <v>27.89</v>
          </cell>
          <cell r="F219">
            <v>28.72</v>
          </cell>
          <cell r="G219">
            <v>29.61</v>
          </cell>
          <cell r="H219">
            <v>30.47</v>
          </cell>
          <cell r="I219">
            <v>31.38</v>
          </cell>
          <cell r="J219">
            <v>32.35</v>
          </cell>
          <cell r="K219">
            <v>0</v>
          </cell>
          <cell r="L219">
            <v>0</v>
          </cell>
          <cell r="M219" t="str">
            <v>AFSCME Local 88/Conf</v>
          </cell>
        </row>
        <row r="220">
          <cell r="A220">
            <v>6369</v>
          </cell>
          <cell r="B220" t="str">
            <v>MARRIAGE AND FAMILY COUNSELOR</v>
          </cell>
          <cell r="C220">
            <v>27.89</v>
          </cell>
          <cell r="D220">
            <v>28.72</v>
          </cell>
          <cell r="E220">
            <v>29.61</v>
          </cell>
          <cell r="F220">
            <v>30.47</v>
          </cell>
          <cell r="G220">
            <v>31.38</v>
          </cell>
          <cell r="H220">
            <v>32.35</v>
          </cell>
          <cell r="I220">
            <v>33.32</v>
          </cell>
          <cell r="J220">
            <v>34.33</v>
          </cell>
          <cell r="K220">
            <v>0</v>
          </cell>
          <cell r="L220">
            <v>0</v>
          </cell>
          <cell r="M220" t="str">
            <v>AFSCME Local 88/Conf</v>
          </cell>
        </row>
        <row r="221">
          <cell r="A221">
            <v>6401</v>
          </cell>
          <cell r="B221" t="str">
            <v>SYSTEMS OPERATOR</v>
          </cell>
          <cell r="C221">
            <v>20.76</v>
          </cell>
          <cell r="D221">
            <v>21.38</v>
          </cell>
          <cell r="E221">
            <v>22.04</v>
          </cell>
          <cell r="F221">
            <v>22.68</v>
          </cell>
          <cell r="G221">
            <v>23.36</v>
          </cell>
          <cell r="H221">
            <v>24.09</v>
          </cell>
          <cell r="I221">
            <v>24.76</v>
          </cell>
          <cell r="J221">
            <v>25.54</v>
          </cell>
          <cell r="K221">
            <v>0</v>
          </cell>
          <cell r="L221">
            <v>0</v>
          </cell>
          <cell r="M221" t="str">
            <v>AFSCME Local 88/Conf</v>
          </cell>
        </row>
        <row r="222">
          <cell r="A222">
            <v>6402</v>
          </cell>
          <cell r="B222" t="str">
            <v>SYSTEM OPERATOR/SENIOR</v>
          </cell>
          <cell r="C222">
            <v>22.04</v>
          </cell>
          <cell r="D222">
            <v>22.68</v>
          </cell>
          <cell r="E222">
            <v>23.36</v>
          </cell>
          <cell r="F222">
            <v>24.09</v>
          </cell>
          <cell r="G222">
            <v>24.76</v>
          </cell>
          <cell r="H222">
            <v>25.54</v>
          </cell>
          <cell r="I222">
            <v>26.3</v>
          </cell>
          <cell r="J222">
            <v>27.09</v>
          </cell>
          <cell r="K222">
            <v>0</v>
          </cell>
          <cell r="L222">
            <v>0</v>
          </cell>
          <cell r="M222" t="str">
            <v>AFSCME Local 88/Conf</v>
          </cell>
        </row>
        <row r="223">
          <cell r="A223">
            <v>6403</v>
          </cell>
          <cell r="B223" t="str">
            <v>DESKTOP SUPPORT SPECIALIST</v>
          </cell>
          <cell r="C223">
            <v>21.38</v>
          </cell>
          <cell r="D223">
            <v>22.04</v>
          </cell>
          <cell r="E223">
            <v>22.68</v>
          </cell>
          <cell r="F223">
            <v>23.36</v>
          </cell>
          <cell r="G223">
            <v>24.09</v>
          </cell>
          <cell r="H223">
            <v>24.76</v>
          </cell>
          <cell r="I223">
            <v>25.54</v>
          </cell>
          <cell r="J223">
            <v>26.3</v>
          </cell>
          <cell r="K223">
            <v>0</v>
          </cell>
          <cell r="L223">
            <v>0</v>
          </cell>
          <cell r="M223" t="str">
            <v>AFSCME Local 88/Conf</v>
          </cell>
        </row>
        <row r="224">
          <cell r="A224">
            <v>6404</v>
          </cell>
          <cell r="B224" t="str">
            <v>DESKTOP SUPPORT SPECIALIST/SENIOR</v>
          </cell>
          <cell r="C224">
            <v>24.76</v>
          </cell>
          <cell r="D224">
            <v>25.54</v>
          </cell>
          <cell r="E224">
            <v>26.3</v>
          </cell>
          <cell r="F224">
            <v>27.09</v>
          </cell>
          <cell r="G224">
            <v>27.89</v>
          </cell>
          <cell r="H224">
            <v>28.72</v>
          </cell>
          <cell r="I224">
            <v>29.61</v>
          </cell>
          <cell r="J224">
            <v>30.47</v>
          </cell>
          <cell r="K224">
            <v>0</v>
          </cell>
          <cell r="L224">
            <v>0</v>
          </cell>
          <cell r="M224" t="str">
            <v>AFSCME Local 88/Conf</v>
          </cell>
        </row>
        <row r="225">
          <cell r="A225">
            <v>6405</v>
          </cell>
          <cell r="B225" t="str">
            <v>DEVELOPMENT ANALYST</v>
          </cell>
          <cell r="C225">
            <v>28.72</v>
          </cell>
          <cell r="D225">
            <v>29.61</v>
          </cell>
          <cell r="E225">
            <v>30.47</v>
          </cell>
          <cell r="F225">
            <v>31.38</v>
          </cell>
          <cell r="G225">
            <v>32.35</v>
          </cell>
          <cell r="H225">
            <v>33.32</v>
          </cell>
          <cell r="I225">
            <v>34.33</v>
          </cell>
          <cell r="J225">
            <v>35.36</v>
          </cell>
          <cell r="K225">
            <v>0</v>
          </cell>
          <cell r="L225">
            <v>0</v>
          </cell>
          <cell r="M225" t="str">
            <v>AFSCME Local 88/Conf</v>
          </cell>
        </row>
        <row r="226">
          <cell r="A226">
            <v>6406</v>
          </cell>
          <cell r="B226" t="str">
            <v>DEVELOPMENT ANALYST/SENIOR</v>
          </cell>
          <cell r="C226">
            <v>34.33</v>
          </cell>
          <cell r="D226">
            <v>35.36</v>
          </cell>
          <cell r="E226">
            <v>36.409999999999997</v>
          </cell>
          <cell r="F226">
            <v>37.51</v>
          </cell>
          <cell r="G226">
            <v>38.64</v>
          </cell>
          <cell r="H226">
            <v>39.81</v>
          </cell>
          <cell r="I226">
            <v>41</v>
          </cell>
          <cell r="J226">
            <v>42.23</v>
          </cell>
          <cell r="K226">
            <v>0</v>
          </cell>
          <cell r="L226">
            <v>0</v>
          </cell>
          <cell r="M226" t="str">
            <v>AFSCME Local 88/Conf</v>
          </cell>
        </row>
        <row r="227">
          <cell r="A227">
            <v>6407</v>
          </cell>
          <cell r="B227" t="str">
            <v>DATABASE ADMINISTRATOR</v>
          </cell>
          <cell r="C227">
            <v>34.33</v>
          </cell>
          <cell r="D227">
            <v>35.36</v>
          </cell>
          <cell r="E227">
            <v>36.409999999999997</v>
          </cell>
          <cell r="F227">
            <v>37.51</v>
          </cell>
          <cell r="G227">
            <v>38.64</v>
          </cell>
          <cell r="H227">
            <v>39.81</v>
          </cell>
          <cell r="I227">
            <v>41</v>
          </cell>
          <cell r="J227">
            <v>42.23</v>
          </cell>
          <cell r="K227">
            <v>0</v>
          </cell>
          <cell r="L227">
            <v>0</v>
          </cell>
          <cell r="M227" t="str">
            <v>AFSCME Local 88/Conf</v>
          </cell>
        </row>
        <row r="228">
          <cell r="A228">
            <v>6408</v>
          </cell>
          <cell r="B228" t="str">
            <v>DATABASE ADMINISTRATOR/SENIOR</v>
          </cell>
          <cell r="C228">
            <v>39.81</v>
          </cell>
          <cell r="D228">
            <v>41</v>
          </cell>
          <cell r="E228">
            <v>42.23</v>
          </cell>
          <cell r="F228">
            <v>43.48</v>
          </cell>
          <cell r="G228">
            <v>44.81</v>
          </cell>
          <cell r="H228">
            <v>46.13</v>
          </cell>
          <cell r="I228">
            <v>47.55</v>
          </cell>
          <cell r="J228">
            <v>48.94</v>
          </cell>
          <cell r="K228">
            <v>0</v>
          </cell>
          <cell r="L228">
            <v>0</v>
          </cell>
          <cell r="M228" t="str">
            <v>AFSCME Local 88/Conf</v>
          </cell>
        </row>
        <row r="229">
          <cell r="A229">
            <v>6409</v>
          </cell>
          <cell r="B229" t="str">
            <v>NETWORK ADMINISTRATOR</v>
          </cell>
          <cell r="C229">
            <v>27.89</v>
          </cell>
          <cell r="D229">
            <v>28.72</v>
          </cell>
          <cell r="E229">
            <v>29.61</v>
          </cell>
          <cell r="F229">
            <v>30.47</v>
          </cell>
          <cell r="G229">
            <v>31.38</v>
          </cell>
          <cell r="H229">
            <v>32.35</v>
          </cell>
          <cell r="I229">
            <v>33.32</v>
          </cell>
          <cell r="J229">
            <v>34.33</v>
          </cell>
          <cell r="K229">
            <v>0</v>
          </cell>
          <cell r="L229">
            <v>0</v>
          </cell>
          <cell r="M229" t="str">
            <v>AFSCME Local 88/Conf</v>
          </cell>
        </row>
        <row r="230">
          <cell r="A230">
            <v>6410</v>
          </cell>
          <cell r="B230" t="str">
            <v>NETWORK ADMINISTRATOR/SENIOR</v>
          </cell>
          <cell r="C230">
            <v>34.33</v>
          </cell>
          <cell r="D230">
            <v>35.36</v>
          </cell>
          <cell r="E230">
            <v>36.409999999999997</v>
          </cell>
          <cell r="F230">
            <v>37.51</v>
          </cell>
          <cell r="G230">
            <v>38.64</v>
          </cell>
          <cell r="H230">
            <v>39.81</v>
          </cell>
          <cell r="I230">
            <v>41</v>
          </cell>
          <cell r="J230">
            <v>42.23</v>
          </cell>
          <cell r="K230">
            <v>0</v>
          </cell>
          <cell r="L230">
            <v>0</v>
          </cell>
          <cell r="M230" t="str">
            <v>AFSCME Local 88/Conf</v>
          </cell>
        </row>
        <row r="231">
          <cell r="A231">
            <v>6412</v>
          </cell>
          <cell r="B231" t="str">
            <v>SYSTEMS ADMINISTRATOR/SENIOR</v>
          </cell>
          <cell r="C231">
            <v>39.81</v>
          </cell>
          <cell r="D231">
            <v>41</v>
          </cell>
          <cell r="E231">
            <v>42.23</v>
          </cell>
          <cell r="F231">
            <v>43.48</v>
          </cell>
          <cell r="G231">
            <v>44.81</v>
          </cell>
          <cell r="H231">
            <v>46.13</v>
          </cell>
          <cell r="I231">
            <v>47.55</v>
          </cell>
          <cell r="J231">
            <v>48.94</v>
          </cell>
          <cell r="K231">
            <v>0</v>
          </cell>
          <cell r="L231">
            <v>0</v>
          </cell>
          <cell r="M231" t="str">
            <v>AFSCME Local 88/Conf</v>
          </cell>
        </row>
        <row r="232">
          <cell r="A232">
            <v>6413</v>
          </cell>
          <cell r="B232" t="str">
            <v>IT ARCHITECT</v>
          </cell>
          <cell r="C232">
            <v>42.23</v>
          </cell>
          <cell r="D232">
            <v>43.48</v>
          </cell>
          <cell r="E232">
            <v>44.81</v>
          </cell>
          <cell r="F232">
            <v>46.13</v>
          </cell>
          <cell r="G232">
            <v>47.55</v>
          </cell>
          <cell r="H232">
            <v>48.94</v>
          </cell>
          <cell r="I232">
            <v>50.41</v>
          </cell>
          <cell r="J232">
            <v>51.97</v>
          </cell>
          <cell r="K232">
            <v>0</v>
          </cell>
          <cell r="L232">
            <v>0</v>
          </cell>
          <cell r="M232" t="str">
            <v>AFSCME Local 88/Conf</v>
          </cell>
        </row>
        <row r="233">
          <cell r="A233">
            <v>6414</v>
          </cell>
          <cell r="B233" t="str">
            <v>SYSTEM ADMINISTRATOR</v>
          </cell>
          <cell r="C233">
            <v>34.33</v>
          </cell>
          <cell r="D233">
            <v>35.36</v>
          </cell>
          <cell r="E233">
            <v>36.409999999999997</v>
          </cell>
          <cell r="F233">
            <v>37.51</v>
          </cell>
          <cell r="G233">
            <v>38.64</v>
          </cell>
          <cell r="H233">
            <v>39.81</v>
          </cell>
          <cell r="I233">
            <v>41</v>
          </cell>
          <cell r="J233">
            <v>42.23</v>
          </cell>
          <cell r="K233">
            <v>0</v>
          </cell>
          <cell r="L233">
            <v>0</v>
          </cell>
          <cell r="M233" t="str">
            <v>AFSCME Local 88/Conf</v>
          </cell>
        </row>
        <row r="234">
          <cell r="A234">
            <v>6450</v>
          </cell>
          <cell r="B234" t="str">
            <v>A&amp;T TECHNICIAN 1</v>
          </cell>
          <cell r="C234">
            <v>17.37</v>
          </cell>
          <cell r="D234">
            <v>17.899999999999999</v>
          </cell>
          <cell r="E234">
            <v>18.440000000000001</v>
          </cell>
          <cell r="F234">
            <v>19</v>
          </cell>
          <cell r="G234">
            <v>19.57</v>
          </cell>
          <cell r="H234">
            <v>20.18</v>
          </cell>
          <cell r="I234">
            <v>20.76</v>
          </cell>
          <cell r="J234">
            <v>21.38</v>
          </cell>
          <cell r="K234">
            <v>0</v>
          </cell>
          <cell r="L234">
            <v>0</v>
          </cell>
          <cell r="M234" t="str">
            <v>AFSCME Local 88/Conf</v>
          </cell>
        </row>
        <row r="235">
          <cell r="A235">
            <v>6451</v>
          </cell>
          <cell r="B235" t="str">
            <v>A&amp;T TECHNICIAN 2</v>
          </cell>
          <cell r="C235">
            <v>19</v>
          </cell>
          <cell r="D235">
            <v>19.57</v>
          </cell>
          <cell r="E235">
            <v>20.18</v>
          </cell>
          <cell r="F235">
            <v>20.76</v>
          </cell>
          <cell r="G235">
            <v>21.38</v>
          </cell>
          <cell r="H235">
            <v>22.04</v>
          </cell>
          <cell r="I235">
            <v>22.68</v>
          </cell>
          <cell r="J235">
            <v>23.36</v>
          </cell>
          <cell r="K235">
            <v>0</v>
          </cell>
          <cell r="L235">
            <v>0</v>
          </cell>
          <cell r="M235" t="str">
            <v>AFSCME Local 88/Conf</v>
          </cell>
        </row>
        <row r="236">
          <cell r="A236">
            <v>6452</v>
          </cell>
          <cell r="B236" t="str">
            <v>A&amp;T TECHNICIAN 3</v>
          </cell>
          <cell r="C236">
            <v>20.76</v>
          </cell>
          <cell r="D236">
            <v>21.38</v>
          </cell>
          <cell r="E236">
            <v>22.04</v>
          </cell>
          <cell r="F236">
            <v>22.68</v>
          </cell>
          <cell r="G236">
            <v>23.36</v>
          </cell>
          <cell r="H236">
            <v>24.09</v>
          </cell>
          <cell r="I236">
            <v>24.76</v>
          </cell>
          <cell r="J236">
            <v>25.54</v>
          </cell>
          <cell r="K236">
            <v>0</v>
          </cell>
          <cell r="L236">
            <v>0</v>
          </cell>
          <cell r="M236" t="str">
            <v>AFSCME Local 88/Conf</v>
          </cell>
        </row>
        <row r="237">
          <cell r="A237">
            <v>6453</v>
          </cell>
          <cell r="B237" t="str">
            <v>A&amp;T DATA VERIFICATION OPERATOR</v>
          </cell>
          <cell r="C237">
            <v>17.37</v>
          </cell>
          <cell r="D237">
            <v>17.899999999999999</v>
          </cell>
          <cell r="E237">
            <v>18.440000000000001</v>
          </cell>
          <cell r="F237">
            <v>19</v>
          </cell>
          <cell r="G237">
            <v>19.57</v>
          </cell>
          <cell r="H237">
            <v>20.18</v>
          </cell>
          <cell r="I237">
            <v>20.76</v>
          </cell>
          <cell r="J237">
            <v>21.38</v>
          </cell>
          <cell r="K237">
            <v>0</v>
          </cell>
          <cell r="L237">
            <v>0</v>
          </cell>
          <cell r="M237" t="str">
            <v>AFSCME Local 88/Conf</v>
          </cell>
        </row>
        <row r="238">
          <cell r="A238">
            <v>6454</v>
          </cell>
          <cell r="B238" t="str">
            <v>A&amp;T DATA VERIFICATION OPR SENIOR</v>
          </cell>
          <cell r="C238">
            <v>19</v>
          </cell>
          <cell r="D238">
            <v>19.57</v>
          </cell>
          <cell r="E238">
            <v>20.18</v>
          </cell>
          <cell r="F238">
            <v>20.76</v>
          </cell>
          <cell r="G238">
            <v>21.38</v>
          </cell>
          <cell r="H238">
            <v>22.04</v>
          </cell>
          <cell r="I238">
            <v>22.68</v>
          </cell>
          <cell r="J238">
            <v>23.36</v>
          </cell>
          <cell r="K238">
            <v>0</v>
          </cell>
          <cell r="L238">
            <v>0</v>
          </cell>
          <cell r="M238" t="str">
            <v>AFSCME Local 88/Conf</v>
          </cell>
        </row>
        <row r="239">
          <cell r="A239">
            <v>6455</v>
          </cell>
          <cell r="B239" t="str">
            <v>A&amp;T ADMINISTRATIVE ASSISTANT</v>
          </cell>
          <cell r="C239">
            <v>19.57</v>
          </cell>
          <cell r="D239">
            <v>20.18</v>
          </cell>
          <cell r="E239">
            <v>20.76</v>
          </cell>
          <cell r="F239">
            <v>21.38</v>
          </cell>
          <cell r="G239">
            <v>22.04</v>
          </cell>
          <cell r="H239">
            <v>22.68</v>
          </cell>
          <cell r="I239">
            <v>23.36</v>
          </cell>
          <cell r="J239">
            <v>24.09</v>
          </cell>
          <cell r="K239">
            <v>0</v>
          </cell>
          <cell r="L239">
            <v>0</v>
          </cell>
          <cell r="M239" t="str">
            <v>AFSCME Local 88/Conf</v>
          </cell>
        </row>
        <row r="240">
          <cell r="A240">
            <v>6456</v>
          </cell>
          <cell r="B240" t="str">
            <v>DATA ANALYST SR</v>
          </cell>
          <cell r="C240">
            <v>29.61</v>
          </cell>
          <cell r="D240">
            <v>30.47</v>
          </cell>
          <cell r="E240">
            <v>31.38</v>
          </cell>
          <cell r="F240">
            <v>32.35</v>
          </cell>
          <cell r="G240">
            <v>33.32</v>
          </cell>
          <cell r="H240">
            <v>34.33</v>
          </cell>
          <cell r="I240">
            <v>35.36</v>
          </cell>
          <cell r="J240">
            <v>36.409999999999997</v>
          </cell>
          <cell r="K240">
            <v>0</v>
          </cell>
          <cell r="L240">
            <v>0</v>
          </cell>
          <cell r="M240" t="str">
            <v>AFSCME Local 88/Conf</v>
          </cell>
        </row>
        <row r="241">
          <cell r="A241">
            <v>7202</v>
          </cell>
          <cell r="B241" t="str">
            <v>LIBRARY CLERK</v>
          </cell>
          <cell r="C241">
            <v>15.01</v>
          </cell>
          <cell r="D241">
            <v>15.44</v>
          </cell>
          <cell r="E241">
            <v>15.9</v>
          </cell>
          <cell r="F241">
            <v>16.37</v>
          </cell>
          <cell r="G241">
            <v>16.86</v>
          </cell>
          <cell r="H241">
            <v>17.37</v>
          </cell>
          <cell r="I241">
            <v>17.899999999999999</v>
          </cell>
          <cell r="J241">
            <v>18.440000000000001</v>
          </cell>
          <cell r="K241">
            <v>0</v>
          </cell>
          <cell r="L241">
            <v>0</v>
          </cell>
          <cell r="M241" t="str">
            <v>AFSCME Local 88/Conf</v>
          </cell>
        </row>
        <row r="242">
          <cell r="A242">
            <v>7203</v>
          </cell>
          <cell r="B242" t="str">
            <v>LIBRARY PAGE</v>
          </cell>
          <cell r="C242">
            <v>11.87</v>
          </cell>
          <cell r="D242">
            <v>12.21</v>
          </cell>
          <cell r="E242">
            <v>12.58</v>
          </cell>
          <cell r="F242">
            <v>12.97</v>
          </cell>
          <cell r="G242">
            <v>13.35</v>
          </cell>
          <cell r="H242">
            <v>13.73</v>
          </cell>
          <cell r="I242">
            <v>14.14</v>
          </cell>
          <cell r="J242">
            <v>14.56</v>
          </cell>
          <cell r="K242">
            <v>0</v>
          </cell>
          <cell r="L242">
            <v>0</v>
          </cell>
          <cell r="M242" t="str">
            <v>AFSCME Local 88/Conf</v>
          </cell>
        </row>
        <row r="243">
          <cell r="A243">
            <v>7207</v>
          </cell>
          <cell r="B243" t="str">
            <v>GRAPHIC DESIGNER</v>
          </cell>
          <cell r="C243">
            <v>21.38</v>
          </cell>
          <cell r="D243">
            <v>22.04</v>
          </cell>
          <cell r="E243">
            <v>22.68</v>
          </cell>
          <cell r="F243">
            <v>23.36</v>
          </cell>
          <cell r="G243">
            <v>24.09</v>
          </cell>
          <cell r="H243">
            <v>24.76</v>
          </cell>
          <cell r="I243">
            <v>25.54</v>
          </cell>
          <cell r="J243">
            <v>26.3</v>
          </cell>
          <cell r="K243">
            <v>0</v>
          </cell>
          <cell r="L243">
            <v>0</v>
          </cell>
          <cell r="M243" t="str">
            <v>AFSCME Local 88/Conf</v>
          </cell>
        </row>
        <row r="244">
          <cell r="A244">
            <v>7208</v>
          </cell>
          <cell r="B244" t="str">
            <v>PUBLICATION SPECIALIST</v>
          </cell>
          <cell r="C244">
            <v>20.18</v>
          </cell>
          <cell r="D244">
            <v>20.76</v>
          </cell>
          <cell r="E244">
            <v>21.38</v>
          </cell>
          <cell r="F244">
            <v>22.04</v>
          </cell>
          <cell r="G244">
            <v>22.68</v>
          </cell>
          <cell r="H244">
            <v>23.36</v>
          </cell>
          <cell r="I244">
            <v>24.09</v>
          </cell>
          <cell r="J244">
            <v>24.76</v>
          </cell>
          <cell r="K244">
            <v>0</v>
          </cell>
          <cell r="L244">
            <v>0</v>
          </cell>
          <cell r="M244" t="str">
            <v>AFSCME Local 88/Conf</v>
          </cell>
        </row>
        <row r="245">
          <cell r="A245">
            <v>7209</v>
          </cell>
          <cell r="B245" t="str">
            <v>PRINTING SPECIALIST</v>
          </cell>
          <cell r="C245">
            <v>20.76</v>
          </cell>
          <cell r="D245">
            <v>21.38</v>
          </cell>
          <cell r="E245">
            <v>22.04</v>
          </cell>
          <cell r="F245">
            <v>22.68</v>
          </cell>
          <cell r="G245">
            <v>23.36</v>
          </cell>
          <cell r="H245">
            <v>24.09</v>
          </cell>
          <cell r="I245">
            <v>24.76</v>
          </cell>
          <cell r="J245">
            <v>25.54</v>
          </cell>
          <cell r="K245">
            <v>0</v>
          </cell>
          <cell r="L245">
            <v>0</v>
          </cell>
          <cell r="M245" t="str">
            <v>AFSCME Local 88/Conf</v>
          </cell>
        </row>
        <row r="246">
          <cell r="A246">
            <v>7211</v>
          </cell>
          <cell r="B246" t="str">
            <v>LIBRARY ASSISTANT</v>
          </cell>
          <cell r="C246">
            <v>18.440000000000001</v>
          </cell>
          <cell r="D246">
            <v>19</v>
          </cell>
          <cell r="E246">
            <v>19.57</v>
          </cell>
          <cell r="F246">
            <v>20.18</v>
          </cell>
          <cell r="G246">
            <v>20.76</v>
          </cell>
          <cell r="H246">
            <v>21.38</v>
          </cell>
          <cell r="I246">
            <v>22.04</v>
          </cell>
          <cell r="J246">
            <v>22.68</v>
          </cell>
          <cell r="K246">
            <v>0</v>
          </cell>
          <cell r="L246">
            <v>0</v>
          </cell>
          <cell r="M246" t="str">
            <v>AFSCME Local 88/Conf</v>
          </cell>
        </row>
        <row r="247">
          <cell r="A247">
            <v>7222</v>
          </cell>
          <cell r="B247" t="str">
            <v>LIBRARIAN</v>
          </cell>
          <cell r="C247">
            <v>24.76</v>
          </cell>
          <cell r="D247">
            <v>25.54</v>
          </cell>
          <cell r="E247">
            <v>26.3</v>
          </cell>
          <cell r="F247">
            <v>27.09</v>
          </cell>
          <cell r="G247">
            <v>27.89</v>
          </cell>
          <cell r="H247">
            <v>28.72</v>
          </cell>
          <cell r="I247">
            <v>29.61</v>
          </cell>
          <cell r="J247">
            <v>30.47</v>
          </cell>
          <cell r="K247">
            <v>0</v>
          </cell>
          <cell r="L247">
            <v>0</v>
          </cell>
          <cell r="M247" t="str">
            <v>AFSCME Local 88/Conf</v>
          </cell>
        </row>
        <row r="248">
          <cell r="A248">
            <v>7223</v>
          </cell>
          <cell r="B248" t="str">
            <v>LIBRARY OUTREACH SPECIALIST</v>
          </cell>
          <cell r="C248">
            <v>22.68</v>
          </cell>
          <cell r="D248">
            <v>23.36</v>
          </cell>
          <cell r="E248">
            <v>24.09</v>
          </cell>
          <cell r="F248">
            <v>24.76</v>
          </cell>
          <cell r="G248">
            <v>25.54</v>
          </cell>
          <cell r="H248">
            <v>26.3</v>
          </cell>
          <cell r="I248">
            <v>27.09</v>
          </cell>
          <cell r="J248">
            <v>27.89</v>
          </cell>
          <cell r="K248">
            <v>0</v>
          </cell>
          <cell r="L248">
            <v>0</v>
          </cell>
          <cell r="M248" t="str">
            <v>AFSCME Local 88/Conf</v>
          </cell>
        </row>
        <row r="249">
          <cell r="A249">
            <v>7224</v>
          </cell>
          <cell r="B249" t="str">
            <v>LIBRARY MATERIALS PROCESSOR</v>
          </cell>
          <cell r="C249">
            <v>12.58</v>
          </cell>
          <cell r="D249">
            <v>12.97</v>
          </cell>
          <cell r="E249">
            <v>13.35</v>
          </cell>
          <cell r="F249">
            <v>13.73</v>
          </cell>
          <cell r="G249">
            <v>14.14</v>
          </cell>
          <cell r="H249">
            <v>14.56</v>
          </cell>
          <cell r="I249">
            <v>15.01</v>
          </cell>
          <cell r="J249">
            <v>15.44</v>
          </cell>
          <cell r="K249">
            <v>0</v>
          </cell>
          <cell r="L249">
            <v>0</v>
          </cell>
          <cell r="M249" t="str">
            <v>AFSCME Local 88/Conf</v>
          </cell>
        </row>
        <row r="250">
          <cell r="A250">
            <v>7225</v>
          </cell>
          <cell r="B250" t="str">
            <v>LIBRARY EVENTS COORDINATOR</v>
          </cell>
          <cell r="C250">
            <v>21.38</v>
          </cell>
          <cell r="D250">
            <v>22.04</v>
          </cell>
          <cell r="E250">
            <v>22.68</v>
          </cell>
          <cell r="F250">
            <v>23.36</v>
          </cell>
          <cell r="G250">
            <v>24.09</v>
          </cell>
          <cell r="H250">
            <v>24.76</v>
          </cell>
          <cell r="I250">
            <v>25.54</v>
          </cell>
          <cell r="J250">
            <v>26.3</v>
          </cell>
          <cell r="K250">
            <v>0</v>
          </cell>
          <cell r="L250">
            <v>0</v>
          </cell>
          <cell r="M250" t="str">
            <v>AFSCME Local 88/Conf</v>
          </cell>
        </row>
        <row r="251">
          <cell r="A251">
            <v>7230</v>
          </cell>
          <cell r="B251" t="str">
            <v>PRODUCTION ASSISTANT</v>
          </cell>
          <cell r="C251">
            <v>14.56</v>
          </cell>
          <cell r="D251">
            <v>15.01</v>
          </cell>
          <cell r="E251">
            <v>15.44</v>
          </cell>
          <cell r="F251">
            <v>15.9</v>
          </cell>
          <cell r="G251">
            <v>16.37</v>
          </cell>
          <cell r="H251">
            <v>16.86</v>
          </cell>
          <cell r="I251">
            <v>17.37</v>
          </cell>
          <cell r="J251">
            <v>17.899999999999999</v>
          </cell>
          <cell r="K251">
            <v>0</v>
          </cell>
          <cell r="L251">
            <v>0</v>
          </cell>
          <cell r="M251" t="str">
            <v>AFSCME Local 88/Conf</v>
          </cell>
        </row>
        <row r="252">
          <cell r="A252">
            <v>7232</v>
          </cell>
          <cell r="B252" t="str">
            <v>CREATIVE MEDIA COORDINATOR</v>
          </cell>
          <cell r="C252">
            <v>24.09</v>
          </cell>
          <cell r="D252">
            <v>24.76</v>
          </cell>
          <cell r="E252">
            <v>25.54</v>
          </cell>
          <cell r="F252">
            <v>26.3</v>
          </cell>
          <cell r="G252">
            <v>27.09</v>
          </cell>
          <cell r="H252">
            <v>27.89</v>
          </cell>
          <cell r="I252">
            <v>28.72</v>
          </cell>
          <cell r="J252">
            <v>29.61</v>
          </cell>
          <cell r="K252">
            <v>0</v>
          </cell>
          <cell r="L252">
            <v>0</v>
          </cell>
          <cell r="M252" t="str">
            <v>AFSCME Local 88/Conf</v>
          </cell>
        </row>
        <row r="253">
          <cell r="A253">
            <v>8000</v>
          </cell>
          <cell r="B253" t="str">
            <v>TEMPORARY WORKER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 t="str">
            <v>AFSCME Local 88/Conf</v>
          </cell>
        </row>
        <row r="254">
          <cell r="A254">
            <v>8001</v>
          </cell>
          <cell r="B254" t="str">
            <v>ELECTIONS WORKER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 t="str">
            <v>AFSCME Local 88/Conf</v>
          </cell>
        </row>
        <row r="255">
          <cell r="A255">
            <v>8002</v>
          </cell>
          <cell r="B255" t="str">
            <v>INTERPRETER/ON CALL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 t="str">
            <v>AFSCME Local 88/Conf</v>
          </cell>
        </row>
        <row r="256">
          <cell r="A256">
            <v>8003</v>
          </cell>
          <cell r="B256" t="str">
            <v>CLERICAL ASSISTANT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 t="str">
            <v>AFSCME Local 88/Conf</v>
          </cell>
        </row>
        <row r="257">
          <cell r="A257">
            <v>8004</v>
          </cell>
          <cell r="B257" t="str">
            <v>AMERICORPS MEMBER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 t="str">
            <v>Mgmt/Exec Employee</v>
          </cell>
        </row>
        <row r="258">
          <cell r="A258">
            <v>8274</v>
          </cell>
          <cell r="B258" t="str">
            <v>JUVENILE CUSTODY SPEC/ON CALL</v>
          </cell>
          <cell r="C258">
            <v>17.98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 t="str">
            <v>Juv Cust Local 88</v>
          </cell>
        </row>
        <row r="259">
          <cell r="A259">
            <v>9001</v>
          </cell>
          <cell r="B259" t="str">
            <v>LEGISLATIVE/ADMIN SECRETARY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 t="str">
            <v>Tax/Elect Off/El Stf</v>
          </cell>
        </row>
        <row r="260">
          <cell r="A260">
            <v>9002</v>
          </cell>
          <cell r="B260" t="str">
            <v>LEGAL ASSISTANT 1/NR</v>
          </cell>
          <cell r="C260">
            <v>1401.27</v>
          </cell>
          <cell r="D260">
            <v>1681.52</v>
          </cell>
          <cell r="E260">
            <v>1961.78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 t="str">
            <v>Mgmt/Exec Employee</v>
          </cell>
        </row>
        <row r="261">
          <cell r="A261">
            <v>9003</v>
          </cell>
          <cell r="B261" t="str">
            <v>LEGAL ASSISTANT 2/NR</v>
          </cell>
          <cell r="C261">
            <v>1543.99</v>
          </cell>
          <cell r="D261">
            <v>1852.76</v>
          </cell>
          <cell r="E261">
            <v>2161.52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 t="str">
            <v>Mgmt/Exec Employee</v>
          </cell>
        </row>
        <row r="262">
          <cell r="A262">
            <v>9004</v>
          </cell>
          <cell r="B262" t="str">
            <v>LEGAL ASSISTANT SR/NR</v>
          </cell>
          <cell r="C262">
            <v>1789.69</v>
          </cell>
          <cell r="D262">
            <v>2147.66</v>
          </cell>
          <cell r="E262">
            <v>2505.61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 t="str">
            <v>Mgmt/Exec Employee</v>
          </cell>
        </row>
        <row r="263">
          <cell r="A263">
            <v>9005</v>
          </cell>
          <cell r="B263" t="str">
            <v>ADMINISTRATIVE ANALYST/SENIOR</v>
          </cell>
          <cell r="C263">
            <v>2072.11</v>
          </cell>
          <cell r="D263">
            <v>2486.52</v>
          </cell>
          <cell r="E263">
            <v>2900.91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 t="str">
            <v>Mgmt/Exec Employee</v>
          </cell>
        </row>
        <row r="264">
          <cell r="A264">
            <v>9006</v>
          </cell>
          <cell r="B264" t="str">
            <v>ADMINISTRATIVE ANALYST</v>
          </cell>
          <cell r="C264">
            <v>1878.96</v>
          </cell>
          <cell r="D264">
            <v>2254.75</v>
          </cell>
          <cell r="E264">
            <v>2630.54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 t="str">
            <v>Mgmt/Exec Employee</v>
          </cell>
        </row>
        <row r="265">
          <cell r="A265">
            <v>9007</v>
          </cell>
          <cell r="B265" t="str">
            <v>CHAPLAIN</v>
          </cell>
          <cell r="C265">
            <v>1789.69</v>
          </cell>
          <cell r="D265">
            <v>2147.66</v>
          </cell>
          <cell r="E265">
            <v>2505.61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 t="str">
            <v>Mgmt/Exec Employee</v>
          </cell>
        </row>
        <row r="266">
          <cell r="A266">
            <v>9010</v>
          </cell>
          <cell r="B266" t="str">
            <v>MANAGEMENT AUDITOR 1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 t="str">
            <v>Tax/Elect Off/El Stf</v>
          </cell>
        </row>
        <row r="267">
          <cell r="A267">
            <v>9011</v>
          </cell>
          <cell r="B267" t="str">
            <v>OFFICE ASSIST 2/NR</v>
          </cell>
          <cell r="C267">
            <v>1209.71</v>
          </cell>
          <cell r="D267">
            <v>1451.71</v>
          </cell>
          <cell r="E267">
            <v>1693.7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 t="str">
            <v>Mgmt/Exec Employee</v>
          </cell>
        </row>
        <row r="268">
          <cell r="A268">
            <v>9015</v>
          </cell>
          <cell r="B268" t="str">
            <v>BOARD CLERK</v>
          </cell>
          <cell r="C268">
            <v>2517.0700000000002</v>
          </cell>
          <cell r="D268">
            <v>3020.52</v>
          </cell>
          <cell r="E268">
            <v>3523.97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 t="str">
            <v>Mgmt/Exec Employee</v>
          </cell>
        </row>
        <row r="269">
          <cell r="A269">
            <v>9020</v>
          </cell>
          <cell r="B269" t="str">
            <v>FOOD SERVICE MANAGER</v>
          </cell>
          <cell r="C269">
            <v>2072.11</v>
          </cell>
          <cell r="D269">
            <v>2486.52</v>
          </cell>
          <cell r="E269">
            <v>2900.91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 t="str">
            <v>Mgmt/Exec Employee</v>
          </cell>
        </row>
        <row r="270">
          <cell r="A270">
            <v>9024</v>
          </cell>
          <cell r="B270" t="str">
            <v>LAUNDRY SUPERVISOR</v>
          </cell>
          <cell r="C270">
            <v>1878.96</v>
          </cell>
          <cell r="D270">
            <v>2254.75</v>
          </cell>
          <cell r="E270">
            <v>2630.54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 t="str">
            <v>Mgmt/Exec Employee</v>
          </cell>
        </row>
        <row r="271">
          <cell r="A271">
            <v>9025</v>
          </cell>
          <cell r="B271" t="str">
            <v>OPERATIONS SUPERVISOR</v>
          </cell>
          <cell r="C271">
            <v>1878.96</v>
          </cell>
          <cell r="D271">
            <v>2254.75</v>
          </cell>
          <cell r="E271">
            <v>2630.54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 t="str">
            <v>Mgmt/Exec Employee</v>
          </cell>
        </row>
        <row r="272">
          <cell r="A272">
            <v>9026</v>
          </cell>
          <cell r="B272" t="str">
            <v>HEALTH INFORMATION SUPERVISOR</v>
          </cell>
          <cell r="C272">
            <v>1704.72</v>
          </cell>
          <cell r="D272">
            <v>2045.65</v>
          </cell>
          <cell r="E272">
            <v>2386.59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 t="str">
            <v>Mgmt/Exec Employee</v>
          </cell>
        </row>
        <row r="273">
          <cell r="A273">
            <v>9041</v>
          </cell>
          <cell r="B273" t="str">
            <v>RESEARCH/EVALUATION SUPERVISOR</v>
          </cell>
          <cell r="C273">
            <v>2643.12</v>
          </cell>
          <cell r="D273">
            <v>3171.76</v>
          </cell>
          <cell r="E273">
            <v>3700.39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 t="str">
            <v>Mgmt/Exec Employee</v>
          </cell>
        </row>
        <row r="274">
          <cell r="A274">
            <v>9043</v>
          </cell>
          <cell r="B274" t="str">
            <v>RESEARCH/EVALUATION ANALYST/SENIOR NR</v>
          </cell>
          <cell r="C274">
            <v>2397.46</v>
          </cell>
          <cell r="D274">
            <v>2877.01</v>
          </cell>
          <cell r="E274">
            <v>3356.55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 t="str">
            <v>Mgmt/Exec Employee</v>
          </cell>
        </row>
        <row r="275">
          <cell r="A275">
            <v>9044</v>
          </cell>
          <cell r="B275" t="str">
            <v>ERP BUSINESS PROCESS MANAGER</v>
          </cell>
          <cell r="C275">
            <v>2915.06</v>
          </cell>
          <cell r="D275">
            <v>3498.04</v>
          </cell>
          <cell r="E275">
            <v>4081.01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 t="str">
            <v>Mgmt/Exec Employee</v>
          </cell>
        </row>
        <row r="276">
          <cell r="A276">
            <v>9055</v>
          </cell>
          <cell r="B276" t="str">
            <v>LAW CLERK</v>
          </cell>
          <cell r="C276">
            <v>1973.44</v>
          </cell>
          <cell r="D276">
            <v>2368.08</v>
          </cell>
          <cell r="E276">
            <v>2762.72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 t="str">
            <v>Mgmt/Exec Employee</v>
          </cell>
        </row>
        <row r="277">
          <cell r="A277">
            <v>9060</v>
          </cell>
          <cell r="B277" t="str">
            <v>ASST COUNTY ATTORNEY 1</v>
          </cell>
          <cell r="C277">
            <v>2643.12</v>
          </cell>
          <cell r="D277">
            <v>3171.76</v>
          </cell>
          <cell r="E277">
            <v>3700.39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 t="str">
            <v>Mgmt/Exec Employee</v>
          </cell>
        </row>
        <row r="278">
          <cell r="A278">
            <v>9061</v>
          </cell>
          <cell r="B278" t="str">
            <v>HUMAN RESOURCES TECHNICIAN</v>
          </cell>
          <cell r="C278">
            <v>1623.89</v>
          </cell>
          <cell r="D278">
            <v>1948.68</v>
          </cell>
          <cell r="E278">
            <v>2273.48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 t="str">
            <v>Mgmt/Exec Employee</v>
          </cell>
        </row>
        <row r="279">
          <cell r="A279">
            <v>9062</v>
          </cell>
          <cell r="B279" t="str">
            <v>ENVIRONMENTAL HEALTH SUPERVISOR</v>
          </cell>
          <cell r="C279">
            <v>2643.12</v>
          </cell>
          <cell r="D279">
            <v>3171.76</v>
          </cell>
          <cell r="E279">
            <v>3700.39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 t="str">
            <v>Mgmt/Exec Employee</v>
          </cell>
        </row>
        <row r="280">
          <cell r="A280">
            <v>9063</v>
          </cell>
          <cell r="B280" t="str">
            <v>PROJECT MANAGER</v>
          </cell>
          <cell r="C280">
            <v>2517.0700000000002</v>
          </cell>
          <cell r="D280">
            <v>3020.52</v>
          </cell>
          <cell r="E280">
            <v>3523.97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 t="str">
            <v>Mgmt/Exec Employee</v>
          </cell>
        </row>
        <row r="281">
          <cell r="A281">
            <v>9064</v>
          </cell>
          <cell r="B281" t="str">
            <v>CHIEF DEPUTY MEDICAL EXAMINER</v>
          </cell>
          <cell r="C281">
            <v>2284.11</v>
          </cell>
          <cell r="D281">
            <v>2740.92</v>
          </cell>
          <cell r="E281">
            <v>3197.73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 t="str">
            <v>Mgmt/Exec Employee</v>
          </cell>
        </row>
        <row r="282">
          <cell r="A282">
            <v>9080</v>
          </cell>
          <cell r="B282" t="str">
            <v>HUMAN RESOURCES ANALYST 1</v>
          </cell>
          <cell r="C282">
            <v>1878.96</v>
          </cell>
          <cell r="D282">
            <v>2254.75</v>
          </cell>
          <cell r="E282">
            <v>2630.54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 t="str">
            <v>Mgmt/Exec Employee</v>
          </cell>
        </row>
        <row r="283">
          <cell r="A283">
            <v>9116</v>
          </cell>
          <cell r="B283" t="str">
            <v>PUBLIC AFFAIRS COORDINATOR</v>
          </cell>
          <cell r="C283">
            <v>1973.44</v>
          </cell>
          <cell r="D283">
            <v>2368.08</v>
          </cell>
          <cell r="E283">
            <v>2762.72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 t="str">
            <v>Mgmt/Exec Employee</v>
          </cell>
        </row>
        <row r="284">
          <cell r="A284">
            <v>9120</v>
          </cell>
          <cell r="B284" t="str">
            <v>MANAGEMENT AUDITOR 2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 t="str">
            <v>Tax/Elect Off/El Stf</v>
          </cell>
        </row>
        <row r="285">
          <cell r="A285">
            <v>9140</v>
          </cell>
          <cell r="B285" t="str">
            <v>ROAD OPERATIONS SUPERVISOR</v>
          </cell>
          <cell r="C285">
            <v>2072.11</v>
          </cell>
          <cell r="D285">
            <v>2486.52</v>
          </cell>
          <cell r="E285">
            <v>2900.91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 t="str">
            <v>Mgmt/Exec Employee</v>
          </cell>
        </row>
        <row r="286">
          <cell r="A286">
            <v>9146</v>
          </cell>
          <cell r="B286" t="str">
            <v>PLANNER/PRINCIPAL</v>
          </cell>
          <cell r="C286">
            <v>2397.46</v>
          </cell>
          <cell r="D286">
            <v>2877.01</v>
          </cell>
          <cell r="E286">
            <v>3356.55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 t="str">
            <v>Mgmt/Exec Employee</v>
          </cell>
        </row>
        <row r="287">
          <cell r="A287">
            <v>9190</v>
          </cell>
          <cell r="B287" t="str">
            <v>ASST COUNTY ATTORNEY 2</v>
          </cell>
          <cell r="C287">
            <v>3213.1</v>
          </cell>
          <cell r="D287">
            <v>3855.71</v>
          </cell>
          <cell r="E287">
            <v>4498.32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 t="str">
            <v>Mgmt/Exec Employee</v>
          </cell>
        </row>
        <row r="288">
          <cell r="A288">
            <v>9202</v>
          </cell>
          <cell r="B288" t="str">
            <v>MCSO CORRECTIONS PROGRAM ADMIN</v>
          </cell>
          <cell r="C288">
            <v>2397.46</v>
          </cell>
          <cell r="D288">
            <v>2877.01</v>
          </cell>
          <cell r="E288">
            <v>3356.55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 t="str">
            <v>Mgmt/Exec Employee</v>
          </cell>
        </row>
        <row r="289">
          <cell r="A289">
            <v>9280</v>
          </cell>
          <cell r="B289" t="str">
            <v>MANAGEMENT AUDITOR/SENIOR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 t="str">
            <v>Tax/Elect Off/El Stf</v>
          </cell>
        </row>
        <row r="290">
          <cell r="A290">
            <v>9281</v>
          </cell>
          <cell r="B290" t="str">
            <v>DEPUTY AUDITOR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 t="str">
            <v>Tax/Elect Off/El Stf</v>
          </cell>
        </row>
        <row r="291">
          <cell r="A291">
            <v>9335</v>
          </cell>
          <cell r="B291" t="str">
            <v>FINANCE SUPERVISOR</v>
          </cell>
          <cell r="C291">
            <v>2284.11</v>
          </cell>
          <cell r="D291">
            <v>2820.33</v>
          </cell>
          <cell r="E291">
            <v>3356.55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 t="str">
            <v>Mgmt/Exec Employee</v>
          </cell>
        </row>
        <row r="292">
          <cell r="A292">
            <v>9336</v>
          </cell>
          <cell r="B292" t="str">
            <v>FINANCE MANAGER</v>
          </cell>
          <cell r="C292">
            <v>2775.45</v>
          </cell>
          <cell r="D292">
            <v>3428.23</v>
          </cell>
          <cell r="E292">
            <v>4081.01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 t="str">
            <v>Mgmt/Exec Employee</v>
          </cell>
        </row>
        <row r="293">
          <cell r="A293">
            <v>9337</v>
          </cell>
          <cell r="B293" t="str">
            <v>PAYROLL SPECIALIST</v>
          </cell>
          <cell r="C293">
            <v>1878.96</v>
          </cell>
          <cell r="D293">
            <v>2254.75</v>
          </cell>
          <cell r="E293">
            <v>2630.54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 t="str">
            <v>Mgmt/Exec Employee</v>
          </cell>
        </row>
        <row r="294">
          <cell r="A294">
            <v>9354</v>
          </cell>
          <cell r="B294" t="str">
            <v>PHARMACY PROGRAM COORDINATOR</v>
          </cell>
          <cell r="C294">
            <v>3717.12</v>
          </cell>
          <cell r="D294">
            <v>4462.58</v>
          </cell>
          <cell r="E294">
            <v>5208.04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 t="str">
            <v>Mgmt/Exec Employee</v>
          </cell>
        </row>
        <row r="295">
          <cell r="A295">
            <v>9355</v>
          </cell>
          <cell r="B295" t="str">
            <v>PHARMACIST</v>
          </cell>
          <cell r="C295">
            <v>3542.69</v>
          </cell>
          <cell r="D295">
            <v>4251.21</v>
          </cell>
          <cell r="E295">
            <v>4959.72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 t="str">
            <v>Mgmt/Exec Employee</v>
          </cell>
        </row>
        <row r="296">
          <cell r="A296">
            <v>9357</v>
          </cell>
          <cell r="B296" t="str">
            <v>PHARMACY SERVICES DIRECTOR</v>
          </cell>
          <cell r="C296">
            <v>4498.8500000000004</v>
          </cell>
          <cell r="D296">
            <v>5401.06</v>
          </cell>
          <cell r="E296">
            <v>6303.27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 t="str">
            <v>Mgmt/Exec Employee</v>
          </cell>
        </row>
        <row r="297">
          <cell r="A297">
            <v>9360</v>
          </cell>
          <cell r="B297" t="str">
            <v>PROGRAM MANAGER 2</v>
          </cell>
          <cell r="C297">
            <v>2775.45</v>
          </cell>
          <cell r="D297">
            <v>3530.33</v>
          </cell>
          <cell r="E297">
            <v>4285.2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 t="str">
            <v>Mgmt/Exec Employee</v>
          </cell>
        </row>
        <row r="298">
          <cell r="A298">
            <v>9361</v>
          </cell>
          <cell r="B298" t="str">
            <v>PROGRAM SUPERVISOR</v>
          </cell>
          <cell r="C298">
            <v>2175.04</v>
          </cell>
          <cell r="D298">
            <v>2765.8</v>
          </cell>
          <cell r="E298">
            <v>3356.55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 t="str">
            <v>Mgmt/Exec Employee</v>
          </cell>
        </row>
        <row r="299">
          <cell r="A299">
            <v>9362</v>
          </cell>
          <cell r="B299" t="str">
            <v>PROGRAM MANAGER/SENIOR</v>
          </cell>
          <cell r="C299">
            <v>3213.1</v>
          </cell>
          <cell r="D299">
            <v>4086.41</v>
          </cell>
          <cell r="E299">
            <v>4959.72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 t="str">
            <v>Mgmt/Exec Employee</v>
          </cell>
        </row>
        <row r="300">
          <cell r="A300">
            <v>9390</v>
          </cell>
          <cell r="B300" t="str">
            <v>DENTIST</v>
          </cell>
          <cell r="C300">
            <v>4079.02</v>
          </cell>
          <cell r="D300">
            <v>4894.82</v>
          </cell>
          <cell r="E300">
            <v>5710.62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 t="str">
            <v>Mgmt/Exec Employee</v>
          </cell>
        </row>
        <row r="301">
          <cell r="A301">
            <v>9391</v>
          </cell>
          <cell r="B301" t="str">
            <v>CLINICAL SUPERVISOR</v>
          </cell>
          <cell r="C301">
            <v>2175.04</v>
          </cell>
          <cell r="D301">
            <v>2610</v>
          </cell>
          <cell r="E301">
            <v>3044.95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 t="str">
            <v>Mgmt/Exec Employee</v>
          </cell>
        </row>
        <row r="302">
          <cell r="A302">
            <v>9400</v>
          </cell>
          <cell r="B302" t="str">
            <v>STAFF ASSISTANT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 t="str">
            <v>Tax/Elect Off/El Stf</v>
          </cell>
        </row>
        <row r="303">
          <cell r="A303">
            <v>9430</v>
          </cell>
          <cell r="B303" t="str">
            <v>DENTIST/SENIOR</v>
          </cell>
          <cell r="C303">
            <v>4284.72</v>
          </cell>
          <cell r="D303">
            <v>5141.63</v>
          </cell>
          <cell r="E303">
            <v>5998.55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 t="str">
            <v>Mgmt/Exec Employee</v>
          </cell>
        </row>
        <row r="304">
          <cell r="A304">
            <v>9440</v>
          </cell>
          <cell r="B304" t="str">
            <v>ASST COUNTY ATTORNEY/SENIOR</v>
          </cell>
          <cell r="C304">
            <v>3717.12</v>
          </cell>
          <cell r="D304">
            <v>4462.58</v>
          </cell>
          <cell r="E304">
            <v>5208.04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 t="str">
            <v>Mgmt/Exec Employee</v>
          </cell>
        </row>
        <row r="305">
          <cell r="A305">
            <v>9445</v>
          </cell>
          <cell r="B305" t="str">
            <v>D A INVESTIGATOR/CHIEF</v>
          </cell>
          <cell r="C305">
            <v>2175.04</v>
          </cell>
          <cell r="D305">
            <v>2765.8</v>
          </cell>
          <cell r="E305">
            <v>3356.55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 t="str">
            <v>Mgmt/Exec Employee</v>
          </cell>
        </row>
        <row r="306">
          <cell r="A306">
            <v>9450</v>
          </cell>
          <cell r="B306" t="str">
            <v>DEPUTY DISTRICT ATTORNEY/CHIEF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 t="str">
            <v>Tax/Elect Off/El Stf</v>
          </cell>
        </row>
        <row r="307">
          <cell r="A307">
            <v>9451</v>
          </cell>
          <cell r="B307" t="str">
            <v>IT SUPERVISOR</v>
          </cell>
          <cell r="C307">
            <v>2915.06</v>
          </cell>
          <cell r="D307">
            <v>3498.04</v>
          </cell>
          <cell r="E307">
            <v>4081.01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 t="str">
            <v>Mgmt/Exec Employee</v>
          </cell>
        </row>
        <row r="308">
          <cell r="A308">
            <v>9452</v>
          </cell>
          <cell r="B308" t="str">
            <v>IT MANAGER 1</v>
          </cell>
          <cell r="C308">
            <v>3213.1</v>
          </cell>
          <cell r="D308">
            <v>3855.71</v>
          </cell>
          <cell r="E308">
            <v>4498.32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 t="str">
            <v>Mgmt/Exec Employee</v>
          </cell>
        </row>
        <row r="309">
          <cell r="A309">
            <v>9453</v>
          </cell>
          <cell r="B309" t="str">
            <v>IT MANAGER 2</v>
          </cell>
          <cell r="C309">
            <v>3542.69</v>
          </cell>
          <cell r="D309">
            <v>4251.21</v>
          </cell>
          <cell r="E309">
            <v>4959.72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 t="str">
            <v>Mgmt/Exec Employee</v>
          </cell>
        </row>
        <row r="310">
          <cell r="A310">
            <v>9454</v>
          </cell>
          <cell r="B310" t="str">
            <v>IT MANAGER/SENIOR</v>
          </cell>
          <cell r="C310">
            <v>4079.02</v>
          </cell>
          <cell r="D310">
            <v>4894.82</v>
          </cell>
          <cell r="E310">
            <v>5710.62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 t="str">
            <v>Mgmt/Exec Employee</v>
          </cell>
        </row>
        <row r="311">
          <cell r="A311">
            <v>9455</v>
          </cell>
          <cell r="B311" t="str">
            <v>CHIEF INFORMATION OFFICER</v>
          </cell>
          <cell r="C311">
            <v>4498.8500000000004</v>
          </cell>
          <cell r="D311">
            <v>5401.06</v>
          </cell>
          <cell r="E311">
            <v>6303.27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 t="str">
            <v>Mgmt/Exec Employee</v>
          </cell>
        </row>
        <row r="312">
          <cell r="A312">
            <v>9456</v>
          </cell>
          <cell r="B312" t="str">
            <v>IT SECURITY MANAGER</v>
          </cell>
          <cell r="C312">
            <v>3213.1</v>
          </cell>
          <cell r="D312">
            <v>3855.71</v>
          </cell>
          <cell r="E312">
            <v>4498.32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 t="str">
            <v>Mgmt/Exec Employee</v>
          </cell>
        </row>
        <row r="313">
          <cell r="A313">
            <v>9458</v>
          </cell>
          <cell r="B313" t="str">
            <v>IT PROJECT MANAGER 1</v>
          </cell>
          <cell r="C313">
            <v>3213.1</v>
          </cell>
          <cell r="D313">
            <v>3855.71</v>
          </cell>
          <cell r="E313">
            <v>4498.32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 t="str">
            <v>Mgmt/Exec Employee</v>
          </cell>
        </row>
        <row r="314">
          <cell r="A314">
            <v>9459</v>
          </cell>
          <cell r="B314" t="str">
            <v>IT PROJECT MANAGER 2</v>
          </cell>
          <cell r="C314">
            <v>3542.69</v>
          </cell>
          <cell r="D314">
            <v>4251.21</v>
          </cell>
          <cell r="E314">
            <v>4959.72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 t="str">
            <v>Mgmt/Exec Employee</v>
          </cell>
        </row>
        <row r="315">
          <cell r="A315">
            <v>9460</v>
          </cell>
          <cell r="B315" t="str">
            <v>EXECUTIVE ASSISTANT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 t="str">
            <v>Tax/Elect Off/El Stf</v>
          </cell>
        </row>
        <row r="316">
          <cell r="A316">
            <v>9465</v>
          </cell>
          <cell r="B316" t="str">
            <v>DEPUTY DIST ATTY/FIRST ASST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 t="str">
            <v>Tax/Elect Off/El Stf</v>
          </cell>
        </row>
        <row r="317">
          <cell r="A317">
            <v>9490</v>
          </cell>
          <cell r="B317" t="str">
            <v>PHYSICIAN</v>
          </cell>
          <cell r="C317">
            <v>4959.96</v>
          </cell>
          <cell r="D317">
            <v>5954.7</v>
          </cell>
          <cell r="E317">
            <v>6949.44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 t="str">
            <v>Mgmt/Exec Employee</v>
          </cell>
        </row>
        <row r="318">
          <cell r="A318">
            <v>9499</v>
          </cell>
          <cell r="B318" t="str">
            <v>DENTAL DIRECTOR/CLINICAL</v>
          </cell>
          <cell r="C318">
            <v>4723.82</v>
          </cell>
          <cell r="D318">
            <v>5668.57</v>
          </cell>
          <cell r="E318">
            <v>6613.31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 t="str">
            <v>Mgmt/Exec Employee</v>
          </cell>
        </row>
        <row r="319">
          <cell r="A319">
            <v>9500</v>
          </cell>
          <cell r="B319" t="str">
            <v>DENTAL HEALTH OFFICER</v>
          </cell>
          <cell r="C319">
            <v>4284.72</v>
          </cell>
          <cell r="D319">
            <v>5141.63</v>
          </cell>
          <cell r="E319">
            <v>5998.55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 t="str">
            <v>Mgmt/Exec Employee</v>
          </cell>
        </row>
        <row r="320">
          <cell r="A320">
            <v>9510</v>
          </cell>
          <cell r="B320" t="str">
            <v>COUNTY ATTORNEY</v>
          </cell>
          <cell r="C320">
            <v>4723.82</v>
          </cell>
          <cell r="D320">
            <v>6007.53</v>
          </cell>
          <cell r="E320">
            <v>7291.24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 t="str">
            <v>Mgmt/Exec Employee</v>
          </cell>
        </row>
        <row r="321">
          <cell r="A321">
            <v>9515</v>
          </cell>
          <cell r="B321" t="str">
            <v>COUNTY WEB MANAGER</v>
          </cell>
          <cell r="C321">
            <v>3060.91</v>
          </cell>
          <cell r="D321">
            <v>3673.06</v>
          </cell>
          <cell r="E321">
            <v>4285.2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 t="str">
            <v>Mgmt/Exec Employee</v>
          </cell>
        </row>
        <row r="322">
          <cell r="A322">
            <v>9520</v>
          </cell>
          <cell r="B322" t="str">
            <v>MEDICAL DIRECTOR</v>
          </cell>
          <cell r="C322">
            <v>5207.95</v>
          </cell>
          <cell r="D322">
            <v>6249.6</v>
          </cell>
          <cell r="E322">
            <v>7291.24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 t="str">
            <v>Mgmt/Exec Employee</v>
          </cell>
        </row>
        <row r="323">
          <cell r="A323">
            <v>9530</v>
          </cell>
          <cell r="B323" t="str">
            <v>EMS MEDICAL DIRECTOR</v>
          </cell>
          <cell r="C323">
            <v>5741.78</v>
          </cell>
          <cell r="D323">
            <v>6890.13</v>
          </cell>
          <cell r="E323">
            <v>8038.47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 t="str">
            <v>Mgmt/Exec Employee</v>
          </cell>
        </row>
        <row r="324">
          <cell r="A324">
            <v>9540</v>
          </cell>
          <cell r="B324" t="str">
            <v>DEPUTY HEALTH OFFICER</v>
          </cell>
          <cell r="C324">
            <v>4959.96</v>
          </cell>
          <cell r="D324">
            <v>5954.7</v>
          </cell>
          <cell r="E324">
            <v>6949.44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 t="str">
            <v>Mgmt/Exec Employee</v>
          </cell>
        </row>
        <row r="325">
          <cell r="A325">
            <v>9541</v>
          </cell>
          <cell r="B325" t="str">
            <v>DEPUTY MEDICAL DIRECTOR</v>
          </cell>
          <cell r="C325">
            <v>4959.96</v>
          </cell>
          <cell r="D325">
            <v>5954.7</v>
          </cell>
          <cell r="E325">
            <v>6949.44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 t="str">
            <v>Mgmt/Exec Employee</v>
          </cell>
        </row>
        <row r="326">
          <cell r="A326">
            <v>9550</v>
          </cell>
          <cell r="B326" t="str">
            <v>HEALTH OFFICER</v>
          </cell>
          <cell r="C326">
            <v>5468.33</v>
          </cell>
          <cell r="D326">
            <v>6565.07</v>
          </cell>
          <cell r="E326">
            <v>7661.81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 t="str">
            <v>Mgmt/Exec Employee</v>
          </cell>
        </row>
        <row r="327">
          <cell r="A327">
            <v>9603</v>
          </cell>
          <cell r="B327" t="str">
            <v>AA/EEO OFFICER</v>
          </cell>
          <cell r="C327">
            <v>2775.45</v>
          </cell>
          <cell r="D327">
            <v>3330.5</v>
          </cell>
          <cell r="E327">
            <v>3885.56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 t="str">
            <v>Mgmt/Exec Employee</v>
          </cell>
        </row>
        <row r="328">
          <cell r="A328">
            <v>9607</v>
          </cell>
          <cell r="B328" t="str">
            <v>ADMINISTRATIVE SERV OFFICER</v>
          </cell>
          <cell r="C328">
            <v>2397.46</v>
          </cell>
          <cell r="D328">
            <v>2877.01</v>
          </cell>
          <cell r="E328">
            <v>3356.55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 t="str">
            <v>Mgmt/Exec Employee</v>
          </cell>
        </row>
        <row r="329">
          <cell r="A329">
            <v>9610</v>
          </cell>
          <cell r="B329" t="str">
            <v>DEPARTMENT DIRECTOR 1</v>
          </cell>
          <cell r="C329">
            <v>4079.02</v>
          </cell>
          <cell r="D329">
            <v>5191.1499999999996</v>
          </cell>
          <cell r="E329">
            <v>6303.27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 t="str">
            <v>Mgmt/Exec Employee</v>
          </cell>
        </row>
        <row r="330">
          <cell r="A330">
            <v>9613</v>
          </cell>
          <cell r="B330" t="str">
            <v>DEPARTMENT DIRECTOR 2</v>
          </cell>
          <cell r="C330">
            <v>4723.82</v>
          </cell>
          <cell r="D330">
            <v>6007.53</v>
          </cell>
          <cell r="E330">
            <v>7291.24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 t="str">
            <v>Mgmt/Exec Employee</v>
          </cell>
        </row>
        <row r="331">
          <cell r="A331">
            <v>9615</v>
          </cell>
          <cell r="B331" t="str">
            <v>PROGRAM MANAGER 1</v>
          </cell>
          <cell r="C331">
            <v>2517.0700000000002</v>
          </cell>
          <cell r="D331">
            <v>3201.31</v>
          </cell>
          <cell r="E331">
            <v>3885.56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str">
            <v>Mgmt/Exec Employee</v>
          </cell>
        </row>
        <row r="332">
          <cell r="A332">
            <v>9616</v>
          </cell>
          <cell r="B332" t="str">
            <v>ANIMAL CONTROL MANAGER</v>
          </cell>
          <cell r="C332">
            <v>2915.06</v>
          </cell>
          <cell r="D332">
            <v>3498.04</v>
          </cell>
          <cell r="E332">
            <v>4081.01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 t="str">
            <v>Mgmt/Exec Employee</v>
          </cell>
        </row>
        <row r="333">
          <cell r="A333">
            <v>9617</v>
          </cell>
          <cell r="B333" t="str">
            <v>COUNTY BUSINESS SERVICES MGR</v>
          </cell>
          <cell r="C333">
            <v>4079.02</v>
          </cell>
          <cell r="D333">
            <v>5191.1499999999996</v>
          </cell>
          <cell r="E333">
            <v>6303.27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 t="str">
            <v>Mgmt/Exec Employee</v>
          </cell>
        </row>
        <row r="334">
          <cell r="A334">
            <v>9619</v>
          </cell>
          <cell r="B334" t="str">
            <v>DEPUTY DIRECTOR</v>
          </cell>
          <cell r="C334">
            <v>3373.73</v>
          </cell>
          <cell r="D334">
            <v>4048.46</v>
          </cell>
          <cell r="E334">
            <v>4723.1899999999996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str">
            <v>Mgmt/Exec Employee</v>
          </cell>
        </row>
        <row r="335">
          <cell r="A335">
            <v>9620</v>
          </cell>
          <cell r="B335" t="str">
            <v>COMMUNITY JUSTICE MANAGER</v>
          </cell>
          <cell r="C335">
            <v>2397.46</v>
          </cell>
          <cell r="D335">
            <v>3048.93</v>
          </cell>
          <cell r="E335">
            <v>3700.39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 t="str">
            <v>Mgmt/Exec Employee</v>
          </cell>
        </row>
        <row r="336">
          <cell r="A336">
            <v>9621</v>
          </cell>
          <cell r="B336" t="str">
            <v>HUMAN RESOURCES MANAGER 2</v>
          </cell>
          <cell r="C336">
            <v>3060.91</v>
          </cell>
          <cell r="D336">
            <v>3673.06</v>
          </cell>
          <cell r="E336">
            <v>4285.2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 t="str">
            <v>Mgmt/Exec Employee</v>
          </cell>
        </row>
        <row r="337">
          <cell r="A337">
            <v>9622</v>
          </cell>
          <cell r="B337" t="str">
            <v>MCSO CORRECTIONS PROGRAM MANAGER</v>
          </cell>
          <cell r="C337">
            <v>2643.12</v>
          </cell>
          <cell r="D337">
            <v>3171.76</v>
          </cell>
          <cell r="E337">
            <v>3700.39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 t="str">
            <v>Mgmt/Exec Employee</v>
          </cell>
        </row>
        <row r="338">
          <cell r="A338">
            <v>9623</v>
          </cell>
          <cell r="B338" t="str">
            <v>BRIDGE MAINTENANCE SUPERVISOR</v>
          </cell>
          <cell r="C338">
            <v>2175.04</v>
          </cell>
          <cell r="D338">
            <v>2610</v>
          </cell>
          <cell r="E338">
            <v>3044.95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 t="str">
            <v>Mgmt/Exec Employee</v>
          </cell>
        </row>
        <row r="339">
          <cell r="A339">
            <v>9624</v>
          </cell>
          <cell r="B339" t="str">
            <v>BRIDGE SERVICES MANAGER</v>
          </cell>
          <cell r="C339">
            <v>3213.1</v>
          </cell>
          <cell r="D339">
            <v>3855.71</v>
          </cell>
          <cell r="E339">
            <v>4498.32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 t="str">
            <v>Mgmt/Exec Employee</v>
          </cell>
        </row>
        <row r="340">
          <cell r="A340">
            <v>9625</v>
          </cell>
          <cell r="B340" t="str">
            <v>CHIEF DEPUTY</v>
          </cell>
          <cell r="C340">
            <v>4079.02</v>
          </cell>
          <cell r="D340">
            <v>4894.82</v>
          </cell>
          <cell r="E340">
            <v>5710.62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 t="str">
            <v>Mgmt/Exec Employee</v>
          </cell>
        </row>
        <row r="341">
          <cell r="A341">
            <v>9626</v>
          </cell>
          <cell r="B341" t="str">
            <v>UNDERSHERIFF</v>
          </cell>
          <cell r="C341">
            <v>0</v>
          </cell>
          <cell r="D341">
            <v>0</v>
          </cell>
          <cell r="E341">
            <v>5250.54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 t="str">
            <v>Mgmt/Exec Employee</v>
          </cell>
        </row>
        <row r="342">
          <cell r="A342">
            <v>9627</v>
          </cell>
          <cell r="B342" t="str">
            <v>CAPTAIN</v>
          </cell>
          <cell r="C342">
            <v>3717.12</v>
          </cell>
          <cell r="D342">
            <v>4462.58</v>
          </cell>
          <cell r="E342">
            <v>5208.04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 t="str">
            <v>Mgmt/Exec Employee</v>
          </cell>
        </row>
        <row r="343">
          <cell r="A343">
            <v>9628</v>
          </cell>
          <cell r="B343" t="str">
            <v>CARTOGRAPHY SUPERVISOR</v>
          </cell>
          <cell r="C343">
            <v>1878.96</v>
          </cell>
          <cell r="D343">
            <v>2254.75</v>
          </cell>
          <cell r="E343">
            <v>2630.54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 t="str">
            <v>Mgmt/Exec Employee</v>
          </cell>
        </row>
        <row r="344">
          <cell r="A344">
            <v>9630</v>
          </cell>
          <cell r="B344" t="str">
            <v>CHIEF APPRAISER</v>
          </cell>
          <cell r="C344">
            <v>2775.45</v>
          </cell>
          <cell r="D344">
            <v>3428.23</v>
          </cell>
          <cell r="E344">
            <v>4081.01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 t="str">
            <v>Mgmt/Exec Employee</v>
          </cell>
        </row>
        <row r="345">
          <cell r="A345">
            <v>9631</v>
          </cell>
          <cell r="B345" t="str">
            <v>DEPUTY COUNTY ATTORNEY</v>
          </cell>
          <cell r="C345">
            <v>4284.72</v>
          </cell>
          <cell r="D345">
            <v>5141.63</v>
          </cell>
          <cell r="E345">
            <v>5998.55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 t="str">
            <v>Mgmt/Exec Employee</v>
          </cell>
        </row>
        <row r="346">
          <cell r="A346">
            <v>9634</v>
          </cell>
          <cell r="B346" t="str">
            <v>ADMINISTRATIVE SECRETARY/NR</v>
          </cell>
          <cell r="C346">
            <v>1543.99</v>
          </cell>
          <cell r="D346">
            <v>1852.76</v>
          </cell>
          <cell r="E346">
            <v>2161.52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 t="str">
            <v>Mgmt/Exec Employee</v>
          </cell>
        </row>
        <row r="347">
          <cell r="A347">
            <v>9640</v>
          </cell>
          <cell r="B347" t="str">
            <v>MCSO VOLUNTEER PROGRAM COORDINATOR</v>
          </cell>
          <cell r="C347">
            <v>1973.44</v>
          </cell>
          <cell r="D347">
            <v>2368.08</v>
          </cell>
          <cell r="E347">
            <v>2762.72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 t="str">
            <v>Mgmt/Exec Employee</v>
          </cell>
        </row>
        <row r="348">
          <cell r="A348">
            <v>9643</v>
          </cell>
          <cell r="B348" t="str">
            <v>CONSTRUCTION PROJECTS ADMIN</v>
          </cell>
          <cell r="C348">
            <v>2643.12</v>
          </cell>
          <cell r="D348">
            <v>3171.76</v>
          </cell>
          <cell r="E348">
            <v>3700.39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 t="str">
            <v>Mgmt/Exec Employee</v>
          </cell>
        </row>
        <row r="349">
          <cell r="A349">
            <v>9646</v>
          </cell>
          <cell r="B349" t="str">
            <v>MCSO RECORDS UNIT MANAGER</v>
          </cell>
          <cell r="C349">
            <v>2775.45</v>
          </cell>
          <cell r="D349">
            <v>3330.5</v>
          </cell>
          <cell r="E349">
            <v>3885.56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 t="str">
            <v>Mgmt/Exec Employee</v>
          </cell>
        </row>
        <row r="350">
          <cell r="A350">
            <v>9647</v>
          </cell>
          <cell r="B350" t="str">
            <v>LIEUTENANT/CORRECTIONS</v>
          </cell>
          <cell r="C350">
            <v>3373.73</v>
          </cell>
          <cell r="D350">
            <v>4048.46</v>
          </cell>
          <cell r="E350">
            <v>4723.1899999999996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str">
            <v>Mgmt/Exec Employee</v>
          </cell>
        </row>
        <row r="351">
          <cell r="A351">
            <v>9649</v>
          </cell>
          <cell r="B351" t="str">
            <v>COUNTY SURVEYOR</v>
          </cell>
          <cell r="C351">
            <v>2915.06</v>
          </cell>
          <cell r="D351">
            <v>3498.04</v>
          </cell>
          <cell r="E351">
            <v>4081.01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 t="str">
            <v>Mgmt/Exec Employee</v>
          </cell>
        </row>
        <row r="352">
          <cell r="A352">
            <v>9650</v>
          </cell>
          <cell r="B352" t="str">
            <v>LIEUTENANT ENHANCED</v>
          </cell>
          <cell r="C352">
            <v>3857.12</v>
          </cell>
          <cell r="D352">
            <v>4242.93</v>
          </cell>
          <cell r="E352">
            <v>4628.75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 t="str">
            <v>Mgmt/Exec Employee</v>
          </cell>
        </row>
        <row r="353">
          <cell r="A353">
            <v>9663</v>
          </cell>
          <cell r="B353" t="str">
            <v>DISTRIBUTION SUPERVISOR</v>
          </cell>
          <cell r="C353">
            <v>1789.69</v>
          </cell>
          <cell r="D353">
            <v>2147.66</v>
          </cell>
          <cell r="E353">
            <v>2505.61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 t="str">
            <v>Mgmt/Exec Employee</v>
          </cell>
        </row>
        <row r="354">
          <cell r="A354">
            <v>9664</v>
          </cell>
          <cell r="B354" t="str">
            <v>D A OPERATIONS MANAGER</v>
          </cell>
          <cell r="C354">
            <v>2775.45</v>
          </cell>
          <cell r="D354">
            <v>3330.5</v>
          </cell>
          <cell r="E354">
            <v>3885.56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 t="str">
            <v>Mgmt/Exec Employee</v>
          </cell>
        </row>
        <row r="355">
          <cell r="A355">
            <v>9665</v>
          </cell>
          <cell r="B355" t="str">
            <v>ELECTIONS ADMINISTRATOR</v>
          </cell>
          <cell r="C355">
            <v>2175.04</v>
          </cell>
          <cell r="D355">
            <v>2610</v>
          </cell>
          <cell r="E355">
            <v>3044.95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 t="str">
            <v>Mgmt/Exec Employee</v>
          </cell>
        </row>
        <row r="356">
          <cell r="A356">
            <v>9666</v>
          </cell>
          <cell r="B356" t="str">
            <v>ELECTIONS MANAGER</v>
          </cell>
          <cell r="C356">
            <v>2915.06</v>
          </cell>
          <cell r="D356">
            <v>3498.04</v>
          </cell>
          <cell r="E356">
            <v>4081.01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 t="str">
            <v>Mgmt/Exec Employee</v>
          </cell>
        </row>
        <row r="357">
          <cell r="A357">
            <v>9667</v>
          </cell>
          <cell r="B357" t="str">
            <v>EMERGENCY MANAGEMENT ADMIN</v>
          </cell>
          <cell r="C357">
            <v>2397.46</v>
          </cell>
          <cell r="D357">
            <v>2877.01</v>
          </cell>
          <cell r="E357">
            <v>3356.55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 t="str">
            <v>Mgmt/Exec Employee</v>
          </cell>
        </row>
        <row r="358">
          <cell r="A358">
            <v>9668</v>
          </cell>
          <cell r="B358" t="str">
            <v>HUMAN RESOURCES DIRECTOR</v>
          </cell>
          <cell r="C358">
            <v>4284.72</v>
          </cell>
          <cell r="D358">
            <v>5141.63</v>
          </cell>
          <cell r="E358">
            <v>5998.55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 t="str">
            <v>Mgmt/Exec Employee</v>
          </cell>
        </row>
        <row r="359">
          <cell r="A359">
            <v>9669</v>
          </cell>
          <cell r="B359" t="str">
            <v>HUMAN RESOURCES MANAGER/SENIOR</v>
          </cell>
          <cell r="C359">
            <v>3542.69</v>
          </cell>
          <cell r="D359">
            <v>4251.21</v>
          </cell>
          <cell r="E359">
            <v>4959.72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 t="str">
            <v>Mgmt/Exec Employee</v>
          </cell>
        </row>
        <row r="360">
          <cell r="A360">
            <v>9670</v>
          </cell>
          <cell r="B360" t="str">
            <v>HUMAN RESOURCES ANALYST 2</v>
          </cell>
          <cell r="C360">
            <v>2175.04</v>
          </cell>
          <cell r="D360">
            <v>2610</v>
          </cell>
          <cell r="E360">
            <v>3044.95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 t="str">
            <v>Mgmt/Exec Employee</v>
          </cell>
        </row>
        <row r="361">
          <cell r="A361">
            <v>9671</v>
          </cell>
          <cell r="B361" t="str">
            <v>ENGINEERING SERVICES MANAGER 1</v>
          </cell>
          <cell r="C361">
            <v>2775.45</v>
          </cell>
          <cell r="D361">
            <v>3330.5</v>
          </cell>
          <cell r="E361">
            <v>3885.56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 t="str">
            <v>Mgmt/Exec Employee</v>
          </cell>
        </row>
        <row r="362">
          <cell r="A362">
            <v>9672</v>
          </cell>
          <cell r="B362" t="str">
            <v>ENGINEERING SERVICES MANAGER 2</v>
          </cell>
          <cell r="C362">
            <v>3213.1</v>
          </cell>
          <cell r="D362">
            <v>3855.71</v>
          </cell>
          <cell r="E362">
            <v>4498.32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 t="str">
            <v>Mgmt/Exec Employee</v>
          </cell>
        </row>
        <row r="363">
          <cell r="A363">
            <v>9673</v>
          </cell>
          <cell r="B363" t="str">
            <v>AUXILIARY SERVICES MANAGER</v>
          </cell>
          <cell r="C363">
            <v>2775.45</v>
          </cell>
          <cell r="D363">
            <v>3330.5</v>
          </cell>
          <cell r="E363">
            <v>3885.56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 t="str">
            <v>Mgmt/Exec Employee</v>
          </cell>
        </row>
        <row r="364">
          <cell r="A364">
            <v>9674</v>
          </cell>
          <cell r="B364" t="str">
            <v>SURVEY SUPERVISOR</v>
          </cell>
          <cell r="C364">
            <v>2397.46</v>
          </cell>
          <cell r="D364">
            <v>2877.01</v>
          </cell>
          <cell r="E364">
            <v>3356.55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 t="str">
            <v>Mgmt/Exec Employee</v>
          </cell>
        </row>
        <row r="365">
          <cell r="A365">
            <v>9675</v>
          </cell>
          <cell r="B365" t="str">
            <v>GRAPHIC DESIGNER/NR</v>
          </cell>
          <cell r="C365">
            <v>1789.69</v>
          </cell>
          <cell r="D365">
            <v>2147.66</v>
          </cell>
          <cell r="E365">
            <v>2505.61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 t="str">
            <v>Mgmt/Exec Employee</v>
          </cell>
        </row>
        <row r="366">
          <cell r="A366">
            <v>9677</v>
          </cell>
          <cell r="B366" t="str">
            <v>PRODUCTION SUPERVISOR</v>
          </cell>
          <cell r="C366">
            <v>1973.44</v>
          </cell>
          <cell r="D366">
            <v>2368.08</v>
          </cell>
          <cell r="E366">
            <v>2762.72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 t="str">
            <v>Mgmt/Exec Employee</v>
          </cell>
        </row>
        <row r="367">
          <cell r="A367">
            <v>9683</v>
          </cell>
          <cell r="B367" t="str">
            <v>DEVELOP/COMMUNICATIONS COORD</v>
          </cell>
          <cell r="C367">
            <v>2284.11</v>
          </cell>
          <cell r="D367">
            <v>2740.92</v>
          </cell>
          <cell r="E367">
            <v>3197.73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 t="str">
            <v>Mgmt/Exec Employee</v>
          </cell>
        </row>
        <row r="368">
          <cell r="A368">
            <v>9684</v>
          </cell>
          <cell r="B368" t="str">
            <v>FAMILY SERVICES MANAGER</v>
          </cell>
          <cell r="C368">
            <v>2775.45</v>
          </cell>
          <cell r="D368">
            <v>3330.5</v>
          </cell>
          <cell r="E368">
            <v>3885.56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 t="str">
            <v>Mgmt/Exec Employee</v>
          </cell>
        </row>
        <row r="369">
          <cell r="A369">
            <v>9686</v>
          </cell>
          <cell r="B369" t="str">
            <v>FACILITIES DEV &amp; SERVICES MGR</v>
          </cell>
          <cell r="C369">
            <v>2775.45</v>
          </cell>
          <cell r="D369">
            <v>3330.5</v>
          </cell>
          <cell r="E369">
            <v>3885.56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 t="str">
            <v>Mgmt/Exec Employee</v>
          </cell>
        </row>
        <row r="370">
          <cell r="A370">
            <v>9689</v>
          </cell>
          <cell r="B370" t="str">
            <v>FLEET MAINTENANCE SUPERVISOR</v>
          </cell>
          <cell r="C370">
            <v>2175.04</v>
          </cell>
          <cell r="D370">
            <v>2610</v>
          </cell>
          <cell r="E370">
            <v>3044.95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 t="str">
            <v>Mgmt/Exec Employee</v>
          </cell>
        </row>
        <row r="371">
          <cell r="A371">
            <v>9691</v>
          </cell>
          <cell r="B371" t="str">
            <v>TAX COLLECTION/RECORDS ADMIN</v>
          </cell>
          <cell r="C371">
            <v>2517.0700000000002</v>
          </cell>
          <cell r="D371">
            <v>3020.52</v>
          </cell>
          <cell r="E371">
            <v>3523.97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 t="str">
            <v>Mgmt/Exec Employee</v>
          </cell>
        </row>
        <row r="372">
          <cell r="A372">
            <v>9694</v>
          </cell>
          <cell r="B372" t="str">
            <v>HEALTH SERVICES MANAGER</v>
          </cell>
          <cell r="C372">
            <v>2915.06</v>
          </cell>
          <cell r="D372">
            <v>3498.04</v>
          </cell>
          <cell r="E372">
            <v>4081.01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 t="str">
            <v>Mgmt/Exec Employee</v>
          </cell>
        </row>
        <row r="373">
          <cell r="A373">
            <v>9695</v>
          </cell>
          <cell r="B373" t="str">
            <v>HEALTH SERVICES MANAGER/SENIOR</v>
          </cell>
          <cell r="C373">
            <v>3373.73</v>
          </cell>
          <cell r="D373">
            <v>4048.46</v>
          </cell>
          <cell r="E373">
            <v>4723.1899999999996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 t="str">
            <v>Mgmt/Exec Employee</v>
          </cell>
        </row>
        <row r="374">
          <cell r="A374">
            <v>9697</v>
          </cell>
          <cell r="B374" t="str">
            <v>NUTRITIONIST SUPERVISOR</v>
          </cell>
          <cell r="C374">
            <v>2072.11</v>
          </cell>
          <cell r="D374">
            <v>2486.52</v>
          </cell>
          <cell r="E374">
            <v>2900.91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 t="str">
            <v>Mgmt/Exec Employee</v>
          </cell>
        </row>
        <row r="375">
          <cell r="A375">
            <v>9698</v>
          </cell>
          <cell r="B375" t="str">
            <v>HEALTH SERVICES DEVELOPMENT ADMINISTRATO</v>
          </cell>
          <cell r="C375">
            <v>2643.12</v>
          </cell>
          <cell r="D375">
            <v>3171.76</v>
          </cell>
          <cell r="E375">
            <v>3700.39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 t="str">
            <v>Mgmt/Exec Employee</v>
          </cell>
        </row>
        <row r="376">
          <cell r="A376">
            <v>9705</v>
          </cell>
          <cell r="B376" t="str">
            <v>LIEUTENANT</v>
          </cell>
          <cell r="C376">
            <v>3373.73</v>
          </cell>
          <cell r="D376">
            <v>4048.46</v>
          </cell>
          <cell r="E376">
            <v>4723.1899999999996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 t="str">
            <v>Mgmt/Exec Employee</v>
          </cell>
        </row>
        <row r="377">
          <cell r="A377">
            <v>9710</v>
          </cell>
          <cell r="B377" t="str">
            <v>MANAGEMENT ASSISTANT</v>
          </cell>
          <cell r="C377">
            <v>2517.0700000000002</v>
          </cell>
          <cell r="D377">
            <v>3020.52</v>
          </cell>
          <cell r="E377">
            <v>3523.97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 t="str">
            <v>Mgmt/Exec Employee</v>
          </cell>
        </row>
        <row r="378">
          <cell r="A378">
            <v>9715</v>
          </cell>
          <cell r="B378" t="str">
            <v>HUMAN RESOURCES MANAGER 1</v>
          </cell>
          <cell r="C378">
            <v>2643.12</v>
          </cell>
          <cell r="D378">
            <v>3171.76</v>
          </cell>
          <cell r="E378">
            <v>3700.39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 t="str">
            <v>Mgmt/Exec Employee</v>
          </cell>
        </row>
        <row r="379">
          <cell r="A379">
            <v>9720</v>
          </cell>
          <cell r="B379" t="str">
            <v>OPERATIONS ADMINISTRATOR</v>
          </cell>
          <cell r="C379">
            <v>2072.11</v>
          </cell>
          <cell r="D379">
            <v>2486.52</v>
          </cell>
          <cell r="E379">
            <v>2900.91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 t="str">
            <v>Mgmt/Exec Employee</v>
          </cell>
        </row>
        <row r="380">
          <cell r="A380">
            <v>9727</v>
          </cell>
          <cell r="B380" t="str">
            <v>PLANNING MANAGER</v>
          </cell>
          <cell r="C380">
            <v>2915.06</v>
          </cell>
          <cell r="D380">
            <v>3498.04</v>
          </cell>
          <cell r="E380">
            <v>4081.01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 t="str">
            <v>Mgmt/Exec Employee</v>
          </cell>
        </row>
        <row r="381">
          <cell r="A381">
            <v>9730</v>
          </cell>
          <cell r="B381" t="str">
            <v>BUDGET ANALYST/SENIOR</v>
          </cell>
          <cell r="C381">
            <v>2284.11</v>
          </cell>
          <cell r="D381">
            <v>2740.92</v>
          </cell>
          <cell r="E381">
            <v>3197.73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 t="str">
            <v>Mgmt/Exec Employee</v>
          </cell>
        </row>
        <row r="382">
          <cell r="A382">
            <v>9732</v>
          </cell>
          <cell r="B382" t="str">
            <v>RECORDS ADMINISTRATOR</v>
          </cell>
          <cell r="C382">
            <v>2397.46</v>
          </cell>
          <cell r="D382">
            <v>2877.01</v>
          </cell>
          <cell r="E382">
            <v>3356.55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 t="str">
            <v>Mgmt/Exec Employee</v>
          </cell>
        </row>
        <row r="383">
          <cell r="A383">
            <v>9734</v>
          </cell>
          <cell r="B383" t="str">
            <v>BUDGET ANALYST/PRINCIPAL</v>
          </cell>
          <cell r="C383">
            <v>2643.12</v>
          </cell>
          <cell r="D383">
            <v>3171.76</v>
          </cell>
          <cell r="E383">
            <v>3700.39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 t="str">
            <v>Mgmt/Exec Employee</v>
          </cell>
        </row>
        <row r="384">
          <cell r="A384">
            <v>9744</v>
          </cell>
          <cell r="B384" t="str">
            <v>MENTAL HEALTH DIRECTOR</v>
          </cell>
          <cell r="C384">
            <v>4284.72</v>
          </cell>
          <cell r="D384">
            <v>5141.63</v>
          </cell>
          <cell r="E384">
            <v>5998.55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 t="str">
            <v>Mgmt/Exec Employee</v>
          </cell>
        </row>
        <row r="385">
          <cell r="A385">
            <v>9746</v>
          </cell>
          <cell r="B385" t="str">
            <v>VETERINARIAN</v>
          </cell>
          <cell r="C385">
            <v>2284.11</v>
          </cell>
          <cell r="D385">
            <v>2740.92</v>
          </cell>
          <cell r="E385">
            <v>3197.73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 t="str">
            <v>Mgmt/Exec Employee</v>
          </cell>
        </row>
        <row r="386">
          <cell r="A386">
            <v>9747</v>
          </cell>
          <cell r="B386" t="str">
            <v>DATA ANALYST/SENIOR</v>
          </cell>
          <cell r="C386">
            <v>2072.11</v>
          </cell>
          <cell r="D386">
            <v>2486.52</v>
          </cell>
          <cell r="E386">
            <v>2900.91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 t="str">
            <v>Mgmt/Exec Employee</v>
          </cell>
        </row>
        <row r="387">
          <cell r="A387">
            <v>9748</v>
          </cell>
          <cell r="B387" t="str">
            <v>HUMAN RESOURCES ANALYST/SENIOR</v>
          </cell>
          <cell r="C387">
            <v>2397.46</v>
          </cell>
          <cell r="D387">
            <v>2877.01</v>
          </cell>
          <cell r="E387">
            <v>3356.55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 t="str">
            <v>Mgmt/Exec Employee</v>
          </cell>
        </row>
        <row r="388">
          <cell r="A388">
            <v>9752</v>
          </cell>
          <cell r="B388" t="str">
            <v>TAX COLL/RECORD MANAGER/SENIOR</v>
          </cell>
          <cell r="C388">
            <v>3213.1</v>
          </cell>
          <cell r="D388">
            <v>3855.71</v>
          </cell>
          <cell r="E388">
            <v>4498.32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 t="str">
            <v>Mgmt/Exec Employee</v>
          </cell>
        </row>
        <row r="389">
          <cell r="A389">
            <v>9757</v>
          </cell>
          <cell r="B389" t="str">
            <v>TRANSPORTATION MANAGER/SENIOR</v>
          </cell>
          <cell r="C389">
            <v>3717.12</v>
          </cell>
          <cell r="D389">
            <v>4462.58</v>
          </cell>
          <cell r="E389">
            <v>5208.04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 t="str">
            <v>Mgmt/Exec Employee</v>
          </cell>
        </row>
        <row r="390">
          <cell r="A390">
            <v>9763</v>
          </cell>
          <cell r="B390" t="str">
            <v>ASSESSMENT MANAGER/SENIOR</v>
          </cell>
          <cell r="C390">
            <v>3213.1</v>
          </cell>
          <cell r="D390">
            <v>3855.71</v>
          </cell>
          <cell r="E390">
            <v>4498.32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 t="str">
            <v>Mgmt/Exec Employee</v>
          </cell>
        </row>
        <row r="391">
          <cell r="A391">
            <v>9773</v>
          </cell>
          <cell r="B391" t="str">
            <v>CATALOGING ADMINISTRATOR</v>
          </cell>
          <cell r="C391">
            <v>2643.12</v>
          </cell>
          <cell r="D391">
            <v>3171.76</v>
          </cell>
          <cell r="E391">
            <v>3700.39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 t="str">
            <v>Mgmt/Exec Employee</v>
          </cell>
        </row>
        <row r="392">
          <cell r="A392">
            <v>9774</v>
          </cell>
          <cell r="B392" t="str">
            <v>CIRCULATION ADMINISTRATOR</v>
          </cell>
          <cell r="C392">
            <v>2175.04</v>
          </cell>
          <cell r="D392">
            <v>2610</v>
          </cell>
          <cell r="E392">
            <v>3044.95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 t="str">
            <v>Mgmt/Exec Employee</v>
          </cell>
        </row>
        <row r="393">
          <cell r="A393">
            <v>9776</v>
          </cell>
          <cell r="B393" t="str">
            <v>LIBRARY ADMINISTRATOR/BRANCH</v>
          </cell>
          <cell r="C393">
            <v>2517.0700000000002</v>
          </cell>
          <cell r="D393">
            <v>3020.52</v>
          </cell>
          <cell r="E393">
            <v>3523.97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 t="str">
            <v>Mgmt/Exec Employee</v>
          </cell>
        </row>
        <row r="394">
          <cell r="A394">
            <v>9777</v>
          </cell>
          <cell r="B394" t="str">
            <v>LIBRARY ADMINISTRATOR/CENTRAL</v>
          </cell>
          <cell r="C394">
            <v>2517.0700000000002</v>
          </cell>
          <cell r="D394">
            <v>3020.52</v>
          </cell>
          <cell r="E394">
            <v>3523.97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 t="str">
            <v>Mgmt/Exec Employee</v>
          </cell>
        </row>
        <row r="395">
          <cell r="A395">
            <v>9780</v>
          </cell>
          <cell r="B395" t="str">
            <v>LIBRARY MANAGER/BRANCH</v>
          </cell>
          <cell r="C395">
            <v>2775.45</v>
          </cell>
          <cell r="D395">
            <v>3330.5</v>
          </cell>
          <cell r="E395">
            <v>3885.56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 t="str">
            <v>Mgmt/Exec Employee</v>
          </cell>
        </row>
        <row r="396">
          <cell r="A396">
            <v>9782</v>
          </cell>
          <cell r="B396" t="str">
            <v>LIBRARY MANAGER/SENIOR</v>
          </cell>
          <cell r="C396">
            <v>3060.91</v>
          </cell>
          <cell r="D396">
            <v>3673.06</v>
          </cell>
          <cell r="E396">
            <v>4285.2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 t="str">
            <v>Mgmt/Exec Employee</v>
          </cell>
        </row>
        <row r="397">
          <cell r="A397">
            <v>9784</v>
          </cell>
          <cell r="B397" t="str">
            <v>LIBRARY SUPERVISOR</v>
          </cell>
          <cell r="C397">
            <v>2072.11</v>
          </cell>
          <cell r="D397">
            <v>2486.52</v>
          </cell>
          <cell r="E397">
            <v>2900.91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 t="str">
            <v>Mgmt/Exec Employee</v>
          </cell>
        </row>
        <row r="398">
          <cell r="A398">
            <v>9786</v>
          </cell>
          <cell r="B398" t="str">
            <v>LIBRARY SUPPORT SERVICES ADMIN</v>
          </cell>
          <cell r="C398">
            <v>2915.06</v>
          </cell>
          <cell r="D398">
            <v>3498.04</v>
          </cell>
          <cell r="E398">
            <v>4081.01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 t="str">
            <v>Mgmt/Exec Employee</v>
          </cell>
        </row>
        <row r="399">
          <cell r="A399">
            <v>9789</v>
          </cell>
          <cell r="B399" t="str">
            <v>TEAM DEVELOPER/LIBRARY</v>
          </cell>
          <cell r="C399">
            <v>2517.0700000000002</v>
          </cell>
          <cell r="D399">
            <v>3020.52</v>
          </cell>
          <cell r="E399">
            <v>3523.97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 t="str">
            <v>Mgmt/Exec Employee</v>
          </cell>
        </row>
        <row r="400">
          <cell r="A400">
            <v>9790</v>
          </cell>
          <cell r="B400" t="str">
            <v>PUBLIC RELATIONS COORDINATOR</v>
          </cell>
          <cell r="C400">
            <v>2775.45</v>
          </cell>
          <cell r="D400">
            <v>3330.5</v>
          </cell>
          <cell r="E400">
            <v>3885.56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 t="str">
            <v>Mgmt/Exec Employee</v>
          </cell>
        </row>
        <row r="401">
          <cell r="A401">
            <v>9792</v>
          </cell>
          <cell r="B401" t="str">
            <v>ACCESS SERVICES ADMINISTRATOR</v>
          </cell>
          <cell r="C401">
            <v>2175.04</v>
          </cell>
          <cell r="D401">
            <v>2610</v>
          </cell>
          <cell r="E401">
            <v>3044.95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 t="str">
            <v>Mgmt/Exec Employee</v>
          </cell>
        </row>
        <row r="402">
          <cell r="A402">
            <v>9793</v>
          </cell>
          <cell r="B402" t="str">
            <v>VOLUNTEER PROG/BOOKSTORE ADMIN</v>
          </cell>
          <cell r="C402">
            <v>2517.0700000000002</v>
          </cell>
          <cell r="D402">
            <v>3020.52</v>
          </cell>
          <cell r="E402">
            <v>3523.97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 t="str">
            <v>Mgmt/Exec Employee</v>
          </cell>
        </row>
        <row r="403">
          <cell r="A403">
            <v>9798</v>
          </cell>
          <cell r="B403" t="str">
            <v>PRINCIPAL INVESTIGATOR</v>
          </cell>
          <cell r="C403">
            <v>3213.1</v>
          </cell>
          <cell r="D403">
            <v>3855.71</v>
          </cell>
          <cell r="E403">
            <v>4498.32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 t="str">
            <v>Mgmt/Exec Employee</v>
          </cell>
        </row>
        <row r="404">
          <cell r="A404">
            <v>9799</v>
          </cell>
          <cell r="B404" t="str">
            <v>CENTRAL LIBRARY COORDINATOR</v>
          </cell>
          <cell r="C404">
            <v>2643.12</v>
          </cell>
          <cell r="D404">
            <v>3171.76</v>
          </cell>
          <cell r="E404">
            <v>3700.39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 t="str">
            <v>Mgmt/Exec Employee</v>
          </cell>
        </row>
        <row r="405">
          <cell r="A405">
            <v>9804</v>
          </cell>
          <cell r="B405" t="str">
            <v>ASSOCIATE DIRECTOR/CENTRAL</v>
          </cell>
          <cell r="C405">
            <v>2915.06</v>
          </cell>
          <cell r="D405">
            <v>3498.04</v>
          </cell>
          <cell r="E405">
            <v>4081.01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 t="str">
            <v>Mgmt/Exec Employee</v>
          </cell>
        </row>
        <row r="406">
          <cell r="A406">
            <v>9810</v>
          </cell>
          <cell r="B406" t="str">
            <v>CHIEF FINANCIAL OFFICER</v>
          </cell>
          <cell r="C406">
            <v>4079.02</v>
          </cell>
          <cell r="D406">
            <v>5191.1499999999996</v>
          </cell>
          <cell r="E406">
            <v>6303.27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 t="str">
            <v>Mgmt/Exec Employee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0"/>
  <sheetViews>
    <sheetView showGridLines="0" tabSelected="1" zoomScale="85" zoomScaleNormal="85" workbookViewId="0">
      <pane xSplit="2" ySplit="3" topLeftCell="C32" activePane="bottomRight" state="frozen"/>
      <selection activeCell="C81" sqref="C81"/>
      <selection pane="topRight" activeCell="C81" sqref="C81"/>
      <selection pane="bottomLeft" activeCell="C81" sqref="C81"/>
      <selection pane="bottomRight" activeCell="A79" sqref="A79"/>
    </sheetView>
  </sheetViews>
  <sheetFormatPr defaultColWidth="9.109375" defaultRowHeight="13.2" outlineLevelRow="1"/>
  <cols>
    <col min="1" max="1" width="41.44140625" style="99" bestFit="1" customWidth="1"/>
    <col min="2" max="2" width="0.88671875" style="100" customWidth="1"/>
    <col min="3" max="3" width="19" style="126" customWidth="1"/>
    <col min="4" max="4" width="16.44140625" style="126" customWidth="1"/>
    <col min="5" max="5" width="16.88671875" style="126" customWidth="1"/>
    <col min="6" max="6" width="14.5546875" style="126" customWidth="1"/>
    <col min="7" max="7" width="16" style="126" customWidth="1"/>
    <col min="8" max="8" width="16.5546875" style="126" customWidth="1"/>
    <col min="9" max="9" width="16.6640625" style="126" customWidth="1"/>
    <col min="10" max="10" width="16.109375" style="126" customWidth="1"/>
    <col min="11" max="11" width="14.109375" style="126" customWidth="1"/>
    <col min="12" max="12" width="16.88671875" style="126" customWidth="1"/>
    <col min="13" max="14" width="14.109375" style="126" customWidth="1"/>
    <col min="15" max="15" width="16.33203125" style="22" customWidth="1"/>
    <col min="16" max="16" width="0.44140625" style="22" customWidth="1"/>
    <col min="17" max="17" width="14.5546875" style="22" customWidth="1"/>
    <col min="18" max="18" width="12.5546875" style="22" customWidth="1"/>
    <col min="19" max="16384" width="9.109375" style="22"/>
  </cols>
  <sheetData>
    <row r="1" spans="1:17" s="3" customFormat="1" ht="24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7" customFormat="1" ht="6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7" s="7" customFormat="1">
      <c r="A3" s="4"/>
      <c r="B3" s="5"/>
      <c r="C3" s="9" t="s">
        <v>1</v>
      </c>
      <c r="D3" s="10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  <c r="O3" s="9" t="s">
        <v>13</v>
      </c>
      <c r="P3" s="11"/>
      <c r="Q3" s="9" t="s">
        <v>14</v>
      </c>
    </row>
    <row r="4" spans="1:17" s="7" customFormat="1" ht="6" customHeight="1">
      <c r="A4" s="4"/>
      <c r="B4" s="5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</row>
    <row r="5" spans="1:17">
      <c r="A5" s="14" t="s">
        <v>15</v>
      </c>
      <c r="B5" s="15"/>
      <c r="C5" s="16">
        <f>'IT Cost Center Allocations'!C32</f>
        <v>2138836.6676937025</v>
      </c>
      <c r="D5" s="16">
        <f>'IT Cost Center Allocations'!G32</f>
        <v>1898180.2995480825</v>
      </c>
      <c r="E5" s="16">
        <f>'IT Cost Center Allocations'!J32</f>
        <v>534512.07001640368</v>
      </c>
      <c r="F5" s="16">
        <f>'IT Cost Center Allocations'!K32</f>
        <v>121369.31670855248</v>
      </c>
      <c r="G5" s="16">
        <f>'IT Cost Center Allocations'!I32</f>
        <v>534807.62001640373</v>
      </c>
      <c r="H5" s="16">
        <f>'IT Cost Center Allocations'!D32</f>
        <v>3770184.420962506</v>
      </c>
      <c r="I5" s="17">
        <f>'IT Cost Center Allocations'!L32</f>
        <v>372052.07528012944</v>
      </c>
      <c r="J5" s="18"/>
      <c r="K5" s="19">
        <v>0</v>
      </c>
      <c r="L5" s="17">
        <v>1267355.64367045</v>
      </c>
      <c r="M5" s="17">
        <f>'IT Cost Center Allocations'!F32</f>
        <v>501867.82385466987</v>
      </c>
      <c r="N5" s="16">
        <f>'IT Cost Center Allocations'!H32</f>
        <v>534512.07001640368</v>
      </c>
      <c r="O5" s="20"/>
      <c r="P5" s="21"/>
      <c r="Q5" s="17">
        <f>SUM(C5:O5)</f>
        <v>11673678.007767305</v>
      </c>
    </row>
    <row r="6" spans="1:17" ht="6" customHeight="1">
      <c r="A6" s="23"/>
      <c r="B6" s="15"/>
      <c r="C6" s="19"/>
      <c r="D6" s="19"/>
      <c r="E6" s="19"/>
      <c r="F6" s="19"/>
      <c r="G6" s="19"/>
      <c r="H6" s="19"/>
      <c r="I6" s="24"/>
      <c r="J6" s="25"/>
      <c r="K6" s="19"/>
      <c r="L6" s="24"/>
      <c r="M6" s="24"/>
      <c r="N6" s="19"/>
      <c r="O6" s="20"/>
      <c r="P6" s="21"/>
      <c r="Q6" s="17"/>
    </row>
    <row r="7" spans="1:17">
      <c r="A7" s="26" t="s">
        <v>16</v>
      </c>
      <c r="B7" s="15"/>
      <c r="C7" s="16">
        <f>'IT Cost Center Allocations'!$W$32/'Rate Calculators'!$W$7*'Rate Calculators'!H7</f>
        <v>190076.67989734729</v>
      </c>
      <c r="D7" s="16">
        <f>'IT Cost Center Allocations'!$W$32/'Rate Calculators'!$W$7*'Rate Calculators'!I7</f>
        <v>175274.66403389504</v>
      </c>
      <c r="E7" s="16">
        <f>'IT Cost Center Allocations'!$W$32/'Rate Calculators'!$W$7*'Rate Calculators'!J7</f>
        <v>88342.189915207156</v>
      </c>
      <c r="F7" s="16">
        <f>'IT Cost Center Allocations'!$W$32/'Rate Calculators'!$W$7*'Rate Calculators'!K7</f>
        <v>36417.658076747626</v>
      </c>
      <c r="G7" s="16">
        <f>'IT Cost Center Allocations'!$W$32/'Rate Calculators'!$W$7*'Rate Calculators'!L7</f>
        <v>58033.300290042993</v>
      </c>
      <c r="H7" s="16">
        <f>'IT Cost Center Allocations'!$W$32/'Rate Calculators'!$W$7*'Rate Calculators'!M7</f>
        <v>409287.48625609273</v>
      </c>
      <c r="I7" s="16">
        <f>'IT Cost Center Allocations'!$W$32/'Rate Calculators'!$W$7*'Rate Calculators'!N7</f>
        <v>138387.10069164098</v>
      </c>
      <c r="J7" s="16">
        <f>'IT Cost Center Allocations'!$W$32/'Rate Calculators'!$W$7*'Rate Calculators'!O7</f>
        <v>180913.52721997208</v>
      </c>
      <c r="K7" s="27"/>
      <c r="L7" s="20"/>
      <c r="M7" s="20"/>
      <c r="N7" s="16">
        <f>'IT Cost Center Allocations'!$W$32/'Rate Calculators'!$W$7*'Rate Calculators'!T7</f>
        <v>38532.231771526524</v>
      </c>
      <c r="O7" s="20"/>
      <c r="P7" s="21"/>
      <c r="Q7" s="17">
        <f>SUM(C7:O7)</f>
        <v>1315264.8381524726</v>
      </c>
    </row>
    <row r="8" spans="1:17" ht="6" customHeight="1">
      <c r="A8" s="23"/>
      <c r="B8" s="15"/>
      <c r="C8" s="19"/>
      <c r="D8" s="19"/>
      <c r="E8" s="19"/>
      <c r="F8" s="19"/>
      <c r="G8" s="19"/>
      <c r="H8" s="19"/>
      <c r="I8" s="24"/>
      <c r="J8" s="25"/>
      <c r="K8" s="19"/>
      <c r="L8" s="24"/>
      <c r="M8" s="20"/>
      <c r="N8" s="19"/>
      <c r="O8" s="20"/>
      <c r="P8" s="21"/>
      <c r="Q8" s="17"/>
    </row>
    <row r="9" spans="1:17" outlineLevel="1">
      <c r="A9" s="28" t="s">
        <v>17</v>
      </c>
      <c r="B9" s="15"/>
      <c r="C9" s="29">
        <v>87800</v>
      </c>
      <c r="D9" s="29">
        <v>96400</v>
      </c>
      <c r="E9" s="29">
        <v>6400</v>
      </c>
      <c r="F9" s="29">
        <v>19100</v>
      </c>
      <c r="G9" s="29">
        <v>71900</v>
      </c>
      <c r="H9" s="29">
        <v>323100</v>
      </c>
      <c r="I9" s="30">
        <v>195800</v>
      </c>
      <c r="J9" s="18"/>
      <c r="K9" s="29">
        <v>33800</v>
      </c>
      <c r="L9" s="30">
        <v>108400</v>
      </c>
      <c r="M9" s="20"/>
      <c r="N9" s="29">
        <v>52700</v>
      </c>
      <c r="O9" s="30">
        <v>22000</v>
      </c>
      <c r="P9" s="21"/>
      <c r="Q9" s="17">
        <f>SUM(C9:O9)</f>
        <v>1017400</v>
      </c>
    </row>
    <row r="10" spans="1:17" s="39" customFormat="1" outlineLevel="1">
      <c r="A10" s="28" t="s">
        <v>18</v>
      </c>
      <c r="B10" s="31"/>
      <c r="C10" s="32">
        <f>('IT Cost Center Allocations'!$R$32+'IT Cost Center Allocations'!$S$32-$Q$9)/('Rate Calculators'!$W$9)*'Rate Calculators'!H9</f>
        <v>199995.86968080216</v>
      </c>
      <c r="D10" s="33">
        <f>('IT Cost Center Allocations'!$R$32+'IT Cost Center Allocations'!$S$32-$Q$9)/('Rate Calculators'!$W$9)*'Rate Calculators'!I9</f>
        <v>280981.85147747264</v>
      </c>
      <c r="E10" s="33">
        <f>('IT Cost Center Allocations'!$R$32+'IT Cost Center Allocations'!$S$32-$Q$9)/('Rate Calculators'!$W$9)*'Rate Calculators'!J9</f>
        <v>11851.607092195685</v>
      </c>
      <c r="F10" s="33">
        <f>('IT Cost Center Allocations'!$R$32+'IT Cost Center Allocations'!$S$32-$Q$9)/('Rate Calculators'!$W$9)*'Rate Calculators'!K9</f>
        <v>56295.133687929498</v>
      </c>
      <c r="G10" s="33">
        <f>('IT Cost Center Allocations'!$R$32+'IT Cost Center Allocations'!$S$32-$Q$9)/('Rate Calculators'!$W$9)*'Rate Calculators'!L9</f>
        <v>207403.12411342448</v>
      </c>
      <c r="H10" s="33">
        <f>('IT Cost Center Allocations'!$R$32+'IT Cost Center Allocations'!$S$32-$Q$9)/('Rate Calculators'!$W$9)*'Rate Calculators'!M9</f>
        <v>1041953.7901888705</v>
      </c>
      <c r="I10" s="34">
        <f>('IT Cost Center Allocations'!$R$32+'IT Cost Center Allocations'!$S$32-$Q$9)/('Rate Calculators'!$W$9)*'Rate Calculators'!N9</f>
        <v>637023.88120551803</v>
      </c>
      <c r="J10" s="35"/>
      <c r="K10" s="33">
        <f>('IT Cost Center Allocations'!$R$32+'IT Cost Center Allocations'!$S$32-$Q$9)/('Rate Calculators'!$W$9)*'Rate Calculators'!Q9</f>
        <v>140737.83421982374</v>
      </c>
      <c r="L10" s="34">
        <f>('IT Cost Center Allocations'!$R$32+'IT Cost Center Allocations'!$S$32-$Q$9)/('Rate Calculators'!$W$9)*'Rate Calculators'!R9</f>
        <v>310610.86920796189</v>
      </c>
      <c r="M10" s="36"/>
      <c r="N10" s="33">
        <f>('IT Cost Center Allocations'!$R$32+'IT Cost Center Allocations'!$S$32-$Q$9)/('Rate Calculators'!$W$9)*'Rate Calculators'!T9</f>
        <v>164934.86536638995</v>
      </c>
      <c r="O10" s="36"/>
      <c r="P10" s="37"/>
      <c r="Q10" s="38">
        <f>SUM(C10:O10)</f>
        <v>3051788.8262403882</v>
      </c>
    </row>
    <row r="11" spans="1:17" s="47" customFormat="1">
      <c r="A11" s="28" t="s">
        <v>19</v>
      </c>
      <c r="B11" s="40"/>
      <c r="C11" s="41">
        <f>SUM(C9:C10)</f>
        <v>287795.86968080216</v>
      </c>
      <c r="D11" s="41">
        <f t="shared" ref="D11:O11" si="0">SUM(D9:D10)</f>
        <v>377381.85147747264</v>
      </c>
      <c r="E11" s="41">
        <f t="shared" si="0"/>
        <v>18251.607092195685</v>
      </c>
      <c r="F11" s="41">
        <f t="shared" si="0"/>
        <v>75395.133687929498</v>
      </c>
      <c r="G11" s="41">
        <f t="shared" si="0"/>
        <v>279303.12411342445</v>
      </c>
      <c r="H11" s="41">
        <f t="shared" si="0"/>
        <v>1365053.7901888704</v>
      </c>
      <c r="I11" s="42">
        <f t="shared" si="0"/>
        <v>832823.88120551803</v>
      </c>
      <c r="J11" s="43">
        <f t="shared" si="0"/>
        <v>0</v>
      </c>
      <c r="K11" s="41">
        <f t="shared" si="0"/>
        <v>174537.83421982374</v>
      </c>
      <c r="L11" s="42">
        <f t="shared" si="0"/>
        <v>419010.86920796189</v>
      </c>
      <c r="M11" s="42">
        <f t="shared" si="0"/>
        <v>0</v>
      </c>
      <c r="N11" s="41">
        <f t="shared" si="0"/>
        <v>217634.86536638995</v>
      </c>
      <c r="O11" s="42">
        <f t="shared" si="0"/>
        <v>22000</v>
      </c>
      <c r="P11" s="44"/>
      <c r="Q11" s="42">
        <f>SUM(C11:O11)</f>
        <v>4069188.8262403882</v>
      </c>
    </row>
    <row r="12" spans="1:17" ht="6" customHeight="1">
      <c r="A12" s="23"/>
      <c r="B12" s="15"/>
      <c r="C12" s="19"/>
      <c r="D12" s="19"/>
      <c r="E12" s="19"/>
      <c r="F12" s="19"/>
      <c r="G12" s="19"/>
      <c r="H12" s="19"/>
      <c r="I12" s="24"/>
      <c r="J12" s="25"/>
      <c r="K12" s="19"/>
      <c r="L12" s="24"/>
      <c r="M12" s="24"/>
      <c r="N12" s="19"/>
      <c r="O12" s="24"/>
      <c r="P12" s="21"/>
      <c r="Q12" s="17"/>
    </row>
    <row r="13" spans="1:17" s="52" customFormat="1">
      <c r="A13" s="48" t="s">
        <v>20</v>
      </c>
      <c r="B13" s="49"/>
      <c r="C13" s="16">
        <f>'IT Cost Center Allocations'!$T$32/'Rate Calculators'!$W$11*'Rate Calculators'!H11</f>
        <v>190006.33759466774</v>
      </c>
      <c r="D13" s="16">
        <f>'IT Cost Center Allocations'!$T$32/'Rate Calculators'!$W$11*'Rate Calculators'!I11</f>
        <v>175209.79956195568</v>
      </c>
      <c r="E13" s="16">
        <f>'IT Cost Center Allocations'!$T$32/'Rate Calculators'!$W$11*'Rate Calculators'!J11</f>
        <v>88309.496830154603</v>
      </c>
      <c r="F13" s="16">
        <f>'IT Cost Center Allocations'!$T$32/'Rate Calculators'!$W$11*'Rate Calculators'!K11</f>
        <v>36404.180874132879</v>
      </c>
      <c r="G13" s="16">
        <f>'IT Cost Center Allocations'!$T$32/'Rate Calculators'!$W$11*'Rate Calculators'!L11</f>
        <v>58011.823715553684</v>
      </c>
      <c r="H13" s="16">
        <f>'IT Cost Center Allocations'!$T$32/'Rate Calculators'!$W$11*'Rate Calculators'!M11</f>
        <v>409136.01988864178</v>
      </c>
      <c r="I13" s="16">
        <f>'IT Cost Center Allocations'!$T$32/'Rate Calculators'!$W$11*'Rate Calculators'!N11</f>
        <v>138335.88732170494</v>
      </c>
      <c r="J13" s="16">
        <f>'IT Cost Center Allocations'!$T$32/'Rate Calculators'!$W$11*'Rate Calculators'!O11</f>
        <v>180846.5759553698</v>
      </c>
      <c r="K13" s="16">
        <f>'IT Cost Center Allocations'!$T$32/'Rate Calculators'!$W$11*'Rate Calculators'!Q11</f>
        <v>68580.779453205163</v>
      </c>
      <c r="L13" s="16">
        <f>'IT Cost Center Allocations'!$T$32/'Rate Calculators'!$W$11*'Rate Calculators'!R11</f>
        <v>152662.69398829917</v>
      </c>
      <c r="M13" s="20"/>
      <c r="N13" s="16">
        <f>'IT Cost Center Allocations'!$T$32/'Rate Calculators'!$W$11*'Rate Calculators'!T11</f>
        <v>38517.972021663176</v>
      </c>
      <c r="O13" s="20"/>
      <c r="P13" s="50"/>
      <c r="Q13" s="51">
        <f>SUM(C13:O13)</f>
        <v>1536021.5672053485</v>
      </c>
    </row>
    <row r="14" spans="1:17" ht="6" customHeight="1">
      <c r="A14" s="23"/>
      <c r="B14" s="15"/>
      <c r="C14" s="19"/>
      <c r="D14" s="19"/>
      <c r="E14" s="19"/>
      <c r="F14" s="19"/>
      <c r="G14" s="19"/>
      <c r="H14" s="19"/>
      <c r="I14" s="24"/>
      <c r="J14" s="25"/>
      <c r="K14" s="19"/>
      <c r="L14" s="24"/>
      <c r="M14" s="24"/>
      <c r="N14" s="19"/>
      <c r="O14" s="27"/>
      <c r="P14" s="21"/>
      <c r="Q14" s="17"/>
    </row>
    <row r="15" spans="1:17">
      <c r="A15" s="54" t="s">
        <v>21</v>
      </c>
      <c r="B15" s="15"/>
      <c r="C15" s="19">
        <v>128624.07982303956</v>
      </c>
      <c r="D15" s="19">
        <v>27694.406571825119</v>
      </c>
      <c r="E15" s="19">
        <v>39312.352307425397</v>
      </c>
      <c r="F15" s="19">
        <v>14869.979090909092</v>
      </c>
      <c r="G15" s="19">
        <v>246561.13674531574</v>
      </c>
      <c r="H15" s="19">
        <v>39496.058247744622</v>
      </c>
      <c r="I15" s="19">
        <v>108456.51576682858</v>
      </c>
      <c r="J15" s="19">
        <v>234897.26452463571</v>
      </c>
      <c r="K15" s="19">
        <v>0</v>
      </c>
      <c r="L15" s="19">
        <v>0</v>
      </c>
      <c r="M15" s="19">
        <v>0</v>
      </c>
      <c r="N15" s="19">
        <v>43587.161467730744</v>
      </c>
      <c r="O15" s="27"/>
      <c r="P15" s="21"/>
      <c r="Q15" s="17">
        <f>SUM(C15:P15)</f>
        <v>883498.9545454547</v>
      </c>
    </row>
    <row r="16" spans="1:17">
      <c r="A16" s="54" t="s">
        <v>22</v>
      </c>
      <c r="B16" s="15"/>
      <c r="C16" s="19">
        <v>42333.301040591214</v>
      </c>
      <c r="D16" s="19">
        <v>41957.839390563793</v>
      </c>
      <c r="E16" s="19">
        <v>6570.5788754797886</v>
      </c>
      <c r="F16" s="19">
        <v>6007.3864004386642</v>
      </c>
      <c r="G16" s="19">
        <v>18116.024613822843</v>
      </c>
      <c r="H16" s="19">
        <v>75561.657068017579</v>
      </c>
      <c r="I16" s="19">
        <v>6664.4442879866438</v>
      </c>
      <c r="J16" s="19">
        <v>28910.547052111069</v>
      </c>
      <c r="K16" s="19">
        <v>0</v>
      </c>
      <c r="L16" s="19">
        <v>0</v>
      </c>
      <c r="M16" s="19">
        <v>187.73082501370826</v>
      </c>
      <c r="N16" s="19">
        <v>20274.929101480491</v>
      </c>
      <c r="O16" s="27"/>
      <c r="P16" s="21"/>
      <c r="Q16" s="17">
        <f t="shared" ref="Q16:Q18" si="1">SUM(C16:P16)</f>
        <v>246584.4386555058</v>
      </c>
    </row>
    <row r="17" spans="1:17">
      <c r="A17" s="54" t="s">
        <v>23</v>
      </c>
      <c r="B17" s="15"/>
      <c r="C17" s="19">
        <v>128861.57082402072</v>
      </c>
      <c r="D17" s="19">
        <v>138629.39777110951</v>
      </c>
      <c r="E17" s="19">
        <v>122856.10845386019</v>
      </c>
      <c r="F17" s="19">
        <v>110177.5509705681</v>
      </c>
      <c r="G17" s="19">
        <v>111638.39259738087</v>
      </c>
      <c r="H17" s="19">
        <v>250114.17144325181</v>
      </c>
      <c r="I17" s="19">
        <v>124492.66372869987</v>
      </c>
      <c r="J17" s="19">
        <v>0</v>
      </c>
      <c r="K17" s="19">
        <v>0</v>
      </c>
      <c r="L17" s="19">
        <v>8987.4955135773325</v>
      </c>
      <c r="M17" s="19">
        <v>9825.5696017470345</v>
      </c>
      <c r="N17" s="19">
        <v>81042.124127102885</v>
      </c>
      <c r="O17" s="27"/>
      <c r="P17" s="21"/>
      <c r="Q17" s="17">
        <f t="shared" si="1"/>
        <v>1086625.0450313184</v>
      </c>
    </row>
    <row r="18" spans="1:17">
      <c r="A18" s="54" t="s">
        <v>24</v>
      </c>
      <c r="B18" s="15"/>
      <c r="C18" s="55">
        <v>278758.7822435376</v>
      </c>
      <c r="D18" s="55">
        <v>243259.09017582255</v>
      </c>
      <c r="E18" s="55">
        <v>133120.81588111888</v>
      </c>
      <c r="F18" s="55">
        <v>70146.110008735501</v>
      </c>
      <c r="G18" s="55">
        <v>140900.77261460578</v>
      </c>
      <c r="H18" s="55">
        <v>595194.62792251946</v>
      </c>
      <c r="I18" s="55">
        <v>201560.37763646519</v>
      </c>
      <c r="J18" s="55">
        <v>50551.542530789782</v>
      </c>
      <c r="K18" s="55">
        <v>82519.028553711265</v>
      </c>
      <c r="L18" s="55">
        <v>160646.07448240503</v>
      </c>
      <c r="M18" s="55">
        <v>0</v>
      </c>
      <c r="N18" s="55">
        <v>72310.233015007601</v>
      </c>
      <c r="O18" s="56"/>
      <c r="P18" s="57"/>
      <c r="Q18" s="42">
        <f t="shared" si="1"/>
        <v>2028967.4550647186</v>
      </c>
    </row>
    <row r="19" spans="1:17" ht="15">
      <c r="A19" s="54" t="s">
        <v>25</v>
      </c>
      <c r="B19" s="15"/>
      <c r="C19" s="58">
        <v>37128</v>
      </c>
      <c r="D19" s="58">
        <v>37128</v>
      </c>
      <c r="E19" s="58">
        <v>37128</v>
      </c>
      <c r="F19" s="58">
        <v>37128</v>
      </c>
      <c r="G19" s="58">
        <v>37128</v>
      </c>
      <c r="H19" s="58">
        <v>37128</v>
      </c>
      <c r="I19" s="58">
        <v>37128</v>
      </c>
      <c r="J19" s="58">
        <v>0</v>
      </c>
      <c r="K19" s="58">
        <v>37128</v>
      </c>
      <c r="L19" s="58">
        <v>37128</v>
      </c>
      <c r="M19" s="58">
        <v>0</v>
      </c>
      <c r="N19" s="58">
        <v>37128</v>
      </c>
      <c r="O19" s="27"/>
      <c r="P19" s="21"/>
      <c r="Q19" s="59">
        <f t="shared" ref="Q19" si="2">SUM(C19:P19)</f>
        <v>371280</v>
      </c>
    </row>
    <row r="20" spans="1:17">
      <c r="A20" s="54" t="s">
        <v>26</v>
      </c>
      <c r="B20" s="15"/>
      <c r="C20" s="16">
        <f>SUM(C15:C19)</f>
        <v>615705.73393118905</v>
      </c>
      <c r="D20" s="16">
        <f t="shared" ref="D20:N20" si="3">SUM(D15:D19)</f>
        <v>488668.73390932096</v>
      </c>
      <c r="E20" s="16">
        <f t="shared" si="3"/>
        <v>338987.85551788425</v>
      </c>
      <c r="F20" s="16">
        <f t="shared" si="3"/>
        <v>238329.02647065136</v>
      </c>
      <c r="G20" s="16">
        <f t="shared" si="3"/>
        <v>554344.3265711253</v>
      </c>
      <c r="H20" s="16">
        <f t="shared" si="3"/>
        <v>997494.51468153344</v>
      </c>
      <c r="I20" s="16">
        <f t="shared" si="3"/>
        <v>478302.00141998031</v>
      </c>
      <c r="J20" s="16">
        <f t="shared" si="3"/>
        <v>314359.35410753655</v>
      </c>
      <c r="K20" s="16">
        <f t="shared" si="3"/>
        <v>119647.02855371126</v>
      </c>
      <c r="L20" s="16">
        <f t="shared" si="3"/>
        <v>206761.56999598237</v>
      </c>
      <c r="M20" s="16">
        <f t="shared" si="3"/>
        <v>10013.300426760743</v>
      </c>
      <c r="N20" s="16">
        <f t="shared" si="3"/>
        <v>254342.44771132173</v>
      </c>
      <c r="O20" s="27"/>
      <c r="P20" s="21"/>
      <c r="Q20" s="17">
        <f>SUM(C20:O20)</f>
        <v>4616955.8932969971</v>
      </c>
    </row>
    <row r="21" spans="1:17" ht="6" customHeight="1">
      <c r="A21" s="23"/>
      <c r="B21" s="15"/>
      <c r="C21" s="19"/>
      <c r="D21" s="19"/>
      <c r="E21" s="19"/>
      <c r="F21" s="19"/>
      <c r="G21" s="19"/>
      <c r="H21" s="19"/>
      <c r="I21" s="24"/>
      <c r="J21" s="25"/>
      <c r="K21" s="19"/>
      <c r="L21" s="24"/>
      <c r="M21" s="24"/>
      <c r="N21" s="19"/>
      <c r="O21" s="27"/>
      <c r="P21" s="21"/>
      <c r="Q21" s="17"/>
    </row>
    <row r="22" spans="1:17" outlineLevel="1">
      <c r="A22" s="60" t="s">
        <v>27</v>
      </c>
      <c r="B22" s="15"/>
      <c r="C22" s="61">
        <f>'IT Cost Center Allocations'!$Q$32/'Rate Calculators'!$W$19*'Rate Calculators'!H19</f>
        <v>441101.15618117887</v>
      </c>
      <c r="D22" s="61">
        <f>'IT Cost Center Allocations'!$Q$32/'Rate Calculators'!$W$19*'Rate Calculators'!I19</f>
        <v>406750.88073072862</v>
      </c>
      <c r="E22" s="61">
        <f>'IT Cost Center Allocations'!$Q$32/'Rate Calculators'!$W$19*'Rate Calculators'!J19</f>
        <v>205011.16776776669</v>
      </c>
      <c r="F22" s="61">
        <f>'IT Cost Center Allocations'!$Q$32/'Rate Calculators'!$W$19*'Rate Calculators'!K19</f>
        <v>84512.582457457014</v>
      </c>
      <c r="G22" s="61">
        <f>'IT Cost Center Allocations'!$Q$32/'Rate Calculators'!$W$19*'Rate Calculators'!L19</f>
        <v>134674.88946446375</v>
      </c>
      <c r="H22" s="61">
        <f>'IT Cost Center Allocations'!$Q$32/'Rate Calculators'!$W$19*'Rate Calculators'!M19</f>
        <v>949812.37832832336</v>
      </c>
      <c r="I22" s="61">
        <f>'IT Cost Center Allocations'!$Q$32/'Rate Calculators'!$W$19*'Rate Calculators'!N19</f>
        <v>321147.81333833665</v>
      </c>
      <c r="J22" s="61">
        <f>'IT Cost Center Allocations'!$Q$32/'Rate Calculators'!$W$19*'Rate Calculators'!O19</f>
        <v>419836.69994994777</v>
      </c>
      <c r="K22" s="62"/>
      <c r="L22" s="62"/>
      <c r="M22" s="62"/>
      <c r="N22" s="61">
        <f>'IT Cost Center Allocations'!$Q$32/'Rate Calculators'!$W$19*'Rate Calculators'!T19</f>
        <v>89419.764664664195</v>
      </c>
      <c r="O22" s="27"/>
      <c r="P22" s="21"/>
      <c r="Q22" s="61">
        <f>SUM(C22:O22)</f>
        <v>3052267.3328828672</v>
      </c>
    </row>
    <row r="23" spans="1:17" s="52" customFormat="1" ht="6.75" customHeight="1" outlineLevel="1">
      <c r="A23" s="63"/>
      <c r="B23" s="15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27"/>
      <c r="P23" s="64"/>
      <c r="Q23" s="17"/>
    </row>
    <row r="24" spans="1:17" outlineLevel="1">
      <c r="A24" s="15" t="s">
        <v>28</v>
      </c>
      <c r="B24" s="15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27"/>
      <c r="P24" s="21"/>
      <c r="Q24" s="17"/>
    </row>
    <row r="25" spans="1:17" outlineLevel="1">
      <c r="A25" s="15" t="s">
        <v>29</v>
      </c>
      <c r="B25" s="15"/>
      <c r="C25" s="17">
        <f>'Rate Calculators'!H23*'Rate Calculators'!$F23</f>
        <v>57595.883100381201</v>
      </c>
      <c r="D25" s="17">
        <f>'Rate Calculators'!I23*'Rate Calculators'!$F23</f>
        <v>53574.548919949179</v>
      </c>
      <c r="E25" s="17">
        <f>'Rate Calculators'!J23*'Rate Calculators'!$F23</f>
        <v>39564.73951715375</v>
      </c>
      <c r="F25" s="17">
        <f>'Rate Calculators'!K23*'Rate Calculators'!$F23</f>
        <v>8172.3888182973324</v>
      </c>
      <c r="G25" s="17">
        <f>'Rate Calculators'!L23*'Rate Calculators'!$F23</f>
        <v>22441.63913595934</v>
      </c>
      <c r="H25" s="17">
        <f>'Rate Calculators'!M23*'Rate Calculators'!$F23</f>
        <v>166431.34688691233</v>
      </c>
      <c r="I25" s="17">
        <f>'Rate Calculators'!N23*'Rate Calculators'!$F23</f>
        <v>66806.03557814486</v>
      </c>
      <c r="J25" s="17">
        <f>'Rate Calculators'!O23*'Rate Calculators'!$F23</f>
        <v>80037.522236340534</v>
      </c>
      <c r="K25" s="20"/>
      <c r="L25" s="20"/>
      <c r="M25" s="20"/>
      <c r="N25" s="17">
        <f>'Rate Calculators'!T23*'Rate Calculators'!$F23</f>
        <v>15825.895806861501</v>
      </c>
      <c r="O25" s="20"/>
      <c r="P25" s="21"/>
      <c r="Q25" s="17">
        <f>SUM(C25:O25)</f>
        <v>510450.00000000006</v>
      </c>
    </row>
    <row r="26" spans="1:17" outlineLevel="1">
      <c r="A26" s="15" t="s">
        <v>30</v>
      </c>
      <c r="B26" s="15"/>
      <c r="C26" s="17">
        <f>'Rate Calculators'!H24*'Rate Calculators'!$F24</f>
        <v>94158.147925435958</v>
      </c>
      <c r="D26" s="17">
        <f>'Rate Calculators'!I24*'Rate Calculators'!$F24</f>
        <v>85903.187011425136</v>
      </c>
      <c r="E26" s="17">
        <f>'Rate Calculators'!J24*'Rate Calculators'!$F24</f>
        <v>18315.694527961517</v>
      </c>
      <c r="F26" s="17">
        <f>'Rate Calculators'!K24*'Rate Calculators'!$F24</f>
        <v>23733.012627781118</v>
      </c>
      <c r="G26" s="17">
        <f>'Rate Calculators'!L24*'Rate Calculators'!$F24</f>
        <v>19089.59711365003</v>
      </c>
      <c r="H26" s="17">
        <f>'Rate Calculators'!M24*'Rate Calculators'!$F24</f>
        <v>118407.09561034276</v>
      </c>
      <c r="I26" s="17">
        <f>'Rate Calculators'!N24*'Rate Calculators'!$F24</f>
        <v>19089.59711365003</v>
      </c>
      <c r="J26" s="17">
        <f>'Rate Calculators'!O24*'Rate Calculators'!$F24</f>
        <v>39469.031870114253</v>
      </c>
      <c r="K26" s="20"/>
      <c r="L26" s="20"/>
      <c r="M26" s="20"/>
      <c r="N26" s="17">
        <f>'Rate Calculators'!T24*'Rate Calculators'!$F24</f>
        <v>10834.636199639206</v>
      </c>
      <c r="O26" s="20"/>
      <c r="P26" s="21"/>
      <c r="Q26" s="17">
        <f>SUM(C26:O26)</f>
        <v>429000</v>
      </c>
    </row>
    <row r="27" spans="1:17" ht="15" outlineLevel="1">
      <c r="A27" s="15" t="s">
        <v>31</v>
      </c>
      <c r="B27" s="15"/>
      <c r="C27" s="59">
        <f>'Rate Calculators'!$F$25*'Rate Calculators'!H26</f>
        <v>48837.434163121237</v>
      </c>
      <c r="D27" s="59">
        <f>'Rate Calculators'!$F$25*'Rate Calculators'!I26</f>
        <v>45034.271799367671</v>
      </c>
      <c r="E27" s="59">
        <f>'Rate Calculators'!$F$25*'Rate Calculators'!J26</f>
        <v>22698.238869386383</v>
      </c>
      <c r="F27" s="59">
        <f>'Rate Calculators'!$F$25*'Rate Calculators'!K26</f>
        <v>9356.9867679651325</v>
      </c>
      <c r="G27" s="59">
        <f>'Rate Calculators'!$F$25*'Rate Calculators'!L26</f>
        <v>14910.811172176695</v>
      </c>
      <c r="H27" s="59">
        <f>'Rate Calculators'!$F$25*'Rate Calculators'!M26</f>
        <v>105160.45774061458</v>
      </c>
      <c r="I27" s="59">
        <f>'Rate Calculators'!$F$25*'Rate Calculators'!N26</f>
        <v>35556.549718267503</v>
      </c>
      <c r="J27" s="59">
        <f>'Rate Calculators'!$F$25*'Rate Calculators'!O26</f>
        <v>46483.095556988075</v>
      </c>
      <c r="K27" s="66"/>
      <c r="L27" s="66"/>
      <c r="M27" s="66"/>
      <c r="N27" s="59">
        <f>'Rate Calculators'!$F$25*'Rate Calculators'!T26</f>
        <v>9900.2956770727851</v>
      </c>
      <c r="O27" s="66"/>
      <c r="P27" s="21"/>
      <c r="Q27" s="59">
        <f>SUM(C27:O27)</f>
        <v>337938.14146496012</v>
      </c>
    </row>
    <row r="28" spans="1:17" s="7" customFormat="1" outlineLevel="1">
      <c r="A28" s="40" t="s">
        <v>32</v>
      </c>
      <c r="B28" s="40"/>
      <c r="C28" s="67">
        <f t="shared" ref="C28:J28" si="4">SUM(C25:C27)</f>
        <v>200591.4651889384</v>
      </c>
      <c r="D28" s="67">
        <f t="shared" si="4"/>
        <v>184512.00773074199</v>
      </c>
      <c r="E28" s="67">
        <f t="shared" si="4"/>
        <v>80578.672914501658</v>
      </c>
      <c r="F28" s="67">
        <f t="shared" si="4"/>
        <v>41262.388214043582</v>
      </c>
      <c r="G28" s="67">
        <f t="shared" si="4"/>
        <v>56442.047421786061</v>
      </c>
      <c r="H28" s="67">
        <f t="shared" si="4"/>
        <v>389998.9002378697</v>
      </c>
      <c r="I28" s="67">
        <f t="shared" si="4"/>
        <v>121452.18241006239</v>
      </c>
      <c r="J28" s="67">
        <f t="shared" si="4"/>
        <v>165989.64966344286</v>
      </c>
      <c r="K28" s="68"/>
      <c r="L28" s="68"/>
      <c r="M28" s="68"/>
      <c r="N28" s="67">
        <f>SUM(N25:N27)</f>
        <v>36560.827683573494</v>
      </c>
      <c r="O28" s="68"/>
      <c r="P28" s="69"/>
      <c r="Q28" s="67">
        <f>SUM(C28:O28)</f>
        <v>1277388.1414649603</v>
      </c>
    </row>
    <row r="29" spans="1:17" ht="6" customHeight="1" outlineLevel="1">
      <c r="A29" s="15"/>
      <c r="B29" s="15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0"/>
      <c r="N29" s="24"/>
      <c r="O29" s="20"/>
      <c r="P29" s="21"/>
      <c r="Q29" s="17"/>
    </row>
    <row r="30" spans="1:17" outlineLevel="1">
      <c r="A30" s="15" t="s">
        <v>33</v>
      </c>
      <c r="B30" s="15"/>
      <c r="C30" s="24">
        <f>'Rate Calculators'!H28*'Rate Calculators'!$F$28</f>
        <v>55384.044571020742</v>
      </c>
      <c r="D30" s="24">
        <f>'Rate Calculators'!I28*'Rate Calculators'!$F$28</f>
        <v>50723.011117023947</v>
      </c>
      <c r="E30" s="24">
        <f>'Rate Calculators'!J28*'Rate Calculators'!$F$28</f>
        <v>26526.763922011174</v>
      </c>
      <c r="F30" s="24">
        <f>'Rate Calculators'!K28*'Rate Calculators'!$F$28</f>
        <v>11789.672854227189</v>
      </c>
      <c r="G30" s="24">
        <f>'Rate Calculators'!L28*'Rate Calculators'!$F$28</f>
        <v>17204.697014017584</v>
      </c>
      <c r="H30" s="24">
        <f>'Rate Calculators'!M28*'Rate Calculators'!$F$28</f>
        <v>126807.52779255988</v>
      </c>
      <c r="I30" s="20"/>
      <c r="J30" s="20"/>
      <c r="K30" s="24">
        <v>41718.04</v>
      </c>
      <c r="L30" s="24">
        <v>123246</v>
      </c>
      <c r="M30" s="20"/>
      <c r="N30" s="24">
        <f>'Rate Calculators'!T28*'Rate Calculators'!$F$28</f>
        <v>38384.981385855965</v>
      </c>
      <c r="O30" s="20"/>
      <c r="P30" s="21"/>
      <c r="Q30" s="17">
        <f>SUM(C30:O30)</f>
        <v>491784.73865671654</v>
      </c>
    </row>
    <row r="31" spans="1:17" outlineLevel="1">
      <c r="A31" s="15" t="s">
        <v>34</v>
      </c>
      <c r="B31" s="15"/>
      <c r="C31" s="20"/>
      <c r="D31" s="20"/>
      <c r="E31" s="20"/>
      <c r="F31" s="20"/>
      <c r="G31" s="20"/>
      <c r="H31" s="20"/>
      <c r="I31" s="24">
        <f>'Rate Calculators'!F29*'Rate Calculators'!W29</f>
        <v>62503.771343283581</v>
      </c>
      <c r="J31" s="20"/>
      <c r="K31" s="20"/>
      <c r="L31" s="20"/>
      <c r="M31" s="20"/>
      <c r="N31" s="20"/>
      <c r="O31" s="20"/>
      <c r="P31" s="21"/>
      <c r="Q31" s="17">
        <f>SUM(C31:O31)</f>
        <v>62503.771343283581</v>
      </c>
    </row>
    <row r="32" spans="1:17" outlineLevel="1">
      <c r="A32" s="15" t="s">
        <v>35</v>
      </c>
      <c r="B32" s="15"/>
      <c r="C32" s="36"/>
      <c r="D32" s="36"/>
      <c r="E32" s="36"/>
      <c r="F32" s="36"/>
      <c r="G32" s="36"/>
      <c r="H32" s="36"/>
      <c r="I32" s="36"/>
      <c r="J32" s="38">
        <f>'Rate Calculators'!F30*'Rate Calculators'!O30</f>
        <v>16576</v>
      </c>
      <c r="K32" s="36"/>
      <c r="L32" s="36"/>
      <c r="M32" s="36"/>
      <c r="N32" s="36"/>
      <c r="O32" s="36"/>
      <c r="P32" s="37"/>
      <c r="Q32" s="38">
        <f>SUM(C32:O32)</f>
        <v>16576</v>
      </c>
    </row>
    <row r="33" spans="1:17" s="7" customFormat="1" outlineLevel="1">
      <c r="A33" s="40" t="s">
        <v>36</v>
      </c>
      <c r="B33" s="40"/>
      <c r="C33" s="70">
        <f t="shared" ref="C33:J33" si="5">SUM(C30:C32)</f>
        <v>55384.044571020742</v>
      </c>
      <c r="D33" s="70">
        <f t="shared" si="5"/>
        <v>50723.011117023947</v>
      </c>
      <c r="E33" s="70">
        <f t="shared" si="5"/>
        <v>26526.763922011174</v>
      </c>
      <c r="F33" s="70">
        <f t="shared" si="5"/>
        <v>11789.672854227189</v>
      </c>
      <c r="G33" s="70">
        <f t="shared" si="5"/>
        <v>17204.697014017584</v>
      </c>
      <c r="H33" s="70">
        <f t="shared" si="5"/>
        <v>126807.52779255988</v>
      </c>
      <c r="I33" s="70">
        <f t="shared" si="5"/>
        <v>62503.771343283581</v>
      </c>
      <c r="J33" s="70">
        <f t="shared" si="5"/>
        <v>16576</v>
      </c>
      <c r="K33" s="70">
        <f>SUM(K30:K32)</f>
        <v>41718.04</v>
      </c>
      <c r="L33" s="70">
        <f>SUM(L30:L32)</f>
        <v>123246</v>
      </c>
      <c r="M33" s="70">
        <f>SUM(M30:M32)</f>
        <v>0</v>
      </c>
      <c r="N33" s="70">
        <f>SUM(N30:N32)</f>
        <v>38384.981385855965</v>
      </c>
      <c r="O33" s="36"/>
      <c r="P33" s="69"/>
      <c r="Q33" s="67">
        <f>SUM(C33:O33)</f>
        <v>570864.51</v>
      </c>
    </row>
    <row r="34" spans="1:17" ht="5.25" customHeight="1" outlineLevel="1">
      <c r="A34" s="15"/>
      <c r="B34" s="15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36"/>
      <c r="P34" s="21"/>
      <c r="Q34" s="17"/>
    </row>
    <row r="35" spans="1:17" s="7" customFormat="1">
      <c r="A35" s="60" t="s">
        <v>37</v>
      </c>
      <c r="B35" s="40"/>
      <c r="C35" s="71">
        <f t="shared" ref="C35:N35" si="6">SUM(C22,C28,C33)</f>
        <v>697076.66594113805</v>
      </c>
      <c r="D35" s="71">
        <f t="shared" si="6"/>
        <v>641985.8995784946</v>
      </c>
      <c r="E35" s="71">
        <f t="shared" si="6"/>
        <v>312116.60460427956</v>
      </c>
      <c r="F35" s="71">
        <f t="shared" si="6"/>
        <v>137564.64352572779</v>
      </c>
      <c r="G35" s="71">
        <f t="shared" si="6"/>
        <v>208321.63390026739</v>
      </c>
      <c r="H35" s="71">
        <f t="shared" si="6"/>
        <v>1466618.806358753</v>
      </c>
      <c r="I35" s="71">
        <f t="shared" si="6"/>
        <v>505103.76709168265</v>
      </c>
      <c r="J35" s="71">
        <f t="shared" si="6"/>
        <v>602402.34961339063</v>
      </c>
      <c r="K35" s="71">
        <f t="shared" si="6"/>
        <v>41718.04</v>
      </c>
      <c r="L35" s="71">
        <f t="shared" si="6"/>
        <v>123246</v>
      </c>
      <c r="M35" s="71">
        <f t="shared" si="6"/>
        <v>0</v>
      </c>
      <c r="N35" s="71">
        <f t="shared" si="6"/>
        <v>164365.57373409366</v>
      </c>
      <c r="O35" s="36"/>
      <c r="P35" s="57"/>
      <c r="Q35" s="71">
        <f>SUM(C35:O35)</f>
        <v>4900519.9843478268</v>
      </c>
    </row>
    <row r="36" spans="1:17" ht="6" customHeight="1">
      <c r="A36" s="23"/>
      <c r="B36" s="15"/>
      <c r="C36" s="72"/>
      <c r="D36" s="25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36"/>
      <c r="P36" s="21"/>
      <c r="Q36" s="17"/>
    </row>
    <row r="37" spans="1:17">
      <c r="A37" s="73" t="s">
        <v>38</v>
      </c>
      <c r="B37" s="15"/>
      <c r="C37" s="17">
        <f>'IT Cost Center Allocations'!$X$32/'Rate Calculators'!$W$33*'Rate Calculators'!H33</f>
        <v>287104.82370172115</v>
      </c>
      <c r="D37" s="74">
        <f>'IT Cost Center Allocations'!$X$32/'Rate Calculators'!$W$33*'Rate Calculators'!I33</f>
        <v>308080.51858403871</v>
      </c>
      <c r="E37" s="17">
        <f>'IT Cost Center Allocations'!$X$32/'Rate Calculators'!$W$33*'Rate Calculators'!J33</f>
        <v>107500.43627187733</v>
      </c>
      <c r="F37" s="17">
        <f>'IT Cost Center Allocations'!$X$32/'Rate Calculators'!$W$33*'Rate Calculators'!K33</f>
        <v>48069.300771977672</v>
      </c>
      <c r="G37" s="17">
        <f>'IT Cost Center Allocations'!$X$32/'Rate Calculators'!$W$33*'Rate Calculators'!L33</f>
        <v>101819.51890791634</v>
      </c>
      <c r="H37" s="17">
        <f>'IT Cost Center Allocations'!$X$32/'Rate Calculators'!$W$33*'Rate Calculators'!M33</f>
        <v>751629.06661637814</v>
      </c>
      <c r="I37" s="17">
        <f>'IT Cost Center Allocations'!$X$32/'Rate Calculators'!$W$33*'Rate Calculators'!N33</f>
        <v>298029.66478626156</v>
      </c>
      <c r="J37" s="20"/>
      <c r="K37" s="17">
        <f>'IT Cost Center Allocations'!$X$32/'Rate Calculators'!$W$33*'Rate Calculators'!Q33</f>
        <v>94390.626970428886</v>
      </c>
      <c r="L37" s="17">
        <f>'IT Cost Center Allocations'!$X$32/'Rate Calculators'!$W$33*'Rate Calculators'!R33</f>
        <v>350468.90199205535</v>
      </c>
      <c r="M37" s="20"/>
      <c r="N37" s="17">
        <f>'IT Cost Center Allocations'!$X$32/'Rate Calculators'!$W$33*'Rate Calculators'!T33</f>
        <v>77784.868521927507</v>
      </c>
      <c r="O37" s="36"/>
      <c r="P37" s="21"/>
      <c r="Q37" s="17">
        <f>SUM(C37:O37)</f>
        <v>2424877.7271245825</v>
      </c>
    </row>
    <row r="38" spans="1:17" ht="15">
      <c r="A38" s="73" t="s">
        <v>39</v>
      </c>
      <c r="B38" s="15"/>
      <c r="C38" s="59">
        <v>89292.431942358307</v>
      </c>
      <c r="D38" s="75">
        <v>95816.079938147042</v>
      </c>
      <c r="E38" s="59">
        <v>33433.695978417265</v>
      </c>
      <c r="F38" s="59">
        <v>14950.026657015851</v>
      </c>
      <c r="G38" s="59">
        <v>31666.874646224485</v>
      </c>
      <c r="H38" s="59">
        <v>233764.05318242966</v>
      </c>
      <c r="I38" s="59">
        <v>92690.165273498278</v>
      </c>
      <c r="J38" s="66"/>
      <c r="K38" s="59">
        <v>29356.415981049307</v>
      </c>
      <c r="L38" s="59">
        <v>108999.28526297011</v>
      </c>
      <c r="M38" s="66">
        <f>'Rate Calculators'!$F$35*'Rate Calculators'!S35</f>
        <v>0</v>
      </c>
      <c r="N38" s="59">
        <v>24191.861317716561</v>
      </c>
      <c r="O38" s="36"/>
      <c r="P38" s="37"/>
      <c r="Q38" s="38">
        <f>SUM(C38:O38)</f>
        <v>754160.89017982688</v>
      </c>
    </row>
    <row r="39" spans="1:17">
      <c r="A39" s="73" t="s">
        <v>40</v>
      </c>
      <c r="B39" s="76"/>
      <c r="C39" s="77">
        <f>SUM(C37:C38)</f>
        <v>376397.25564407947</v>
      </c>
      <c r="D39" s="77">
        <f t="shared" ref="D39:N39" si="7">SUM(D37:D38)</f>
        <v>403896.59852218576</v>
      </c>
      <c r="E39" s="77">
        <f t="shared" si="7"/>
        <v>140934.13225029461</v>
      </c>
      <c r="F39" s="77">
        <f t="shared" si="7"/>
        <v>63019.327428993522</v>
      </c>
      <c r="G39" s="77">
        <f t="shared" si="7"/>
        <v>133486.39355414081</v>
      </c>
      <c r="H39" s="77">
        <f t="shared" si="7"/>
        <v>985393.11979880778</v>
      </c>
      <c r="I39" s="77">
        <f t="shared" si="7"/>
        <v>390719.83005975984</v>
      </c>
      <c r="J39" s="77">
        <f t="shared" si="7"/>
        <v>0</v>
      </c>
      <c r="K39" s="77">
        <f t="shared" si="7"/>
        <v>123747.04295147819</v>
      </c>
      <c r="L39" s="77">
        <f t="shared" si="7"/>
        <v>459468.18725502549</v>
      </c>
      <c r="M39" s="77">
        <f t="shared" si="7"/>
        <v>0</v>
      </c>
      <c r="N39" s="77">
        <f t="shared" si="7"/>
        <v>101976.72983964407</v>
      </c>
      <c r="O39" s="36"/>
      <c r="Q39" s="17">
        <f>SUM(C39:O39)</f>
        <v>3179038.6173044094</v>
      </c>
    </row>
    <row r="40" spans="1:17" s="52" customFormat="1" ht="6" customHeight="1">
      <c r="A40" s="78"/>
      <c r="B40" s="79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36"/>
      <c r="P40" s="50"/>
      <c r="Q40" s="81"/>
    </row>
    <row r="41" spans="1:17" outlineLevel="1">
      <c r="A41" s="82" t="s">
        <v>41</v>
      </c>
      <c r="B41" s="15"/>
      <c r="C41" s="42">
        <v>165938.38666924284</v>
      </c>
      <c r="D41" s="42">
        <v>43907.563406789763</v>
      </c>
      <c r="E41" s="42">
        <v>81838.991596717446</v>
      </c>
      <c r="F41" s="42">
        <v>0</v>
      </c>
      <c r="G41" s="42">
        <v>6657.3527027220016</v>
      </c>
      <c r="H41" s="42">
        <v>370953.88548190496</v>
      </c>
      <c r="I41" s="42">
        <v>18578.6587052707</v>
      </c>
      <c r="J41" s="42">
        <v>0</v>
      </c>
      <c r="K41" s="42">
        <v>0</v>
      </c>
      <c r="L41" s="42">
        <v>33720.265550066324</v>
      </c>
      <c r="M41" s="42">
        <v>9320.2937838108028</v>
      </c>
      <c r="N41" s="42">
        <v>18609.623136446153</v>
      </c>
      <c r="O41" s="36"/>
      <c r="P41" s="37"/>
      <c r="Q41" s="42">
        <f>SUM(C41:O41)</f>
        <v>749525.02103297098</v>
      </c>
    </row>
    <row r="42" spans="1:17" outlineLevel="1">
      <c r="A42" s="84" t="s">
        <v>42</v>
      </c>
      <c r="B42" s="15"/>
      <c r="C42" s="42">
        <v>116334.35101830857</v>
      </c>
      <c r="D42" s="42">
        <v>112234.02611589059</v>
      </c>
      <c r="E42" s="42">
        <v>86986.699073162774</v>
      </c>
      <c r="F42" s="42">
        <v>12879.350121803567</v>
      </c>
      <c r="G42" s="42">
        <v>26098.902778274503</v>
      </c>
      <c r="H42" s="42">
        <v>276201.61944854702</v>
      </c>
      <c r="I42" s="42">
        <v>51684.688299110479</v>
      </c>
      <c r="J42" s="42">
        <v>0</v>
      </c>
      <c r="K42" s="42">
        <v>6085.3820676577616</v>
      </c>
      <c r="L42" s="42">
        <v>27646.985253716724</v>
      </c>
      <c r="M42" s="42">
        <v>13837.562769571114</v>
      </c>
      <c r="N42" s="42">
        <v>18527.22243974228</v>
      </c>
      <c r="O42" s="36"/>
      <c r="P42" s="57"/>
      <c r="Q42" s="42">
        <f>SUM(C42:O42)</f>
        <v>748516.78938578547</v>
      </c>
    </row>
    <row r="43" spans="1:17" outlineLevel="1">
      <c r="A43" s="84" t="s">
        <v>43</v>
      </c>
      <c r="B43" s="15"/>
      <c r="C43" s="42">
        <v>119727.02603643267</v>
      </c>
      <c r="D43" s="42">
        <v>210598.28750721909</v>
      </c>
      <c r="E43" s="42">
        <v>205117.29893498143</v>
      </c>
      <c r="F43" s="42">
        <v>2850.5025908630246</v>
      </c>
      <c r="G43" s="42">
        <v>22885.457888032539</v>
      </c>
      <c r="H43" s="42">
        <v>280754.14160083159</v>
      </c>
      <c r="I43" s="42">
        <v>10418.031524458296</v>
      </c>
      <c r="J43" s="42">
        <v>0</v>
      </c>
      <c r="K43" s="42">
        <v>0</v>
      </c>
      <c r="L43" s="42">
        <v>45722.452064414174</v>
      </c>
      <c r="M43" s="42">
        <v>57744.983049875533</v>
      </c>
      <c r="N43" s="42">
        <v>11335.132000678817</v>
      </c>
      <c r="O43" s="36"/>
      <c r="P43" s="57"/>
      <c r="Q43" s="42">
        <f>SUM(C43:O43)</f>
        <v>967153.31319778727</v>
      </c>
    </row>
    <row r="44" spans="1:17" ht="15" outlineLevel="1">
      <c r="A44" s="84" t="s">
        <v>44</v>
      </c>
      <c r="B44" s="15"/>
      <c r="C44" s="59">
        <v>42685.629902634675</v>
      </c>
      <c r="D44" s="59">
        <v>78957.766580803247</v>
      </c>
      <c r="E44" s="59">
        <v>69319.024033175418</v>
      </c>
      <c r="F44" s="59">
        <v>1840.7853417553756</v>
      </c>
      <c r="G44" s="59">
        <v>12426.498397905809</v>
      </c>
      <c r="H44" s="59">
        <v>111768.36491251262</v>
      </c>
      <c r="I44" s="59">
        <v>5802.5013563560242</v>
      </c>
      <c r="J44" s="59">
        <v>0</v>
      </c>
      <c r="K44" s="59">
        <v>153.58414987263413</v>
      </c>
      <c r="L44" s="59">
        <v>19037.168775695627</v>
      </c>
      <c r="M44" s="59">
        <v>18549.640432553922</v>
      </c>
      <c r="N44" s="59">
        <v>5336.1506015858358</v>
      </c>
      <c r="O44" s="36"/>
      <c r="P44" s="57"/>
      <c r="Q44" s="59">
        <f>SUM(C44:O44)</f>
        <v>365877.11448485125</v>
      </c>
    </row>
    <row r="45" spans="1:17" s="7" customFormat="1">
      <c r="A45" s="82" t="s">
        <v>45</v>
      </c>
      <c r="B45" s="40"/>
      <c r="C45" s="42">
        <f t="shared" ref="C45:N45" si="8">SUM(C41:C44)</f>
        <v>444685.39362661872</v>
      </c>
      <c r="D45" s="42">
        <f t="shared" si="8"/>
        <v>445697.64361070271</v>
      </c>
      <c r="E45" s="42">
        <f t="shared" si="8"/>
        <v>443262.01363803708</v>
      </c>
      <c r="F45" s="42">
        <f t="shared" si="8"/>
        <v>17570.638054421968</v>
      </c>
      <c r="G45" s="42">
        <f t="shared" si="8"/>
        <v>68068.211766934852</v>
      </c>
      <c r="H45" s="42">
        <f t="shared" si="8"/>
        <v>1039678.0114437962</v>
      </c>
      <c r="I45" s="42">
        <f t="shared" si="8"/>
        <v>86483.879885195493</v>
      </c>
      <c r="J45" s="42">
        <f t="shared" si="8"/>
        <v>0</v>
      </c>
      <c r="K45" s="42">
        <f t="shared" si="8"/>
        <v>6238.9662175303956</v>
      </c>
      <c r="L45" s="42">
        <f t="shared" si="8"/>
        <v>126126.87164389285</v>
      </c>
      <c r="M45" s="42">
        <f t="shared" si="8"/>
        <v>99452.480035811372</v>
      </c>
      <c r="N45" s="42">
        <f t="shared" si="8"/>
        <v>53808.128178453087</v>
      </c>
      <c r="O45" s="36"/>
      <c r="P45" s="57"/>
      <c r="Q45" s="42">
        <f>SUM(C45:O45)</f>
        <v>2831072.2381013944</v>
      </c>
    </row>
    <row r="46" spans="1:17" ht="6" customHeight="1">
      <c r="A46" s="23"/>
      <c r="B46" s="15"/>
      <c r="C46" s="72"/>
      <c r="D46" s="72"/>
      <c r="E46" s="72"/>
      <c r="F46" s="72"/>
      <c r="G46" s="72"/>
      <c r="H46" s="72"/>
      <c r="I46" s="72"/>
      <c r="J46" s="62"/>
      <c r="K46" s="61"/>
      <c r="L46" s="72"/>
      <c r="M46" s="72"/>
      <c r="N46" s="72"/>
      <c r="O46" s="36"/>
      <c r="P46" s="21"/>
      <c r="Q46" s="61"/>
    </row>
    <row r="47" spans="1:17" outlineLevel="1">
      <c r="A47" s="85" t="s">
        <v>46</v>
      </c>
      <c r="B47" s="15"/>
      <c r="C47" s="42">
        <v>15196.715562898644</v>
      </c>
      <c r="D47" s="42">
        <v>1330.5879985948122</v>
      </c>
      <c r="E47" s="42">
        <v>45632.165257072607</v>
      </c>
      <c r="F47" s="42">
        <v>32900.539038939096</v>
      </c>
      <c r="G47" s="42">
        <v>34987.461268314117</v>
      </c>
      <c r="H47" s="42">
        <v>22311.859808016168</v>
      </c>
      <c r="I47" s="42">
        <v>6863.0328348574521</v>
      </c>
      <c r="J47" s="86">
        <v>0</v>
      </c>
      <c r="K47" s="42">
        <v>0</v>
      </c>
      <c r="L47" s="42">
        <v>1330.5879985948122</v>
      </c>
      <c r="M47" s="42">
        <v>0</v>
      </c>
      <c r="N47" s="42">
        <v>0</v>
      </c>
      <c r="O47" s="36"/>
      <c r="P47" s="57"/>
      <c r="Q47" s="42">
        <f>SUM(C47:O47)</f>
        <v>160552.9497672877</v>
      </c>
    </row>
    <row r="48" spans="1:17" outlineLevel="1">
      <c r="A48" s="85" t="s">
        <v>47</v>
      </c>
      <c r="B48" s="15"/>
      <c r="C48" s="42">
        <v>12133.967117988392</v>
      </c>
      <c r="D48" s="42">
        <v>2022.3278529980655</v>
      </c>
      <c r="E48" s="42">
        <v>20223.278529980653</v>
      </c>
      <c r="F48" s="42">
        <v>8089.311411992262</v>
      </c>
      <c r="G48" s="42">
        <v>62692.163442940022</v>
      </c>
      <c r="H48" s="42">
        <v>10111.639264990326</v>
      </c>
      <c r="I48" s="42">
        <v>0</v>
      </c>
      <c r="J48" s="86"/>
      <c r="K48" s="42">
        <v>0</v>
      </c>
      <c r="L48" s="42">
        <v>0</v>
      </c>
      <c r="M48" s="42">
        <v>0</v>
      </c>
      <c r="N48" s="42">
        <v>0</v>
      </c>
      <c r="O48" s="36"/>
      <c r="P48" s="57"/>
      <c r="Q48" s="42">
        <f t="shared" ref="Q48" si="9">SUM(C48:O48)</f>
        <v>115272.68762088973</v>
      </c>
    </row>
    <row r="49" spans="1:17" outlineLevel="1">
      <c r="A49" s="85" t="s">
        <v>48</v>
      </c>
      <c r="B49" s="15"/>
      <c r="C49" s="42">
        <v>40735.27393266507</v>
      </c>
      <c r="D49" s="42">
        <v>32620.24142551867</v>
      </c>
      <c r="E49" s="42">
        <v>30473.362005290292</v>
      </c>
      <c r="F49" s="42">
        <v>15314.059577738968</v>
      </c>
      <c r="G49" s="42">
        <v>33994.600588383095</v>
      </c>
      <c r="H49" s="42">
        <v>90470.57950745977</v>
      </c>
      <c r="I49" s="42">
        <v>26497.903812911089</v>
      </c>
      <c r="J49" s="86">
        <v>0</v>
      </c>
      <c r="K49" s="42">
        <v>0</v>
      </c>
      <c r="L49" s="42">
        <v>6664.7800363532842</v>
      </c>
      <c r="M49" s="42">
        <v>0</v>
      </c>
      <c r="N49" s="42">
        <v>6995.9750536446372</v>
      </c>
      <c r="O49" s="36"/>
      <c r="P49" s="57"/>
      <c r="Q49" s="42">
        <f>SUM(C49:O49)</f>
        <v>283766.77593996481</v>
      </c>
    </row>
    <row r="50" spans="1:17" outlineLevel="1">
      <c r="A50" s="85" t="s">
        <v>49</v>
      </c>
      <c r="B50" s="15"/>
      <c r="C50" s="38">
        <v>7459.8957425780936</v>
      </c>
      <c r="D50" s="38">
        <v>4005.4508733912021</v>
      </c>
      <c r="E50" s="38">
        <v>8038.751307624475</v>
      </c>
      <c r="F50" s="38">
        <v>3236.2899759240026</v>
      </c>
      <c r="G50" s="38">
        <v>20768.565703581138</v>
      </c>
      <c r="H50" s="38">
        <v>12000.717778999109</v>
      </c>
      <c r="I50" s="38">
        <v>2661.9538571546254</v>
      </c>
      <c r="J50" s="86"/>
      <c r="K50" s="38">
        <v>0</v>
      </c>
      <c r="L50" s="38">
        <v>677.91694155041387</v>
      </c>
      <c r="M50" s="38">
        <v>0</v>
      </c>
      <c r="N50" s="38">
        <v>741.18918942845255</v>
      </c>
      <c r="O50" s="36"/>
      <c r="P50" s="37"/>
      <c r="Q50" s="38">
        <f>SUM(C50:O50)</f>
        <v>59590.731370231515</v>
      </c>
    </row>
    <row r="51" spans="1:17" s="47" customFormat="1">
      <c r="A51" s="85" t="s">
        <v>50</v>
      </c>
      <c r="B51" s="40"/>
      <c r="C51" s="71">
        <f t="shared" ref="C51:I51" si="10">SUM(C47:C50)</f>
        <v>75525.852356130199</v>
      </c>
      <c r="D51" s="71">
        <f t="shared" si="10"/>
        <v>39978.608150502747</v>
      </c>
      <c r="E51" s="71">
        <f t="shared" si="10"/>
        <v>104367.55709996802</v>
      </c>
      <c r="F51" s="71">
        <f t="shared" si="10"/>
        <v>59540.200004594328</v>
      </c>
      <c r="G51" s="71">
        <f t="shared" si="10"/>
        <v>152442.79100321839</v>
      </c>
      <c r="H51" s="71">
        <f t="shared" si="10"/>
        <v>134894.79635946537</v>
      </c>
      <c r="I51" s="71">
        <f t="shared" si="10"/>
        <v>36022.890504923169</v>
      </c>
      <c r="J51" s="87"/>
      <c r="K51" s="71">
        <f>SUM(K47:K50)</f>
        <v>0</v>
      </c>
      <c r="L51" s="71">
        <f>SUM(L47:L50)</f>
        <v>8673.2849764985112</v>
      </c>
      <c r="M51" s="71">
        <f>SUM(M47:M50)</f>
        <v>0</v>
      </c>
      <c r="N51" s="71">
        <f>SUM(N47:N50)</f>
        <v>7737.1642430730899</v>
      </c>
      <c r="O51" s="36"/>
      <c r="P51" s="44"/>
      <c r="Q51" s="71">
        <f>SUM(C51:O51)</f>
        <v>619183.14469837374</v>
      </c>
    </row>
    <row r="52" spans="1:17" s="52" customFormat="1" ht="6.75" customHeight="1">
      <c r="A52" s="78"/>
      <c r="B52" s="79"/>
      <c r="C52" s="80"/>
      <c r="D52" s="80"/>
      <c r="E52" s="80"/>
      <c r="F52" s="80"/>
      <c r="G52" s="80"/>
      <c r="H52" s="80"/>
      <c r="I52" s="80"/>
      <c r="J52" s="88"/>
      <c r="K52" s="80"/>
      <c r="L52" s="80"/>
      <c r="M52" s="80"/>
      <c r="N52" s="80"/>
      <c r="O52" s="36"/>
      <c r="P52" s="50"/>
      <c r="Q52" s="81"/>
    </row>
    <row r="53" spans="1:17" outlineLevel="1">
      <c r="A53" s="89" t="s">
        <v>51</v>
      </c>
      <c r="B53" s="15"/>
      <c r="C53" s="90">
        <f>('IT Cost Center Allocations'!$AL$32)*'Rate Calculators'!H56</f>
        <v>0</v>
      </c>
      <c r="D53" s="90">
        <f>('IT Cost Center Allocations'!$AL$32)*'Rate Calculators'!I56</f>
        <v>0</v>
      </c>
      <c r="E53" s="90">
        <f>('IT Cost Center Allocations'!$AL$32)*'Rate Calculators'!J56</f>
        <v>67886.290483967998</v>
      </c>
      <c r="F53" s="90">
        <f>('IT Cost Center Allocations'!$AL$32)*'Rate Calculators'!K56</f>
        <v>0</v>
      </c>
      <c r="G53" s="90">
        <f>('IT Cost Center Allocations'!$AL$32)*'Rate Calculators'!L56</f>
        <v>67886.290483967998</v>
      </c>
      <c r="H53" s="90">
        <f>('IT Cost Center Allocations'!$AL$32)*'Rate Calculators'!M56</f>
        <v>205716.03176959997</v>
      </c>
      <c r="I53" s="90">
        <f>('IT Cost Center Allocations'!$AL$32)*'Rate Calculators'!N56</f>
        <v>205716.03176959997</v>
      </c>
      <c r="J53" s="91"/>
      <c r="K53" s="90">
        <f>('IT Cost Center Allocations'!$AL$32)*'Rate Calculators'!Q56</f>
        <v>0</v>
      </c>
      <c r="L53" s="90">
        <f>('IT Cost Center Allocations'!$AL$32)*'Rate Calculators'!R56</f>
        <v>0</v>
      </c>
      <c r="M53" s="90">
        <f>('IT Cost Center Allocations'!$AL$32)*'Rate Calculators'!S56</f>
        <v>102858.01588479998</v>
      </c>
      <c r="N53" s="90">
        <f>('IT Cost Center Allocations'!$AL$32)*'Rate Calculators'!T56</f>
        <v>69943.450801664003</v>
      </c>
      <c r="O53" s="36"/>
      <c r="P53" s="57"/>
      <c r="Q53" s="42">
        <f>SUM(C53:O53)</f>
        <v>720006.11119359999</v>
      </c>
    </row>
    <row r="54" spans="1:17" outlineLevel="1">
      <c r="A54" s="89" t="s">
        <v>52</v>
      </c>
      <c r="B54" s="15"/>
      <c r="C54" s="90">
        <f>('IT Cost Center Allocations'!$AL$32*'Rate Calculators'!$B$54)/'Rate Calculators'!$W$54*'Rate Calculators'!H54</f>
        <v>261617.12735916523</v>
      </c>
      <c r="D54" s="90">
        <f>('IT Cost Center Allocations'!$AL$32*'Rate Calculators'!$B$54)/'Rate Calculators'!$W$54*'Rate Calculators'!I54</f>
        <v>261617.12735916523</v>
      </c>
      <c r="E54" s="90">
        <f>('IT Cost Center Allocations'!$AL$32*'Rate Calculators'!$B$54)/'Rate Calculators'!$W$54*'Rate Calculators'!J54</f>
        <v>46219.025833452528</v>
      </c>
      <c r="F54" s="90">
        <f>('IT Cost Center Allocations'!$AL$32*'Rate Calculators'!$B$54)/'Rate Calculators'!$W$54*'Rate Calculators'!K54</f>
        <v>6685.7710325120015</v>
      </c>
      <c r="G54" s="90">
        <f>('IT Cost Center Allocations'!$AL$32*'Rate Calculators'!$B$54)/'Rate Calculators'!$W$54*'Rate Calculators'!L54</f>
        <v>46219.025833452528</v>
      </c>
      <c r="H54" s="90">
        <f>('IT Cost Center Allocations'!$AL$32*'Rate Calculators'!$B$54)/'Rate Calculators'!$W$54*'Rate Calculators'!M54</f>
        <v>406959.97589203482</v>
      </c>
      <c r="I54" s="90">
        <f>('IT Cost Center Allocations'!$AL$32*'Rate Calculators'!$B$54)/'Rate Calculators'!$W$54*'Rate Calculators'!N54</f>
        <v>145342.84853286957</v>
      </c>
      <c r="J54" s="91"/>
      <c r="K54" s="90">
        <f>('IT Cost Center Allocations'!$AL$32*'Rate Calculators'!$B$54)/'Rate Calculators'!$W$54*'Rate Calculators'!Q54</f>
        <v>29068.569706573915</v>
      </c>
      <c r="L54" s="90">
        <f>('IT Cost Center Allocations'!$AL$32*'Rate Calculators'!$B$54)/'Rate Calculators'!$W$54*'Rate Calculators'!R54</f>
        <v>87205.709119721752</v>
      </c>
      <c r="M54" s="90">
        <f>('IT Cost Center Allocations'!$AL$32*'Rate Calculators'!$B$54)/'Rate Calculators'!$W$54*'Rate Calculators'!S54</f>
        <v>0</v>
      </c>
      <c r="N54" s="90">
        <f>('IT Cost Center Allocations'!$AL$32*'Rate Calculators'!$B$54)/'Rate Calculators'!$W$54*'Rate Calculators'!T54</f>
        <v>46219.025833452528</v>
      </c>
      <c r="O54" s="36"/>
      <c r="P54" s="57"/>
      <c r="Q54" s="42">
        <f>SUM(C54:O54)</f>
        <v>1337154.2065024001</v>
      </c>
    </row>
    <row r="55" spans="1:17" ht="15" outlineLevel="1">
      <c r="A55" s="92" t="s">
        <v>53</v>
      </c>
      <c r="B55" s="15"/>
      <c r="C55" s="93">
        <v>0</v>
      </c>
      <c r="D55" s="93">
        <v>0</v>
      </c>
      <c r="E55" s="93">
        <v>0</v>
      </c>
      <c r="F55" s="93">
        <v>0</v>
      </c>
      <c r="G55" s="93">
        <v>0</v>
      </c>
      <c r="H55" s="93">
        <v>0</v>
      </c>
      <c r="I55" s="93">
        <v>0</v>
      </c>
      <c r="J55" s="94"/>
      <c r="K55" s="93">
        <v>0</v>
      </c>
      <c r="L55" s="93">
        <v>0</v>
      </c>
      <c r="M55" s="93">
        <v>0</v>
      </c>
      <c r="N55" s="93">
        <v>0</v>
      </c>
      <c r="O55" s="36"/>
      <c r="P55" s="95"/>
      <c r="Q55" s="96">
        <f>SUM(C55:O55)</f>
        <v>0</v>
      </c>
    </row>
    <row r="56" spans="1:17">
      <c r="A56" s="89" t="s">
        <v>54</v>
      </c>
      <c r="B56" s="15"/>
      <c r="C56" s="90">
        <f>SUM(C53:C55)</f>
        <v>261617.12735916523</v>
      </c>
      <c r="D56" s="90">
        <f t="shared" ref="D56:I56" si="11">SUM(D53:D55)</f>
        <v>261617.12735916523</v>
      </c>
      <c r="E56" s="90">
        <f t="shared" si="11"/>
        <v>114105.31631742053</v>
      </c>
      <c r="F56" s="90">
        <f t="shared" si="11"/>
        <v>6685.7710325120015</v>
      </c>
      <c r="G56" s="90">
        <f t="shared" si="11"/>
        <v>114105.31631742053</v>
      </c>
      <c r="H56" s="90">
        <f t="shared" si="11"/>
        <v>612676.00766163482</v>
      </c>
      <c r="I56" s="90">
        <f t="shared" si="11"/>
        <v>351058.88030246954</v>
      </c>
      <c r="J56" s="91"/>
      <c r="K56" s="90">
        <f t="shared" ref="K56:Q56" si="12">SUM(K53:K55)</f>
        <v>29068.569706573915</v>
      </c>
      <c r="L56" s="90">
        <f t="shared" si="12"/>
        <v>87205.709119721752</v>
      </c>
      <c r="M56" s="90">
        <f t="shared" si="12"/>
        <v>102858.01588479998</v>
      </c>
      <c r="N56" s="90">
        <f t="shared" si="12"/>
        <v>116162.47663511653</v>
      </c>
      <c r="O56" s="36"/>
      <c r="P56" s="90">
        <f t="shared" si="12"/>
        <v>0</v>
      </c>
      <c r="Q56" s="42">
        <f t="shared" si="12"/>
        <v>2057160.317696</v>
      </c>
    </row>
    <row r="57" spans="1:17" ht="6" customHeight="1">
      <c r="A57" s="23"/>
      <c r="B57" s="15"/>
      <c r="C57" s="72"/>
      <c r="D57" s="72"/>
      <c r="E57" s="72"/>
      <c r="F57" s="72"/>
      <c r="G57" s="72"/>
      <c r="H57" s="72"/>
      <c r="I57" s="72"/>
      <c r="J57" s="62"/>
      <c r="K57" s="72"/>
      <c r="L57" s="72"/>
      <c r="M57" s="72"/>
      <c r="N57" s="72"/>
      <c r="O57" s="36"/>
      <c r="P57" s="21"/>
      <c r="Q57" s="61"/>
    </row>
    <row r="58" spans="1:17" outlineLevel="1">
      <c r="A58" s="97" t="s">
        <v>55</v>
      </c>
      <c r="B58" s="15"/>
      <c r="C58" s="17">
        <v>7099.1528468100469</v>
      </c>
      <c r="D58" s="17">
        <v>43238.579531638425</v>
      </c>
      <c r="E58" s="17">
        <v>34290.487814947606</v>
      </c>
      <c r="F58" s="17">
        <v>2839.6611387240187</v>
      </c>
      <c r="G58" s="17">
        <v>12993.029274517467</v>
      </c>
      <c r="H58" s="17">
        <v>28396.611387240187</v>
      </c>
      <c r="I58" s="17">
        <v>56793.222774480375</v>
      </c>
      <c r="J58" s="20"/>
      <c r="K58" s="17">
        <v>20092.182121327511</v>
      </c>
      <c r="L58" s="17">
        <v>21297.45854043014</v>
      </c>
      <c r="M58" s="17">
        <v>15618.136262982103</v>
      </c>
      <c r="N58" s="17">
        <v>20306.736271586895</v>
      </c>
      <c r="O58" s="36"/>
      <c r="P58" s="21"/>
      <c r="Q58" s="17">
        <f>SUM(C58:O58)</f>
        <v>262965.25796468474</v>
      </c>
    </row>
    <row r="59" spans="1:17" outlineLevel="1">
      <c r="A59" s="97" t="s">
        <v>56</v>
      </c>
      <c r="B59" s="15"/>
      <c r="C59" s="17">
        <v>2595.2989580639783</v>
      </c>
      <c r="D59" s="17">
        <v>3048.7334699009402</v>
      </c>
      <c r="E59" s="17">
        <v>39491.433124945659</v>
      </c>
      <c r="F59" s="17">
        <v>120.140768093554</v>
      </c>
      <c r="G59" s="17">
        <v>4334.110504880362</v>
      </c>
      <c r="H59" s="17">
        <v>7118.0175504890594</v>
      </c>
      <c r="I59" s="17">
        <v>24760.624753216664</v>
      </c>
      <c r="J59" s="20"/>
      <c r="K59" s="17">
        <v>645.91810802986026</v>
      </c>
      <c r="L59" s="17">
        <v>7169.6909991314478</v>
      </c>
      <c r="M59" s="17">
        <v>0</v>
      </c>
      <c r="N59" s="17">
        <v>2854.9580374919819</v>
      </c>
      <c r="O59" s="36"/>
      <c r="P59" s="21"/>
      <c r="Q59" s="17">
        <f>SUM(C59:O59)</f>
        <v>92138.926274243495</v>
      </c>
    </row>
    <row r="60" spans="1:17" outlineLevel="1">
      <c r="A60" s="97" t="s">
        <v>57</v>
      </c>
      <c r="B60" s="15"/>
      <c r="C60" s="17">
        <v>1261.9824732628463</v>
      </c>
      <c r="D60" s="17">
        <v>1213.4446858296596</v>
      </c>
      <c r="E60" s="17">
        <v>51037.483485995494</v>
      </c>
      <c r="F60" s="17">
        <v>1116.3691109632871</v>
      </c>
      <c r="G60" s="17">
        <v>1237.713579546253</v>
      </c>
      <c r="H60" s="17">
        <v>14100.227249340647</v>
      </c>
      <c r="I60" s="17">
        <v>365659.4216279097</v>
      </c>
      <c r="J60" s="20"/>
      <c r="K60" s="17">
        <v>10144.397573535956</v>
      </c>
      <c r="L60" s="17">
        <v>22303.113325549148</v>
      </c>
      <c r="M60" s="17">
        <v>194.15114973274558</v>
      </c>
      <c r="N60" s="17">
        <v>6309.9123663142309</v>
      </c>
      <c r="O60" s="36"/>
      <c r="P60" s="21"/>
      <c r="Q60" s="17">
        <f>SUM(C60:O60)</f>
        <v>474578.21662798</v>
      </c>
    </row>
    <row r="61" spans="1:17" outlineLevel="1">
      <c r="A61" s="97" t="s">
        <v>58</v>
      </c>
      <c r="B61" s="15"/>
      <c r="C61" s="38">
        <v>289203.07348456321</v>
      </c>
      <c r="D61" s="38">
        <v>507733.85438130627</v>
      </c>
      <c r="E61" s="38">
        <v>326671.52331204328</v>
      </c>
      <c r="F61" s="38">
        <v>66323.158266403523</v>
      </c>
      <c r="G61" s="38">
        <v>157002.65009876215</v>
      </c>
      <c r="H61" s="38">
        <v>756023.40033044596</v>
      </c>
      <c r="I61" s="38">
        <v>466019.51476021111</v>
      </c>
      <c r="J61" s="36"/>
      <c r="K61" s="38">
        <v>80919.558631178501</v>
      </c>
      <c r="L61" s="38">
        <v>174184.03821578791</v>
      </c>
      <c r="M61" s="38">
        <v>118920.36102329148</v>
      </c>
      <c r="N61" s="38">
        <v>184052.1469915974</v>
      </c>
      <c r="O61" s="36"/>
      <c r="P61" s="37"/>
      <c r="Q61" s="38">
        <f>SUM(C61:O61)</f>
        <v>3127053.2794955913</v>
      </c>
    </row>
    <row r="62" spans="1:17" s="7" customFormat="1">
      <c r="A62" s="97" t="s">
        <v>59</v>
      </c>
      <c r="B62" s="40"/>
      <c r="C62" s="42">
        <f t="shared" ref="C62:I62" si="13">SUM(C58:C61)</f>
        <v>300159.50776270009</v>
      </c>
      <c r="D62" s="42">
        <f t="shared" si="13"/>
        <v>555234.61206867534</v>
      </c>
      <c r="E62" s="42">
        <f t="shared" si="13"/>
        <v>451490.92773793207</v>
      </c>
      <c r="F62" s="42">
        <f t="shared" si="13"/>
        <v>70399.32928418438</v>
      </c>
      <c r="G62" s="42">
        <f t="shared" si="13"/>
        <v>175567.50345770625</v>
      </c>
      <c r="H62" s="42">
        <f t="shared" si="13"/>
        <v>805638.25651751587</v>
      </c>
      <c r="I62" s="42">
        <f t="shared" si="13"/>
        <v>913232.78391581785</v>
      </c>
      <c r="J62" s="86"/>
      <c r="K62" s="42">
        <f>SUM(K58:K61)</f>
        <v>111802.05643407183</v>
      </c>
      <c r="L62" s="42">
        <f>SUM(L58:L61)</f>
        <v>224954.30108089864</v>
      </c>
      <c r="M62" s="42">
        <f>SUM(M58:M61)</f>
        <v>134732.64843600633</v>
      </c>
      <c r="N62" s="42">
        <f>SUM(N58:N61)</f>
        <v>213523.75366699049</v>
      </c>
      <c r="O62" s="36"/>
      <c r="P62" s="57"/>
      <c r="Q62" s="42">
        <f>SUM(C62:O62)</f>
        <v>3956735.6803624989</v>
      </c>
    </row>
    <row r="63" spans="1:17" ht="6" customHeight="1">
      <c r="A63" s="23"/>
      <c r="B63" s="15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21"/>
      <c r="Q63" s="72"/>
    </row>
    <row r="64" spans="1:17">
      <c r="A64" s="98" t="s">
        <v>226</v>
      </c>
      <c r="B64" s="5"/>
      <c r="C64" s="67">
        <f t="shared" ref="C64:N64" si="14">SUM(C5,C39,C7,C11,C13,C45,C51,C56,C20,C22,C28,C33,C62)</f>
        <v>5577883.0914875409</v>
      </c>
      <c r="D64" s="67">
        <f t="shared" si="14"/>
        <v>5463125.8378204536</v>
      </c>
      <c r="E64" s="67">
        <f t="shared" si="14"/>
        <v>2634679.7710197768</v>
      </c>
      <c r="F64" s="67">
        <f t="shared" si="14"/>
        <v>862695.22514844779</v>
      </c>
      <c r="G64" s="67">
        <f t="shared" si="14"/>
        <v>2336492.0447062384</v>
      </c>
      <c r="H64" s="67">
        <f t="shared" si="14"/>
        <v>11996055.230117617</v>
      </c>
      <c r="I64" s="67">
        <f t="shared" si="14"/>
        <v>4242522.9776788214</v>
      </c>
      <c r="J64" s="67">
        <f t="shared" si="14"/>
        <v>1278521.8068962689</v>
      </c>
      <c r="K64" s="67">
        <f t="shared" si="14"/>
        <v>675340.31753639446</v>
      </c>
      <c r="L64" s="67">
        <f t="shared" si="14"/>
        <v>3075465.1309387311</v>
      </c>
      <c r="M64" s="67">
        <f t="shared" si="14"/>
        <v>848924.26863804832</v>
      </c>
      <c r="N64" s="67">
        <f t="shared" si="14"/>
        <v>1741113.4131846761</v>
      </c>
      <c r="O64" s="67">
        <f>SUM(O5,O39,O7,O11,O13,O45,O51,O56,O20,O22,O28,O33,O62)</f>
        <v>22000</v>
      </c>
      <c r="P64" s="69"/>
      <c r="Q64" s="67">
        <f>SUM(Q5,Q39,Q7,Q11,Q13,Q45,Q51,Q56,Q20,Q22,Q28,Q33,Q62)</f>
        <v>40754819.115173019</v>
      </c>
    </row>
    <row r="65" spans="1:18" s="7" customFormat="1" ht="6" customHeight="1">
      <c r="A65" s="99"/>
      <c r="B65" s="100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101"/>
      <c r="Q65" s="102"/>
    </row>
    <row r="66" spans="1:18" s="39" customFormat="1">
      <c r="A66" s="103" t="s">
        <v>60</v>
      </c>
      <c r="B66" s="104"/>
      <c r="C66" s="105">
        <v>108951.43747420353</v>
      </c>
      <c r="D66" s="105">
        <v>93411.616184583545</v>
      </c>
      <c r="E66" s="105">
        <v>46855.971671456165</v>
      </c>
      <c r="F66" s="105">
        <v>17771.96681174052</v>
      </c>
      <c r="G66" s="105">
        <v>33814.221004381281</v>
      </c>
      <c r="H66" s="105">
        <v>253727.89176857687</v>
      </c>
      <c r="I66" s="105">
        <v>86312.374231434791</v>
      </c>
      <c r="J66" s="105">
        <v>101282.45289976533</v>
      </c>
      <c r="K66" s="105">
        <v>4128.7953757225432</v>
      </c>
      <c r="L66" s="105">
        <v>7438.9502890173408</v>
      </c>
      <c r="M66" s="105">
        <v>0</v>
      </c>
      <c r="N66" s="105">
        <v>21995.322289118103</v>
      </c>
      <c r="O66" s="105">
        <v>0</v>
      </c>
      <c r="P66" s="106"/>
      <c r="Q66" s="42">
        <f>SUM(C66:O66)</f>
        <v>775690.99999999988</v>
      </c>
    </row>
    <row r="67" spans="1:18" s="52" customFormat="1" ht="6" customHeight="1">
      <c r="A67" s="100"/>
      <c r="B67" s="100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50"/>
      <c r="Q67" s="107"/>
    </row>
    <row r="68" spans="1:18" s="39" customFormat="1">
      <c r="A68" s="103" t="s">
        <v>61</v>
      </c>
      <c r="B68" s="104"/>
      <c r="C68" s="108">
        <f>'IT Cost Center Allocations'!$AM$25*(SUM('IT Cost Center Allocations'!C14:C15)/SUM('IT Cost Center Allocations'!$C$14:$L$15))</f>
        <v>0</v>
      </c>
      <c r="D68" s="108">
        <f>'IT Cost Center Allocations'!$AM$25*(SUM('IT Cost Center Allocations'!G14:G15)/SUM('IT Cost Center Allocations'!$C$14:$L$15))</f>
        <v>0</v>
      </c>
      <c r="E68" s="108">
        <f>'IT Cost Center Allocations'!$AM$25*(SUM('IT Cost Center Allocations'!J14:J15)/SUM('IT Cost Center Allocations'!$C$14:$L$15))</f>
        <v>0</v>
      </c>
      <c r="F68" s="86"/>
      <c r="G68" s="108">
        <f>'IT Cost Center Allocations'!$AM$25*(SUM('IT Cost Center Allocations'!I14:I15)/SUM('IT Cost Center Allocations'!$C$14:$L$15))</f>
        <v>0</v>
      </c>
      <c r="H68" s="108">
        <f>'IT Cost Center Allocations'!$AM$25*(SUM('IT Cost Center Allocations'!D14:D15)/SUM('IT Cost Center Allocations'!$C$14:$L$15))</f>
        <v>0</v>
      </c>
      <c r="I68" s="108">
        <f>'IT Cost Center Allocations'!$AM$25*(SUM('IT Cost Center Allocations'!L14:L15)/SUM('IT Cost Center Allocations'!$C$14:$L$15))</f>
        <v>0</v>
      </c>
      <c r="J68" s="86"/>
      <c r="K68" s="108">
        <v>0</v>
      </c>
      <c r="L68" s="108">
        <f>'IT Cost Center Allocations'!$AM$25*(SUM('IT Cost Center Allocations'!E14:E15)/SUM('IT Cost Center Allocations'!$C$14:$L$15))</f>
        <v>0</v>
      </c>
      <c r="M68" s="108">
        <f>'IT Cost Center Allocations'!$AM$25*(SUM('IT Cost Center Allocations'!F14:F15)/SUM('IT Cost Center Allocations'!$C$14:$L$15))</f>
        <v>0</v>
      </c>
      <c r="N68" s="108">
        <f>'IT Cost Center Allocations'!$AM$25*(SUM('IT Cost Center Allocations'!R14:R15)/SUM('IT Cost Center Allocations'!$C$14:$L$15))</f>
        <v>0</v>
      </c>
      <c r="O68" s="108">
        <v>0</v>
      </c>
      <c r="P68" s="106"/>
      <c r="Q68" s="109">
        <f>SUM(C68:O68)</f>
        <v>0</v>
      </c>
    </row>
    <row r="69" spans="1:18" ht="6" customHeight="1" thickBot="1"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101"/>
      <c r="Q69" s="102"/>
    </row>
    <row r="70" spans="1:18" s="7" customFormat="1" ht="13.8" thickBot="1">
      <c r="A70" s="437" t="s">
        <v>227</v>
      </c>
      <c r="B70" s="438"/>
      <c r="C70" s="439">
        <f>C64+C66+C68</f>
        <v>5686834.5289617442</v>
      </c>
      <c r="D70" s="439">
        <f t="shared" ref="D70:O70" si="15">D64+D66+D68</f>
        <v>5556537.4540050374</v>
      </c>
      <c r="E70" s="439">
        <f t="shared" si="15"/>
        <v>2681535.7426912328</v>
      </c>
      <c r="F70" s="439">
        <f t="shared" si="15"/>
        <v>880467.19196018833</v>
      </c>
      <c r="G70" s="439">
        <f t="shared" si="15"/>
        <v>2370306.2657106197</v>
      </c>
      <c r="H70" s="439">
        <f t="shared" si="15"/>
        <v>12249783.121886194</v>
      </c>
      <c r="I70" s="439">
        <f t="shared" si="15"/>
        <v>4328835.3519102558</v>
      </c>
      <c r="J70" s="439">
        <f t="shared" si="15"/>
        <v>1379804.2597960341</v>
      </c>
      <c r="K70" s="439">
        <f t="shared" si="15"/>
        <v>679469.11291211704</v>
      </c>
      <c r="L70" s="439">
        <f t="shared" si="15"/>
        <v>3082904.0812277487</v>
      </c>
      <c r="M70" s="439">
        <f t="shared" si="15"/>
        <v>848924.26863804832</v>
      </c>
      <c r="N70" s="439">
        <f>N64+N66+N68</f>
        <v>1763108.7354737942</v>
      </c>
      <c r="O70" s="439">
        <f t="shared" si="15"/>
        <v>22000</v>
      </c>
      <c r="P70" s="440"/>
      <c r="Q70" s="441">
        <f>SUM(C70:O70)</f>
        <v>41530510.115173012</v>
      </c>
    </row>
    <row r="71" spans="1:18">
      <c r="A71" s="110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2"/>
      <c r="N71" s="111"/>
      <c r="O71" s="113"/>
      <c r="P71" s="101"/>
      <c r="Q71" s="113"/>
    </row>
    <row r="72" spans="1:18">
      <c r="A72" s="114" t="s">
        <v>62</v>
      </c>
      <c r="C72" s="115">
        <v>107403.05863290842</v>
      </c>
      <c r="D72" s="115">
        <v>34640.670294250303</v>
      </c>
      <c r="E72" s="115">
        <v>4117.824777625342</v>
      </c>
      <c r="F72" s="115">
        <v>23560.750016309947</v>
      </c>
      <c r="G72" s="115">
        <v>8405.4567625754407</v>
      </c>
      <c r="H72" s="115">
        <v>59326.393059086753</v>
      </c>
      <c r="I72" s="115">
        <v>10082.30293490741</v>
      </c>
      <c r="J72" s="116"/>
      <c r="K72" s="115">
        <v>18742.470508469985</v>
      </c>
      <c r="L72" s="115">
        <v>19442.925238684606</v>
      </c>
      <c r="M72" s="116"/>
      <c r="N72" s="115">
        <v>28930.902947955365</v>
      </c>
      <c r="O72" s="117">
        <v>0</v>
      </c>
      <c r="P72" s="101"/>
      <c r="Q72" s="61">
        <f>SUM(C72:O72)</f>
        <v>314652.75517277356</v>
      </c>
    </row>
    <row r="73" spans="1:18">
      <c r="A73" s="114" t="s">
        <v>63</v>
      </c>
      <c r="C73" s="55">
        <v>297018.82891839364</v>
      </c>
      <c r="D73" s="55">
        <v>262112.76996430891</v>
      </c>
      <c r="E73" s="55">
        <v>88534.458619905796</v>
      </c>
      <c r="F73" s="55">
        <v>49185.810344392114</v>
      </c>
      <c r="G73" s="55">
        <v>79966.607785721368</v>
      </c>
      <c r="H73" s="55">
        <v>667340.38164036523</v>
      </c>
      <c r="I73" s="55">
        <v>120901.89510460255</v>
      </c>
      <c r="J73" s="118"/>
      <c r="K73" s="55">
        <v>108526.11056633614</v>
      </c>
      <c r="L73" s="55">
        <v>161519.85461481023</v>
      </c>
      <c r="M73" s="116"/>
      <c r="N73" s="55">
        <v>81235.919020415356</v>
      </c>
      <c r="O73" s="90">
        <v>184684.78464797555</v>
      </c>
      <c r="P73" s="101"/>
      <c r="Q73" s="17">
        <f>SUM(C73:O73)</f>
        <v>2101027.4212272265</v>
      </c>
    </row>
    <row r="74" spans="1:18" ht="15.6" thickBot="1">
      <c r="A74" s="114" t="s">
        <v>64</v>
      </c>
      <c r="C74" s="58">
        <v>33146.518266652005</v>
      </c>
      <c r="D74" s="58">
        <v>29251.094111383078</v>
      </c>
      <c r="E74" s="58">
        <v>9880.212175636656</v>
      </c>
      <c r="F74" s="58">
        <v>5489.0067642425865</v>
      </c>
      <c r="G74" s="58">
        <v>8924.0626102524639</v>
      </c>
      <c r="H74" s="58">
        <v>74473.427259368778</v>
      </c>
      <c r="I74" s="58">
        <v>13492.332755976939</v>
      </c>
      <c r="J74" s="119"/>
      <c r="K74" s="58">
        <v>12111.227828199773</v>
      </c>
      <c r="L74" s="58">
        <v>18025.189954835336</v>
      </c>
      <c r="M74" s="116"/>
      <c r="N74" s="58">
        <v>9065.7143977167889</v>
      </c>
      <c r="O74" s="120">
        <v>20610.335076059262</v>
      </c>
      <c r="P74" s="101"/>
      <c r="Q74" s="38">
        <f>SUM(C74:O74)</f>
        <v>234469.12120032372</v>
      </c>
    </row>
    <row r="75" spans="1:18" ht="13.8" thickBot="1">
      <c r="A75" s="429" t="s">
        <v>228</v>
      </c>
      <c r="B75" s="430"/>
      <c r="C75" s="431">
        <f>SUM(C72:C74)</f>
        <v>437568.4058179541</v>
      </c>
      <c r="D75" s="432">
        <v>326004.53436994227</v>
      </c>
      <c r="E75" s="432">
        <v>102532.49557316779</v>
      </c>
      <c r="F75" s="432">
        <v>78235.567124944646</v>
      </c>
      <c r="G75" s="432">
        <v>97296.12715854928</v>
      </c>
      <c r="H75" s="432">
        <v>801140.20195882081</v>
      </c>
      <c r="I75" s="432">
        <v>144476.53079548688</v>
      </c>
      <c r="J75" s="433"/>
      <c r="K75" s="432">
        <v>139379.80890300591</v>
      </c>
      <c r="L75" s="432">
        <v>198987.96980833018</v>
      </c>
      <c r="M75" s="433"/>
      <c r="N75" s="432">
        <v>119232.53636608752</v>
      </c>
      <c r="O75" s="434">
        <v>205295.11972403483</v>
      </c>
      <c r="P75" s="435"/>
      <c r="Q75" s="436">
        <f>SUM(Q72:Q74)</f>
        <v>2650149.2976003238</v>
      </c>
    </row>
    <row r="76" spans="1:18" s="52" customFormat="1">
      <c r="A76" s="63"/>
      <c r="B76" s="15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</row>
    <row r="77" spans="1:18">
      <c r="A77" s="114" t="s">
        <v>65</v>
      </c>
      <c r="B77" s="15"/>
      <c r="C77" s="121"/>
      <c r="D77" s="121"/>
      <c r="E77" s="121"/>
      <c r="F77" s="122"/>
      <c r="G77" s="122"/>
      <c r="H77" s="122"/>
      <c r="I77" s="122"/>
      <c r="J77" s="122"/>
      <c r="K77" s="122"/>
      <c r="L77" s="122"/>
      <c r="M77" s="122"/>
      <c r="N77" s="121"/>
      <c r="O77" s="123">
        <v>0</v>
      </c>
      <c r="P77" s="21"/>
      <c r="Q77" s="51">
        <f>SUM(C77:O77)</f>
        <v>0</v>
      </c>
    </row>
    <row r="78" spans="1:18"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101"/>
      <c r="P78" s="101"/>
      <c r="Q78" s="101"/>
    </row>
    <row r="79" spans="1:18" ht="13.8" thickBot="1">
      <c r="A79" s="110" t="s">
        <v>229</v>
      </c>
      <c r="C79" s="124">
        <f>C70+C75+C77</f>
        <v>6124402.934779698</v>
      </c>
      <c r="D79" s="124">
        <f t="shared" ref="D79:M79" si="16">D70+D75+D77</f>
        <v>5882541.9883749802</v>
      </c>
      <c r="E79" s="124">
        <f t="shared" si="16"/>
        <v>2784068.2382644005</v>
      </c>
      <c r="F79" s="124">
        <f t="shared" si="16"/>
        <v>958702.75908513297</v>
      </c>
      <c r="G79" s="124">
        <f t="shared" si="16"/>
        <v>2467602.3928691689</v>
      </c>
      <c r="H79" s="124">
        <f t="shared" si="16"/>
        <v>13050923.323845014</v>
      </c>
      <c r="I79" s="124">
        <f t="shared" si="16"/>
        <v>4473311.8827057425</v>
      </c>
      <c r="J79" s="124">
        <f t="shared" si="16"/>
        <v>1379804.2597960341</v>
      </c>
      <c r="K79" s="124">
        <f t="shared" si="16"/>
        <v>818848.92181512294</v>
      </c>
      <c r="L79" s="124">
        <f t="shared" si="16"/>
        <v>3281892.0510360789</v>
      </c>
      <c r="M79" s="124">
        <f t="shared" si="16"/>
        <v>848924.26863804832</v>
      </c>
      <c r="N79" s="124">
        <f>N70+N75+N77</f>
        <v>1882341.2718398818</v>
      </c>
      <c r="O79" s="124">
        <f>O70+O75+O77</f>
        <v>227295.11972403483</v>
      </c>
      <c r="P79" s="101"/>
      <c r="Q79" s="124">
        <f>SUM(C79:O79)</f>
        <v>44180659.412773333</v>
      </c>
      <c r="R79" s="125"/>
    </row>
    <row r="80" spans="1:18" ht="13.8" thickTop="1">
      <c r="A80" s="110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101"/>
      <c r="Q80" s="69"/>
      <c r="R80" s="125"/>
    </row>
  </sheetData>
  <dataValidations count="1">
    <dataValidation allowBlank="1" showErrorMessage="1" sqref="A5:A36 A38:A80"/>
  </dataValidations>
  <pageMargins left="0.5" right="0.5" top="1" bottom="1" header="0.5" footer="0.5"/>
  <pageSetup paperSize="17" scale="60" orientation="landscape" cellComments="asDisplayed" r:id="rId1"/>
  <headerFooter alignWithMargins="0">
    <oddHeader>&amp;L&amp;A&amp;RPrinted on &amp;D at &amp;T</oddHeader>
    <oddFooter>&amp;L&amp;Z
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37"/>
  <sheetViews>
    <sheetView showGridLines="0" showZeros="0" zoomScale="90" zoomScaleNormal="90" workbookViewId="0">
      <pane xSplit="7" ySplit="3" topLeftCell="H4" activePane="bottomRight" state="frozen"/>
      <selection pane="topRight"/>
      <selection pane="bottomLeft"/>
      <selection pane="bottomRight" activeCell="L23" sqref="L23"/>
    </sheetView>
  </sheetViews>
  <sheetFormatPr defaultColWidth="9.109375" defaultRowHeight="13.2"/>
  <cols>
    <col min="1" max="1" width="29.6640625" style="52" customWidth="1"/>
    <col min="2" max="2" width="12.88671875" style="128" customWidth="1"/>
    <col min="3" max="3" width="0.6640625" style="128" customWidth="1"/>
    <col min="4" max="4" width="16.44140625" style="129" customWidth="1"/>
    <col min="5" max="5" width="0.88671875" style="130" customWidth="1"/>
    <col min="6" max="6" width="15" style="129" customWidth="1"/>
    <col min="7" max="7" width="0.88671875" style="130" customWidth="1"/>
    <col min="8" max="9" width="13.33203125" style="128" bestFit="1" customWidth="1"/>
    <col min="10" max="10" width="12.109375" style="128" bestFit="1" customWidth="1"/>
    <col min="11" max="11" width="9.33203125" style="128" customWidth="1"/>
    <col min="12" max="12" width="12.109375" style="128" bestFit="1" customWidth="1"/>
    <col min="13" max="14" width="13.33203125" style="128" bestFit="1" customWidth="1"/>
    <col min="15" max="15" width="9" style="52" bestFit="1" customWidth="1"/>
    <col min="16" max="16" width="10.88671875" style="52" customWidth="1"/>
    <col min="17" max="19" width="8.44140625" style="52" customWidth="1"/>
    <col min="20" max="20" width="9.5546875" style="52" bestFit="1" customWidth="1"/>
    <col min="21" max="21" width="8.88671875" style="52" bestFit="1" customWidth="1"/>
    <col min="22" max="22" width="0.88671875" style="52" customWidth="1"/>
    <col min="23" max="23" width="12.88671875" style="129" bestFit="1" customWidth="1"/>
    <col min="24" max="24" width="0.88671875" style="52" customWidth="1"/>
    <col min="25" max="26" width="14.109375" style="52" bestFit="1" customWidth="1"/>
    <col min="27" max="16384" width="9.109375" style="52"/>
  </cols>
  <sheetData>
    <row r="1" spans="1:23" s="3" customFormat="1" ht="28.5" customHeight="1">
      <c r="A1" s="2" t="s">
        <v>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6" customHeight="1">
      <c r="C2" s="52"/>
    </row>
    <row r="3" spans="1:23" ht="26.4">
      <c r="A3" s="131" t="s">
        <v>67</v>
      </c>
      <c r="B3" s="132"/>
      <c r="C3" s="133"/>
      <c r="D3" s="134" t="s">
        <v>68</v>
      </c>
      <c r="E3" s="135"/>
      <c r="F3" s="134" t="s">
        <v>69</v>
      </c>
      <c r="G3" s="135"/>
      <c r="H3" s="134" t="s">
        <v>1</v>
      </c>
      <c r="I3" s="134" t="s">
        <v>2</v>
      </c>
      <c r="J3" s="134" t="s">
        <v>3</v>
      </c>
      <c r="K3" s="134" t="s">
        <v>4</v>
      </c>
      <c r="L3" s="134" t="s">
        <v>5</v>
      </c>
      <c r="M3" s="134" t="s">
        <v>6</v>
      </c>
      <c r="N3" s="134" t="s">
        <v>7</v>
      </c>
      <c r="O3" s="134" t="s">
        <v>8</v>
      </c>
      <c r="P3" s="134" t="s">
        <v>70</v>
      </c>
      <c r="Q3" s="134" t="s">
        <v>9</v>
      </c>
      <c r="R3" s="134" t="s">
        <v>10</v>
      </c>
      <c r="S3" s="134" t="s">
        <v>11</v>
      </c>
      <c r="T3" s="134" t="s">
        <v>12</v>
      </c>
      <c r="U3" s="134" t="s">
        <v>13</v>
      </c>
      <c r="V3" s="136"/>
      <c r="W3" s="137" t="s">
        <v>14</v>
      </c>
    </row>
    <row r="4" spans="1:23" ht="6" customHeight="1">
      <c r="C4" s="52"/>
      <c r="E4" s="138"/>
      <c r="G4" s="138"/>
      <c r="T4" s="128"/>
    </row>
    <row r="5" spans="1:23">
      <c r="A5" s="139" t="s">
        <v>15</v>
      </c>
      <c r="B5" s="139"/>
      <c r="C5" s="5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1"/>
      <c r="W5" s="142">
        <f>SUM(H5:U5)</f>
        <v>0</v>
      </c>
    </row>
    <row r="6" spans="1:23" ht="6" customHeight="1">
      <c r="B6" s="143"/>
      <c r="C6" s="15"/>
      <c r="T6" s="128"/>
    </row>
    <row r="7" spans="1:23">
      <c r="A7" s="144" t="s">
        <v>16</v>
      </c>
      <c r="B7" s="144"/>
      <c r="C7" s="5"/>
      <c r="D7" s="145" t="s">
        <v>71</v>
      </c>
      <c r="F7" s="146"/>
      <c r="H7" s="147">
        <f>SUM(H23:H24)</f>
        <v>809</v>
      </c>
      <c r="I7" s="147">
        <f t="shared" ref="I7:O7" si="0">SUM(I23:I24)</f>
        <v>746</v>
      </c>
      <c r="J7" s="147">
        <f t="shared" si="0"/>
        <v>376</v>
      </c>
      <c r="K7" s="147">
        <f t="shared" si="0"/>
        <v>155</v>
      </c>
      <c r="L7" s="147">
        <f t="shared" si="0"/>
        <v>247</v>
      </c>
      <c r="M7" s="147">
        <f t="shared" si="0"/>
        <v>1742</v>
      </c>
      <c r="N7" s="147">
        <f t="shared" si="0"/>
        <v>589</v>
      </c>
      <c r="O7" s="147">
        <f t="shared" si="0"/>
        <v>770</v>
      </c>
      <c r="P7" s="148"/>
      <c r="Q7" s="148"/>
      <c r="R7" s="148"/>
      <c r="S7" s="148"/>
      <c r="T7" s="147">
        <f>SUM(T23:T24)</f>
        <v>164</v>
      </c>
      <c r="U7" s="148"/>
      <c r="V7" s="149"/>
      <c r="W7" s="150">
        <f>SUM(H7:U7)</f>
        <v>5598</v>
      </c>
    </row>
    <row r="8" spans="1:23" ht="6" customHeight="1">
      <c r="C8" s="52"/>
      <c r="D8" s="151"/>
      <c r="F8" s="152"/>
      <c r="T8" s="128"/>
      <c r="W8" s="130"/>
    </row>
    <row r="9" spans="1:23">
      <c r="A9" s="153" t="s">
        <v>18</v>
      </c>
      <c r="B9" s="153"/>
      <c r="C9" s="5"/>
      <c r="D9" s="145" t="s">
        <v>72</v>
      </c>
      <c r="F9" s="146"/>
      <c r="H9" s="154">
        <v>6.75</v>
      </c>
      <c r="I9" s="154">
        <v>9.4833333333333325</v>
      </c>
      <c r="J9" s="154">
        <v>0.4</v>
      </c>
      <c r="K9" s="154">
        <v>1.9</v>
      </c>
      <c r="L9" s="154">
        <v>7</v>
      </c>
      <c r="M9" s="154">
        <v>35.166666666666664</v>
      </c>
      <c r="N9" s="154">
        <v>21.5</v>
      </c>
      <c r="O9" s="155"/>
      <c r="P9" s="155"/>
      <c r="Q9" s="154">
        <v>4.75</v>
      </c>
      <c r="R9" s="154">
        <v>10.483333333333334</v>
      </c>
      <c r="S9" s="155"/>
      <c r="T9" s="154">
        <v>5.5666666666666673</v>
      </c>
      <c r="U9" s="154">
        <v>4</v>
      </c>
      <c r="V9" s="149"/>
      <c r="W9" s="150">
        <f>SUM(H9:T9)</f>
        <v>102.99999999999999</v>
      </c>
    </row>
    <row r="10" spans="1:23" ht="6" customHeight="1">
      <c r="A10" s="5"/>
      <c r="B10" s="5"/>
      <c r="C10" s="5"/>
      <c r="D10" s="156"/>
      <c r="F10" s="157"/>
      <c r="H10" s="158"/>
      <c r="I10" s="158"/>
      <c r="J10" s="158"/>
      <c r="K10" s="158"/>
      <c r="L10" s="158"/>
      <c r="M10" s="158"/>
      <c r="N10" s="158"/>
      <c r="P10" s="158"/>
      <c r="Q10" s="158"/>
      <c r="R10" s="158"/>
      <c r="S10" s="158"/>
      <c r="T10" s="158"/>
      <c r="U10" s="158"/>
      <c r="V10" s="158"/>
      <c r="W10" s="159"/>
    </row>
    <row r="11" spans="1:23">
      <c r="A11" s="160" t="s">
        <v>20</v>
      </c>
      <c r="B11" s="160"/>
      <c r="C11" s="161"/>
      <c r="D11" s="145" t="s">
        <v>71</v>
      </c>
      <c r="F11" s="146"/>
      <c r="H11" s="162">
        <f>H19</f>
        <v>809</v>
      </c>
      <c r="I11" s="162">
        <f t="shared" ref="I11:O11" si="1">I19</f>
        <v>746</v>
      </c>
      <c r="J11" s="162">
        <f t="shared" si="1"/>
        <v>376</v>
      </c>
      <c r="K11" s="162">
        <f t="shared" si="1"/>
        <v>155</v>
      </c>
      <c r="L11" s="162">
        <f t="shared" si="1"/>
        <v>247</v>
      </c>
      <c r="M11" s="162">
        <f t="shared" si="1"/>
        <v>1742</v>
      </c>
      <c r="N11" s="162">
        <f t="shared" si="1"/>
        <v>589</v>
      </c>
      <c r="O11" s="162">
        <f t="shared" si="1"/>
        <v>770</v>
      </c>
      <c r="P11" s="162"/>
      <c r="Q11" s="162">
        <v>292</v>
      </c>
      <c r="R11" s="162">
        <v>650</v>
      </c>
      <c r="S11" s="162"/>
      <c r="T11" s="162">
        <f>T19</f>
        <v>164</v>
      </c>
      <c r="U11" s="162"/>
      <c r="V11" s="163"/>
      <c r="W11" s="164">
        <f>SUM(H11:U11)</f>
        <v>6540</v>
      </c>
    </row>
    <row r="12" spans="1:23" ht="6" customHeight="1">
      <c r="A12" s="78"/>
      <c r="B12" s="79"/>
      <c r="C12" s="78"/>
      <c r="D12" s="151"/>
      <c r="F12" s="165"/>
      <c r="H12" s="158"/>
      <c r="I12" s="158"/>
      <c r="J12" s="158"/>
      <c r="K12" s="158"/>
      <c r="L12" s="158"/>
      <c r="M12" s="158"/>
      <c r="N12" s="158"/>
      <c r="P12" s="158"/>
      <c r="Q12" s="158"/>
      <c r="R12" s="158"/>
      <c r="S12" s="158"/>
      <c r="T12" s="158"/>
      <c r="U12" s="158"/>
      <c r="V12" s="158"/>
      <c r="W12" s="159"/>
    </row>
    <row r="13" spans="1:23">
      <c r="A13" s="166" t="s">
        <v>21</v>
      </c>
      <c r="B13" s="166"/>
      <c r="C13" s="78"/>
      <c r="D13" s="151" t="s">
        <v>73</v>
      </c>
      <c r="F13" s="165"/>
      <c r="H13" s="167">
        <v>3.6504520582748161E-2</v>
      </c>
      <c r="I13" s="167">
        <v>7.8598893466843497E-3</v>
      </c>
      <c r="J13" s="167">
        <v>1.1157153279051889E-2</v>
      </c>
      <c r="K13" s="167">
        <v>4.220216451973356E-3</v>
      </c>
      <c r="L13" s="167">
        <v>6.9975980419903827E-2</v>
      </c>
      <c r="M13" s="167">
        <v>1.1209290462764164E-2</v>
      </c>
      <c r="N13" s="167">
        <v>3.0780808053906625E-2</v>
      </c>
      <c r="O13" s="167">
        <v>6.6665682191608233E-2</v>
      </c>
      <c r="P13" s="168"/>
      <c r="Q13" s="167">
        <v>0</v>
      </c>
      <c r="R13" s="167">
        <v>0</v>
      </c>
      <c r="S13" s="167">
        <v>0</v>
      </c>
      <c r="T13" s="167">
        <v>1.2370377577288887E-2</v>
      </c>
      <c r="U13" s="169"/>
      <c r="V13" s="158"/>
      <c r="W13" s="170">
        <f t="shared" ref="W13:W16" si="2">SUM(H13:U13)</f>
        <v>0.25074391836592946</v>
      </c>
    </row>
    <row r="14" spans="1:23">
      <c r="A14" s="166" t="s">
        <v>22</v>
      </c>
      <c r="B14" s="166"/>
      <c r="C14" s="78"/>
      <c r="D14" s="151" t="s">
        <v>74</v>
      </c>
      <c r="F14" s="165"/>
      <c r="H14" s="171">
        <v>1.2014522174215211E-2</v>
      </c>
      <c r="I14" s="171">
        <v>1.1907963219233257E-2</v>
      </c>
      <c r="J14" s="171">
        <v>1.8647817121841791E-3</v>
      </c>
      <c r="K14" s="171">
        <v>1.7049432797112494E-3</v>
      </c>
      <c r="L14" s="171">
        <v>5.1414695778792359E-3</v>
      </c>
      <c r="M14" s="171">
        <v>2.1444989690118061E-2</v>
      </c>
      <c r="N14" s="171">
        <v>1.8914214509296674E-3</v>
      </c>
      <c r="O14" s="171">
        <v>8.2050395336103876E-3</v>
      </c>
      <c r="P14" s="172"/>
      <c r="Q14" s="171">
        <v>0</v>
      </c>
      <c r="R14" s="171">
        <v>0</v>
      </c>
      <c r="S14" s="171">
        <v>5.3279477490976543E-5</v>
      </c>
      <c r="T14" s="171">
        <v>5.7541835690254669E-3</v>
      </c>
      <c r="U14" s="169"/>
      <c r="V14" s="158"/>
      <c r="W14" s="173">
        <f t="shared" si="2"/>
        <v>6.9982593684397687E-2</v>
      </c>
    </row>
    <row r="15" spans="1:23">
      <c r="A15" s="166" t="s">
        <v>23</v>
      </c>
      <c r="B15" s="166"/>
      <c r="C15" s="78"/>
      <c r="D15" s="151" t="s">
        <v>75</v>
      </c>
      <c r="F15" s="165"/>
      <c r="H15" s="171">
        <v>3.6571922387647067E-2</v>
      </c>
      <c r="I15" s="171">
        <v>3.9344108127123634E-2</v>
      </c>
      <c r="J15" s="171">
        <v>3.486752516278796E-2</v>
      </c>
      <c r="K15" s="171">
        <v>3.126925131511385E-2</v>
      </c>
      <c r="L15" s="171">
        <v>3.1683849602677804E-2</v>
      </c>
      <c r="M15" s="171">
        <v>7.0984359476457384E-2</v>
      </c>
      <c r="N15" s="171">
        <v>3.533199235895669E-2</v>
      </c>
      <c r="O15" s="171">
        <v>0</v>
      </c>
      <c r="P15" s="172"/>
      <c r="Q15" s="171">
        <v>0</v>
      </c>
      <c r="R15" s="171">
        <v>2.5507215710628781E-3</v>
      </c>
      <c r="S15" s="171">
        <v>2.7885735568150727E-3</v>
      </c>
      <c r="T15" s="171">
        <v>2.3000389136603488E-2</v>
      </c>
      <c r="U15" s="169"/>
      <c r="V15" s="158"/>
      <c r="W15" s="173">
        <f t="shared" si="2"/>
        <v>0.30839269269524583</v>
      </c>
    </row>
    <row r="16" spans="1:23">
      <c r="A16" s="166" t="s">
        <v>24</v>
      </c>
      <c r="B16" s="166"/>
      <c r="C16" s="78"/>
      <c r="D16" s="145" t="s">
        <v>71</v>
      </c>
      <c r="F16" s="165"/>
      <c r="H16" s="174">
        <v>5.0420077355217009E-2</v>
      </c>
      <c r="I16" s="174">
        <v>4.649366836463769E-2</v>
      </c>
      <c r="J16" s="174">
        <v>2.34338060390131E-2</v>
      </c>
      <c r="K16" s="174">
        <v>9.6602125958697629E-3</v>
      </c>
      <c r="L16" s="174">
        <v>1.5394016201160201E-2</v>
      </c>
      <c r="M16" s="174">
        <v>0.1217810026601904</v>
      </c>
      <c r="N16" s="174">
        <v>3.6708807864305096E-2</v>
      </c>
      <c r="O16" s="174">
        <v>0</v>
      </c>
      <c r="P16" s="175"/>
      <c r="Q16" s="174">
        <v>1.9320425191739526E-2</v>
      </c>
      <c r="R16" s="174">
        <v>3.7394371338850693E-2</v>
      </c>
      <c r="S16" s="174">
        <v>0</v>
      </c>
      <c r="T16" s="174">
        <v>1.0274407643443641E-2</v>
      </c>
      <c r="U16" s="169"/>
      <c r="V16" s="158"/>
      <c r="W16" s="176">
        <f t="shared" si="2"/>
        <v>0.37088079525442713</v>
      </c>
    </row>
    <row r="17" spans="1:25" ht="13.8" thickBot="1">
      <c r="A17" s="166" t="s">
        <v>26</v>
      </c>
      <c r="B17" s="166"/>
      <c r="C17" s="177"/>
      <c r="D17" s="145"/>
      <c r="F17" s="146"/>
      <c r="H17" s="178">
        <f>SUM(H13:H16)</f>
        <v>0.13551104249982746</v>
      </c>
      <c r="I17" s="178">
        <f t="shared" ref="I17:T17" si="3">SUM(I13:I16)</f>
        <v>0.10560562905767892</v>
      </c>
      <c r="J17" s="178">
        <f t="shared" si="3"/>
        <v>7.1323266193037124E-2</v>
      </c>
      <c r="K17" s="178">
        <f t="shared" si="3"/>
        <v>4.6854623642668222E-2</v>
      </c>
      <c r="L17" s="178">
        <f t="shared" si="3"/>
        <v>0.12219531580162106</v>
      </c>
      <c r="M17" s="178">
        <f t="shared" si="3"/>
        <v>0.22541964228953001</v>
      </c>
      <c r="N17" s="178">
        <f t="shared" si="3"/>
        <v>0.10471302972809808</v>
      </c>
      <c r="O17" s="178">
        <f t="shared" si="3"/>
        <v>7.4870721725218622E-2</v>
      </c>
      <c r="P17" s="179"/>
      <c r="Q17" s="178">
        <f t="shared" si="3"/>
        <v>1.9320425191739526E-2</v>
      </c>
      <c r="R17" s="178">
        <f t="shared" si="3"/>
        <v>3.994509290991357E-2</v>
      </c>
      <c r="S17" s="178">
        <f t="shared" si="3"/>
        <v>2.8418530343060494E-3</v>
      </c>
      <c r="T17" s="178">
        <f t="shared" si="3"/>
        <v>5.139935792636148E-2</v>
      </c>
      <c r="U17" s="169"/>
      <c r="V17" s="149"/>
      <c r="W17" s="180">
        <f>SUM(H17:U17)</f>
        <v>1</v>
      </c>
    </row>
    <row r="18" spans="1:25" ht="3" customHeight="1" thickTop="1">
      <c r="A18" s="5"/>
      <c r="B18" s="181"/>
      <c r="C18" s="52"/>
      <c r="D18" s="151"/>
      <c r="F18" s="165"/>
      <c r="T18" s="128"/>
    </row>
    <row r="19" spans="1:25">
      <c r="A19" s="182" t="s">
        <v>27</v>
      </c>
      <c r="B19" s="182"/>
      <c r="C19" s="5"/>
      <c r="D19" s="145" t="s">
        <v>71</v>
      </c>
      <c r="F19" s="183"/>
      <c r="H19" s="162">
        <f>SUM(H23:H24)</f>
        <v>809</v>
      </c>
      <c r="I19" s="162">
        <f t="shared" ref="I19:O19" si="4">SUM(I23:I24)</f>
        <v>746</v>
      </c>
      <c r="J19" s="162">
        <f t="shared" si="4"/>
        <v>376</v>
      </c>
      <c r="K19" s="162">
        <f t="shared" si="4"/>
        <v>155</v>
      </c>
      <c r="L19" s="162">
        <f t="shared" si="4"/>
        <v>247</v>
      </c>
      <c r="M19" s="162">
        <f>SUM(M23:M24)</f>
        <v>1742</v>
      </c>
      <c r="N19" s="162">
        <f t="shared" si="4"/>
        <v>589</v>
      </c>
      <c r="O19" s="162">
        <f t="shared" si="4"/>
        <v>770</v>
      </c>
      <c r="P19" s="179"/>
      <c r="Q19" s="179"/>
      <c r="R19" s="169"/>
      <c r="S19" s="169"/>
      <c r="T19" s="162">
        <f>SUM(T23:T24)</f>
        <v>164</v>
      </c>
      <c r="U19" s="169"/>
      <c r="V19" s="158"/>
      <c r="W19" s="150">
        <f>SUM(H19:U19)</f>
        <v>5598</v>
      </c>
    </row>
    <row r="20" spans="1:25" ht="3" customHeight="1">
      <c r="B20" s="184"/>
      <c r="C20" s="184"/>
      <c r="D20" s="65"/>
      <c r="E20" s="15"/>
      <c r="F20" s="15"/>
      <c r="G20" s="15"/>
      <c r="H20" s="185"/>
      <c r="I20" s="185"/>
      <c r="J20" s="185"/>
      <c r="K20" s="185"/>
      <c r="L20" s="185"/>
      <c r="M20" s="185"/>
      <c r="N20" s="185"/>
      <c r="O20" s="185"/>
      <c r="P20" s="186"/>
      <c r="Q20" s="186"/>
      <c r="R20" s="186"/>
      <c r="S20" s="186"/>
      <c r="T20" s="185"/>
      <c r="U20" s="186"/>
      <c r="V20" s="185"/>
      <c r="W20" s="186"/>
    </row>
    <row r="21" spans="1:25">
      <c r="A21" s="187" t="s">
        <v>76</v>
      </c>
      <c r="B21" s="182"/>
      <c r="C21" s="76"/>
      <c r="D21" s="188"/>
      <c r="F21" s="143"/>
      <c r="T21" s="128"/>
    </row>
    <row r="22" spans="1:25" ht="6" customHeight="1">
      <c r="C22" s="52"/>
      <c r="D22" s="188"/>
      <c r="H22" s="8"/>
      <c r="I22" s="8"/>
      <c r="J22" s="8"/>
      <c r="K22" s="8"/>
      <c r="L22" s="8"/>
      <c r="M22" s="8"/>
      <c r="N22" s="8"/>
      <c r="O22" s="45"/>
      <c r="P22" s="8"/>
      <c r="Q22" s="8"/>
      <c r="R22" s="8"/>
      <c r="S22" s="8"/>
      <c r="T22" s="8"/>
      <c r="U22" s="8"/>
      <c r="V22" s="45"/>
      <c r="W22" s="188"/>
    </row>
    <row r="23" spans="1:25" ht="12.75" customHeight="1">
      <c r="A23" s="189"/>
      <c r="B23" s="15" t="s">
        <v>29</v>
      </c>
      <c r="C23" s="184"/>
      <c r="D23" s="190"/>
      <c r="E23" s="15"/>
      <c r="F23" s="184">
        <v>129.72045743329099</v>
      </c>
      <c r="G23" s="15"/>
      <c r="H23" s="191">
        <v>444</v>
      </c>
      <c r="I23" s="191">
        <v>413</v>
      </c>
      <c r="J23" s="191">
        <v>305</v>
      </c>
      <c r="K23" s="191">
        <v>63</v>
      </c>
      <c r="L23" s="191">
        <v>173</v>
      </c>
      <c r="M23" s="191">
        <v>1283</v>
      </c>
      <c r="N23" s="191">
        <v>515</v>
      </c>
      <c r="O23" s="191">
        <v>617</v>
      </c>
      <c r="P23" s="192"/>
      <c r="Q23" s="192"/>
      <c r="R23" s="192"/>
      <c r="S23" s="192">
        <v>0</v>
      </c>
      <c r="T23" s="191">
        <v>122</v>
      </c>
      <c r="U23" s="192">
        <v>0</v>
      </c>
      <c r="V23" s="193"/>
      <c r="W23" s="204">
        <f>SUM(H23:U23)</f>
        <v>3935</v>
      </c>
      <c r="Y23" s="194"/>
    </row>
    <row r="24" spans="1:25">
      <c r="A24" s="189"/>
      <c r="B24" s="15" t="s">
        <v>30</v>
      </c>
      <c r="C24" s="184"/>
      <c r="D24" s="190"/>
      <c r="E24" s="15"/>
      <c r="F24" s="184">
        <v>257.96752856283825</v>
      </c>
      <c r="G24" s="15"/>
      <c r="H24" s="195">
        <v>365</v>
      </c>
      <c r="I24" s="195">
        <v>333</v>
      </c>
      <c r="J24" s="195">
        <v>71</v>
      </c>
      <c r="K24" s="195">
        <v>92</v>
      </c>
      <c r="L24" s="195">
        <v>74</v>
      </c>
      <c r="M24" s="195">
        <v>459</v>
      </c>
      <c r="N24" s="195">
        <v>74</v>
      </c>
      <c r="O24" s="195">
        <v>153</v>
      </c>
      <c r="P24" s="196"/>
      <c r="Q24" s="196">
        <v>0</v>
      </c>
      <c r="R24" s="196"/>
      <c r="S24" s="196">
        <v>0</v>
      </c>
      <c r="T24" s="195">
        <v>42</v>
      </c>
      <c r="U24" s="196">
        <v>0</v>
      </c>
      <c r="V24" s="193"/>
      <c r="W24" s="206">
        <f>SUM(H24:U24)</f>
        <v>1663</v>
      </c>
      <c r="Y24" s="194"/>
    </row>
    <row r="25" spans="1:25">
      <c r="A25" s="189"/>
      <c r="B25" s="15" t="s">
        <v>31</v>
      </c>
      <c r="C25" s="184"/>
      <c r="D25" s="190"/>
      <c r="E25" s="15"/>
      <c r="F25" s="184">
        <v>60.367656567516981</v>
      </c>
      <c r="G25" s="15"/>
      <c r="H25" s="197"/>
      <c r="I25" s="197"/>
      <c r="J25" s="197"/>
      <c r="K25" s="197"/>
      <c r="L25" s="197"/>
      <c r="M25" s="197"/>
      <c r="N25" s="197"/>
      <c r="O25" s="197"/>
      <c r="P25" s="196"/>
      <c r="Q25" s="196">
        <v>0</v>
      </c>
      <c r="R25" s="196">
        <v>0</v>
      </c>
      <c r="S25" s="196">
        <v>0</v>
      </c>
      <c r="T25" s="197"/>
      <c r="U25" s="196">
        <v>0</v>
      </c>
      <c r="V25" s="193"/>
      <c r="W25" s="210">
        <f>SUM(H25:U25)</f>
        <v>0</v>
      </c>
      <c r="Y25" s="194"/>
    </row>
    <row r="26" spans="1:25" ht="13.8" thickBot="1">
      <c r="A26" s="198"/>
      <c r="C26" s="184"/>
      <c r="D26" s="190"/>
      <c r="E26" s="15"/>
      <c r="F26" s="199" t="s">
        <v>77</v>
      </c>
      <c r="G26" s="15"/>
      <c r="H26" s="200">
        <f>SUM(H23:H24)</f>
        <v>809</v>
      </c>
      <c r="I26" s="200">
        <f t="shared" ref="I26:O26" si="5">SUM(I23:I24)</f>
        <v>746</v>
      </c>
      <c r="J26" s="200">
        <f t="shared" si="5"/>
        <v>376</v>
      </c>
      <c r="K26" s="200">
        <f t="shared" si="5"/>
        <v>155</v>
      </c>
      <c r="L26" s="200">
        <f t="shared" si="5"/>
        <v>247</v>
      </c>
      <c r="M26" s="200">
        <f t="shared" si="5"/>
        <v>1742</v>
      </c>
      <c r="N26" s="200">
        <f t="shared" si="5"/>
        <v>589</v>
      </c>
      <c r="O26" s="200">
        <f t="shared" si="5"/>
        <v>770</v>
      </c>
      <c r="P26" s="200">
        <f>SUM(P23:P25)</f>
        <v>0</v>
      </c>
      <c r="Q26" s="200">
        <f>SUM(Q23:Q25)</f>
        <v>0</v>
      </c>
      <c r="R26" s="200">
        <f>SUM(R23:R25)</f>
        <v>0</v>
      </c>
      <c r="S26" s="200">
        <f>SUM(S23:S25)</f>
        <v>0</v>
      </c>
      <c r="T26" s="200">
        <f>SUM(T23:T24)</f>
        <v>164</v>
      </c>
      <c r="U26" s="200">
        <f>SUM(U23:U25)</f>
        <v>0</v>
      </c>
      <c r="V26" s="193"/>
      <c r="W26" s="200">
        <f>SUM(W23:W24)</f>
        <v>5598</v>
      </c>
      <c r="Y26" s="194"/>
    </row>
    <row r="27" spans="1:25" ht="9" customHeight="1" thickTop="1">
      <c r="A27" s="198"/>
      <c r="B27" s="184"/>
      <c r="C27" s="184"/>
      <c r="D27" s="188"/>
      <c r="E27" s="15"/>
      <c r="G27" s="15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</row>
    <row r="28" spans="1:25">
      <c r="A28" s="189"/>
      <c r="B28" s="15" t="s">
        <v>33</v>
      </c>
      <c r="C28" s="184"/>
      <c r="D28" s="190"/>
      <c r="E28" s="15"/>
      <c r="F28" s="184">
        <v>68.544609617599932</v>
      </c>
      <c r="G28" s="15"/>
      <c r="H28" s="201">
        <v>808</v>
      </c>
      <c r="I28" s="201">
        <v>740</v>
      </c>
      <c r="J28" s="201">
        <v>387</v>
      </c>
      <c r="K28" s="201">
        <v>172</v>
      </c>
      <c r="L28" s="201">
        <v>251</v>
      </c>
      <c r="M28" s="201">
        <v>1850</v>
      </c>
      <c r="N28" s="201"/>
      <c r="O28" s="201"/>
      <c r="P28" s="202"/>
      <c r="Q28" s="191">
        <v>292</v>
      </c>
      <c r="R28" s="191">
        <v>650</v>
      </c>
      <c r="S28" s="202"/>
      <c r="T28" s="201">
        <v>560</v>
      </c>
      <c r="U28" s="202"/>
      <c r="V28" s="203"/>
      <c r="W28" s="204">
        <f>SUM(H28:U28)</f>
        <v>5710</v>
      </c>
      <c r="Y28" s="194"/>
    </row>
    <row r="29" spans="1:25">
      <c r="A29" s="189"/>
      <c r="B29" s="15" t="s">
        <v>34</v>
      </c>
      <c r="C29" s="184"/>
      <c r="D29" s="190"/>
      <c r="E29" s="15"/>
      <c r="F29" s="184">
        <v>105.58069483662767</v>
      </c>
      <c r="G29" s="15"/>
      <c r="H29" s="203"/>
      <c r="I29" s="203"/>
      <c r="J29" s="203"/>
      <c r="K29" s="203"/>
      <c r="L29" s="203"/>
      <c r="M29" s="203"/>
      <c r="N29" s="203">
        <v>592</v>
      </c>
      <c r="O29" s="203"/>
      <c r="P29" s="205"/>
      <c r="Q29" s="195"/>
      <c r="R29" s="195"/>
      <c r="S29" s="205"/>
      <c r="T29" s="203"/>
      <c r="U29" s="205"/>
      <c r="V29" s="203"/>
      <c r="W29" s="206">
        <f>SUM(H29:U29)</f>
        <v>592</v>
      </c>
      <c r="Y29" s="194"/>
    </row>
    <row r="30" spans="1:25">
      <c r="A30" s="189"/>
      <c r="B30" s="15" t="s">
        <v>35</v>
      </c>
      <c r="C30" s="184"/>
      <c r="D30" s="190"/>
      <c r="E30" s="15"/>
      <c r="F30" s="184">
        <v>17.920000000000002</v>
      </c>
      <c r="G30" s="15"/>
      <c r="H30" s="207"/>
      <c r="I30" s="207"/>
      <c r="J30" s="207"/>
      <c r="K30" s="207"/>
      <c r="L30" s="207"/>
      <c r="M30" s="207"/>
      <c r="N30" s="207"/>
      <c r="O30" s="207">
        <v>925</v>
      </c>
      <c r="P30" s="208"/>
      <c r="Q30" s="209"/>
      <c r="R30" s="209"/>
      <c r="S30" s="208"/>
      <c r="T30" s="207"/>
      <c r="U30" s="208"/>
      <c r="V30" s="203"/>
      <c r="W30" s="210">
        <f>SUM(H30:U30)</f>
        <v>925</v>
      </c>
      <c r="Y30" s="194"/>
    </row>
    <row r="31" spans="1:25" ht="13.8" thickBot="1">
      <c r="A31" s="15"/>
      <c r="C31" s="184"/>
      <c r="D31" s="190"/>
      <c r="E31" s="15"/>
      <c r="F31" s="199" t="s">
        <v>78</v>
      </c>
      <c r="G31" s="15"/>
      <c r="H31" s="211">
        <f>SUM(H28:H30)</f>
        <v>808</v>
      </c>
      <c r="I31" s="211">
        <f t="shared" ref="I31:U31" si="6">SUM(I28:I30)</f>
        <v>740</v>
      </c>
      <c r="J31" s="211">
        <f t="shared" si="6"/>
        <v>387</v>
      </c>
      <c r="K31" s="211">
        <f t="shared" si="6"/>
        <v>172</v>
      </c>
      <c r="L31" s="211">
        <f t="shared" si="6"/>
        <v>251</v>
      </c>
      <c r="M31" s="211">
        <f t="shared" si="6"/>
        <v>1850</v>
      </c>
      <c r="N31" s="211">
        <f t="shared" si="6"/>
        <v>592</v>
      </c>
      <c r="O31" s="211">
        <f t="shared" si="6"/>
        <v>925</v>
      </c>
      <c r="P31" s="211">
        <f t="shared" si="6"/>
        <v>0</v>
      </c>
      <c r="Q31" s="211">
        <f t="shared" si="6"/>
        <v>292</v>
      </c>
      <c r="R31" s="211">
        <f t="shared" si="6"/>
        <v>650</v>
      </c>
      <c r="S31" s="211">
        <f t="shared" si="6"/>
        <v>0</v>
      </c>
      <c r="T31" s="211">
        <f t="shared" si="6"/>
        <v>560</v>
      </c>
      <c r="U31" s="211">
        <f t="shared" si="6"/>
        <v>0</v>
      </c>
      <c r="V31" s="193"/>
      <c r="W31" s="211">
        <f>SUM(W28:W30)</f>
        <v>7227</v>
      </c>
      <c r="Y31" s="194"/>
    </row>
    <row r="32" spans="1:25" ht="13.8" thickTop="1">
      <c r="C32" s="52"/>
      <c r="D32" s="188"/>
      <c r="T32" s="128"/>
      <c r="Y32" s="194"/>
    </row>
    <row r="33" spans="1:23">
      <c r="A33" s="212" t="s">
        <v>38</v>
      </c>
      <c r="B33" s="213"/>
      <c r="C33" s="5"/>
      <c r="D33" s="214" t="s">
        <v>79</v>
      </c>
      <c r="F33" s="215"/>
      <c r="H33" s="216">
        <v>657</v>
      </c>
      <c r="I33" s="216">
        <v>705</v>
      </c>
      <c r="J33" s="216">
        <v>246</v>
      </c>
      <c r="K33" s="216">
        <v>110</v>
      </c>
      <c r="L33" s="216">
        <v>233</v>
      </c>
      <c r="M33" s="216">
        <v>1720</v>
      </c>
      <c r="N33" s="216">
        <v>682</v>
      </c>
      <c r="O33" s="217"/>
      <c r="P33" s="217"/>
      <c r="Q33" s="216">
        <v>216</v>
      </c>
      <c r="R33" s="216">
        <v>802</v>
      </c>
      <c r="S33" s="217"/>
      <c r="T33" s="216">
        <v>178</v>
      </c>
      <c r="U33" s="217"/>
      <c r="V33" s="218"/>
      <c r="W33" s="150">
        <f>SUM(H33:U33)</f>
        <v>5549</v>
      </c>
    </row>
    <row r="34" spans="1:23" ht="3" customHeight="1">
      <c r="B34" s="181"/>
      <c r="C34" s="52"/>
      <c r="D34" s="151"/>
      <c r="F34" s="152"/>
      <c r="T34" s="128"/>
    </row>
    <row r="35" spans="1:23">
      <c r="A35" s="212" t="s">
        <v>39</v>
      </c>
      <c r="B35" s="219"/>
      <c r="C35" s="5"/>
      <c r="D35" s="214" t="s">
        <v>79</v>
      </c>
      <c r="F35" s="215"/>
      <c r="H35" s="216">
        <v>657</v>
      </c>
      <c r="I35" s="216">
        <v>705</v>
      </c>
      <c r="J35" s="216">
        <v>246</v>
      </c>
      <c r="K35" s="216">
        <v>110</v>
      </c>
      <c r="L35" s="216">
        <v>233</v>
      </c>
      <c r="M35" s="216">
        <v>1720</v>
      </c>
      <c r="N35" s="216">
        <v>682</v>
      </c>
      <c r="O35" s="217"/>
      <c r="P35" s="217"/>
      <c r="Q35" s="216">
        <v>216</v>
      </c>
      <c r="R35" s="216">
        <v>802</v>
      </c>
      <c r="S35" s="217"/>
      <c r="T35" s="216">
        <v>178</v>
      </c>
      <c r="U35" s="217"/>
      <c r="V35" s="218"/>
      <c r="W35" s="150">
        <f>SUM(H35:U35)</f>
        <v>5549</v>
      </c>
    </row>
    <row r="36" spans="1:23" ht="6" customHeight="1">
      <c r="B36" s="181"/>
      <c r="C36" s="52"/>
      <c r="D36" s="151"/>
      <c r="F36" s="152"/>
      <c r="T36" s="128"/>
    </row>
    <row r="37" spans="1:23" ht="26.4">
      <c r="A37" s="220" t="s">
        <v>41</v>
      </c>
      <c r="B37" s="221"/>
      <c r="C37" s="161"/>
      <c r="D37" s="222" t="s">
        <v>80</v>
      </c>
      <c r="F37" s="223"/>
      <c r="H37" s="224">
        <v>8.0113662022328558E-2</v>
      </c>
      <c r="I37" s="224">
        <v>2.1198203535671187E-2</v>
      </c>
      <c r="J37" s="224">
        <v>3.9511179086585996E-2</v>
      </c>
      <c r="K37" s="224">
        <v>0</v>
      </c>
      <c r="L37" s="224">
        <v>3.2141140762830074E-3</v>
      </c>
      <c r="M37" s="224">
        <v>0.17909342620404847</v>
      </c>
      <c r="N37" s="224">
        <v>8.9696206779990902E-3</v>
      </c>
      <c r="O37" s="225"/>
      <c r="P37" s="225"/>
      <c r="Q37" s="224">
        <v>0</v>
      </c>
      <c r="R37" s="224">
        <v>1.6279861530568349E-2</v>
      </c>
      <c r="S37" s="224">
        <v>4.4997597067962108E-3</v>
      </c>
      <c r="T37" s="224">
        <v>8.9845700457957551E-3</v>
      </c>
      <c r="U37" s="140"/>
      <c r="V37" s="141"/>
      <c r="W37" s="127">
        <f>SUM(H37:U37)</f>
        <v>0.36186439688607669</v>
      </c>
    </row>
    <row r="38" spans="1:23" ht="3" customHeight="1">
      <c r="B38" s="181"/>
      <c r="C38" s="52"/>
      <c r="D38" s="151"/>
      <c r="F38" s="152"/>
      <c r="H38" s="226"/>
      <c r="I38" s="226"/>
      <c r="J38" s="226"/>
      <c r="K38" s="226"/>
      <c r="L38" s="226"/>
      <c r="M38" s="226"/>
      <c r="N38" s="226"/>
      <c r="O38" s="227"/>
      <c r="P38" s="227"/>
      <c r="Q38" s="227"/>
      <c r="R38" s="227"/>
      <c r="S38" s="227"/>
      <c r="T38" s="226"/>
      <c r="W38" s="228"/>
    </row>
    <row r="39" spans="1:23">
      <c r="A39" s="220" t="s">
        <v>42</v>
      </c>
      <c r="B39" s="229"/>
      <c r="C39" s="161"/>
      <c r="D39" s="145" t="s">
        <v>71</v>
      </c>
      <c r="F39" s="223">
        <f>'IT Cost Center Allocations'!P32*'Rate Calculators'!B39/'Rate Calculators'!W39</f>
        <v>0</v>
      </c>
      <c r="H39" s="230">
        <v>2.6293781061100498E-2</v>
      </c>
      <c r="I39" s="230">
        <v>2.4246181299852867E-2</v>
      </c>
      <c r="J39" s="230">
        <v>1.2220595400462036E-2</v>
      </c>
      <c r="K39" s="230">
        <v>5.0377454443394027E-3</v>
      </c>
      <c r="L39" s="230">
        <v>8.0278911274311773E-3</v>
      </c>
      <c r="M39" s="230">
        <v>6.3508094182188349E-2</v>
      </c>
      <c r="N39" s="230">
        <v>1.9143432688489732E-2</v>
      </c>
      <c r="O39" s="231"/>
      <c r="P39" s="231"/>
      <c r="Q39" s="230">
        <v>2.5188727221697013E-3</v>
      </c>
      <c r="R39" s="230">
        <v>4.8752375267800676E-3</v>
      </c>
      <c r="S39" s="231"/>
      <c r="T39" s="230">
        <v>5.3302596959462073E-3</v>
      </c>
      <c r="U39" s="232"/>
      <c r="V39" s="233"/>
      <c r="W39" s="127">
        <f>SUM(H39:U39)</f>
        <v>0.17120209114876001</v>
      </c>
    </row>
    <row r="40" spans="1:23" ht="3" customHeight="1">
      <c r="B40" s="181"/>
      <c r="C40" s="52"/>
      <c r="D40" s="151"/>
      <c r="F40" s="152"/>
      <c r="H40" s="226"/>
      <c r="I40" s="226"/>
      <c r="J40" s="226"/>
      <c r="K40" s="226"/>
      <c r="L40" s="226"/>
      <c r="M40" s="226"/>
      <c r="N40" s="226"/>
      <c r="O40" s="227"/>
      <c r="P40" s="227"/>
      <c r="Q40" s="227"/>
      <c r="R40" s="227"/>
      <c r="S40" s="227"/>
      <c r="T40" s="226"/>
      <c r="W40" s="228"/>
    </row>
    <row r="41" spans="1:23">
      <c r="A41" s="220" t="s">
        <v>43</v>
      </c>
      <c r="B41" s="229"/>
      <c r="C41" s="52"/>
      <c r="D41" s="151" t="s">
        <v>75</v>
      </c>
      <c r="F41" s="152"/>
      <c r="H41" s="224">
        <v>5.7803204498668062E-2</v>
      </c>
      <c r="I41" s="224">
        <v>0.10167508776293149</v>
      </c>
      <c r="J41" s="224">
        <v>9.9028912427385207E-2</v>
      </c>
      <c r="K41" s="224">
        <v>1.3761987551039641E-3</v>
      </c>
      <c r="L41" s="224">
        <v>1.1048907219536712E-2</v>
      </c>
      <c r="M41" s="224">
        <v>0.1355457460027662</v>
      </c>
      <c r="N41" s="224">
        <v>5.0297382856447689E-3</v>
      </c>
      <c r="O41" s="225"/>
      <c r="P41" s="225"/>
      <c r="Q41" s="224">
        <v>0</v>
      </c>
      <c r="R41" s="224">
        <v>2.2074416565359689E-2</v>
      </c>
      <c r="S41" s="224">
        <v>2.7878793740256917E-2</v>
      </c>
      <c r="T41" s="224">
        <v>5.4725067075102668E-3</v>
      </c>
      <c r="U41" s="140"/>
      <c r="V41" s="141"/>
      <c r="W41" s="127">
        <f>SUM(H41:U41)</f>
        <v>0.46693351196516331</v>
      </c>
    </row>
    <row r="42" spans="1:23" ht="6" customHeight="1">
      <c r="B42" s="181"/>
      <c r="C42" s="52"/>
      <c r="D42" s="151"/>
      <c r="F42" s="152"/>
      <c r="H42" s="226"/>
      <c r="I42" s="226"/>
      <c r="J42" s="226"/>
      <c r="K42" s="226"/>
      <c r="L42" s="226"/>
      <c r="M42" s="226"/>
      <c r="N42" s="226"/>
      <c r="O42" s="227"/>
      <c r="P42" s="227"/>
      <c r="Q42" s="227"/>
      <c r="R42" s="227"/>
      <c r="S42" s="227"/>
      <c r="T42" s="226"/>
    </row>
    <row r="43" spans="1:23">
      <c r="A43" s="220" t="s">
        <v>44</v>
      </c>
      <c r="B43" s="229"/>
      <c r="C43" s="52"/>
      <c r="D43" s="151"/>
      <c r="F43" s="152"/>
      <c r="H43" s="224">
        <v>0.11666657523178325</v>
      </c>
      <c r="I43" s="224">
        <v>0.21580405949132522</v>
      </c>
      <c r="J43" s="224">
        <v>0.18945985219866901</v>
      </c>
      <c r="K43" s="224">
        <v>5.0311573719148024E-3</v>
      </c>
      <c r="L43" s="224">
        <v>3.3963584782836467E-2</v>
      </c>
      <c r="M43" s="224">
        <v>0.30548061217187794</v>
      </c>
      <c r="N43" s="224">
        <v>1.5859153597310528E-2</v>
      </c>
      <c r="O43" s="225"/>
      <c r="P43" s="225"/>
      <c r="Q43" s="224">
        <v>4.1976976365104991E-4</v>
      </c>
      <c r="R43" s="224">
        <v>5.2031592089326596E-2</v>
      </c>
      <c r="S43" s="224">
        <v>5.0699100048035253E-2</v>
      </c>
      <c r="T43" s="224">
        <v>1.4584543253269735E-2</v>
      </c>
      <c r="U43" s="234"/>
      <c r="V43" s="158"/>
      <c r="W43" s="235"/>
    </row>
    <row r="44" spans="1:23" ht="6" customHeight="1">
      <c r="B44" s="181"/>
      <c r="C44" s="52"/>
      <c r="D44" s="151"/>
      <c r="F44" s="152"/>
      <c r="H44" s="226"/>
      <c r="I44" s="226"/>
      <c r="J44" s="226"/>
      <c r="K44" s="226"/>
      <c r="L44" s="226"/>
      <c r="M44" s="226"/>
      <c r="N44" s="226"/>
      <c r="O44" s="227"/>
      <c r="P44" s="227"/>
      <c r="Q44" s="227"/>
      <c r="R44" s="227"/>
      <c r="S44" s="227"/>
      <c r="T44" s="226"/>
    </row>
    <row r="45" spans="1:23">
      <c r="A45" s="236" t="s">
        <v>46</v>
      </c>
      <c r="B45" s="221"/>
      <c r="C45" s="177"/>
      <c r="D45" s="222" t="s">
        <v>80</v>
      </c>
      <c r="F45" s="146">
        <v>0</v>
      </c>
      <c r="H45" s="237">
        <v>3.3295026056575749E-2</v>
      </c>
      <c r="I45" s="237">
        <v>2.9152326961978769E-3</v>
      </c>
      <c r="J45" s="237">
        <v>9.9977138149607181E-2</v>
      </c>
      <c r="K45" s="237">
        <v>7.2082964245987508E-2</v>
      </c>
      <c r="L45" s="237">
        <v>7.6655276580024176E-2</v>
      </c>
      <c r="M45" s="237">
        <v>4.8883849316244406E-2</v>
      </c>
      <c r="N45" s="237">
        <v>1.503646338038905E-2</v>
      </c>
      <c r="O45" s="225"/>
      <c r="P45" s="225"/>
      <c r="Q45" s="237">
        <v>0</v>
      </c>
      <c r="R45" s="237">
        <v>2.9152326961978769E-3</v>
      </c>
      <c r="S45" s="237">
        <v>0</v>
      </c>
      <c r="T45" s="237">
        <v>0</v>
      </c>
      <c r="U45" s="140"/>
      <c r="V45" s="141"/>
      <c r="W45" s="127">
        <f>SUM(H45:U45)</f>
        <v>0.35176118312122379</v>
      </c>
    </row>
    <row r="46" spans="1:23" ht="3" customHeight="1">
      <c r="B46" s="181"/>
      <c r="C46" s="52"/>
      <c r="D46" s="151"/>
      <c r="F46" s="152"/>
      <c r="H46" s="238"/>
      <c r="I46" s="238"/>
      <c r="J46" s="238"/>
      <c r="K46" s="238"/>
      <c r="L46" s="238"/>
      <c r="M46" s="238"/>
      <c r="N46" s="238"/>
      <c r="Q46" s="238"/>
      <c r="R46" s="238"/>
      <c r="S46" s="238"/>
      <c r="T46" s="238"/>
      <c r="W46" s="239"/>
    </row>
    <row r="47" spans="1:23">
      <c r="A47" s="236" t="s">
        <v>47</v>
      </c>
      <c r="B47" s="221"/>
      <c r="C47" s="177"/>
      <c r="D47" s="222" t="s">
        <v>81</v>
      </c>
      <c r="F47" s="146">
        <v>0</v>
      </c>
      <c r="H47" s="237">
        <v>2.6584741268000488E-2</v>
      </c>
      <c r="I47" s="237">
        <v>4.4307902113334156E-3</v>
      </c>
      <c r="J47" s="237">
        <v>4.4307902113334151E-2</v>
      </c>
      <c r="K47" s="237">
        <v>1.7723160845333662E-2</v>
      </c>
      <c r="L47" s="237">
        <v>0.13735449655133586</v>
      </c>
      <c r="M47" s="237">
        <v>2.2153951056667075E-2</v>
      </c>
      <c r="N47" s="237">
        <v>0</v>
      </c>
      <c r="O47" s="225"/>
      <c r="P47" s="225"/>
      <c r="Q47" s="237">
        <v>0</v>
      </c>
      <c r="R47" s="237">
        <v>0</v>
      </c>
      <c r="S47" s="237">
        <v>0</v>
      </c>
      <c r="T47" s="237">
        <v>0</v>
      </c>
      <c r="U47" s="140"/>
      <c r="V47" s="141"/>
      <c r="W47" s="127">
        <f>SUM(H47:U47)</f>
        <v>0.25255504204600465</v>
      </c>
    </row>
    <row r="48" spans="1:23" ht="3" customHeight="1">
      <c r="B48" s="181"/>
      <c r="C48" s="52"/>
      <c r="D48" s="151"/>
      <c r="F48" s="152"/>
      <c r="H48" s="238"/>
      <c r="I48" s="238"/>
      <c r="J48" s="238"/>
      <c r="K48" s="238"/>
      <c r="L48" s="238"/>
      <c r="M48" s="238"/>
      <c r="N48" s="238"/>
      <c r="Q48" s="238"/>
      <c r="R48" s="238"/>
      <c r="S48" s="238"/>
      <c r="T48" s="238"/>
      <c r="W48" s="239"/>
    </row>
    <row r="49" spans="1:27">
      <c r="A49" s="236" t="s">
        <v>48</v>
      </c>
      <c r="B49" s="221"/>
      <c r="C49" s="177"/>
      <c r="D49" s="145" t="s">
        <v>71</v>
      </c>
      <c r="F49" s="146"/>
      <c r="H49" s="230">
        <v>6.1677875498981113E-2</v>
      </c>
      <c r="I49" s="230">
        <v>5.6874777654190252E-2</v>
      </c>
      <c r="J49" s="230">
        <v>2.8666107772085166E-2</v>
      </c>
      <c r="K49" s="230">
        <v>1.1817145491152131E-2</v>
      </c>
      <c r="L49" s="230">
        <v>1.8831193137513396E-2</v>
      </c>
      <c r="M49" s="230">
        <v>0.14897227283684686</v>
      </c>
      <c r="N49" s="230">
        <v>4.4905152866378098E-2</v>
      </c>
      <c r="O49" s="225"/>
      <c r="P49" s="225"/>
      <c r="Q49" s="230">
        <v>0</v>
      </c>
      <c r="R49" s="230">
        <v>1.1435947249502061E-2</v>
      </c>
      <c r="S49" s="230">
        <v>0</v>
      </c>
      <c r="T49" s="230">
        <v>1.2503302326122255E-2</v>
      </c>
      <c r="U49" s="217"/>
      <c r="V49" s="141"/>
      <c r="W49" s="127">
        <f>SUM(H49:U49)</f>
        <v>0.39568377483277128</v>
      </c>
    </row>
    <row r="50" spans="1:27" ht="3" customHeight="1">
      <c r="B50" s="181"/>
      <c r="C50" s="52"/>
      <c r="D50" s="145"/>
      <c r="F50" s="152"/>
      <c r="H50" s="238"/>
      <c r="I50" s="238"/>
      <c r="J50" s="238"/>
      <c r="K50" s="238"/>
      <c r="L50" s="238"/>
      <c r="M50" s="238"/>
      <c r="N50" s="238"/>
      <c r="Q50" s="238"/>
      <c r="R50" s="238"/>
      <c r="S50" s="238"/>
      <c r="T50" s="238"/>
      <c r="W50" s="239"/>
    </row>
    <row r="51" spans="1:27">
      <c r="A51" s="236" t="s">
        <v>49</v>
      </c>
      <c r="B51" s="229"/>
      <c r="C51" s="52"/>
      <c r="D51" s="145" t="s">
        <v>82</v>
      </c>
      <c r="F51" s="215"/>
      <c r="H51" s="230">
        <v>0.12518550403804368</v>
      </c>
      <c r="I51" s="230">
        <v>6.7216004591481165E-2</v>
      </c>
      <c r="J51" s="230">
        <v>0.13489935637272987</v>
      </c>
      <c r="K51" s="230">
        <v>5.4308613126716677E-2</v>
      </c>
      <c r="L51" s="230">
        <v>0.34852006723240275</v>
      </c>
      <c r="M51" s="230">
        <v>0.20138564342229326</v>
      </c>
      <c r="N51" s="230">
        <v>4.4670602221948928E-2</v>
      </c>
      <c r="O51" s="225"/>
      <c r="P51" s="225"/>
      <c r="Q51" s="230">
        <v>0</v>
      </c>
      <c r="R51" s="230">
        <v>1.1376214487762883E-2</v>
      </c>
      <c r="S51" s="230">
        <v>0</v>
      </c>
      <c r="T51" s="230">
        <v>1.2437994506620753E-2</v>
      </c>
      <c r="U51" s="234"/>
      <c r="V51" s="158"/>
      <c r="W51" s="127">
        <f>SUM(H51:U51)</f>
        <v>1</v>
      </c>
    </row>
    <row r="52" spans="1:27" ht="3" customHeight="1">
      <c r="B52" s="181"/>
      <c r="C52" s="52"/>
      <c r="D52" s="151"/>
      <c r="F52" s="152"/>
      <c r="T52" s="128"/>
    </row>
    <row r="53" spans="1:27" ht="6.75" customHeight="1">
      <c r="B53" s="181"/>
      <c r="C53" s="52"/>
      <c r="D53" s="188"/>
      <c r="T53" s="128"/>
    </row>
    <row r="54" spans="1:27" ht="27" customHeight="1">
      <c r="A54" s="240" t="s">
        <v>52</v>
      </c>
      <c r="B54" s="221">
        <v>0.65</v>
      </c>
      <c r="C54" s="177"/>
      <c r="D54" s="241" t="s">
        <v>83</v>
      </c>
      <c r="F54" s="146"/>
      <c r="H54" s="242">
        <f>SUM('IT Cost Center Allocations'!C14:C15)</f>
        <v>9</v>
      </c>
      <c r="I54" s="242">
        <f>SUM('IT Cost Center Allocations'!G14:G15)</f>
        <v>9</v>
      </c>
      <c r="J54" s="242">
        <f>SUM('IT Cost Center Allocations'!J14:J15)</f>
        <v>1.59</v>
      </c>
      <c r="K54" s="242">
        <f>SUM('IT Cost Center Allocations'!K14:K15)</f>
        <v>0.23000000000000004</v>
      </c>
      <c r="L54" s="242">
        <f>SUM('IT Cost Center Allocations'!I14:I15)</f>
        <v>1.59</v>
      </c>
      <c r="M54" s="242">
        <f>SUM('IT Cost Center Allocations'!D14:D15)</f>
        <v>14</v>
      </c>
      <c r="N54" s="242">
        <v>5</v>
      </c>
      <c r="O54" s="243"/>
      <c r="P54" s="243"/>
      <c r="Q54" s="242">
        <v>1</v>
      </c>
      <c r="R54" s="242">
        <v>3</v>
      </c>
      <c r="S54" s="242">
        <v>0</v>
      </c>
      <c r="T54" s="242">
        <f>SUM('IT Cost Center Allocations'!H14:H15)</f>
        <v>1.59</v>
      </c>
      <c r="U54" s="244"/>
      <c r="V54" s="203"/>
      <c r="W54" s="150">
        <f>SUM(H54:U54)</f>
        <v>46</v>
      </c>
      <c r="Z54" s="245"/>
      <c r="AA54" s="245"/>
    </row>
    <row r="55" spans="1:27" ht="3" customHeight="1">
      <c r="A55" s="100"/>
      <c r="B55" s="181"/>
      <c r="C55" s="52"/>
      <c r="D55" s="188"/>
      <c r="F55" s="143"/>
      <c r="T55" s="128"/>
      <c r="Z55" s="245"/>
    </row>
    <row r="56" spans="1:27" ht="27" customHeight="1">
      <c r="A56" s="240" t="s">
        <v>51</v>
      </c>
      <c r="B56" s="221">
        <v>0.35</v>
      </c>
      <c r="C56" s="177"/>
      <c r="D56" s="246" t="s">
        <v>84</v>
      </c>
      <c r="F56" s="247"/>
      <c r="H56" s="224">
        <v>0</v>
      </c>
      <c r="I56" s="248">
        <v>0</v>
      </c>
      <c r="J56" s="249">
        <v>3.3000000000000002E-2</v>
      </c>
      <c r="K56" s="250">
        <v>0</v>
      </c>
      <c r="L56" s="249">
        <v>3.3000000000000002E-2</v>
      </c>
      <c r="M56" s="249">
        <v>9.9999999999999992E-2</v>
      </c>
      <c r="N56" s="249">
        <v>9.9999999999999992E-2</v>
      </c>
      <c r="O56" s="140"/>
      <c r="P56" s="140"/>
      <c r="Q56" s="250">
        <v>0</v>
      </c>
      <c r="R56" s="250">
        <v>0</v>
      </c>
      <c r="S56" s="249">
        <v>4.9999999999999996E-2</v>
      </c>
      <c r="T56" s="249">
        <v>3.4000000000000002E-2</v>
      </c>
      <c r="U56" s="140"/>
      <c r="V56" s="141"/>
      <c r="W56" s="251">
        <f>SUM(H56:U56)</f>
        <v>0.35</v>
      </c>
      <c r="Y56" s="252"/>
    </row>
    <row r="57" spans="1:27">
      <c r="B57" s="181"/>
      <c r="C57" s="52"/>
      <c r="D57" s="188"/>
      <c r="H57" s="8"/>
      <c r="I57" s="8"/>
      <c r="J57" s="8"/>
      <c r="K57" s="8"/>
      <c r="L57" s="8"/>
      <c r="M57" s="8"/>
      <c r="N57" s="8"/>
      <c r="O57" s="45"/>
      <c r="P57" s="8"/>
      <c r="Q57" s="8"/>
      <c r="R57" s="8"/>
      <c r="S57" s="8"/>
      <c r="T57" s="8"/>
      <c r="U57" s="8"/>
      <c r="V57" s="45"/>
      <c r="W57" s="188"/>
    </row>
    <row r="58" spans="1:27">
      <c r="A58" s="253" t="s">
        <v>85</v>
      </c>
      <c r="B58" s="254"/>
      <c r="C58" s="52"/>
      <c r="D58" s="65" t="s">
        <v>86</v>
      </c>
      <c r="F58" s="130"/>
      <c r="H58" s="242">
        <v>0</v>
      </c>
      <c r="I58" s="242">
        <v>3</v>
      </c>
      <c r="J58" s="242">
        <v>1</v>
      </c>
      <c r="K58" s="242">
        <v>0</v>
      </c>
      <c r="L58" s="242">
        <v>1</v>
      </c>
      <c r="M58" s="242">
        <v>0</v>
      </c>
      <c r="N58" s="242">
        <v>0</v>
      </c>
      <c r="O58" s="140"/>
      <c r="P58" s="242">
        <v>7</v>
      </c>
      <c r="Q58" s="242">
        <v>1</v>
      </c>
      <c r="R58" s="242">
        <v>0</v>
      </c>
      <c r="S58" s="242">
        <v>0</v>
      </c>
      <c r="T58" s="242">
        <v>2</v>
      </c>
      <c r="U58" s="140"/>
      <c r="V58" s="255"/>
      <c r="W58" s="150">
        <f>SUM(H58:U58)</f>
        <v>15</v>
      </c>
      <c r="Y58" s="194"/>
      <c r="Z58" s="256"/>
    </row>
    <row r="59" spans="1:27" ht="3" customHeight="1">
      <c r="B59" s="52"/>
      <c r="C59" s="52"/>
      <c r="D59" s="65"/>
      <c r="F59" s="130"/>
      <c r="H59" s="257"/>
      <c r="I59" s="257"/>
      <c r="J59" s="257"/>
      <c r="K59" s="257"/>
      <c r="L59" s="257"/>
      <c r="M59" s="257"/>
      <c r="N59" s="257"/>
      <c r="O59" s="140"/>
      <c r="P59" s="257"/>
      <c r="Q59" s="257"/>
      <c r="R59" s="257"/>
      <c r="S59" s="257"/>
      <c r="T59" s="257"/>
      <c r="U59" s="140"/>
      <c r="V59" s="185"/>
      <c r="W59" s="258"/>
      <c r="Y59" s="194"/>
      <c r="Z59" s="256"/>
    </row>
    <row r="60" spans="1:27">
      <c r="A60" s="253" t="s">
        <v>87</v>
      </c>
      <c r="B60" s="254"/>
      <c r="C60" s="52"/>
      <c r="D60" s="65" t="s">
        <v>86</v>
      </c>
      <c r="F60" s="130"/>
      <c r="H60" s="259">
        <v>5</v>
      </c>
      <c r="I60" s="259">
        <v>24</v>
      </c>
      <c r="J60" s="259">
        <v>20</v>
      </c>
      <c r="K60" s="259">
        <v>2</v>
      </c>
      <c r="L60" s="259">
        <v>7</v>
      </c>
      <c r="M60" s="259">
        <v>19</v>
      </c>
      <c r="N60" s="259">
        <v>27</v>
      </c>
      <c r="O60" s="260"/>
      <c r="P60" s="259">
        <v>97</v>
      </c>
      <c r="Q60" s="259">
        <v>5</v>
      </c>
      <c r="R60" s="259">
        <v>14</v>
      </c>
      <c r="S60" s="259">
        <v>11</v>
      </c>
      <c r="T60" s="259">
        <v>10</v>
      </c>
      <c r="U60" s="140"/>
      <c r="V60" s="255"/>
      <c r="W60" s="150">
        <f>SUM(H60:U60)</f>
        <v>241</v>
      </c>
      <c r="Y60" s="194"/>
      <c r="Z60" s="256"/>
    </row>
    <row r="61" spans="1:27" ht="3" customHeight="1">
      <c r="B61" s="52"/>
      <c r="C61" s="52"/>
      <c r="D61" s="65"/>
      <c r="F61" s="130"/>
      <c r="H61" s="261"/>
      <c r="I61" s="261"/>
      <c r="J61" s="261"/>
      <c r="K61" s="261"/>
      <c r="L61" s="261"/>
      <c r="M61" s="261"/>
      <c r="N61" s="262"/>
      <c r="O61" s="140"/>
      <c r="P61" s="263"/>
      <c r="Q61" s="263"/>
      <c r="R61" s="263"/>
      <c r="S61" s="263"/>
      <c r="T61" s="261"/>
      <c r="U61" s="140"/>
      <c r="V61" s="264"/>
      <c r="W61" s="265"/>
      <c r="Y61" s="194"/>
      <c r="Z61" s="256"/>
    </row>
    <row r="62" spans="1:27">
      <c r="A62" s="253" t="s">
        <v>56</v>
      </c>
      <c r="B62" s="254"/>
      <c r="C62" s="52"/>
      <c r="D62" s="65" t="s">
        <v>88</v>
      </c>
      <c r="F62" s="130"/>
      <c r="H62" s="127">
        <v>4.9906347968222894E-3</v>
      </c>
      <c r="I62" s="127">
        <v>5.8625675064711818E-3</v>
      </c>
      <c r="J62" s="127">
        <v>7.5940122318993233E-2</v>
      </c>
      <c r="K62" s="127">
        <v>2.310249059753474E-4</v>
      </c>
      <c r="L62" s="127">
        <v>8.3342855865300054E-3</v>
      </c>
      <c r="M62" s="127">
        <v>1.3687604644345852E-2</v>
      </c>
      <c r="N62" s="127">
        <v>4.7613487879886923E-2</v>
      </c>
      <c r="O62" s="225"/>
      <c r="P62" s="127">
        <v>0.82282128608832605</v>
      </c>
      <c r="Q62" s="242">
        <v>0</v>
      </c>
      <c r="R62" s="242">
        <v>0</v>
      </c>
      <c r="S62" s="242">
        <v>0</v>
      </c>
      <c r="T62" s="127">
        <v>5.4899466903819112E-3</v>
      </c>
      <c r="U62" s="140"/>
      <c r="V62" s="255"/>
      <c r="W62" s="266">
        <f>SUM(H62:U62)</f>
        <v>0.9849709604177328</v>
      </c>
      <c r="Y62" s="194"/>
      <c r="Z62" s="256"/>
    </row>
    <row r="63" spans="1:27" ht="3" customHeight="1">
      <c r="B63" s="52"/>
      <c r="C63" s="52"/>
      <c r="D63" s="65"/>
      <c r="F63" s="130"/>
      <c r="H63" s="267"/>
      <c r="I63" s="267"/>
      <c r="J63" s="267"/>
      <c r="K63" s="267"/>
      <c r="L63" s="267"/>
      <c r="M63" s="267"/>
      <c r="N63" s="268"/>
      <c r="O63" s="225"/>
      <c r="P63" s="269"/>
      <c r="Q63" s="269"/>
      <c r="R63" s="269"/>
      <c r="S63" s="269"/>
      <c r="T63" s="267"/>
      <c r="U63" s="140"/>
      <c r="V63" s="264"/>
      <c r="W63" s="270"/>
      <c r="Y63" s="194"/>
      <c r="Z63" s="256"/>
    </row>
    <row r="64" spans="1:27">
      <c r="A64" s="253" t="s">
        <v>58</v>
      </c>
      <c r="B64" s="254"/>
      <c r="C64" s="52"/>
      <c r="D64" s="271" t="s">
        <v>89</v>
      </c>
      <c r="F64" s="272"/>
      <c r="H64" s="127">
        <v>5.0125817718925117E-2</v>
      </c>
      <c r="I64" s="127">
        <v>0.11145670864800464</v>
      </c>
      <c r="J64" s="127">
        <v>7.3060237862344071E-2</v>
      </c>
      <c r="K64" s="127">
        <v>1.2518965890279484E-2</v>
      </c>
      <c r="L64" s="127">
        <v>3.4088007576781335E-2</v>
      </c>
      <c r="M64" s="127">
        <v>0.12928242068499726</v>
      </c>
      <c r="N64" s="127">
        <v>0.1024507712486515</v>
      </c>
      <c r="O64" s="225"/>
      <c r="P64" s="127">
        <v>0.3197361830371076</v>
      </c>
      <c r="Q64" s="127">
        <v>2.7946464040946226E-2</v>
      </c>
      <c r="R64" s="127">
        <v>5.7373299339092639E-2</v>
      </c>
      <c r="S64" s="127">
        <v>3.3534547861712817E-2</v>
      </c>
      <c r="T64" s="127">
        <v>4.842657609115724E-2</v>
      </c>
      <c r="U64" s="140"/>
      <c r="V64" s="273"/>
      <c r="W64" s="142">
        <f>SUM(H64:U64)</f>
        <v>1</v>
      </c>
      <c r="Y64" s="194"/>
      <c r="Z64" s="256"/>
    </row>
    <row r="66" spans="1:23">
      <c r="A66" s="274" t="s">
        <v>62</v>
      </c>
      <c r="B66" s="221"/>
      <c r="D66" s="188" t="s">
        <v>90</v>
      </c>
      <c r="H66" s="275">
        <v>0.40641503572538057</v>
      </c>
      <c r="I66" s="275">
        <v>9.3817955886921406E-2</v>
      </c>
      <c r="J66" s="275">
        <v>1.7474370922646785E-2</v>
      </c>
      <c r="K66" s="275">
        <v>4.543336439888164E-2</v>
      </c>
      <c r="L66" s="275">
        <v>5.1724137931034482E-2</v>
      </c>
      <c r="M66" s="275">
        <v>0.18569431500465983</v>
      </c>
      <c r="N66" s="275">
        <v>4.954954954954955E-2</v>
      </c>
      <c r="O66" s="225"/>
      <c r="P66" s="225"/>
      <c r="Q66" s="275">
        <v>4.3957750854302577E-2</v>
      </c>
      <c r="R66" s="275">
        <v>5.1335818577197885E-2</v>
      </c>
      <c r="S66" s="225"/>
      <c r="T66" s="275">
        <v>5.459770114942529E-2</v>
      </c>
      <c r="U66" s="225"/>
      <c r="W66" s="142">
        <f t="shared" ref="W66:W68" si="7">SUM(H66:U66)</f>
        <v>1</v>
      </c>
    </row>
    <row r="67" spans="1:23">
      <c r="A67" s="274" t="s">
        <v>63</v>
      </c>
      <c r="B67" s="221"/>
      <c r="D67" s="188" t="s">
        <v>91</v>
      </c>
      <c r="H67" s="276">
        <v>1201</v>
      </c>
      <c r="I67" s="276">
        <v>838</v>
      </c>
      <c r="J67" s="276">
        <v>267</v>
      </c>
      <c r="K67" s="276">
        <v>143</v>
      </c>
      <c r="L67" s="276">
        <v>238</v>
      </c>
      <c r="M67" s="276">
        <v>1908</v>
      </c>
      <c r="N67" s="276">
        <v>442</v>
      </c>
      <c r="O67" s="225"/>
      <c r="P67" s="276">
        <v>111.99999999999999</v>
      </c>
      <c r="Q67" s="276">
        <v>364</v>
      </c>
      <c r="R67" s="276">
        <v>557</v>
      </c>
      <c r="S67" s="225"/>
      <c r="T67" s="276">
        <v>349</v>
      </c>
      <c r="U67" s="276">
        <v>782</v>
      </c>
      <c r="W67" s="150">
        <f>SUM(H67:U67)</f>
        <v>7201</v>
      </c>
    </row>
    <row r="68" spans="1:23">
      <c r="A68" s="274" t="s">
        <v>64</v>
      </c>
      <c r="B68" s="221"/>
      <c r="D68" s="188" t="s">
        <v>91</v>
      </c>
      <c r="H68" s="276">
        <v>1201</v>
      </c>
      <c r="I68" s="276">
        <v>838</v>
      </c>
      <c r="J68" s="276">
        <v>267</v>
      </c>
      <c r="K68" s="276">
        <v>143</v>
      </c>
      <c r="L68" s="276">
        <v>238</v>
      </c>
      <c r="M68" s="276">
        <v>1908</v>
      </c>
      <c r="N68" s="276">
        <v>442</v>
      </c>
      <c r="O68" s="225"/>
      <c r="P68" s="276">
        <v>111.99999999999999</v>
      </c>
      <c r="Q68" s="276">
        <v>364</v>
      </c>
      <c r="R68" s="276">
        <v>557</v>
      </c>
      <c r="S68" s="225"/>
      <c r="T68" s="276">
        <v>349</v>
      </c>
      <c r="U68" s="276">
        <v>782</v>
      </c>
      <c r="W68" s="150">
        <f t="shared" si="7"/>
        <v>7201</v>
      </c>
    </row>
    <row r="69" spans="1:23">
      <c r="D69" s="188"/>
    </row>
    <row r="70" spans="1:23">
      <c r="D70" s="277"/>
      <c r="F70" s="278"/>
      <c r="H70" s="279"/>
      <c r="I70" s="279"/>
      <c r="J70" s="279"/>
      <c r="K70" s="279"/>
      <c r="L70" s="279"/>
      <c r="M70" s="279"/>
      <c r="N70" s="279"/>
      <c r="O70" s="279"/>
      <c r="P70" s="279"/>
      <c r="Q70" s="279"/>
      <c r="R70" s="279"/>
      <c r="S70" s="279"/>
      <c r="T70" s="279"/>
    </row>
    <row r="71" spans="1:23" hidden="1"/>
    <row r="72" spans="1:23" hidden="1"/>
    <row r="73" spans="1:23" hidden="1"/>
    <row r="74" spans="1:23" hidden="1"/>
    <row r="75" spans="1:23" hidden="1"/>
    <row r="76" spans="1:23" hidden="1"/>
    <row r="77" spans="1:23" hidden="1"/>
    <row r="78" spans="1:23" hidden="1"/>
    <row r="79" spans="1:23" hidden="1"/>
    <row r="80" spans="1:23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</sheetData>
  <dataValidations count="7">
    <dataValidation allowBlank="1" showErrorMessage="1" prompt="Total Help Desk Plan Budget / Total Device Count = Device Rate * Total Device count by Dept (based on device count provided by Desktop Svcs Manager - Stan Johnson)" sqref="A7:B7"/>
    <dataValidation allowBlank="1" showErrorMessage="1" prompt="(Total Network Services Plan Budget (WAN) less direct charges) / Total Circuit Count = Circuit Rate _x000a_Circuit Rate * Number of circuits by Dept" sqref="A9:B9"/>
    <dataValidation allowBlank="1" showInputMessage="1" showErrorMessage="1" prompt="Total WAN (Network Svcs) Plan Budget / Total Device Count = Device Rate * Total Device by Customer" sqref="C9"/>
    <dataValidation allowBlank="1" showInputMessage="1" showErrorMessage="1" prompt="Total Help Desk Plan Budget / Total Device Count = Device Rate * Total Device by Customer (based on device count provided by Desktop Svcs Manager - Stan Johnson)" sqref="C7"/>
    <dataValidation allowBlank="1" showErrorMessage="1" prompt="Total Web Plan Budget * Allocable % by Customer (based on historical FY08 Time Tracker Data - adjusted to reflect FY10 Planning)" sqref="A18"/>
    <dataValidation allowBlank="1" showInputMessage="1" showErrorMessage="1" prompt="Total Customer Advocacy Plan Budget * Allocable % by Customer (based on historical FY08 Time Tracker Data - adjusted to reflect FY10 Planning)" sqref="C35 C33"/>
    <dataValidation allowBlank="1" showErrorMessage="1" sqref="A54:A56 A5:B5 A17:B17 A19:B19 A11:B11 A37:A52 A66:A68"/>
  </dataValidations>
  <printOptions horizontalCentered="1" verticalCentered="1"/>
  <pageMargins left="0.75" right="0.75" top="0.5" bottom="1" header="0.5" footer="0.5"/>
  <pageSetup paperSize="17" scale="83" orientation="landscape" r:id="rId1"/>
  <headerFooter alignWithMargins="0">
    <oddHeader>&amp;L&amp;A&amp;RPrinted on &amp;D at &amp;T</oddHeader>
    <oddFooter>&amp;L&amp;Z
&amp;F&amp;RPage &amp;P of &amp;N</oddFooter>
  </headerFooter>
  <ignoredErrors>
    <ignoredError sqref="H54:I54 T54 J54:M54" formulaRange="1"/>
    <ignoredError sqref="T2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N36"/>
  <sheetViews>
    <sheetView showGridLines="0" showZeros="0" zoomScale="90" zoomScaleNormal="90" zoomScaleSheetLayoutView="70" workbookViewId="0">
      <pane xSplit="2" ySplit="10" topLeftCell="C11" activePane="bottomRight" state="frozen"/>
      <selection pane="topRight"/>
      <selection pane="bottomLeft"/>
      <selection pane="bottomRight" activeCell="E7" sqref="E7"/>
    </sheetView>
  </sheetViews>
  <sheetFormatPr defaultColWidth="9.109375" defaultRowHeight="13.2"/>
  <cols>
    <col min="1" max="1" width="4.88671875" style="128" customWidth="1"/>
    <col min="2" max="2" width="28.33203125" style="129" bestFit="1" customWidth="1"/>
    <col min="3" max="3" width="14.109375" style="128" bestFit="1" customWidth="1"/>
    <col min="4" max="4" width="12.109375" style="128" customWidth="1"/>
    <col min="5" max="5" width="20" style="128" bestFit="1" customWidth="1"/>
    <col min="6" max="6" width="13.44140625" style="128" customWidth="1"/>
    <col min="7" max="7" width="14.109375" style="128" bestFit="1" customWidth="1"/>
    <col min="8" max="8" width="12.44140625" style="128" customWidth="1"/>
    <col min="9" max="10" width="12.44140625" style="128" bestFit="1" customWidth="1"/>
    <col min="11" max="11" width="12.44140625" style="128" customWidth="1"/>
    <col min="12" max="12" width="14.88671875" style="128" customWidth="1"/>
    <col min="13" max="13" width="1" style="52" customWidth="1"/>
    <col min="14" max="14" width="14.109375" style="128" bestFit="1" customWidth="1"/>
    <col min="15" max="15" width="14.33203125" style="128" bestFit="1" customWidth="1"/>
    <col min="16" max="16" width="15" style="128" bestFit="1" customWidth="1"/>
    <col min="17" max="17" width="14.88671875" style="128" bestFit="1" customWidth="1"/>
    <col min="18" max="18" width="14.5546875" style="128" bestFit="1" customWidth="1"/>
    <col min="19" max="20" width="13.6640625" style="128" customWidth="1"/>
    <col min="21" max="21" width="14.109375" style="128" bestFit="1" customWidth="1"/>
    <col min="22" max="22" width="13.6640625" style="128" customWidth="1"/>
    <col min="23" max="23" width="14.33203125" style="128" bestFit="1" customWidth="1"/>
    <col min="24" max="24" width="14.109375" style="128" bestFit="1" customWidth="1"/>
    <col min="25" max="25" width="0.88671875" style="52" customWidth="1"/>
    <col min="26" max="27" width="13.6640625" style="128" customWidth="1"/>
    <col min="28" max="28" width="18.88671875" style="128" bestFit="1" customWidth="1"/>
    <col min="29" max="29" width="14.6640625" style="128" customWidth="1"/>
    <col min="30" max="30" width="13.6640625" style="128" customWidth="1"/>
    <col min="31" max="31" width="1.33203125" style="52" customWidth="1"/>
    <col min="32" max="32" width="15.88671875" style="52" customWidth="1"/>
    <col min="33" max="33" width="1.33203125" style="52" customWidth="1"/>
    <col min="34" max="36" width="14.6640625" style="128" customWidth="1"/>
    <col min="37" max="37" width="1.33203125" style="52" customWidth="1"/>
    <col min="38" max="38" width="14.6640625" style="128" customWidth="1"/>
    <col min="39" max="39" width="19.33203125" style="128" customWidth="1"/>
    <col min="40" max="40" width="1.33203125" style="52" customWidth="1"/>
    <col min="41" max="16384" width="9.109375" style="52"/>
  </cols>
  <sheetData>
    <row r="1" spans="1:40" s="100" customFormat="1" ht="51" customHeight="1">
      <c r="A1" s="280" t="s">
        <v>92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 t="s">
        <v>92</v>
      </c>
      <c r="U1" s="280"/>
      <c r="V1" s="280"/>
      <c r="W1" s="280"/>
      <c r="X1" s="280"/>
      <c r="Y1" s="280"/>
      <c r="Z1" s="280"/>
      <c r="AA1" s="280"/>
      <c r="AB1" s="280"/>
      <c r="AC1" s="280"/>
      <c r="AD1" s="280"/>
      <c r="AH1" s="281"/>
      <c r="AI1" s="281"/>
      <c r="AJ1" s="281"/>
      <c r="AL1" s="281"/>
      <c r="AM1" s="281"/>
    </row>
    <row r="2" spans="1:40" ht="6" customHeight="1">
      <c r="B2" s="282"/>
    </row>
    <row r="3" spans="1:40" ht="13.8">
      <c r="B3" s="283" t="s">
        <v>93</v>
      </c>
      <c r="C3" s="284" t="s">
        <v>94</v>
      </c>
      <c r="D3" s="284" t="s">
        <v>94</v>
      </c>
      <c r="E3" s="284" t="s">
        <v>94</v>
      </c>
      <c r="F3" s="284" t="s">
        <v>94</v>
      </c>
      <c r="G3" s="284" t="s">
        <v>94</v>
      </c>
      <c r="H3" s="284" t="s">
        <v>94</v>
      </c>
      <c r="I3" s="284" t="s">
        <v>94</v>
      </c>
      <c r="J3" s="284" t="s">
        <v>94</v>
      </c>
      <c r="K3" s="284" t="s">
        <v>94</v>
      </c>
      <c r="L3" s="284" t="s">
        <v>94</v>
      </c>
      <c r="M3" s="285"/>
      <c r="N3" s="284" t="s">
        <v>94</v>
      </c>
      <c r="O3" s="284" t="s">
        <v>94</v>
      </c>
      <c r="P3" s="284" t="s">
        <v>94</v>
      </c>
      <c r="Q3" s="284" t="s">
        <v>95</v>
      </c>
      <c r="R3" s="284" t="s">
        <v>95</v>
      </c>
      <c r="S3" s="284" t="s">
        <v>95</v>
      </c>
      <c r="T3" s="284" t="s">
        <v>95</v>
      </c>
      <c r="U3" s="284" t="s">
        <v>95</v>
      </c>
      <c r="V3" s="284" t="s">
        <v>95</v>
      </c>
      <c r="W3" s="284" t="s">
        <v>95</v>
      </c>
      <c r="X3" s="284" t="s">
        <v>96</v>
      </c>
      <c r="Y3" s="65"/>
      <c r="Z3" s="284" t="s">
        <v>95</v>
      </c>
      <c r="AA3" s="284" t="s">
        <v>95</v>
      </c>
      <c r="AB3" s="284" t="s">
        <v>95</v>
      </c>
      <c r="AC3" s="284" t="s">
        <v>95</v>
      </c>
      <c r="AD3" s="284" t="s">
        <v>95</v>
      </c>
      <c r="AH3" s="284" t="s">
        <v>94</v>
      </c>
      <c r="AI3" s="284" t="s">
        <v>95</v>
      </c>
      <c r="AJ3" s="284"/>
      <c r="AK3" s="128"/>
      <c r="AL3" s="284" t="s">
        <v>97</v>
      </c>
      <c r="AM3" s="284" t="s">
        <v>97</v>
      </c>
      <c r="AN3" s="128"/>
    </row>
    <row r="4" spans="1:40" ht="7.5" customHeight="1">
      <c r="B4" s="283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65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65"/>
      <c r="Z4" s="286"/>
      <c r="AA4" s="286"/>
      <c r="AB4" s="65"/>
      <c r="AC4" s="65"/>
      <c r="AD4" s="286"/>
      <c r="AH4" s="287"/>
      <c r="AI4" s="287"/>
      <c r="AJ4" s="287"/>
      <c r="AK4" s="128"/>
      <c r="AL4" s="65"/>
      <c r="AM4" s="65"/>
      <c r="AN4" s="128"/>
    </row>
    <row r="5" spans="1:40" s="45" customFormat="1" ht="13.8">
      <c r="A5" s="288"/>
      <c r="B5" s="289" t="s">
        <v>98</v>
      </c>
      <c r="C5" s="290" t="s">
        <v>99</v>
      </c>
      <c r="D5" s="290" t="s">
        <v>99</v>
      </c>
      <c r="E5" s="290" t="s">
        <v>99</v>
      </c>
      <c r="F5" s="290" t="s">
        <v>99</v>
      </c>
      <c r="G5" s="290" t="s">
        <v>99</v>
      </c>
      <c r="H5" s="290" t="s">
        <v>99</v>
      </c>
      <c r="I5" s="290" t="s">
        <v>99</v>
      </c>
      <c r="J5" s="290" t="s">
        <v>99</v>
      </c>
      <c r="K5" s="290" t="s">
        <v>99</v>
      </c>
      <c r="L5" s="290" t="s">
        <v>99</v>
      </c>
      <c r="M5" s="291"/>
      <c r="N5" s="290" t="s">
        <v>99</v>
      </c>
      <c r="O5" s="290" t="s">
        <v>100</v>
      </c>
      <c r="P5" s="290" t="s">
        <v>101</v>
      </c>
      <c r="Q5" s="290" t="s">
        <v>102</v>
      </c>
      <c r="R5" s="290" t="s">
        <v>103</v>
      </c>
      <c r="S5" s="292" t="s">
        <v>104</v>
      </c>
      <c r="T5" s="290" t="s">
        <v>20</v>
      </c>
      <c r="U5" s="290" t="s">
        <v>105</v>
      </c>
      <c r="V5" s="292" t="s">
        <v>104</v>
      </c>
      <c r="W5" s="290" t="s">
        <v>16</v>
      </c>
      <c r="X5" s="290" t="s">
        <v>96</v>
      </c>
      <c r="Z5" s="292" t="s">
        <v>104</v>
      </c>
      <c r="AA5" s="292" t="s">
        <v>104</v>
      </c>
      <c r="AB5" s="290" t="s">
        <v>106</v>
      </c>
      <c r="AC5" s="290" t="s">
        <v>106</v>
      </c>
      <c r="AD5" s="292" t="s">
        <v>104</v>
      </c>
      <c r="AH5" s="444" t="s">
        <v>107</v>
      </c>
      <c r="AI5" s="444"/>
      <c r="AJ5" s="444"/>
    </row>
    <row r="6" spans="1:40" s="301" customFormat="1" ht="39.75" customHeight="1">
      <c r="A6" s="293"/>
      <c r="B6" s="294" t="s">
        <v>108</v>
      </c>
      <c r="C6" s="295" t="s">
        <v>109</v>
      </c>
      <c r="D6" s="295" t="s">
        <v>110</v>
      </c>
      <c r="E6" s="295" t="s">
        <v>111</v>
      </c>
      <c r="F6" s="295" t="s">
        <v>112</v>
      </c>
      <c r="G6" s="295" t="s">
        <v>113</v>
      </c>
      <c r="H6" s="295" t="s">
        <v>114</v>
      </c>
      <c r="I6" s="295" t="s">
        <v>115</v>
      </c>
      <c r="J6" s="295" t="s">
        <v>116</v>
      </c>
      <c r="K6" s="295" t="s">
        <v>117</v>
      </c>
      <c r="L6" s="295" t="s">
        <v>118</v>
      </c>
      <c r="M6" s="296"/>
      <c r="N6" s="295" t="s">
        <v>119</v>
      </c>
      <c r="O6" s="295" t="s">
        <v>100</v>
      </c>
      <c r="P6" s="295" t="s">
        <v>120</v>
      </c>
      <c r="Q6" s="295" t="s">
        <v>121</v>
      </c>
      <c r="R6" s="295" t="s">
        <v>122</v>
      </c>
      <c r="S6" s="295" t="s">
        <v>122</v>
      </c>
      <c r="T6" s="295" t="s">
        <v>20</v>
      </c>
      <c r="U6" s="295" t="s">
        <v>105</v>
      </c>
      <c r="V6" s="295" t="s">
        <v>123</v>
      </c>
      <c r="W6" s="295" t="s">
        <v>16</v>
      </c>
      <c r="X6" s="295" t="s">
        <v>124</v>
      </c>
      <c r="Y6" s="297"/>
      <c r="Z6" s="295" t="s">
        <v>125</v>
      </c>
      <c r="AA6" s="295" t="s">
        <v>126</v>
      </c>
      <c r="AB6" s="298" t="s">
        <v>59</v>
      </c>
      <c r="AC6" s="298" t="s">
        <v>127</v>
      </c>
      <c r="AD6" s="298" t="s">
        <v>128</v>
      </c>
      <c r="AE6" s="297"/>
      <c r="AF6" s="297"/>
      <c r="AG6" s="297"/>
      <c r="AH6" s="299" t="s">
        <v>129</v>
      </c>
      <c r="AI6" s="299" t="s">
        <v>130</v>
      </c>
      <c r="AJ6" s="299"/>
      <c r="AK6" s="297"/>
      <c r="AL6" s="300" t="s">
        <v>54</v>
      </c>
      <c r="AM6" s="300" t="s">
        <v>131</v>
      </c>
    </row>
    <row r="7" spans="1:40" ht="39.6">
      <c r="B7" s="302" t="s">
        <v>132</v>
      </c>
      <c r="C7" s="284">
        <v>709656</v>
      </c>
      <c r="D7" s="284">
        <v>709604</v>
      </c>
      <c r="E7" s="284">
        <v>709120</v>
      </c>
      <c r="F7" s="284">
        <v>709175</v>
      </c>
      <c r="G7" s="284">
        <v>709609</v>
      </c>
      <c r="H7" s="284">
        <v>709124</v>
      </c>
      <c r="I7" s="284">
        <v>709127</v>
      </c>
      <c r="J7" s="284">
        <v>709128</v>
      </c>
      <c r="K7" s="303">
        <v>709129</v>
      </c>
      <c r="L7" s="303">
        <v>709616</v>
      </c>
      <c r="M7" s="304"/>
      <c r="N7" s="305" t="s">
        <v>133</v>
      </c>
      <c r="O7" s="284">
        <v>709151</v>
      </c>
      <c r="P7" s="284">
        <v>709140</v>
      </c>
      <c r="Q7" s="284">
        <v>709155</v>
      </c>
      <c r="R7" s="306">
        <v>709510</v>
      </c>
      <c r="S7" s="284" t="s">
        <v>134</v>
      </c>
      <c r="T7" s="306">
        <v>709532</v>
      </c>
      <c r="U7" s="306">
        <v>709525</v>
      </c>
      <c r="V7" s="284" t="s">
        <v>135</v>
      </c>
      <c r="W7" s="284">
        <v>709535</v>
      </c>
      <c r="X7" s="306" t="s">
        <v>136</v>
      </c>
      <c r="Y7" s="65"/>
      <c r="Z7" s="284" t="s">
        <v>137</v>
      </c>
      <c r="AA7" s="284" t="s">
        <v>138</v>
      </c>
      <c r="AB7" s="284">
        <v>709530</v>
      </c>
      <c r="AC7" s="284">
        <v>709540</v>
      </c>
      <c r="AD7" s="284" t="s">
        <v>139</v>
      </c>
      <c r="AE7" s="65"/>
      <c r="AF7" s="65"/>
      <c r="AG7" s="65"/>
      <c r="AH7" s="284">
        <v>709599</v>
      </c>
      <c r="AI7" s="284">
        <v>709505</v>
      </c>
      <c r="AJ7" s="284"/>
      <c r="AK7" s="65"/>
      <c r="AL7" s="306">
        <v>709600</v>
      </c>
      <c r="AM7" s="306" t="s">
        <v>140</v>
      </c>
    </row>
    <row r="8" spans="1:40" s="301" customFormat="1" ht="13.8">
      <c r="A8" s="293"/>
      <c r="B8" s="302" t="s">
        <v>141</v>
      </c>
      <c r="C8" s="307" t="s">
        <v>142</v>
      </c>
      <c r="D8" s="307" t="s">
        <v>142</v>
      </c>
      <c r="E8" s="307" t="s">
        <v>142</v>
      </c>
      <c r="F8" s="307" t="s">
        <v>142</v>
      </c>
      <c r="G8" s="307" t="s">
        <v>142</v>
      </c>
      <c r="H8" s="307" t="s">
        <v>142</v>
      </c>
      <c r="I8" s="307" t="s">
        <v>142</v>
      </c>
      <c r="J8" s="307" t="s">
        <v>142</v>
      </c>
      <c r="K8" s="307" t="s">
        <v>142</v>
      </c>
      <c r="L8" s="307" t="s">
        <v>142</v>
      </c>
      <c r="M8" s="296"/>
      <c r="N8" s="308" t="s">
        <v>142</v>
      </c>
      <c r="O8" s="309" t="s">
        <v>143</v>
      </c>
      <c r="P8" s="310" t="s">
        <v>143</v>
      </c>
      <c r="Q8" s="311" t="s">
        <v>143</v>
      </c>
      <c r="R8" s="312" t="s">
        <v>143</v>
      </c>
      <c r="S8" s="312" t="s">
        <v>143</v>
      </c>
      <c r="T8" s="313" t="s">
        <v>143</v>
      </c>
      <c r="U8" s="314" t="s">
        <v>143</v>
      </c>
      <c r="V8" s="314" t="s">
        <v>143</v>
      </c>
      <c r="W8" s="315" t="s">
        <v>143</v>
      </c>
      <c r="X8" s="316" t="s">
        <v>143</v>
      </c>
      <c r="Y8" s="297"/>
      <c r="Z8" s="311" t="s">
        <v>143</v>
      </c>
      <c r="AA8" s="311" t="s">
        <v>143</v>
      </c>
      <c r="AB8" s="298" t="s">
        <v>143</v>
      </c>
      <c r="AC8" s="298" t="s">
        <v>143</v>
      </c>
      <c r="AD8" s="298" t="s">
        <v>143</v>
      </c>
      <c r="AE8" s="297"/>
      <c r="AF8" s="297"/>
      <c r="AG8" s="297"/>
      <c r="AH8" s="299" t="s">
        <v>144</v>
      </c>
      <c r="AI8" s="299" t="s">
        <v>144</v>
      </c>
      <c r="AJ8" s="299"/>
      <c r="AK8" s="297"/>
      <c r="AL8" s="300" t="s">
        <v>144</v>
      </c>
      <c r="AM8" s="300" t="s">
        <v>144</v>
      </c>
    </row>
    <row r="9" spans="1:40" ht="13.8">
      <c r="B9" s="302" t="s">
        <v>145</v>
      </c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8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65"/>
      <c r="Z9" s="317"/>
      <c r="AA9" s="317"/>
      <c r="AB9" s="317"/>
      <c r="AC9" s="317"/>
      <c r="AD9" s="317"/>
      <c r="AE9" s="65"/>
      <c r="AF9" s="65"/>
      <c r="AG9" s="65"/>
      <c r="AH9" s="317"/>
      <c r="AI9" s="317"/>
      <c r="AJ9" s="317"/>
      <c r="AK9" s="65"/>
      <c r="AL9" s="317"/>
      <c r="AM9" s="317"/>
    </row>
    <row r="10" spans="1:40" ht="6" customHeight="1">
      <c r="A10" s="52"/>
      <c r="B10" s="302"/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65"/>
      <c r="N10" s="286"/>
      <c r="O10" s="286"/>
      <c r="P10" s="286"/>
      <c r="Q10" s="286"/>
      <c r="R10" s="286"/>
      <c r="S10" s="286"/>
      <c r="T10" s="287"/>
      <c r="U10" s="287"/>
      <c r="V10" s="286"/>
      <c r="W10" s="286"/>
      <c r="X10" s="286"/>
      <c r="Y10" s="65"/>
      <c r="Z10" s="286"/>
      <c r="AA10" s="286"/>
      <c r="AB10" s="65"/>
      <c r="AC10" s="65"/>
      <c r="AD10" s="286"/>
      <c r="AE10" s="65"/>
      <c r="AF10" s="65"/>
      <c r="AG10" s="65"/>
      <c r="AH10" s="65"/>
      <c r="AI10" s="65"/>
      <c r="AJ10" s="65"/>
      <c r="AK10" s="65"/>
      <c r="AL10" s="65"/>
      <c r="AM10" s="65"/>
    </row>
    <row r="11" spans="1:40" ht="13.8">
      <c r="A11" s="52"/>
      <c r="B11" s="302" t="s">
        <v>87</v>
      </c>
      <c r="C11" s="319">
        <f>'Rate Calculators'!H60</f>
        <v>5</v>
      </c>
      <c r="D11" s="319">
        <f>'Rate Calculators'!M60</f>
        <v>19</v>
      </c>
      <c r="E11" s="319">
        <f>'Rate Calculators'!R60</f>
        <v>14</v>
      </c>
      <c r="F11" s="319">
        <f>'Rate Calculators'!S60</f>
        <v>11</v>
      </c>
      <c r="G11" s="319">
        <f>'Rate Calculators'!I60</f>
        <v>24</v>
      </c>
      <c r="H11" s="319">
        <f>'Rate Calculators'!T60</f>
        <v>10</v>
      </c>
      <c r="I11" s="319">
        <f>'Rate Calculators'!L60</f>
        <v>7</v>
      </c>
      <c r="J11" s="319">
        <f>'Rate Calculators'!J60</f>
        <v>20</v>
      </c>
      <c r="K11" s="319">
        <f>'Rate Calculators'!K60</f>
        <v>2</v>
      </c>
      <c r="L11" s="319">
        <f>'Rate Calculators'!N60</f>
        <v>27</v>
      </c>
      <c r="M11" s="320"/>
      <c r="N11" s="321"/>
      <c r="O11" s="322"/>
      <c r="P11" s="322"/>
      <c r="Q11" s="322"/>
      <c r="R11" s="322"/>
      <c r="S11" s="322"/>
      <c r="T11" s="323"/>
      <c r="U11" s="324"/>
      <c r="V11" s="322"/>
      <c r="W11" s="322"/>
      <c r="X11" s="322"/>
      <c r="Y11" s="65"/>
      <c r="Z11" s="322"/>
      <c r="AA11" s="322"/>
      <c r="AB11" s="325"/>
      <c r="AC11" s="325"/>
      <c r="AD11" s="322"/>
      <c r="AE11" s="65"/>
      <c r="AF11" s="65"/>
      <c r="AG11" s="65"/>
      <c r="AH11" s="325"/>
      <c r="AI11" s="325"/>
      <c r="AJ11" s="325"/>
      <c r="AK11" s="65"/>
      <c r="AL11" s="325"/>
      <c r="AM11" s="325"/>
    </row>
    <row r="12" spans="1:40" ht="13.8">
      <c r="A12" s="52"/>
      <c r="B12" s="302" t="s">
        <v>85</v>
      </c>
      <c r="C12" s="319">
        <f>'Rate Calculators'!H58</f>
        <v>0</v>
      </c>
      <c r="D12" s="319">
        <f>'Rate Calculators'!M58</f>
        <v>0</v>
      </c>
      <c r="E12" s="319">
        <f>'Rate Calculators'!R58</f>
        <v>0</v>
      </c>
      <c r="F12" s="319">
        <f>'Rate Calculators'!S58</f>
        <v>0</v>
      </c>
      <c r="G12" s="319">
        <f>'Rate Calculators'!I58</f>
        <v>3</v>
      </c>
      <c r="H12" s="319">
        <f>'Rate Calculators'!T58</f>
        <v>2</v>
      </c>
      <c r="I12" s="319">
        <f>'Rate Calculators'!L58</f>
        <v>1</v>
      </c>
      <c r="J12" s="319">
        <f>'Rate Calculators'!J58</f>
        <v>1</v>
      </c>
      <c r="K12" s="319">
        <f>'Rate Calculators'!K58</f>
        <v>0</v>
      </c>
      <c r="L12" s="319">
        <f>'Rate Calculators'!N58</f>
        <v>0</v>
      </c>
      <c r="M12" s="326"/>
      <c r="N12" s="321"/>
      <c r="O12" s="327"/>
      <c r="P12" s="327"/>
      <c r="Q12" s="327"/>
      <c r="R12" s="322"/>
      <c r="S12" s="322"/>
      <c r="T12" s="323"/>
      <c r="U12" s="324"/>
      <c r="V12" s="322"/>
      <c r="W12" s="322"/>
      <c r="X12" s="322"/>
      <c r="Y12" s="65"/>
      <c r="Z12" s="322"/>
      <c r="AA12" s="322"/>
      <c r="AB12" s="325"/>
      <c r="AC12" s="325"/>
      <c r="AD12" s="322"/>
      <c r="AE12" s="65"/>
      <c r="AF12" s="65"/>
      <c r="AG12" s="65"/>
      <c r="AH12" s="325"/>
      <c r="AI12" s="325"/>
      <c r="AJ12" s="325"/>
      <c r="AK12" s="65"/>
      <c r="AL12" s="325"/>
      <c r="AM12" s="325"/>
    </row>
    <row r="13" spans="1:40" ht="6" customHeight="1">
      <c r="A13" s="52"/>
      <c r="B13" s="302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</row>
    <row r="14" spans="1:40" ht="13.5" customHeight="1">
      <c r="A14" s="445" t="s">
        <v>146</v>
      </c>
      <c r="B14" s="328" t="s">
        <v>147</v>
      </c>
      <c r="C14" s="329">
        <v>8</v>
      </c>
      <c r="D14" s="330">
        <v>13</v>
      </c>
      <c r="E14" s="330">
        <v>6.6</v>
      </c>
      <c r="F14" s="330">
        <v>1.8</v>
      </c>
      <c r="G14" s="330">
        <v>8.6</v>
      </c>
      <c r="H14" s="330">
        <v>1.28</v>
      </c>
      <c r="I14" s="330">
        <v>1.28</v>
      </c>
      <c r="J14" s="330">
        <v>1.28</v>
      </c>
      <c r="K14" s="330">
        <v>0.16000000000000003</v>
      </c>
      <c r="L14" s="330">
        <v>2</v>
      </c>
      <c r="M14" s="264"/>
      <c r="N14" s="330">
        <v>15</v>
      </c>
      <c r="O14" s="330">
        <v>2</v>
      </c>
      <c r="P14" s="330">
        <v>8</v>
      </c>
      <c r="Q14" s="330">
        <v>16.100000000000001</v>
      </c>
      <c r="R14" s="330">
        <v>5</v>
      </c>
      <c r="S14" s="331">
        <v>0</v>
      </c>
      <c r="T14" s="330">
        <v>5</v>
      </c>
      <c r="U14" s="330">
        <v>5</v>
      </c>
      <c r="V14" s="331">
        <v>0</v>
      </c>
      <c r="W14" s="330">
        <v>6.55</v>
      </c>
      <c r="X14" s="330">
        <v>8</v>
      </c>
      <c r="Y14" s="264"/>
      <c r="Z14" s="332">
        <v>0</v>
      </c>
      <c r="AA14" s="331">
        <v>0</v>
      </c>
      <c r="AB14" s="330">
        <v>14</v>
      </c>
      <c r="AC14" s="330">
        <v>5.5</v>
      </c>
      <c r="AD14" s="332">
        <v>0</v>
      </c>
      <c r="AE14" s="264"/>
      <c r="AF14" s="264"/>
      <c r="AG14" s="264"/>
      <c r="AH14" s="330">
        <v>0</v>
      </c>
      <c r="AI14" s="330">
        <v>2</v>
      </c>
      <c r="AJ14" s="330">
        <v>0</v>
      </c>
      <c r="AK14" s="264"/>
      <c r="AL14" s="330">
        <v>10</v>
      </c>
      <c r="AM14" s="330">
        <v>2</v>
      </c>
      <c r="AN14" s="279"/>
    </row>
    <row r="15" spans="1:40" ht="13.8">
      <c r="A15" s="445"/>
      <c r="B15" s="333" t="s">
        <v>148</v>
      </c>
      <c r="C15" s="334">
        <v>1</v>
      </c>
      <c r="D15" s="334">
        <v>1</v>
      </c>
      <c r="E15" s="334">
        <v>0.4</v>
      </c>
      <c r="F15" s="334">
        <v>0.2</v>
      </c>
      <c r="G15" s="334">
        <v>0.4</v>
      </c>
      <c r="H15" s="334">
        <v>0.31</v>
      </c>
      <c r="I15" s="334">
        <v>0.31</v>
      </c>
      <c r="J15" s="334">
        <v>0.31</v>
      </c>
      <c r="K15" s="334">
        <v>7.0000000000000007E-2</v>
      </c>
      <c r="L15" s="334">
        <v>0</v>
      </c>
      <c r="M15" s="264"/>
      <c r="N15" s="334">
        <v>0.4</v>
      </c>
      <c r="O15" s="334">
        <v>0.2</v>
      </c>
      <c r="P15" s="334">
        <v>0.4</v>
      </c>
      <c r="Q15" s="334">
        <v>1</v>
      </c>
      <c r="R15" s="334">
        <v>1</v>
      </c>
      <c r="S15" s="335">
        <v>0</v>
      </c>
      <c r="T15" s="334">
        <v>1</v>
      </c>
      <c r="U15" s="334">
        <v>0</v>
      </c>
      <c r="V15" s="336">
        <v>0</v>
      </c>
      <c r="W15" s="334">
        <v>0.75</v>
      </c>
      <c r="X15" s="334">
        <v>1</v>
      </c>
      <c r="Y15" s="264"/>
      <c r="Z15" s="335">
        <v>0</v>
      </c>
      <c r="AA15" s="336">
        <v>0</v>
      </c>
      <c r="AB15" s="334">
        <v>1</v>
      </c>
      <c r="AC15" s="334">
        <v>1.25</v>
      </c>
      <c r="AD15" s="335">
        <v>0</v>
      </c>
      <c r="AE15" s="264"/>
      <c r="AF15" s="264"/>
      <c r="AG15" s="264"/>
      <c r="AH15" s="330">
        <v>0</v>
      </c>
      <c r="AI15" s="334">
        <v>0</v>
      </c>
      <c r="AJ15" s="334">
        <v>0</v>
      </c>
      <c r="AK15" s="264"/>
      <c r="AL15" s="330">
        <v>0</v>
      </c>
      <c r="AM15" s="334">
        <v>0</v>
      </c>
      <c r="AN15" s="279"/>
    </row>
    <row r="16" spans="1:40" ht="13.8">
      <c r="A16" s="445"/>
      <c r="B16" s="337" t="s">
        <v>149</v>
      </c>
      <c r="C16" s="338">
        <v>0</v>
      </c>
      <c r="D16" s="339">
        <v>0</v>
      </c>
      <c r="E16" s="338">
        <v>0</v>
      </c>
      <c r="F16" s="338">
        <v>0</v>
      </c>
      <c r="G16" s="338">
        <v>0</v>
      </c>
      <c r="H16" s="338">
        <v>0</v>
      </c>
      <c r="I16" s="338">
        <v>0</v>
      </c>
      <c r="J16" s="338">
        <v>0</v>
      </c>
      <c r="K16" s="338">
        <v>0</v>
      </c>
      <c r="L16" s="338">
        <v>0</v>
      </c>
      <c r="M16" s="340"/>
      <c r="N16" s="338"/>
      <c r="O16" s="338">
        <v>0</v>
      </c>
      <c r="P16" s="338">
        <v>0</v>
      </c>
      <c r="Q16" s="338">
        <v>0</v>
      </c>
      <c r="R16" s="338">
        <v>0</v>
      </c>
      <c r="S16" s="338">
        <v>0</v>
      </c>
      <c r="T16" s="338">
        <v>0</v>
      </c>
      <c r="U16" s="338">
        <v>0</v>
      </c>
      <c r="V16" s="338">
        <v>0</v>
      </c>
      <c r="W16" s="338">
        <v>0</v>
      </c>
      <c r="X16" s="338">
        <v>0</v>
      </c>
      <c r="Y16" s="341"/>
      <c r="Z16" s="338">
        <v>0</v>
      </c>
      <c r="AA16" s="338">
        <v>0</v>
      </c>
      <c r="AB16" s="338">
        <v>0</v>
      </c>
      <c r="AC16" s="338">
        <v>0</v>
      </c>
      <c r="AD16" s="338">
        <v>0</v>
      </c>
      <c r="AE16" s="341"/>
      <c r="AF16" s="341"/>
      <c r="AG16" s="341"/>
      <c r="AH16" s="330">
        <v>0</v>
      </c>
      <c r="AI16" s="334">
        <v>1</v>
      </c>
      <c r="AJ16" s="334">
        <v>0</v>
      </c>
      <c r="AK16" s="264"/>
      <c r="AL16" s="330">
        <v>1</v>
      </c>
      <c r="AM16" s="334">
        <v>1</v>
      </c>
      <c r="AN16" s="279"/>
    </row>
    <row r="17" spans="1:39" ht="6" customHeight="1">
      <c r="A17" s="342"/>
      <c r="B17" s="343"/>
      <c r="C17" s="52"/>
      <c r="D17" s="52"/>
      <c r="E17" s="52"/>
      <c r="F17" s="52"/>
      <c r="G17" s="52"/>
      <c r="H17" s="52"/>
      <c r="I17" s="52"/>
      <c r="J17" s="52"/>
      <c r="K17" s="52"/>
      <c r="L17" s="52"/>
      <c r="N17" s="52"/>
      <c r="O17" s="52"/>
      <c r="P17" s="52"/>
      <c r="Q17" s="52"/>
      <c r="R17" s="52"/>
      <c r="S17" s="52"/>
      <c r="T17" s="52"/>
      <c r="U17" s="344"/>
      <c r="V17" s="52"/>
      <c r="W17" s="52"/>
      <c r="X17" s="52"/>
      <c r="Z17" s="52"/>
      <c r="AA17" s="52"/>
      <c r="AB17" s="52"/>
      <c r="AC17" s="52"/>
      <c r="AD17" s="52"/>
      <c r="AH17" s="52"/>
      <c r="AI17" s="52"/>
      <c r="AJ17" s="52"/>
      <c r="AL17" s="52"/>
      <c r="AM17" s="52"/>
    </row>
    <row r="18" spans="1:39" ht="18.75" customHeight="1">
      <c r="A18" s="446" t="s">
        <v>150</v>
      </c>
      <c r="B18" s="345" t="s">
        <v>151</v>
      </c>
      <c r="C18" s="346">
        <v>229755</v>
      </c>
      <c r="D18" s="346">
        <v>487607.5</v>
      </c>
      <c r="E18" s="346">
        <v>57089</v>
      </c>
      <c r="F18" s="346">
        <v>173766</v>
      </c>
      <c r="G18" s="346">
        <v>69508</v>
      </c>
      <c r="H18" s="346">
        <v>5366</v>
      </c>
      <c r="I18" s="346">
        <v>5661.55</v>
      </c>
      <c r="J18" s="346">
        <v>5366</v>
      </c>
      <c r="K18" s="346">
        <v>47000</v>
      </c>
      <c r="L18" s="346">
        <v>19410</v>
      </c>
      <c r="M18" s="347"/>
      <c r="N18" s="346">
        <v>1558080</v>
      </c>
      <c r="O18" s="346">
        <v>104610</v>
      </c>
      <c r="P18" s="346">
        <v>644025</v>
      </c>
      <c r="Q18" s="346">
        <v>258010</v>
      </c>
      <c r="R18" s="346">
        <v>2545780</v>
      </c>
      <c r="S18" s="346">
        <v>167250</v>
      </c>
      <c r="T18" s="346">
        <v>211820</v>
      </c>
      <c r="U18" s="346">
        <v>1609700</v>
      </c>
      <c r="V18" s="346">
        <v>85000</v>
      </c>
      <c r="W18" s="346">
        <v>104015</v>
      </c>
      <c r="X18" s="346">
        <v>467054.78500000003</v>
      </c>
      <c r="Y18" s="348"/>
      <c r="Z18" s="346">
        <v>1128950</v>
      </c>
      <c r="AA18" s="346">
        <v>570864.51</v>
      </c>
      <c r="AB18" s="346">
        <v>243419.58649999998</v>
      </c>
      <c r="AC18" s="346">
        <v>779561</v>
      </c>
      <c r="AD18" s="346">
        <v>59000</v>
      </c>
      <c r="AE18" s="348"/>
      <c r="AF18" s="349"/>
      <c r="AG18" s="348"/>
      <c r="AH18" s="346">
        <v>13474.24</v>
      </c>
      <c r="AI18" s="346">
        <v>22528</v>
      </c>
      <c r="AJ18" s="346">
        <v>0</v>
      </c>
      <c r="AK18" s="348"/>
      <c r="AL18" s="346">
        <v>235555</v>
      </c>
      <c r="AM18" s="346">
        <v>5461733</v>
      </c>
    </row>
    <row r="19" spans="1:39" ht="18.75" customHeight="1">
      <c r="A19" s="447"/>
      <c r="B19" s="302" t="s">
        <v>152</v>
      </c>
      <c r="C19" s="346">
        <v>1487037.2495331201</v>
      </c>
      <c r="D19" s="346">
        <v>2626063.3816016</v>
      </c>
      <c r="E19" s="346">
        <v>1005161.87399</v>
      </c>
      <c r="F19" s="346">
        <v>319572.0024</v>
      </c>
      <c r="G19" s="346">
        <v>1406627.8813875001</v>
      </c>
      <c r="H19" s="346">
        <v>454584.88947470079</v>
      </c>
      <c r="I19" s="346">
        <v>454584.88947470079</v>
      </c>
      <c r="J19" s="346">
        <v>454584.88947470079</v>
      </c>
      <c r="K19" s="346">
        <v>63583.737133337592</v>
      </c>
      <c r="L19" s="346">
        <v>258854.42680000002</v>
      </c>
      <c r="M19" s="347"/>
      <c r="N19" s="346">
        <v>2336710.8309462401</v>
      </c>
      <c r="O19" s="346">
        <v>351816.03480800003</v>
      </c>
      <c r="P19" s="346">
        <v>1427262.041184</v>
      </c>
      <c r="Q19" s="346">
        <v>1992372.9383777599</v>
      </c>
      <c r="R19" s="346">
        <v>1074795.8807999999</v>
      </c>
      <c r="S19" s="351"/>
      <c r="T19" s="346">
        <v>1042838.62176496</v>
      </c>
      <c r="U19" s="346">
        <v>720980.1764</v>
      </c>
      <c r="V19" s="351"/>
      <c r="W19" s="346">
        <v>868924.92119999998</v>
      </c>
      <c r="X19" s="346">
        <v>1535778.5239639999</v>
      </c>
      <c r="Y19" s="348"/>
      <c r="Z19" s="346">
        <v>148438.14146496</v>
      </c>
      <c r="AA19" s="351"/>
      <c r="AB19" s="346">
        <v>2585679.7442760002</v>
      </c>
      <c r="AC19" s="346">
        <v>789302.40839999996</v>
      </c>
      <c r="AD19" s="351"/>
      <c r="AE19" s="348"/>
      <c r="AF19" s="349"/>
      <c r="AG19" s="348"/>
      <c r="AH19" s="346">
        <v>0</v>
      </c>
      <c r="AI19" s="346">
        <v>587314.46279999998</v>
      </c>
      <c r="AJ19" s="346">
        <v>0</v>
      </c>
      <c r="AK19" s="348"/>
      <c r="AL19" s="346">
        <v>1821605.317696</v>
      </c>
      <c r="AM19" s="346">
        <v>683224.88286000001</v>
      </c>
    </row>
    <row r="20" spans="1:39" ht="18.75" customHeight="1">
      <c r="A20" s="448"/>
      <c r="B20" s="352"/>
      <c r="C20" s="216"/>
      <c r="D20" s="216"/>
      <c r="E20" s="216"/>
      <c r="F20" s="216"/>
      <c r="G20" s="216"/>
      <c r="H20" s="346"/>
      <c r="I20" s="346"/>
      <c r="J20" s="346"/>
      <c r="K20" s="346"/>
      <c r="L20" s="346"/>
      <c r="M20" s="347"/>
      <c r="N20" s="346"/>
      <c r="O20" s="346"/>
      <c r="P20" s="346"/>
      <c r="Q20" s="346"/>
      <c r="R20" s="346"/>
      <c r="S20" s="351"/>
      <c r="T20" s="346"/>
      <c r="U20" s="346"/>
      <c r="V20" s="351"/>
      <c r="W20" s="346"/>
      <c r="X20" s="346"/>
      <c r="Y20" s="348"/>
      <c r="Z20" s="351"/>
      <c r="AA20" s="351"/>
      <c r="AB20" s="353"/>
      <c r="AC20" s="346"/>
      <c r="AD20" s="351"/>
      <c r="AE20" s="348"/>
      <c r="AF20" s="349"/>
      <c r="AG20" s="348"/>
      <c r="AH20" s="353"/>
      <c r="AI20" s="353"/>
      <c r="AJ20" s="353"/>
      <c r="AK20" s="348"/>
      <c r="AL20" s="353"/>
      <c r="AM20" s="353"/>
    </row>
    <row r="21" spans="1:39" ht="6" customHeight="1">
      <c r="A21" s="354"/>
      <c r="B21" s="302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55"/>
      <c r="N21" s="355"/>
      <c r="O21" s="355"/>
      <c r="P21" s="355"/>
      <c r="Q21" s="355"/>
      <c r="R21" s="355"/>
      <c r="S21" s="355"/>
      <c r="T21" s="355"/>
      <c r="U21" s="355"/>
      <c r="V21" s="355"/>
      <c r="W21" s="355"/>
      <c r="X21" s="355"/>
      <c r="Y21" s="348"/>
      <c r="Z21" s="355"/>
      <c r="AA21" s="355"/>
      <c r="AB21" s="53"/>
      <c r="AC21" s="53"/>
      <c r="AD21" s="355"/>
      <c r="AE21" s="348"/>
      <c r="AF21" s="348"/>
      <c r="AG21" s="348"/>
      <c r="AH21" s="53"/>
      <c r="AI21" s="53"/>
      <c r="AJ21" s="53"/>
      <c r="AK21" s="348"/>
      <c r="AL21" s="53"/>
      <c r="AM21" s="53"/>
    </row>
    <row r="22" spans="1:39" ht="13.8">
      <c r="A22" s="356"/>
      <c r="B22" s="357" t="s">
        <v>153</v>
      </c>
      <c r="C22" s="358"/>
      <c r="D22" s="358"/>
      <c r="E22" s="358"/>
      <c r="F22" s="358"/>
      <c r="G22" s="358"/>
      <c r="H22" s="358"/>
      <c r="I22" s="358"/>
      <c r="J22" s="358"/>
      <c r="K22" s="358"/>
      <c r="L22" s="358"/>
      <c r="M22" s="355"/>
      <c r="N22" s="359"/>
      <c r="O22" s="358"/>
      <c r="P22" s="358"/>
      <c r="Q22" s="358"/>
      <c r="R22" s="358"/>
      <c r="S22" s="358"/>
      <c r="T22" s="358"/>
      <c r="U22" s="358"/>
      <c r="V22" s="358"/>
      <c r="W22" s="358"/>
      <c r="X22" s="358"/>
      <c r="Y22" s="348"/>
      <c r="Z22" s="358"/>
      <c r="AA22" s="358"/>
      <c r="AB22" s="360"/>
      <c r="AC22" s="360"/>
      <c r="AD22" s="358"/>
      <c r="AE22" s="348"/>
      <c r="AF22" s="348"/>
      <c r="AG22" s="348"/>
      <c r="AH22" s="353"/>
      <c r="AI22" s="353"/>
      <c r="AJ22" s="353"/>
      <c r="AK22" s="348"/>
      <c r="AL22" s="353"/>
      <c r="AM22" s="353"/>
    </row>
    <row r="23" spans="1:39" ht="6" customHeight="1">
      <c r="A23" s="354"/>
      <c r="B23" s="302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55"/>
      <c r="N23" s="355"/>
      <c r="O23" s="355"/>
      <c r="P23" s="355"/>
      <c r="Q23" s="355"/>
      <c r="R23" s="355"/>
      <c r="S23" s="355"/>
      <c r="T23" s="355"/>
      <c r="U23" s="355"/>
      <c r="V23" s="355"/>
      <c r="W23" s="355"/>
      <c r="X23" s="355"/>
      <c r="Y23" s="348"/>
      <c r="Z23" s="355"/>
      <c r="AA23" s="355"/>
      <c r="AB23" s="53"/>
      <c r="AC23" s="53"/>
      <c r="AD23" s="355"/>
      <c r="AE23" s="348"/>
      <c r="AF23" s="348"/>
      <c r="AG23" s="348"/>
      <c r="AH23" s="53"/>
      <c r="AI23" s="53"/>
      <c r="AJ23" s="53"/>
      <c r="AK23" s="348"/>
      <c r="AL23" s="53"/>
      <c r="AM23" s="53"/>
    </row>
    <row r="24" spans="1:39" ht="18.75" customHeight="1">
      <c r="A24" s="356"/>
      <c r="B24" s="345" t="s">
        <v>154</v>
      </c>
      <c r="C24" s="351"/>
      <c r="D24" s="351"/>
      <c r="E24" s="351"/>
      <c r="F24" s="351"/>
      <c r="G24" s="351"/>
      <c r="H24" s="351"/>
      <c r="I24" s="351"/>
      <c r="J24" s="351"/>
      <c r="K24" s="351"/>
      <c r="L24" s="351"/>
      <c r="M24" s="347"/>
      <c r="N24" s="351"/>
      <c r="O24" s="351"/>
      <c r="P24" s="351"/>
      <c r="Q24" s="351"/>
      <c r="R24" s="351"/>
      <c r="S24" s="346"/>
      <c r="T24" s="351"/>
      <c r="U24" s="351"/>
      <c r="V24" s="346"/>
      <c r="W24" s="351"/>
      <c r="X24" s="351"/>
      <c r="Y24" s="348"/>
      <c r="Z24" s="346"/>
      <c r="AA24" s="346"/>
      <c r="AB24" s="361"/>
      <c r="AC24" s="361"/>
      <c r="AD24" s="346">
        <v>312000</v>
      </c>
      <c r="AE24" s="348"/>
      <c r="AF24" s="349"/>
      <c r="AG24" s="348"/>
      <c r="AH24" s="361"/>
      <c r="AI24" s="361"/>
      <c r="AJ24" s="361"/>
      <c r="AK24" s="348"/>
      <c r="AL24" s="361"/>
      <c r="AM24" s="361"/>
    </row>
    <row r="25" spans="1:39" ht="13.8">
      <c r="A25" s="356"/>
      <c r="B25" s="357" t="s">
        <v>155</v>
      </c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5"/>
      <c r="N25" s="362"/>
      <c r="O25" s="363"/>
      <c r="P25" s="363"/>
      <c r="Q25" s="363"/>
      <c r="R25" s="363"/>
      <c r="S25" s="364"/>
      <c r="T25" s="363"/>
      <c r="U25" s="363"/>
      <c r="V25" s="364"/>
      <c r="W25" s="363"/>
      <c r="X25" s="363"/>
      <c r="Y25" s="348"/>
      <c r="Z25" s="346"/>
      <c r="AA25" s="346"/>
      <c r="AB25" s="360"/>
      <c r="AC25" s="360"/>
      <c r="AD25" s="365"/>
      <c r="AE25" s="348"/>
      <c r="AF25" s="348"/>
      <c r="AG25" s="348"/>
      <c r="AH25" s="361"/>
      <c r="AI25" s="361"/>
      <c r="AJ25" s="361"/>
      <c r="AK25" s="348"/>
      <c r="AL25" s="361"/>
      <c r="AM25" s="366"/>
    </row>
    <row r="26" spans="1:39" ht="6" customHeight="1">
      <c r="A26" s="354"/>
      <c r="B26" s="302"/>
      <c r="C26" s="355"/>
      <c r="D26" s="355"/>
      <c r="E26" s="355"/>
      <c r="F26" s="355"/>
      <c r="G26" s="355"/>
      <c r="H26" s="355"/>
      <c r="I26" s="355"/>
      <c r="J26" s="355"/>
      <c r="K26" s="355"/>
      <c r="L26" s="355"/>
      <c r="M26" s="355"/>
      <c r="N26" s="355"/>
      <c r="O26" s="355"/>
      <c r="P26" s="355"/>
      <c r="Q26" s="355"/>
      <c r="R26" s="355"/>
      <c r="S26" s="355"/>
      <c r="T26" s="355"/>
      <c r="U26" s="355"/>
      <c r="V26" s="355"/>
      <c r="W26" s="355"/>
      <c r="X26" s="355"/>
      <c r="Y26" s="348"/>
      <c r="Z26" s="355"/>
      <c r="AA26" s="355"/>
      <c r="AB26" s="53"/>
      <c r="AC26" s="53"/>
      <c r="AD26" s="355"/>
      <c r="AE26" s="348"/>
      <c r="AF26" s="348"/>
      <c r="AG26" s="348"/>
      <c r="AH26" s="367"/>
      <c r="AI26" s="367"/>
      <c r="AJ26" s="367"/>
      <c r="AK26" s="348"/>
      <c r="AL26" s="367"/>
      <c r="AM26" s="367"/>
    </row>
    <row r="27" spans="1:39" ht="13.8">
      <c r="A27" s="354"/>
      <c r="B27" s="289" t="s">
        <v>156</v>
      </c>
      <c r="C27" s="46">
        <f t="shared" ref="C27:L27" si="0">SUM(C18:C20)+C22+SUM(C24,C25)</f>
        <v>1716792.2495331201</v>
      </c>
      <c r="D27" s="46">
        <f>SUM(D18:D20)+D22+SUM(D24,D25)</f>
        <v>3113670.8816016</v>
      </c>
      <c r="E27" s="46">
        <f>SUM(E18:E20)+E22+SUM(E24,E25)</f>
        <v>1062250.87399</v>
      </c>
      <c r="F27" s="46">
        <f>SUM(F18:F20)+F22+SUM(F24,F25)</f>
        <v>493338.0024</v>
      </c>
      <c r="G27" s="46">
        <f t="shared" si="0"/>
        <v>1476135.8813875001</v>
      </c>
      <c r="H27" s="46">
        <f>SUM(H18:H20)+H22+SUM(H24,H25)</f>
        <v>459950.88947470079</v>
      </c>
      <c r="I27" s="46">
        <f t="shared" si="0"/>
        <v>460246.43947470078</v>
      </c>
      <c r="J27" s="46">
        <f t="shared" si="0"/>
        <v>459950.88947470079</v>
      </c>
      <c r="K27" s="46">
        <f>SUM(K18:K20)+K22+SUM(K24,K25)</f>
        <v>110583.73713333759</v>
      </c>
      <c r="L27" s="46">
        <f t="shared" si="0"/>
        <v>278264.42680000002</v>
      </c>
      <c r="M27" s="46"/>
      <c r="N27" s="46">
        <f>SUM(N18:N20)+N22+SUM(N24,N25)</f>
        <v>3894790.8309462401</v>
      </c>
      <c r="O27" s="46">
        <f t="shared" ref="O27:X27" si="1">SUM(O18:O20)+O22+SUM(O24,O25)</f>
        <v>456426.03480800003</v>
      </c>
      <c r="P27" s="46">
        <f t="shared" si="1"/>
        <v>2071287.041184</v>
      </c>
      <c r="Q27" s="46">
        <f t="shared" si="1"/>
        <v>2250382.9383777599</v>
      </c>
      <c r="R27" s="46">
        <f t="shared" si="1"/>
        <v>3620575.8807999999</v>
      </c>
      <c r="S27" s="46">
        <f t="shared" si="1"/>
        <v>167250</v>
      </c>
      <c r="T27" s="46">
        <f t="shared" si="1"/>
        <v>1254658.62176496</v>
      </c>
      <c r="U27" s="46">
        <f t="shared" si="1"/>
        <v>2330680.1764000002</v>
      </c>
      <c r="V27" s="46">
        <f t="shared" si="1"/>
        <v>85000</v>
      </c>
      <c r="W27" s="46">
        <f>SUM(W18:W20)+W22+SUM(W24,W25)</f>
        <v>972939.92119999998</v>
      </c>
      <c r="X27" s="46">
        <f t="shared" si="1"/>
        <v>2002833.3089640001</v>
      </c>
      <c r="Y27" s="368"/>
      <c r="Z27" s="46">
        <f>SUM(Z18:Z20)+Z22+SUM(Z24,Z25)</f>
        <v>1277388.1414649601</v>
      </c>
      <c r="AA27" s="46">
        <f>SUM(AA18:AA20)+AA22+SUM(AA24,AA25)</f>
        <v>570864.51</v>
      </c>
      <c r="AB27" s="46">
        <f>SUM(AB18:AB20)+AB22+SUM(AB24,AB25)</f>
        <v>2829099.3307760004</v>
      </c>
      <c r="AC27" s="46">
        <f>SUM(AC18:AC20)+AC22+SUM(AC24,AC25)</f>
        <v>1568863.4084000001</v>
      </c>
      <c r="AD27" s="46">
        <f>SUM(AD18:AD20)+AD22+SUM(AD24,AD25)</f>
        <v>371000</v>
      </c>
      <c r="AE27" s="368"/>
      <c r="AF27" s="368"/>
      <c r="AG27" s="368"/>
      <c r="AH27" s="46">
        <f>SUM(AH18:AH20)+AH22+SUM(AH24,AH25)</f>
        <v>13474.24</v>
      </c>
      <c r="AI27" s="46">
        <f>SUM(AI18:AI20)+AI22+SUM(AI24,AI25)</f>
        <v>609842.46279999998</v>
      </c>
      <c r="AJ27" s="46">
        <f>SUM(AJ18:AJ20)+AJ22+SUM(AJ24,AJ25)</f>
        <v>0</v>
      </c>
      <c r="AK27" s="368"/>
      <c r="AL27" s="46">
        <f>SUM(AL18:AL20)+AL22+SUM(AL24,AL25)</f>
        <v>2057160.317696</v>
      </c>
      <c r="AM27" s="46">
        <f>SUM(AM18:AM20)+AM22+SUM(AM24,AM25)</f>
        <v>6144957.8828600002</v>
      </c>
    </row>
    <row r="28" spans="1:39" ht="7.5" customHeight="1">
      <c r="A28" s="354"/>
      <c r="B28" s="302"/>
      <c r="C28" s="355"/>
      <c r="D28" s="355"/>
      <c r="E28" s="355"/>
      <c r="F28" s="355"/>
      <c r="G28" s="355"/>
      <c r="H28" s="355"/>
      <c r="I28" s="355"/>
      <c r="J28" s="355"/>
      <c r="K28" s="355"/>
      <c r="L28" s="355"/>
      <c r="M28" s="355"/>
      <c r="N28" s="355"/>
      <c r="O28" s="355"/>
      <c r="P28" s="355"/>
      <c r="Q28" s="355"/>
      <c r="R28" s="355"/>
      <c r="S28" s="355"/>
      <c r="T28" s="355"/>
      <c r="U28" s="355"/>
      <c r="V28" s="355"/>
      <c r="W28" s="355"/>
      <c r="X28" s="355"/>
      <c r="Y28" s="348"/>
      <c r="Z28" s="355"/>
      <c r="AA28" s="355"/>
      <c r="AB28" s="53"/>
      <c r="AC28" s="53"/>
      <c r="AD28" s="355"/>
      <c r="AE28" s="348"/>
      <c r="AF28" s="369"/>
      <c r="AG28" s="348"/>
      <c r="AH28" s="53"/>
      <c r="AI28" s="53"/>
      <c r="AJ28" s="53"/>
      <c r="AK28" s="348"/>
      <c r="AL28" s="53"/>
      <c r="AM28" s="53"/>
    </row>
    <row r="29" spans="1:39" ht="24.75" customHeight="1">
      <c r="A29" s="446" t="s">
        <v>157</v>
      </c>
      <c r="B29" s="370" t="s">
        <v>158</v>
      </c>
      <c r="C29" s="371">
        <v>38384.196546014377</v>
      </c>
      <c r="D29" s="371">
        <v>59708.750182689015</v>
      </c>
      <c r="E29" s="371">
        <v>29854.375091344507</v>
      </c>
      <c r="F29" s="371">
        <v>8529.82145466986</v>
      </c>
      <c r="G29" s="371">
        <v>38384.196546014377</v>
      </c>
      <c r="H29" s="371">
        <v>6781.2080564625394</v>
      </c>
      <c r="I29" s="371">
        <v>6781.2080564625394</v>
      </c>
      <c r="J29" s="371">
        <v>6781.2080564625394</v>
      </c>
      <c r="K29" s="371">
        <v>980.92946728703407</v>
      </c>
      <c r="L29" s="371">
        <v>8529.82145466986</v>
      </c>
      <c r="M29" s="372"/>
      <c r="N29" s="371">
        <v>65679.625200957933</v>
      </c>
      <c r="O29" s="371">
        <v>9382.8036001368473</v>
      </c>
      <c r="P29" s="371">
        <v>35825.250109613422</v>
      </c>
      <c r="Q29" s="371">
        <v>72929.97343742731</v>
      </c>
      <c r="R29" s="371">
        <v>25589.464364009582</v>
      </c>
      <c r="S29" s="363"/>
      <c r="T29" s="371">
        <v>25589.464364009582</v>
      </c>
      <c r="U29" s="371">
        <v>21324.553636674649</v>
      </c>
      <c r="V29" s="363"/>
      <c r="W29" s="371">
        <v>31133.848309544988</v>
      </c>
      <c r="X29" s="371">
        <v>38384.196546014377</v>
      </c>
      <c r="Z29" s="361"/>
      <c r="AA29" s="361"/>
      <c r="AB29" s="371">
        <v>63973.660910023958</v>
      </c>
      <c r="AC29" s="371">
        <v>28788.147409510777</v>
      </c>
      <c r="AD29" s="361"/>
      <c r="AE29" s="348"/>
      <c r="AF29" s="373">
        <f>SUM(C29:N29,,O29:X29,AB29:AC29)</f>
        <v>623316.70279999997</v>
      </c>
      <c r="AG29" s="348"/>
      <c r="AH29" s="374"/>
      <c r="AI29" s="374"/>
      <c r="AJ29" s="374"/>
      <c r="AK29" s="348"/>
      <c r="AL29" s="374"/>
      <c r="AM29" s="374"/>
    </row>
    <row r="30" spans="1:39" ht="20.25" customHeight="1">
      <c r="A30" s="447"/>
      <c r="B30" s="375" t="s">
        <v>131</v>
      </c>
      <c r="C30" s="376">
        <v>383660.22161456815</v>
      </c>
      <c r="D30" s="376">
        <v>596804.78917821706</v>
      </c>
      <c r="E30" s="376">
        <v>298402.39458910853</v>
      </c>
      <c r="F30" s="376">
        <v>0</v>
      </c>
      <c r="G30" s="376">
        <v>383660.22161456815</v>
      </c>
      <c r="H30" s="376">
        <v>67779.972485240374</v>
      </c>
      <c r="I30" s="376">
        <v>67779.972485240374</v>
      </c>
      <c r="J30" s="376">
        <v>67779.972485240374</v>
      </c>
      <c r="K30" s="376">
        <v>9804.6501079278551</v>
      </c>
      <c r="L30" s="376">
        <v>85257.827025459585</v>
      </c>
      <c r="M30" s="372"/>
      <c r="N30" s="376">
        <v>656485.26809603884</v>
      </c>
      <c r="O30" s="376">
        <v>93783.609728005555</v>
      </c>
      <c r="P30" s="376">
        <v>358082.87350693031</v>
      </c>
      <c r="Q30" s="376">
        <v>728954.42106767965</v>
      </c>
      <c r="R30" s="376">
        <v>255773.48107637878</v>
      </c>
      <c r="S30" s="363"/>
      <c r="T30" s="376">
        <v>255773.48107637878</v>
      </c>
      <c r="U30" s="376">
        <v>213144.56756364898</v>
      </c>
      <c r="V30" s="363"/>
      <c r="W30" s="376">
        <v>311191.06864292751</v>
      </c>
      <c r="X30" s="376">
        <v>383660.22161456815</v>
      </c>
      <c r="Z30" s="361"/>
      <c r="AA30" s="361"/>
      <c r="AB30" s="376">
        <v>639433.70269094699</v>
      </c>
      <c r="AC30" s="376">
        <v>287745.16621092614</v>
      </c>
      <c r="AD30" s="361"/>
      <c r="AE30" s="348"/>
      <c r="AF30" s="377">
        <f>SUM(C30:L30,N30:X30,AB30:AC30)</f>
        <v>6144957.8828600002</v>
      </c>
      <c r="AG30" s="348"/>
      <c r="AH30" s="378"/>
      <c r="AI30" s="378"/>
      <c r="AJ30" s="378"/>
      <c r="AK30" s="348"/>
      <c r="AL30" s="378"/>
      <c r="AM30" s="378"/>
    </row>
    <row r="31" spans="1:39" ht="24.75" customHeight="1">
      <c r="A31" s="448"/>
      <c r="B31" s="379" t="s">
        <v>159</v>
      </c>
      <c r="C31" s="361"/>
      <c r="D31" s="361"/>
      <c r="E31" s="361"/>
      <c r="F31" s="361"/>
      <c r="G31" s="361"/>
      <c r="H31" s="361"/>
      <c r="I31" s="361"/>
      <c r="J31" s="361"/>
      <c r="K31" s="361"/>
      <c r="L31" s="361"/>
      <c r="M31" s="372"/>
      <c r="N31" s="361"/>
      <c r="O31" s="380"/>
      <c r="P31" s="380"/>
      <c r="Q31" s="361"/>
      <c r="R31" s="361"/>
      <c r="S31" s="361"/>
      <c r="T31" s="361"/>
      <c r="U31" s="351"/>
      <c r="V31" s="361"/>
      <c r="W31" s="361"/>
      <c r="X31" s="380"/>
      <c r="Z31" s="361"/>
      <c r="AA31" s="361"/>
      <c r="AB31" s="374"/>
      <c r="AC31" s="374"/>
      <c r="AD31" s="361"/>
      <c r="AE31" s="348"/>
      <c r="AF31" s="381">
        <f>X31+P31+O31</f>
        <v>0</v>
      </c>
      <c r="AG31" s="348"/>
      <c r="AH31" s="192"/>
      <c r="AI31" s="192"/>
      <c r="AJ31" s="192"/>
      <c r="AL31" s="192"/>
      <c r="AM31" s="192"/>
    </row>
    <row r="32" spans="1:39" ht="24" customHeight="1" thickBot="1">
      <c r="A32" s="354"/>
      <c r="B32" s="283" t="s">
        <v>160</v>
      </c>
      <c r="C32" s="382">
        <f t="shared" ref="C32:L32" si="2">SUM(C26:C28,C29:C31)</f>
        <v>2138836.6676937025</v>
      </c>
      <c r="D32" s="382">
        <f>SUM(D26:D28,D29:D31)</f>
        <v>3770184.420962506</v>
      </c>
      <c r="E32" s="382">
        <f t="shared" si="2"/>
        <v>1390507.6436704532</v>
      </c>
      <c r="F32" s="382">
        <f t="shared" si="2"/>
        <v>501867.82385466987</v>
      </c>
      <c r="G32" s="382">
        <f t="shared" si="2"/>
        <v>1898180.2995480825</v>
      </c>
      <c r="H32" s="382">
        <f>SUM(H26:H28,H29:H31)</f>
        <v>534512.07001640368</v>
      </c>
      <c r="I32" s="382">
        <f t="shared" si="2"/>
        <v>534807.62001640373</v>
      </c>
      <c r="J32" s="382">
        <f t="shared" si="2"/>
        <v>534512.07001640368</v>
      </c>
      <c r="K32" s="382">
        <f>SUM(K26:K28,K29:K31)</f>
        <v>121369.31670855248</v>
      </c>
      <c r="L32" s="382">
        <f t="shared" si="2"/>
        <v>372052.07528012944</v>
      </c>
      <c r="M32" s="193"/>
      <c r="N32" s="383">
        <f>SUM(N26:N28,N29:N31)</f>
        <v>4616955.7242432367</v>
      </c>
      <c r="O32" s="383">
        <f t="shared" ref="O32:X32" si="3">SUM(O26:O28,O29:O31)</f>
        <v>559592.44813614246</v>
      </c>
      <c r="P32" s="383">
        <f t="shared" si="3"/>
        <v>2465195.1648005438</v>
      </c>
      <c r="Q32" s="383">
        <f>SUM(Q26:Q28,Q29:Q31)</f>
        <v>3052267.3328828667</v>
      </c>
      <c r="R32" s="382">
        <f t="shared" si="3"/>
        <v>3901938.8262403882</v>
      </c>
      <c r="S32" s="382">
        <f t="shared" si="3"/>
        <v>167250</v>
      </c>
      <c r="T32" s="383">
        <f t="shared" si="3"/>
        <v>1536021.5672053485</v>
      </c>
      <c r="U32" s="382">
        <f>SUM(U26:U28,U29:U31)</f>
        <v>2565149.2976003238</v>
      </c>
      <c r="V32" s="382">
        <f t="shared" si="3"/>
        <v>85000</v>
      </c>
      <c r="W32" s="383">
        <f t="shared" si="3"/>
        <v>1315264.8381524724</v>
      </c>
      <c r="X32" s="382">
        <f t="shared" si="3"/>
        <v>2424877.7271245825</v>
      </c>
      <c r="Y32" s="53"/>
      <c r="Z32" s="383">
        <f>SUM(Z26:Z28,Z29:Z31)</f>
        <v>1277388.1414649601</v>
      </c>
      <c r="AA32" s="383">
        <f>SUM(AA26:AA28,AA29:AA31)</f>
        <v>570864.51</v>
      </c>
      <c r="AB32" s="382">
        <f>SUM(AB26:AB28,AB29:AB31)</f>
        <v>3532506.6943769711</v>
      </c>
      <c r="AC32" s="382">
        <f>SUM(AC26:AC28,AC29:AC31)</f>
        <v>1885396.722020437</v>
      </c>
      <c r="AD32" s="382">
        <f>SUM(AD26:AD28,AD29:AD31)</f>
        <v>371000</v>
      </c>
      <c r="AE32" s="348"/>
      <c r="AF32" s="384">
        <f>SUM(C32:L32,N32:X32,Z32:AD32)-AF31</f>
        <v>42123499.002015576</v>
      </c>
      <c r="AG32" s="348"/>
      <c r="AH32" s="383">
        <f>SUM(AH18:AH20,AH22)</f>
        <v>13474.24</v>
      </c>
      <c r="AI32" s="383">
        <f>SUM(AI18:AI20,AI22)</f>
        <v>609842.46279999998</v>
      </c>
      <c r="AJ32" s="383">
        <f>SUM(AJ18:AJ20,AJ22)</f>
        <v>0</v>
      </c>
      <c r="AL32" s="383">
        <f>SUM(AL18:AL20,AL22)</f>
        <v>2057160.317696</v>
      </c>
      <c r="AM32" s="383">
        <f>SUM(AM18:AM20,AM22)</f>
        <v>6144957.8828600002</v>
      </c>
    </row>
    <row r="33" spans="1:40" ht="17.25" customHeight="1" thickTop="1" thickBot="1">
      <c r="A33" s="385"/>
      <c r="B33" s="386"/>
      <c r="C33" s="387">
        <f>SUM(C32,E32,G32,D32,,I32,J32,F32,K32,H32,L32)</f>
        <v>11796830.007767309</v>
      </c>
      <c r="D33" s="388"/>
      <c r="E33" s="388"/>
      <c r="F33" s="388"/>
      <c r="G33" s="388"/>
      <c r="H33" s="388"/>
      <c r="I33" s="388"/>
      <c r="J33" s="388"/>
      <c r="K33" s="388"/>
      <c r="L33" s="389"/>
      <c r="M33" s="350"/>
      <c r="N33" s="390"/>
      <c r="O33" s="52"/>
      <c r="P33" s="76"/>
      <c r="Q33" s="390"/>
      <c r="R33" s="449">
        <f>SUM(R32,S32)</f>
        <v>4069188.8262403882</v>
      </c>
      <c r="S33" s="450"/>
      <c r="T33" s="285"/>
      <c r="U33" s="451">
        <f>SUM(U32,V32)</f>
        <v>2650149.2976003238</v>
      </c>
      <c r="V33" s="452"/>
      <c r="W33" s="52"/>
      <c r="X33" s="391"/>
      <c r="Y33" s="348"/>
      <c r="Z33" s="76"/>
      <c r="AA33" s="76"/>
      <c r="AB33" s="453">
        <f>SUM(AB32,AC32,AD32)</f>
        <v>5788903.4163974077</v>
      </c>
      <c r="AC33" s="454"/>
      <c r="AD33" s="455"/>
      <c r="AE33" s="348"/>
      <c r="AF33" s="53"/>
      <c r="AG33" s="348"/>
      <c r="AH33" s="456">
        <f>SUM(AH32:AJ32)</f>
        <v>623316.70279999997</v>
      </c>
      <c r="AI33" s="457"/>
      <c r="AJ33" s="458"/>
      <c r="AK33" s="348"/>
      <c r="AL33" s="442">
        <f>SUM(AL32:AM32)</f>
        <v>8202118.2005560007</v>
      </c>
      <c r="AM33" s="443"/>
    </row>
    <row r="34" spans="1:40" s="47" customFormat="1" ht="17.25" customHeight="1" thickTop="1">
      <c r="N34" s="392"/>
      <c r="O34" s="392"/>
      <c r="P34" s="392"/>
      <c r="Q34" s="392"/>
      <c r="R34" s="392"/>
      <c r="S34" s="393"/>
      <c r="T34" s="393"/>
      <c r="U34" s="394"/>
      <c r="V34" s="393"/>
      <c r="W34" s="392"/>
      <c r="X34" s="350"/>
      <c r="Y34" s="395"/>
      <c r="Z34" s="393"/>
      <c r="AA34" s="393"/>
      <c r="AB34" s="368"/>
      <c r="AC34" s="394"/>
      <c r="AE34" s="368"/>
      <c r="AF34" s="46"/>
      <c r="AG34" s="368"/>
      <c r="AH34" s="46"/>
      <c r="AK34" s="368"/>
      <c r="AN34" s="368"/>
    </row>
    <row r="35" spans="1:40" s="47" customFormat="1" ht="17.25" customHeight="1">
      <c r="N35" s="392"/>
      <c r="O35" s="392"/>
      <c r="P35" s="392"/>
      <c r="Q35" s="392"/>
      <c r="R35" s="392"/>
      <c r="S35" s="393"/>
      <c r="T35" s="393"/>
      <c r="U35" s="394"/>
      <c r="V35" s="393"/>
      <c r="W35" s="392"/>
      <c r="X35" s="350"/>
      <c r="Y35" s="395"/>
      <c r="Z35" s="393"/>
      <c r="AA35" s="393"/>
      <c r="AB35" s="368"/>
      <c r="AC35" s="394"/>
      <c r="AE35" s="368"/>
      <c r="AF35" s="46"/>
      <c r="AG35" s="368"/>
      <c r="AH35" s="46"/>
      <c r="AK35" s="368"/>
      <c r="AN35" s="368"/>
    </row>
    <row r="36" spans="1:40" s="47" customFormat="1">
      <c r="O36" s="396"/>
      <c r="Y36" s="348"/>
      <c r="Z36" s="393"/>
      <c r="AA36" s="393"/>
      <c r="AB36" s="368"/>
      <c r="AC36" s="394"/>
      <c r="AE36" s="397"/>
      <c r="AF36" s="398"/>
      <c r="AG36" s="368"/>
      <c r="AK36" s="368"/>
      <c r="AM36" s="40"/>
      <c r="AN36" s="368"/>
    </row>
  </sheetData>
  <mergeCells count="9">
    <mergeCell ref="AL33:AM33"/>
    <mergeCell ref="AH5:AJ5"/>
    <mergeCell ref="A14:A16"/>
    <mergeCell ref="A18:A20"/>
    <mergeCell ref="A29:A31"/>
    <mergeCell ref="R33:S33"/>
    <mergeCell ref="U33:V33"/>
    <mergeCell ref="AB33:AD33"/>
    <mergeCell ref="AH33:AJ33"/>
  </mergeCells>
  <conditionalFormatting sqref="AE8:AN8 Y8 C8:M8">
    <cfRule type="cellIs" dxfId="0" priority="1" stopIfTrue="1" operator="equal">
      <formula>"Shared"</formula>
    </cfRule>
  </conditionalFormatting>
  <dataValidations count="6">
    <dataValidation allowBlank="1" showInputMessage="1" showErrorMessage="1" sqref="B19:B23 B25:B29"/>
    <dataValidation allowBlank="1" showInputMessage="1" showErrorMessage="1" prompt="From the Budeget template" sqref="B24 B18"/>
    <dataValidation type="list" allowBlank="1" showInputMessage="1" showErrorMessage="1" sqref="AL3:AM3 Z3:AD3 N3:X3 AH3:AJ3 C3:L3">
      <formula1>"Apps, CIO, Infra, PPPM, SAP,"</formula1>
    </dataValidation>
    <dataValidation type="list" allowBlank="1" showInputMessage="1" showErrorMessage="1" sqref="Z8:AD8 C8:X8">
      <formula1>"Admin, Direct, Shared"</formula1>
    </dataValidation>
    <dataValidation type="list" allowBlank="1" showInputMessage="1" showErrorMessage="1" sqref="AL4:AM4 AH4:AJ4 AE3:AG4 Z4:AD4 Y3:Y4 N4:X4 M3:M4 AN3:AN4 C4:L4">
      <formula1>"Admin,Apps, CA, Infra,"</formula1>
    </dataValidation>
    <dataValidation allowBlank="1" showInputMessage="1" showErrorMessage="1" prompt=" Cost per server (Data Center Svc Cost/Server Count)" sqref="AB33"/>
  </dataValidations>
  <pageMargins left="0.5" right="0.5" top="1" bottom="1" header="0.5" footer="0.5"/>
  <pageSetup paperSize="17" scale="71" fitToWidth="2" orientation="landscape" r:id="rId1"/>
  <headerFooter alignWithMargins="0">
    <oddHeader>&amp;L&amp;A&amp;RPrinted on &amp;D at &amp;T</oddHeader>
    <oddFooter>&amp;L&amp;Z
&amp;F&amp;RPage &amp;P of &amp;N</oddFooter>
  </headerFooter>
  <colBreaks count="1" manualBreakCount="1">
    <brk id="19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J30"/>
  <sheetViews>
    <sheetView showGridLines="0" zoomScale="70" zoomScaleNormal="70" workbookViewId="0">
      <selection sqref="A1:I1"/>
    </sheetView>
  </sheetViews>
  <sheetFormatPr defaultRowHeight="15"/>
  <cols>
    <col min="1" max="1" width="14.5546875" customWidth="1"/>
    <col min="2" max="2" width="18.109375" customWidth="1"/>
    <col min="3" max="3" width="8.44140625" style="401" customWidth="1"/>
    <col min="4" max="4" width="5" style="401" customWidth="1"/>
    <col min="5" max="5" width="12" style="401" customWidth="1"/>
    <col min="6" max="6" width="21.88671875" style="188" customWidth="1"/>
    <col min="7" max="7" width="15.44140625" customWidth="1"/>
    <col min="8" max="8" width="31" customWidth="1"/>
    <col min="9" max="9" width="42.33203125" customWidth="1"/>
    <col min="10" max="10" width="2.33203125" customWidth="1"/>
  </cols>
  <sheetData>
    <row r="1" spans="1:9" ht="33" customHeight="1">
      <c r="A1" s="459" t="s">
        <v>161</v>
      </c>
      <c r="B1" s="459"/>
      <c r="C1" s="459"/>
      <c r="D1" s="459"/>
      <c r="E1" s="459"/>
      <c r="F1" s="459"/>
      <c r="G1" s="459"/>
      <c r="H1" s="459"/>
      <c r="I1" s="459"/>
    </row>
    <row r="2" spans="1:9" ht="15.6">
      <c r="A2" s="83"/>
      <c r="B2" s="83"/>
      <c r="C2" s="399"/>
      <c r="D2" s="399"/>
      <c r="E2" s="399"/>
      <c r="F2" s="288"/>
      <c r="G2" s="83"/>
      <c r="H2" s="83"/>
      <c r="I2" s="83"/>
    </row>
    <row r="3" spans="1:9" s="401" customFormat="1" ht="15.6">
      <c r="A3" s="460" t="s">
        <v>162</v>
      </c>
      <c r="B3" s="461"/>
      <c r="C3" s="462" t="s">
        <v>163</v>
      </c>
      <c r="D3" s="463"/>
      <c r="E3" s="463"/>
      <c r="F3" s="400" t="s">
        <v>68</v>
      </c>
      <c r="G3" s="464" t="s">
        <v>164</v>
      </c>
      <c r="H3" s="465"/>
      <c r="I3" s="466"/>
    </row>
    <row r="4" spans="1:9" ht="57" customHeight="1">
      <c r="A4" s="467" t="s">
        <v>165</v>
      </c>
      <c r="B4" s="467"/>
      <c r="C4" s="468" t="s">
        <v>166</v>
      </c>
      <c r="D4" s="470" t="s">
        <v>167</v>
      </c>
      <c r="E4" s="402"/>
      <c r="F4" s="403" t="s">
        <v>168</v>
      </c>
      <c r="G4" s="472" t="s">
        <v>169</v>
      </c>
      <c r="H4" s="472"/>
      <c r="I4" s="472"/>
    </row>
    <row r="5" spans="1:9" ht="57" customHeight="1">
      <c r="A5" s="473" t="s">
        <v>16</v>
      </c>
      <c r="B5" s="473"/>
      <c r="C5" s="469"/>
      <c r="D5" s="471"/>
      <c r="E5" s="404"/>
      <c r="F5" s="405" t="s">
        <v>170</v>
      </c>
      <c r="G5" s="474" t="s">
        <v>171</v>
      </c>
      <c r="H5" s="474"/>
      <c r="I5" s="474"/>
    </row>
    <row r="6" spans="1:9" ht="57.75" customHeight="1">
      <c r="A6" s="475" t="s">
        <v>172</v>
      </c>
      <c r="B6" s="476"/>
      <c r="C6" s="469"/>
      <c r="D6" s="471"/>
      <c r="E6" s="404"/>
      <c r="F6" s="479" t="s">
        <v>173</v>
      </c>
      <c r="G6" s="406" t="s">
        <v>174</v>
      </c>
      <c r="H6" s="481" t="s">
        <v>175</v>
      </c>
      <c r="I6" s="482"/>
    </row>
    <row r="7" spans="1:9" ht="57.75" customHeight="1">
      <c r="A7" s="477"/>
      <c r="B7" s="478"/>
      <c r="C7" s="469"/>
      <c r="D7" s="471"/>
      <c r="E7" s="404"/>
      <c r="F7" s="480"/>
      <c r="G7" s="406" t="s">
        <v>176</v>
      </c>
      <c r="H7" s="481" t="s">
        <v>177</v>
      </c>
      <c r="I7" s="482"/>
    </row>
    <row r="8" spans="1:9" ht="54" customHeight="1">
      <c r="A8" s="483" t="s">
        <v>20</v>
      </c>
      <c r="B8" s="483"/>
      <c r="C8" s="469"/>
      <c r="D8" s="471"/>
      <c r="E8" s="404"/>
      <c r="F8" s="407" t="s">
        <v>170</v>
      </c>
      <c r="G8" s="484" t="s">
        <v>178</v>
      </c>
      <c r="H8" s="484"/>
      <c r="I8" s="484"/>
    </row>
    <row r="9" spans="1:9" ht="54" customHeight="1">
      <c r="A9" s="485" t="s">
        <v>26</v>
      </c>
      <c r="B9" s="486"/>
      <c r="C9" s="469"/>
      <c r="D9" s="471"/>
      <c r="E9" s="404"/>
      <c r="F9" s="408" t="s">
        <v>75</v>
      </c>
      <c r="G9" s="487" t="s">
        <v>179</v>
      </c>
      <c r="H9" s="488"/>
      <c r="I9" s="489"/>
    </row>
    <row r="10" spans="1:9" ht="54" customHeight="1">
      <c r="A10" s="490" t="s">
        <v>180</v>
      </c>
      <c r="B10" s="490"/>
      <c r="C10" s="469"/>
      <c r="D10" s="471"/>
      <c r="E10" s="404"/>
      <c r="F10" s="409" t="s">
        <v>170</v>
      </c>
      <c r="G10" s="491" t="s">
        <v>181</v>
      </c>
      <c r="H10" s="491"/>
      <c r="I10" s="491"/>
    </row>
    <row r="11" spans="1:9" ht="49.5" customHeight="1">
      <c r="A11" s="492" t="s">
        <v>182</v>
      </c>
      <c r="B11" s="492"/>
      <c r="C11" s="469"/>
      <c r="D11" s="471"/>
      <c r="E11" s="493" t="s">
        <v>183</v>
      </c>
      <c r="F11" s="410" t="s">
        <v>184</v>
      </c>
      <c r="G11" s="410" t="s">
        <v>185</v>
      </c>
      <c r="H11" s="494" t="s">
        <v>186</v>
      </c>
      <c r="I11" s="494"/>
    </row>
    <row r="12" spans="1:9" ht="66" customHeight="1">
      <c r="A12" s="492"/>
      <c r="B12" s="492"/>
      <c r="C12" s="469"/>
      <c r="D12" s="471"/>
      <c r="E12" s="493"/>
      <c r="F12" s="410" t="s">
        <v>184</v>
      </c>
      <c r="G12" s="410" t="s">
        <v>59</v>
      </c>
      <c r="H12" s="495" t="s">
        <v>187</v>
      </c>
      <c r="I12" s="496"/>
    </row>
    <row r="13" spans="1:9" ht="60" customHeight="1">
      <c r="A13" s="497" t="s">
        <v>188</v>
      </c>
      <c r="B13" s="498"/>
      <c r="C13" s="469"/>
      <c r="D13" s="471"/>
      <c r="E13" s="493"/>
      <c r="F13" s="411" t="s">
        <v>189</v>
      </c>
      <c r="G13" s="411" t="s">
        <v>190</v>
      </c>
      <c r="H13" s="503" t="s">
        <v>191</v>
      </c>
      <c r="I13" s="504"/>
    </row>
    <row r="14" spans="1:9" ht="60" customHeight="1">
      <c r="A14" s="499"/>
      <c r="B14" s="500"/>
      <c r="C14" s="469"/>
      <c r="D14" s="471"/>
      <c r="E14" s="493"/>
      <c r="F14" s="411" t="s">
        <v>170</v>
      </c>
      <c r="G14" s="411" t="s">
        <v>174</v>
      </c>
      <c r="H14" s="503" t="s">
        <v>192</v>
      </c>
      <c r="I14" s="504"/>
    </row>
    <row r="15" spans="1:9" ht="60" customHeight="1">
      <c r="A15" s="499"/>
      <c r="B15" s="500"/>
      <c r="C15" s="469"/>
      <c r="D15" s="471"/>
      <c r="E15" s="493"/>
      <c r="F15" s="411" t="s">
        <v>193</v>
      </c>
      <c r="G15" s="411" t="s">
        <v>194</v>
      </c>
      <c r="H15" s="503" t="s">
        <v>195</v>
      </c>
      <c r="I15" s="504"/>
    </row>
    <row r="16" spans="1:9" ht="71.25" customHeight="1">
      <c r="A16" s="501"/>
      <c r="B16" s="502"/>
      <c r="C16" s="469"/>
      <c r="D16" s="471"/>
      <c r="E16" s="493"/>
      <c r="F16" s="411" t="s">
        <v>196</v>
      </c>
      <c r="G16" s="411" t="s">
        <v>197</v>
      </c>
      <c r="H16" s="503" t="s">
        <v>198</v>
      </c>
      <c r="I16" s="504"/>
    </row>
    <row r="17" spans="1:10" ht="51.75" customHeight="1">
      <c r="A17" s="505" t="s">
        <v>199</v>
      </c>
      <c r="B17" s="505"/>
      <c r="C17" s="469"/>
      <c r="D17" s="471"/>
      <c r="E17" s="493"/>
      <c r="F17" s="412" t="s">
        <v>189</v>
      </c>
      <c r="G17" s="412" t="s">
        <v>200</v>
      </c>
      <c r="H17" s="506" t="s">
        <v>201</v>
      </c>
      <c r="I17" s="506"/>
    </row>
    <row r="18" spans="1:10" ht="51.75" customHeight="1">
      <c r="A18" s="505"/>
      <c r="B18" s="505"/>
      <c r="C18" s="469"/>
      <c r="D18" s="471"/>
      <c r="E18" s="493"/>
      <c r="F18" s="412" t="s">
        <v>202</v>
      </c>
      <c r="G18" s="412" t="s">
        <v>194</v>
      </c>
      <c r="H18" s="506" t="s">
        <v>203</v>
      </c>
      <c r="I18" s="506"/>
    </row>
    <row r="19" spans="1:10" ht="61.5" customHeight="1">
      <c r="A19" s="505"/>
      <c r="B19" s="505"/>
      <c r="C19" s="469"/>
      <c r="D19" s="471"/>
      <c r="E19" s="493"/>
      <c r="F19" s="412" t="s">
        <v>170</v>
      </c>
      <c r="G19" s="412" t="s">
        <v>174</v>
      </c>
      <c r="H19" s="506" t="s">
        <v>204</v>
      </c>
      <c r="I19" s="506"/>
    </row>
    <row r="20" spans="1:10" ht="51.75" customHeight="1">
      <c r="A20" s="505"/>
      <c r="B20" s="505"/>
      <c r="C20" s="469"/>
      <c r="D20" s="471"/>
      <c r="E20" s="493"/>
      <c r="F20" s="412" t="s">
        <v>196</v>
      </c>
      <c r="G20" s="412" t="s">
        <v>59</v>
      </c>
      <c r="H20" s="506" t="s">
        <v>198</v>
      </c>
      <c r="I20" s="506"/>
    </row>
    <row r="21" spans="1:10" s="128" customFormat="1" ht="45" customHeight="1">
      <c r="A21" s="515" t="s">
        <v>205</v>
      </c>
      <c r="B21" s="516"/>
      <c r="C21" s="469"/>
      <c r="D21" s="471"/>
      <c r="E21" s="404"/>
      <c r="F21" s="413" t="s">
        <v>206</v>
      </c>
      <c r="G21" s="414" t="s">
        <v>200</v>
      </c>
      <c r="H21" s="517" t="s">
        <v>207</v>
      </c>
      <c r="I21" s="518"/>
    </row>
    <row r="22" spans="1:10" s="52" customFormat="1" ht="45" customHeight="1">
      <c r="A22" s="477"/>
      <c r="B22" s="478"/>
      <c r="C22" s="469"/>
      <c r="D22" s="471"/>
      <c r="E22" s="404"/>
      <c r="F22" s="413" t="s">
        <v>208</v>
      </c>
      <c r="G22" s="414" t="s">
        <v>174</v>
      </c>
      <c r="H22" s="517" t="s">
        <v>209</v>
      </c>
      <c r="I22" s="518"/>
    </row>
    <row r="23" spans="1:10" ht="74.25" customHeight="1">
      <c r="A23" s="519" t="s">
        <v>210</v>
      </c>
      <c r="B23" s="520"/>
      <c r="C23" s="469"/>
      <c r="D23" s="471"/>
      <c r="E23" s="415"/>
      <c r="F23" s="416" t="s">
        <v>211</v>
      </c>
      <c r="G23" s="416" t="s">
        <v>128</v>
      </c>
      <c r="H23" s="525" t="s">
        <v>212</v>
      </c>
      <c r="I23" s="526"/>
      <c r="J23" s="22"/>
    </row>
    <row r="24" spans="1:10" s="52" customFormat="1" ht="57.75" customHeight="1">
      <c r="A24" s="521"/>
      <c r="B24" s="522"/>
      <c r="C24" s="469"/>
      <c r="D24" s="471"/>
      <c r="E24" s="415"/>
      <c r="F24" s="416" t="s">
        <v>213</v>
      </c>
      <c r="G24" s="416" t="s">
        <v>214</v>
      </c>
      <c r="H24" s="525" t="s">
        <v>215</v>
      </c>
      <c r="I24" s="526"/>
    </row>
    <row r="25" spans="1:10" s="52" customFormat="1" ht="45" customHeight="1">
      <c r="A25" s="521"/>
      <c r="B25" s="522"/>
      <c r="C25" s="469"/>
      <c r="D25" s="471"/>
      <c r="E25" s="415"/>
      <c r="F25" s="416" t="s">
        <v>189</v>
      </c>
      <c r="G25" s="416" t="s">
        <v>216</v>
      </c>
      <c r="H25" s="525" t="s">
        <v>217</v>
      </c>
      <c r="I25" s="526"/>
    </row>
    <row r="26" spans="1:10" ht="47.25" customHeight="1">
      <c r="A26" s="523"/>
      <c r="B26" s="524"/>
      <c r="C26" s="469"/>
      <c r="D26" s="471"/>
      <c r="E26" s="415"/>
      <c r="F26" s="416" t="s">
        <v>170</v>
      </c>
      <c r="G26" s="416" t="s">
        <v>174</v>
      </c>
      <c r="H26" s="525" t="s">
        <v>218</v>
      </c>
      <c r="I26" s="526"/>
      <c r="J26" s="22"/>
    </row>
    <row r="27" spans="1:10" s="128" customFormat="1" ht="45" customHeight="1">
      <c r="A27" s="507" t="s">
        <v>219</v>
      </c>
      <c r="B27" s="508"/>
      <c r="C27" s="417"/>
      <c r="D27" s="418"/>
      <c r="E27" s="404"/>
      <c r="F27" s="419" t="s">
        <v>189</v>
      </c>
      <c r="G27" s="420" t="s">
        <v>220</v>
      </c>
      <c r="H27" s="513" t="s">
        <v>221</v>
      </c>
      <c r="I27" s="514"/>
    </row>
    <row r="28" spans="1:10" s="128" customFormat="1" ht="45" customHeight="1">
      <c r="A28" s="509"/>
      <c r="B28" s="510"/>
      <c r="C28" s="417"/>
      <c r="D28" s="418"/>
      <c r="E28" s="404"/>
      <c r="F28" s="419" t="s">
        <v>222</v>
      </c>
      <c r="G28" s="420" t="s">
        <v>223</v>
      </c>
      <c r="H28" s="513" t="s">
        <v>224</v>
      </c>
      <c r="I28" s="514"/>
    </row>
    <row r="29" spans="1:10" s="52" customFormat="1" ht="45" customHeight="1">
      <c r="A29" s="511"/>
      <c r="B29" s="512"/>
      <c r="C29" s="421"/>
      <c r="D29" s="422"/>
      <c r="E29" s="423"/>
      <c r="F29" s="419" t="s">
        <v>222</v>
      </c>
      <c r="G29" s="419" t="s">
        <v>174</v>
      </c>
      <c r="H29" s="513" t="s">
        <v>225</v>
      </c>
      <c r="I29" s="514"/>
    </row>
    <row r="30" spans="1:10" ht="15.6">
      <c r="A30" s="424"/>
      <c r="B30" s="424"/>
      <c r="C30" s="425"/>
      <c r="D30" s="425"/>
      <c r="E30" s="426"/>
      <c r="F30" s="427"/>
      <c r="G30" s="428"/>
      <c r="H30" s="428"/>
      <c r="I30" s="428"/>
      <c r="J30" s="22"/>
    </row>
  </sheetData>
  <mergeCells count="46">
    <mergeCell ref="H19:I19"/>
    <mergeCell ref="H20:I20"/>
    <mergeCell ref="A27:B29"/>
    <mergeCell ref="H27:I27"/>
    <mergeCell ref="H28:I28"/>
    <mergeCell ref="H29:I29"/>
    <mergeCell ref="A21:B22"/>
    <mergeCell ref="H21:I21"/>
    <mergeCell ref="H22:I22"/>
    <mergeCell ref="A23:B26"/>
    <mergeCell ref="H23:I23"/>
    <mergeCell ref="H24:I24"/>
    <mergeCell ref="H25:I25"/>
    <mergeCell ref="H26:I26"/>
    <mergeCell ref="A9:B9"/>
    <mergeCell ref="G9:I9"/>
    <mergeCell ref="A10:B10"/>
    <mergeCell ref="G10:I10"/>
    <mergeCell ref="A11:B12"/>
    <mergeCell ref="E11:E20"/>
    <mergeCell ref="H11:I11"/>
    <mergeCell ref="H12:I12"/>
    <mergeCell ref="A13:B16"/>
    <mergeCell ref="H13:I13"/>
    <mergeCell ref="H14:I14"/>
    <mergeCell ref="H15:I15"/>
    <mergeCell ref="H16:I16"/>
    <mergeCell ref="A17:B20"/>
    <mergeCell ref="H17:I17"/>
    <mergeCell ref="H18:I18"/>
    <mergeCell ref="A1:I1"/>
    <mergeCell ref="A3:B3"/>
    <mergeCell ref="C3:E3"/>
    <mergeCell ref="G3:I3"/>
    <mergeCell ref="A4:B4"/>
    <mergeCell ref="C4:C26"/>
    <mergeCell ref="D4:D26"/>
    <mergeCell ref="G4:I4"/>
    <mergeCell ref="A5:B5"/>
    <mergeCell ref="G5:I5"/>
    <mergeCell ref="A6:B7"/>
    <mergeCell ref="F6:F7"/>
    <mergeCell ref="H6:I6"/>
    <mergeCell ref="H7:I7"/>
    <mergeCell ref="A8:B8"/>
    <mergeCell ref="G8:I8"/>
  </mergeCells>
  <printOptions horizontalCentered="1" verticalCentered="1"/>
  <pageMargins left="0.5" right="0.5" top="1" bottom="1" header="0.5" footer="0.5"/>
  <pageSetup paperSize="17" scale="74" orientation="portrait" r:id="rId1"/>
  <headerFooter alignWithMargins="0">
    <oddHeader>&amp;L&amp;A&amp;RPrinted on &amp;D at &amp;T</oddHeader>
    <oddFooter>&amp;L&amp;Z
&amp;F&amp;RPage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Dept Allocations</vt:lpstr>
      <vt:lpstr>Rate Calculators</vt:lpstr>
      <vt:lpstr>IT Cost Center Allocations</vt:lpstr>
      <vt:lpstr>Rate Model Boxology</vt:lpstr>
      <vt:lpstr>'Dept Allocations'!Print_Area</vt:lpstr>
      <vt:lpstr>'IT Cost Center Allocations'!Print_Area</vt:lpstr>
      <vt:lpstr>'IT Cost Center Allocations'!Print_Titles</vt:lpstr>
    </vt:vector>
  </TitlesOfParts>
  <Company>Multnomah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BROWER Chris</dc:creator>
  <cp:lastModifiedBy>Paula Watari</cp:lastModifiedBy>
  <cp:lastPrinted>2015-12-11T03:11:02Z</cp:lastPrinted>
  <dcterms:created xsi:type="dcterms:W3CDTF">2015-12-10T17:31:47Z</dcterms:created>
  <dcterms:modified xsi:type="dcterms:W3CDTF">2015-12-11T23:40:03Z</dcterms:modified>
</cp:coreProperties>
</file>