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045" tabRatio="817" activeTab="11"/>
  </bookViews>
  <sheets>
    <sheet name="FY17 Summary Records" sheetId="1" r:id="rId1"/>
    <sheet name="DA" sheetId="10" r:id="rId2"/>
    <sheet name="DCA" sheetId="2" r:id="rId3"/>
    <sheet name="DCHS" sheetId="6" r:id="rId4"/>
    <sheet name="DCJ" sheetId="5" r:id="rId5"/>
    <sheet name="DCM" sheetId="3" r:id="rId6"/>
    <sheet name="DCS" sheetId="4" r:id="rId7"/>
    <sheet name="HD" sheetId="7" r:id="rId8"/>
    <sheet name="LIB" sheetId="8" r:id="rId9"/>
    <sheet name="MCSO" sheetId="11" r:id="rId10"/>
    <sheet name="NOND" sheetId="9" r:id="rId11"/>
    <sheet name="Original" sheetId="12" r:id="rId12"/>
  </sheets>
  <externalReferences>
    <externalReference r:id="rId13"/>
    <externalReference r:id="rId14"/>
    <externalReference r:id="rId15"/>
  </externalReferences>
  <definedNames>
    <definedName name="_xlnm._FilterDatabase" localSheetId="2" hidden="1">DCA!#REF!</definedName>
    <definedName name="_xlnm._FilterDatabase" localSheetId="5" hidden="1">DCM!$A$6:$L$31</definedName>
    <definedName name="_xlnm._FilterDatabase" localSheetId="6" hidden="1">DCS!$A$6:$L$20</definedName>
    <definedName name="_xlnm._FilterDatabase" localSheetId="0" hidden="1">'FY17 Summary Records'!$A$1:$A$28</definedName>
    <definedName name="_xlnm._FilterDatabase" localSheetId="11" hidden="1">Original!$A$2:$Q$347</definedName>
    <definedName name="JobNameFY17_All">'[1]FY17 Wage Table'!$B$343:$B$681</definedName>
    <definedName name="_xlnm.Print_Area" localSheetId="1">DA!$A$1:$L$25</definedName>
    <definedName name="_xlnm.Print_Area" localSheetId="2">DCA!$A$1:$L$2</definedName>
    <definedName name="_xlnm.Print_Area" localSheetId="3">DCHS!$A$1:$L$51</definedName>
    <definedName name="_xlnm.Print_Area" localSheetId="4">DCJ!$A$1:$L$46</definedName>
    <definedName name="_xlnm.Print_Area" localSheetId="5">DCM!$A$1:$L$31</definedName>
    <definedName name="_xlnm.Print_Area" localSheetId="6">DCS!$A$1:$L$20</definedName>
    <definedName name="_xlnm.Print_Area" localSheetId="0">'FY17 Summary Records'!$A$1:$P$30</definedName>
    <definedName name="_xlnm.Print_Area" localSheetId="7">HD!$A$1:$L$87</definedName>
    <definedName name="_xlnm.Print_Area" localSheetId="8">LIB!$A$1:$L$12</definedName>
    <definedName name="_xlnm.Print_Area" localSheetId="9">MCSO!$A$1:$L$30</definedName>
    <definedName name="_xlnm.Print_Area" localSheetId="10">NOND!$A$1:$L$21</definedName>
    <definedName name="_xlnm.Print_Area" localSheetId="11">Original!$A$2:$L$341</definedName>
    <definedName name="_xlnm.Print_Titles" localSheetId="7">HD!$4:$5</definedName>
    <definedName name="SAPDATA">'[2]SAP DATA (PIVOT TABLE)'!$A$1:$L$500</definedName>
    <definedName name="Steps">'[3]10 Wage'!$A$1:$M$406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9" i="12"/>
  <c r="K339"/>
  <c r="J339"/>
  <c r="I339"/>
  <c r="H339"/>
  <c r="G339"/>
  <c r="F339"/>
  <c r="D339"/>
  <c r="C339"/>
  <c r="E338"/>
  <c r="E337"/>
  <c r="E336"/>
  <c r="E335"/>
  <c r="E334"/>
  <c r="E333"/>
  <c r="E332"/>
  <c r="E331"/>
  <c r="I327"/>
  <c r="G327"/>
  <c r="D327"/>
  <c r="C327"/>
  <c r="C341" s="1"/>
  <c r="E326"/>
  <c r="E325"/>
  <c r="E324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I300"/>
  <c r="G300"/>
  <c r="D300"/>
  <c r="C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I278"/>
  <c r="G278"/>
  <c r="D278"/>
  <c r="C278"/>
  <c r="E277"/>
  <c r="E276"/>
  <c r="E275"/>
  <c r="E274"/>
  <c r="E273"/>
  <c r="E272"/>
  <c r="E271"/>
  <c r="E270"/>
  <c r="E269"/>
  <c r="E268"/>
  <c r="E267"/>
  <c r="E266"/>
  <c r="E265"/>
  <c r="E264"/>
  <c r="E263"/>
  <c r="I260"/>
  <c r="G260"/>
  <c r="E260"/>
  <c r="D260"/>
  <c r="C260"/>
  <c r="E259"/>
  <c r="E258"/>
  <c r="E257"/>
  <c r="E256"/>
  <c r="E255"/>
  <c r="E254"/>
  <c r="I251"/>
  <c r="G251"/>
  <c r="D251"/>
  <c r="D341" s="1"/>
  <c r="C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251" s="1"/>
  <c r="I161"/>
  <c r="G161"/>
  <c r="D161"/>
  <c r="C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I113"/>
  <c r="I340" s="1"/>
  <c r="G113"/>
  <c r="D113"/>
  <c r="C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113" s="1"/>
  <c r="E73"/>
  <c r="I70"/>
  <c r="G70"/>
  <c r="D70"/>
  <c r="C70"/>
  <c r="E69"/>
  <c r="E68"/>
  <c r="E67"/>
  <c r="E66"/>
  <c r="E65"/>
  <c r="E64"/>
  <c r="E63"/>
  <c r="E62"/>
  <c r="E61"/>
  <c r="E60"/>
  <c r="E59"/>
  <c r="E58"/>
  <c r="E57"/>
  <c r="E56"/>
  <c r="E70" s="1"/>
  <c r="I53"/>
  <c r="G53"/>
  <c r="E53"/>
  <c r="D53"/>
  <c r="C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I25"/>
  <c r="G25"/>
  <c r="D25"/>
  <c r="C25"/>
  <c r="E24"/>
  <c r="E23"/>
  <c r="E22"/>
  <c r="E21"/>
  <c r="E20"/>
  <c r="E19"/>
  <c r="E18"/>
  <c r="E17"/>
  <c r="E16"/>
  <c r="E15"/>
  <c r="E14"/>
  <c r="E13"/>
  <c r="E12"/>
  <c r="E11"/>
  <c r="E10"/>
  <c r="E9"/>
  <c r="E25" s="1"/>
  <c r="J5"/>
  <c r="J4"/>
  <c r="L5"/>
  <c r="K29" i="11"/>
  <c r="J29"/>
  <c r="I29"/>
  <c r="H29"/>
  <c r="G29"/>
  <c r="F29"/>
  <c r="E29"/>
  <c r="D29"/>
  <c r="C29"/>
  <c r="K24" i="10"/>
  <c r="J24"/>
  <c r="I24"/>
  <c r="H24"/>
  <c r="G24"/>
  <c r="F24"/>
  <c r="E24"/>
  <c r="D24"/>
  <c r="C24"/>
  <c r="K21" i="9"/>
  <c r="J21"/>
  <c r="I21"/>
  <c r="H21"/>
  <c r="G21"/>
  <c r="F21"/>
  <c r="E21"/>
  <c r="D21"/>
  <c r="C21"/>
  <c r="L5"/>
  <c r="K11" i="8"/>
  <c r="J11"/>
  <c r="I11"/>
  <c r="H11"/>
  <c r="G11"/>
  <c r="F11"/>
  <c r="E11"/>
  <c r="D11"/>
  <c r="C11"/>
  <c r="K87" i="7"/>
  <c r="J87"/>
  <c r="I87"/>
  <c r="H87"/>
  <c r="G87"/>
  <c r="F87"/>
  <c r="E87"/>
  <c r="D87"/>
  <c r="C87"/>
  <c r="K48" i="6"/>
  <c r="J48"/>
  <c r="I48"/>
  <c r="H48"/>
  <c r="G48"/>
  <c r="F48"/>
  <c r="E48"/>
  <c r="D48"/>
  <c r="C48"/>
  <c r="K44" i="5"/>
  <c r="J44"/>
  <c r="I44"/>
  <c r="H44"/>
  <c r="G44"/>
  <c r="F44"/>
  <c r="E44"/>
  <c r="D44"/>
  <c r="C44"/>
  <c r="K20" i="4"/>
  <c r="J20"/>
  <c r="I20"/>
  <c r="H20"/>
  <c r="G20"/>
  <c r="F20"/>
  <c r="E20"/>
  <c r="D20"/>
  <c r="C20"/>
  <c r="L5"/>
  <c r="L12" s="1"/>
  <c r="K31" i="3"/>
  <c r="J31"/>
  <c r="I31"/>
  <c r="H31"/>
  <c r="G31"/>
  <c r="F31"/>
  <c r="E31"/>
  <c r="D31"/>
  <c r="C31"/>
  <c r="L5" i="5"/>
  <c r="L37" l="1"/>
  <c r="L16"/>
  <c r="L5" i="7"/>
  <c r="L79" s="1"/>
  <c r="L5" i="2"/>
  <c r="L15" s="1"/>
  <c r="L16" i="4"/>
  <c r="L26" i="5"/>
  <c r="L17" i="9"/>
  <c r="L13"/>
  <c r="L9"/>
  <c r="L20"/>
  <c r="L15"/>
  <c r="L10"/>
  <c r="L19"/>
  <c r="L14"/>
  <c r="L8"/>
  <c r="L16"/>
  <c r="L16" i="2"/>
  <c r="L43" i="5"/>
  <c r="L39"/>
  <c r="L35"/>
  <c r="L31"/>
  <c r="L27"/>
  <c r="L23"/>
  <c r="L19"/>
  <c r="L15"/>
  <c r="L11"/>
  <c r="L7"/>
  <c r="L41"/>
  <c r="L36"/>
  <c r="L30"/>
  <c r="L25"/>
  <c r="L20"/>
  <c r="L14"/>
  <c r="L9"/>
  <c r="L40"/>
  <c r="L34"/>
  <c r="L29"/>
  <c r="L24"/>
  <c r="L18"/>
  <c r="L13"/>
  <c r="L8"/>
  <c r="L17"/>
  <c r="L28"/>
  <c r="L38"/>
  <c r="L83" i="7"/>
  <c r="L75"/>
  <c r="L67"/>
  <c r="L59"/>
  <c r="L55"/>
  <c r="L43"/>
  <c r="L39"/>
  <c r="L35"/>
  <c r="L23"/>
  <c r="L19"/>
  <c r="L11"/>
  <c r="L85"/>
  <c r="L74"/>
  <c r="L69"/>
  <c r="L53"/>
  <c r="L48"/>
  <c r="L42"/>
  <c r="L26"/>
  <c r="L21"/>
  <c r="L10"/>
  <c r="L78"/>
  <c r="L68"/>
  <c r="L62"/>
  <c r="L46"/>
  <c r="L41"/>
  <c r="L36"/>
  <c r="L20"/>
  <c r="L14"/>
  <c r="L17"/>
  <c r="L38"/>
  <c r="L60"/>
  <c r="L70"/>
  <c r="L7" i="9"/>
  <c r="L18"/>
  <c r="L10" i="2"/>
  <c r="L19" i="4"/>
  <c r="L15"/>
  <c r="L11"/>
  <c r="L7"/>
  <c r="L14"/>
  <c r="L9"/>
  <c r="L18"/>
  <c r="L13"/>
  <c r="L8"/>
  <c r="L17"/>
  <c r="L10" i="5"/>
  <c r="L21"/>
  <c r="L32"/>
  <c r="L42"/>
  <c r="L8" i="7"/>
  <c r="L18"/>
  <c r="L50"/>
  <c r="L61"/>
  <c r="L72"/>
  <c r="L11" i="9"/>
  <c r="L5" i="3"/>
  <c r="L5" i="8"/>
  <c r="L5" i="6"/>
  <c r="L5" i="11"/>
  <c r="L5" i="10"/>
  <c r="P3" i="1"/>
  <c r="O3" s="1"/>
  <c r="L10" i="4"/>
  <c r="L12" i="5"/>
  <c r="L22"/>
  <c r="L33"/>
  <c r="L12" i="7"/>
  <c r="L33"/>
  <c r="L54"/>
  <c r="L65"/>
  <c r="L12" i="9"/>
  <c r="E161" i="12"/>
  <c r="D340"/>
  <c r="D342" s="1"/>
  <c r="P12" i="1"/>
  <c r="O12" s="1"/>
  <c r="P9"/>
  <c r="O9" s="1"/>
  <c r="I341" i="12"/>
  <c r="G341"/>
  <c r="E278"/>
  <c r="E327"/>
  <c r="E300"/>
  <c r="E339"/>
  <c r="C340"/>
  <c r="C342" s="1"/>
  <c r="G340"/>
  <c r="L19" i="2" l="1"/>
  <c r="L7"/>
  <c r="L76" i="7"/>
  <c r="L22"/>
  <c r="L29"/>
  <c r="L81"/>
  <c r="L28"/>
  <c r="L25"/>
  <c r="L57"/>
  <c r="L84"/>
  <c r="L32"/>
  <c r="L64"/>
  <c r="L7"/>
  <c r="L27"/>
  <c r="L51"/>
  <c r="L71"/>
  <c r="L14" i="2"/>
  <c r="P11" i="1"/>
  <c r="O11" s="1"/>
  <c r="L12" i="2"/>
  <c r="L13"/>
  <c r="L86" i="7"/>
  <c r="L44"/>
  <c r="L11" i="2"/>
  <c r="L82" i="7"/>
  <c r="L40"/>
  <c r="L49"/>
  <c r="L9"/>
  <c r="L30"/>
  <c r="L52"/>
  <c r="L73"/>
  <c r="L16"/>
  <c r="L37"/>
  <c r="L58"/>
  <c r="L80"/>
  <c r="L15"/>
  <c r="L31"/>
  <c r="L47"/>
  <c r="L63"/>
  <c r="L8" i="2"/>
  <c r="L17"/>
  <c r="P7" i="1"/>
  <c r="O7" s="1"/>
  <c r="P5"/>
  <c r="O5" s="1"/>
  <c r="P6"/>
  <c r="O6" s="1"/>
  <c r="P8"/>
  <c r="O8" s="1"/>
  <c r="P10"/>
  <c r="O10" s="1"/>
  <c r="P13"/>
  <c r="O13" s="1"/>
  <c r="L18" i="2"/>
  <c r="L9"/>
  <c r="L77" i="7"/>
  <c r="L34"/>
  <c r="L24"/>
  <c r="L45"/>
  <c r="L66"/>
  <c r="L56"/>
  <c r="L13"/>
  <c r="E341" i="12"/>
  <c r="H322"/>
  <c r="H323"/>
  <c r="H320"/>
  <c r="H319"/>
  <c r="H312"/>
  <c r="H311"/>
  <c r="H304"/>
  <c r="H303"/>
  <c r="H294"/>
  <c r="H293"/>
  <c r="H286"/>
  <c r="H285"/>
  <c r="H276"/>
  <c r="H275"/>
  <c r="H271"/>
  <c r="H269"/>
  <c r="H267"/>
  <c r="H265"/>
  <c r="H263"/>
  <c r="H259"/>
  <c r="H257"/>
  <c r="H255"/>
  <c r="H249"/>
  <c r="H247"/>
  <c r="H245"/>
  <c r="H243"/>
  <c r="H241"/>
  <c r="H239"/>
  <c r="H237"/>
  <c r="H235"/>
  <c r="H233"/>
  <c r="H231"/>
  <c r="H229"/>
  <c r="H227"/>
  <c r="H225"/>
  <c r="H223"/>
  <c r="H221"/>
  <c r="H219"/>
  <c r="H217"/>
  <c r="H215"/>
  <c r="H213"/>
  <c r="H211"/>
  <c r="H209"/>
  <c r="H207"/>
  <c r="H205"/>
  <c r="H203"/>
  <c r="H201"/>
  <c r="H199"/>
  <c r="H197"/>
  <c r="H195"/>
  <c r="H193"/>
  <c r="H191"/>
  <c r="H189"/>
  <c r="H187"/>
  <c r="H185"/>
  <c r="H183"/>
  <c r="H181"/>
  <c r="H179"/>
  <c r="H177"/>
  <c r="H175"/>
  <c r="H173"/>
  <c r="H171"/>
  <c r="H169"/>
  <c r="H167"/>
  <c r="H165"/>
  <c r="H159"/>
  <c r="H157"/>
  <c r="H155"/>
  <c r="H326"/>
  <c r="H318"/>
  <c r="H309"/>
  <c r="H308"/>
  <c r="H306"/>
  <c r="H305"/>
  <c r="H299"/>
  <c r="H298"/>
  <c r="H296"/>
  <c r="H295"/>
  <c r="H289"/>
  <c r="H274"/>
  <c r="H321"/>
  <c r="H315"/>
  <c r="H290"/>
  <c r="H283"/>
  <c r="H282"/>
  <c r="H277"/>
  <c r="H270"/>
  <c r="H266"/>
  <c r="H258"/>
  <c r="H254"/>
  <c r="H325"/>
  <c r="H317"/>
  <c r="H314"/>
  <c r="H307"/>
  <c r="H272"/>
  <c r="H268"/>
  <c r="H264"/>
  <c r="H149"/>
  <c r="H148"/>
  <c r="H141"/>
  <c r="H140"/>
  <c r="H133"/>
  <c r="H132"/>
  <c r="H128"/>
  <c r="H126"/>
  <c r="H124"/>
  <c r="H122"/>
  <c r="H120"/>
  <c r="H118"/>
  <c r="H116"/>
  <c r="H112"/>
  <c r="H110"/>
  <c r="H108"/>
  <c r="H106"/>
  <c r="H104"/>
  <c r="H102"/>
  <c r="H100"/>
  <c r="H98"/>
  <c r="H96"/>
  <c r="H94"/>
  <c r="H92"/>
  <c r="H90"/>
  <c r="H88"/>
  <c r="H86"/>
  <c r="H84"/>
  <c r="H82"/>
  <c r="H80"/>
  <c r="H78"/>
  <c r="H76"/>
  <c r="H74"/>
  <c r="H68"/>
  <c r="H66"/>
  <c r="H64"/>
  <c r="H62"/>
  <c r="H60"/>
  <c r="H58"/>
  <c r="H56"/>
  <c r="H52"/>
  <c r="H50"/>
  <c r="H48"/>
  <c r="H46"/>
  <c r="H44"/>
  <c r="H42"/>
  <c r="H40"/>
  <c r="H38"/>
  <c r="H36"/>
  <c r="H34"/>
  <c r="H32"/>
  <c r="H30"/>
  <c r="H28"/>
  <c r="H24"/>
  <c r="H22"/>
  <c r="H291"/>
  <c r="H288"/>
  <c r="H281"/>
  <c r="H313"/>
  <c r="H284"/>
  <c r="H232"/>
  <c r="H228"/>
  <c r="H160"/>
  <c r="H156"/>
  <c r="H152"/>
  <c r="H139"/>
  <c r="H130"/>
  <c r="H129"/>
  <c r="H125"/>
  <c r="H121"/>
  <c r="H117"/>
  <c r="H111"/>
  <c r="H107"/>
  <c r="H103"/>
  <c r="H99"/>
  <c r="H95"/>
  <c r="H91"/>
  <c r="H87"/>
  <c r="H83"/>
  <c r="H79"/>
  <c r="H75"/>
  <c r="H69"/>
  <c r="H65"/>
  <c r="H61"/>
  <c r="H57"/>
  <c r="H51"/>
  <c r="H47"/>
  <c r="H43"/>
  <c r="H39"/>
  <c r="H35"/>
  <c r="H31"/>
  <c r="H21"/>
  <c r="H14"/>
  <c r="H13"/>
  <c r="H310"/>
  <c r="H273"/>
  <c r="H248"/>
  <c r="H244"/>
  <c r="H240"/>
  <c r="H236"/>
  <c r="H224"/>
  <c r="H220"/>
  <c r="H216"/>
  <c r="H212"/>
  <c r="H208"/>
  <c r="H204"/>
  <c r="H200"/>
  <c r="H196"/>
  <c r="H192"/>
  <c r="H188"/>
  <c r="H184"/>
  <c r="H180"/>
  <c r="H176"/>
  <c r="H172"/>
  <c r="H168"/>
  <c r="H164"/>
  <c r="H158"/>
  <c r="H154"/>
  <c r="H153"/>
  <c r="H151"/>
  <c r="H150"/>
  <c r="H144"/>
  <c r="H131"/>
  <c r="H20"/>
  <c r="H19"/>
  <c r="H12"/>
  <c r="H11"/>
  <c r="H316"/>
  <c r="H297"/>
  <c r="H250"/>
  <c r="H246"/>
  <c r="H242"/>
  <c r="H238"/>
  <c r="H222"/>
  <c r="H218"/>
  <c r="H214"/>
  <c r="H210"/>
  <c r="H206"/>
  <c r="H202"/>
  <c r="H198"/>
  <c r="H194"/>
  <c r="H190"/>
  <c r="H186"/>
  <c r="H182"/>
  <c r="H178"/>
  <c r="H174"/>
  <c r="H170"/>
  <c r="H166"/>
  <c r="H256"/>
  <c r="H234"/>
  <c r="H226"/>
  <c r="H147"/>
  <c r="H136"/>
  <c r="H135"/>
  <c r="H109"/>
  <c r="H105"/>
  <c r="H101"/>
  <c r="H97"/>
  <c r="H93"/>
  <c r="H89"/>
  <c r="H85"/>
  <c r="H81"/>
  <c r="H77"/>
  <c r="H73"/>
  <c r="H113" s="1"/>
  <c r="H67"/>
  <c r="H63"/>
  <c r="H59"/>
  <c r="H287"/>
  <c r="H145"/>
  <c r="H143"/>
  <c r="H127"/>
  <c r="H123"/>
  <c r="H119"/>
  <c r="H18"/>
  <c r="H9"/>
  <c r="H230"/>
  <c r="H146"/>
  <c r="H137"/>
  <c r="H15"/>
  <c r="H324"/>
  <c r="H292"/>
  <c r="H142"/>
  <c r="H138"/>
  <c r="H134"/>
  <c r="H49"/>
  <c r="H45"/>
  <c r="H41"/>
  <c r="H37"/>
  <c r="H33"/>
  <c r="H29"/>
  <c r="H23"/>
  <c r="H17"/>
  <c r="H16"/>
  <c r="H10"/>
  <c r="J326"/>
  <c r="J324"/>
  <c r="J321"/>
  <c r="J319"/>
  <c r="J317"/>
  <c r="J315"/>
  <c r="J313"/>
  <c r="J311"/>
  <c r="J309"/>
  <c r="J307"/>
  <c r="J305"/>
  <c r="J303"/>
  <c r="J299"/>
  <c r="J297"/>
  <c r="J295"/>
  <c r="J293"/>
  <c r="J291"/>
  <c r="J289"/>
  <c r="J287"/>
  <c r="J285"/>
  <c r="J283"/>
  <c r="J281"/>
  <c r="J277"/>
  <c r="J275"/>
  <c r="J273"/>
  <c r="J318"/>
  <c r="J310"/>
  <c r="J292"/>
  <c r="J284"/>
  <c r="J274"/>
  <c r="J325"/>
  <c r="J323"/>
  <c r="J290"/>
  <c r="J288"/>
  <c r="J286"/>
  <c r="J271"/>
  <c r="J270"/>
  <c r="J267"/>
  <c r="J266"/>
  <c r="J263"/>
  <c r="J257"/>
  <c r="J256"/>
  <c r="J250"/>
  <c r="J247"/>
  <c r="J246"/>
  <c r="J243"/>
  <c r="J242"/>
  <c r="J239"/>
  <c r="J238"/>
  <c r="J235"/>
  <c r="J316"/>
  <c r="J314"/>
  <c r="J312"/>
  <c r="J306"/>
  <c r="J298"/>
  <c r="J294"/>
  <c r="J272"/>
  <c r="J269"/>
  <c r="J268"/>
  <c r="J265"/>
  <c r="J264"/>
  <c r="J233"/>
  <c r="J232"/>
  <c r="J229"/>
  <c r="J228"/>
  <c r="J225"/>
  <c r="J224"/>
  <c r="J221"/>
  <c r="J220"/>
  <c r="J217"/>
  <c r="J216"/>
  <c r="J213"/>
  <c r="J212"/>
  <c r="J209"/>
  <c r="J208"/>
  <c r="J205"/>
  <c r="J204"/>
  <c r="J201"/>
  <c r="J200"/>
  <c r="J197"/>
  <c r="J196"/>
  <c r="J193"/>
  <c r="J192"/>
  <c r="J189"/>
  <c r="J188"/>
  <c r="J185"/>
  <c r="J184"/>
  <c r="J181"/>
  <c r="J180"/>
  <c r="J177"/>
  <c r="J176"/>
  <c r="J173"/>
  <c r="J172"/>
  <c r="J169"/>
  <c r="J168"/>
  <c r="J165"/>
  <c r="J164"/>
  <c r="J159"/>
  <c r="J158"/>
  <c r="J155"/>
  <c r="J154"/>
  <c r="J152"/>
  <c r="J150"/>
  <c r="J148"/>
  <c r="J146"/>
  <c r="J144"/>
  <c r="J142"/>
  <c r="J140"/>
  <c r="J138"/>
  <c r="J136"/>
  <c r="J134"/>
  <c r="J132"/>
  <c r="J130"/>
  <c r="J304"/>
  <c r="J258"/>
  <c r="J254"/>
  <c r="J147"/>
  <c r="J139"/>
  <c r="J131"/>
  <c r="J19"/>
  <c r="J17"/>
  <c r="J15"/>
  <c r="J13"/>
  <c r="J11"/>
  <c r="J9"/>
  <c r="J320"/>
  <c r="J296"/>
  <c r="J259"/>
  <c r="J255"/>
  <c r="J308"/>
  <c r="J276"/>
  <c r="J248"/>
  <c r="J244"/>
  <c r="J240"/>
  <c r="J236"/>
  <c r="J157"/>
  <c r="J153"/>
  <c r="J151"/>
  <c r="J149"/>
  <c r="J20"/>
  <c r="J12"/>
  <c r="J322"/>
  <c r="J249"/>
  <c r="J245"/>
  <c r="J241"/>
  <c r="J237"/>
  <c r="J223"/>
  <c r="J222"/>
  <c r="J219"/>
  <c r="J218"/>
  <c r="J215"/>
  <c r="J214"/>
  <c r="J211"/>
  <c r="J210"/>
  <c r="J207"/>
  <c r="J206"/>
  <c r="J203"/>
  <c r="J202"/>
  <c r="J199"/>
  <c r="J198"/>
  <c r="J195"/>
  <c r="J194"/>
  <c r="J191"/>
  <c r="J190"/>
  <c r="J187"/>
  <c r="J186"/>
  <c r="J183"/>
  <c r="J182"/>
  <c r="J179"/>
  <c r="J178"/>
  <c r="J175"/>
  <c r="J174"/>
  <c r="J171"/>
  <c r="J170"/>
  <c r="J167"/>
  <c r="J166"/>
  <c r="J145"/>
  <c r="J143"/>
  <c r="J141"/>
  <c r="J128"/>
  <c r="J127"/>
  <c r="J124"/>
  <c r="J123"/>
  <c r="J120"/>
  <c r="J119"/>
  <c r="J116"/>
  <c r="J110"/>
  <c r="J109"/>
  <c r="J106"/>
  <c r="J105"/>
  <c r="J102"/>
  <c r="J101"/>
  <c r="J98"/>
  <c r="J97"/>
  <c r="J94"/>
  <c r="J93"/>
  <c r="J90"/>
  <c r="J89"/>
  <c r="J86"/>
  <c r="J85"/>
  <c r="J82"/>
  <c r="J81"/>
  <c r="J78"/>
  <c r="J77"/>
  <c r="J74"/>
  <c r="J73"/>
  <c r="J68"/>
  <c r="J67"/>
  <c r="J64"/>
  <c r="J63"/>
  <c r="J60"/>
  <c r="J59"/>
  <c r="J56"/>
  <c r="J50"/>
  <c r="J49"/>
  <c r="J46"/>
  <c r="J45"/>
  <c r="J42"/>
  <c r="J41"/>
  <c r="J38"/>
  <c r="J37"/>
  <c r="J34"/>
  <c r="J33"/>
  <c r="J30"/>
  <c r="J29"/>
  <c r="J24"/>
  <c r="J23"/>
  <c r="J18"/>
  <c r="J10"/>
  <c r="J234"/>
  <c r="J230"/>
  <c r="J226"/>
  <c r="J231"/>
  <c r="J160"/>
  <c r="J129"/>
  <c r="J125"/>
  <c r="J121"/>
  <c r="J117"/>
  <c r="J112"/>
  <c r="J108"/>
  <c r="J104"/>
  <c r="J100"/>
  <c r="J96"/>
  <c r="J92"/>
  <c r="J88"/>
  <c r="J84"/>
  <c r="J80"/>
  <c r="J76"/>
  <c r="J66"/>
  <c r="J62"/>
  <c r="J58"/>
  <c r="J137"/>
  <c r="J133"/>
  <c r="J126"/>
  <c r="J122"/>
  <c r="J118"/>
  <c r="J14"/>
  <c r="J227"/>
  <c r="J156"/>
  <c r="J51"/>
  <c r="J47"/>
  <c r="J43"/>
  <c r="J39"/>
  <c r="J35"/>
  <c r="J31"/>
  <c r="J21"/>
  <c r="J16"/>
  <c r="J282"/>
  <c r="J135"/>
  <c r="J111"/>
  <c r="J107"/>
  <c r="J103"/>
  <c r="J99"/>
  <c r="J95"/>
  <c r="J91"/>
  <c r="J87"/>
  <c r="J83"/>
  <c r="J79"/>
  <c r="J75"/>
  <c r="J69"/>
  <c r="J65"/>
  <c r="J61"/>
  <c r="J57"/>
  <c r="J52"/>
  <c r="J48"/>
  <c r="J44"/>
  <c r="J40"/>
  <c r="J36"/>
  <c r="J32"/>
  <c r="J28"/>
  <c r="J53" s="1"/>
  <c r="J22"/>
  <c r="I342"/>
  <c r="L20" i="4"/>
  <c r="L47" i="6"/>
  <c r="L43"/>
  <c r="L39"/>
  <c r="L35"/>
  <c r="L31"/>
  <c r="L27"/>
  <c r="L23"/>
  <c r="L19"/>
  <c r="L15"/>
  <c r="L11"/>
  <c r="L7"/>
  <c r="L44"/>
  <c r="L38"/>
  <c r="L33"/>
  <c r="L28"/>
  <c r="L22"/>
  <c r="L17"/>
  <c r="L12"/>
  <c r="L42"/>
  <c r="L37"/>
  <c r="L32"/>
  <c r="L26"/>
  <c r="L21"/>
  <c r="L16"/>
  <c r="L10"/>
  <c r="L46"/>
  <c r="L36"/>
  <c r="L25"/>
  <c r="L14"/>
  <c r="L45"/>
  <c r="L34"/>
  <c r="L24"/>
  <c r="L13"/>
  <c r="L41"/>
  <c r="L30"/>
  <c r="L20"/>
  <c r="L9"/>
  <c r="L40"/>
  <c r="L29"/>
  <c r="L18"/>
  <c r="L8"/>
  <c r="J342" i="12"/>
  <c r="L44" i="5"/>
  <c r="L20" i="10"/>
  <c r="L16"/>
  <c r="L12"/>
  <c r="L8"/>
  <c r="L23"/>
  <c r="L18"/>
  <c r="L13"/>
  <c r="L7"/>
  <c r="L22"/>
  <c r="L17"/>
  <c r="L11"/>
  <c r="L15"/>
  <c r="L14"/>
  <c r="L21"/>
  <c r="L10"/>
  <c r="L19"/>
  <c r="L9"/>
  <c r="L8" i="8"/>
  <c r="L10"/>
  <c r="L9"/>
  <c r="L7"/>
  <c r="L21" i="9"/>
  <c r="H342" i="12"/>
  <c r="G342"/>
  <c r="E340"/>
  <c r="L28" i="11"/>
  <c r="L24"/>
  <c r="L20"/>
  <c r="L16"/>
  <c r="L12"/>
  <c r="L8"/>
  <c r="L23"/>
  <c r="L18"/>
  <c r="L13"/>
  <c r="L7"/>
  <c r="L27"/>
  <c r="L22"/>
  <c r="L17"/>
  <c r="L11"/>
  <c r="L26"/>
  <c r="L15"/>
  <c r="L25"/>
  <c r="L14"/>
  <c r="L21"/>
  <c r="L10"/>
  <c r="L19"/>
  <c r="L9"/>
  <c r="L30" i="3"/>
  <c r="L26"/>
  <c r="L22"/>
  <c r="L18"/>
  <c r="L14"/>
  <c r="L10"/>
  <c r="L25"/>
  <c r="L20"/>
  <c r="L15"/>
  <c r="L9"/>
  <c r="L29"/>
  <c r="L24"/>
  <c r="L19"/>
  <c r="L13"/>
  <c r="L8"/>
  <c r="L28"/>
  <c r="L17"/>
  <c r="L7"/>
  <c r="L27"/>
  <c r="L16"/>
  <c r="L23"/>
  <c r="L12"/>
  <c r="L21"/>
  <c r="L11"/>
  <c r="L87" i="7" l="1"/>
  <c r="P4" i="1"/>
  <c r="O4" s="1"/>
  <c r="L20" i="2"/>
  <c r="L31" i="3"/>
  <c r="L48" i="6"/>
  <c r="J113" i="12"/>
  <c r="J161"/>
  <c r="J300"/>
  <c r="H251"/>
  <c r="H70"/>
  <c r="F342"/>
  <c r="E342"/>
  <c r="L11" i="8"/>
  <c r="J70" i="12"/>
  <c r="J25"/>
  <c r="J251"/>
  <c r="H25"/>
  <c r="H327"/>
  <c r="F323"/>
  <c r="K323" s="1"/>
  <c r="L323" s="1"/>
  <c r="F322"/>
  <c r="K322" s="1"/>
  <c r="L322" s="1"/>
  <c r="F307"/>
  <c r="K307" s="1"/>
  <c r="L307" s="1"/>
  <c r="F297"/>
  <c r="K297" s="1"/>
  <c r="L297" s="1"/>
  <c r="F272"/>
  <c r="K272" s="1"/>
  <c r="L272" s="1"/>
  <c r="F268"/>
  <c r="K268" s="1"/>
  <c r="L268" s="1"/>
  <c r="F264"/>
  <c r="K264" s="1"/>
  <c r="L264" s="1"/>
  <c r="F258"/>
  <c r="K258" s="1"/>
  <c r="L258" s="1"/>
  <c r="F254"/>
  <c r="F248"/>
  <c r="K248" s="1"/>
  <c r="L248" s="1"/>
  <c r="F244"/>
  <c r="K244" s="1"/>
  <c r="L244" s="1"/>
  <c r="F240"/>
  <c r="K240" s="1"/>
  <c r="L240" s="1"/>
  <c r="F236"/>
  <c r="K236" s="1"/>
  <c r="L236" s="1"/>
  <c r="F293"/>
  <c r="K293" s="1"/>
  <c r="L293" s="1"/>
  <c r="F259"/>
  <c r="K259" s="1"/>
  <c r="L259" s="1"/>
  <c r="F256"/>
  <c r="K256" s="1"/>
  <c r="L256" s="1"/>
  <c r="F255"/>
  <c r="K255" s="1"/>
  <c r="L255" s="1"/>
  <c r="F234"/>
  <c r="K234" s="1"/>
  <c r="L234" s="1"/>
  <c r="F230"/>
  <c r="K230" s="1"/>
  <c r="L230" s="1"/>
  <c r="F226"/>
  <c r="K226" s="1"/>
  <c r="L226" s="1"/>
  <c r="F222"/>
  <c r="K222" s="1"/>
  <c r="L222" s="1"/>
  <c r="F218"/>
  <c r="K218" s="1"/>
  <c r="L218" s="1"/>
  <c r="F214"/>
  <c r="K214" s="1"/>
  <c r="L214" s="1"/>
  <c r="F210"/>
  <c r="K210" s="1"/>
  <c r="L210" s="1"/>
  <c r="F206"/>
  <c r="K206" s="1"/>
  <c r="L206" s="1"/>
  <c r="F202"/>
  <c r="K202" s="1"/>
  <c r="L202" s="1"/>
  <c r="F198"/>
  <c r="K198" s="1"/>
  <c r="L198" s="1"/>
  <c r="F194"/>
  <c r="K194" s="1"/>
  <c r="L194" s="1"/>
  <c r="F190"/>
  <c r="K190" s="1"/>
  <c r="L190" s="1"/>
  <c r="F186"/>
  <c r="K186" s="1"/>
  <c r="L186" s="1"/>
  <c r="F182"/>
  <c r="K182" s="1"/>
  <c r="L182" s="1"/>
  <c r="F178"/>
  <c r="K178" s="1"/>
  <c r="L178" s="1"/>
  <c r="F174"/>
  <c r="K174" s="1"/>
  <c r="L174" s="1"/>
  <c r="F170"/>
  <c r="K170" s="1"/>
  <c r="L170" s="1"/>
  <c r="F166"/>
  <c r="K166" s="1"/>
  <c r="L166" s="1"/>
  <c r="F160"/>
  <c r="K160" s="1"/>
  <c r="L160" s="1"/>
  <c r="F156"/>
  <c r="K156" s="1"/>
  <c r="L156" s="1"/>
  <c r="F311"/>
  <c r="K311" s="1"/>
  <c r="L311" s="1"/>
  <c r="F326"/>
  <c r="K326" s="1"/>
  <c r="L326" s="1"/>
  <c r="F315"/>
  <c r="K315" s="1"/>
  <c r="L315" s="1"/>
  <c r="F283"/>
  <c r="K283" s="1"/>
  <c r="L283" s="1"/>
  <c r="F269"/>
  <c r="K269" s="1"/>
  <c r="L269" s="1"/>
  <c r="F265"/>
  <c r="K265" s="1"/>
  <c r="L265" s="1"/>
  <c r="F289"/>
  <c r="K289" s="1"/>
  <c r="L289" s="1"/>
  <c r="F247"/>
  <c r="K247" s="1"/>
  <c r="L247" s="1"/>
  <c r="F243"/>
  <c r="K243" s="1"/>
  <c r="L243" s="1"/>
  <c r="F239"/>
  <c r="K239" s="1"/>
  <c r="L239" s="1"/>
  <c r="F235"/>
  <c r="K235" s="1"/>
  <c r="L235" s="1"/>
  <c r="F231"/>
  <c r="K231" s="1"/>
  <c r="L231" s="1"/>
  <c r="F227"/>
  <c r="K227" s="1"/>
  <c r="L227" s="1"/>
  <c r="F319"/>
  <c r="K319" s="1"/>
  <c r="L319" s="1"/>
  <c r="F303"/>
  <c r="F281"/>
  <c r="F271"/>
  <c r="K271" s="1"/>
  <c r="L271" s="1"/>
  <c r="F267"/>
  <c r="K267" s="1"/>
  <c r="L267" s="1"/>
  <c r="F263"/>
  <c r="F232"/>
  <c r="K232" s="1"/>
  <c r="L232" s="1"/>
  <c r="F228"/>
  <c r="K228" s="1"/>
  <c r="L228" s="1"/>
  <c r="F157"/>
  <c r="K157" s="1"/>
  <c r="L157" s="1"/>
  <c r="F152"/>
  <c r="K152" s="1"/>
  <c r="L152" s="1"/>
  <c r="F129"/>
  <c r="K129" s="1"/>
  <c r="L129" s="1"/>
  <c r="F125"/>
  <c r="K125" s="1"/>
  <c r="L125" s="1"/>
  <c r="F121"/>
  <c r="K121" s="1"/>
  <c r="L121" s="1"/>
  <c r="F117"/>
  <c r="K117" s="1"/>
  <c r="L117" s="1"/>
  <c r="F111"/>
  <c r="K111" s="1"/>
  <c r="L111" s="1"/>
  <c r="F107"/>
  <c r="K107" s="1"/>
  <c r="L107" s="1"/>
  <c r="F103"/>
  <c r="K103" s="1"/>
  <c r="L103" s="1"/>
  <c r="F99"/>
  <c r="K99" s="1"/>
  <c r="L99" s="1"/>
  <c r="F95"/>
  <c r="K95" s="1"/>
  <c r="L95" s="1"/>
  <c r="F91"/>
  <c r="K91" s="1"/>
  <c r="L91" s="1"/>
  <c r="F87"/>
  <c r="K87" s="1"/>
  <c r="L87" s="1"/>
  <c r="F83"/>
  <c r="K83" s="1"/>
  <c r="L83" s="1"/>
  <c r="F79"/>
  <c r="K79" s="1"/>
  <c r="L79" s="1"/>
  <c r="F75"/>
  <c r="K75" s="1"/>
  <c r="L75" s="1"/>
  <c r="F69"/>
  <c r="K69" s="1"/>
  <c r="L69" s="1"/>
  <c r="F65"/>
  <c r="K65" s="1"/>
  <c r="L65" s="1"/>
  <c r="F61"/>
  <c r="K61" s="1"/>
  <c r="L61" s="1"/>
  <c r="F57"/>
  <c r="K57" s="1"/>
  <c r="L57" s="1"/>
  <c r="F51"/>
  <c r="K51" s="1"/>
  <c r="L51" s="1"/>
  <c r="F47"/>
  <c r="K47" s="1"/>
  <c r="L47" s="1"/>
  <c r="F43"/>
  <c r="K43" s="1"/>
  <c r="L43" s="1"/>
  <c r="F39"/>
  <c r="K39" s="1"/>
  <c r="L39" s="1"/>
  <c r="F35"/>
  <c r="K35" s="1"/>
  <c r="L35" s="1"/>
  <c r="F31"/>
  <c r="K31" s="1"/>
  <c r="L31" s="1"/>
  <c r="F21"/>
  <c r="K21" s="1"/>
  <c r="L21" s="1"/>
  <c r="F249"/>
  <c r="K249" s="1"/>
  <c r="L249" s="1"/>
  <c r="F245"/>
  <c r="K245" s="1"/>
  <c r="L245" s="1"/>
  <c r="F241"/>
  <c r="K241" s="1"/>
  <c r="L241" s="1"/>
  <c r="F237"/>
  <c r="K237" s="1"/>
  <c r="L237" s="1"/>
  <c r="F233"/>
  <c r="K233" s="1"/>
  <c r="L233" s="1"/>
  <c r="F229"/>
  <c r="K229" s="1"/>
  <c r="L229" s="1"/>
  <c r="F225"/>
  <c r="K225" s="1"/>
  <c r="L225" s="1"/>
  <c r="F224"/>
  <c r="K224" s="1"/>
  <c r="L224" s="1"/>
  <c r="F223"/>
  <c r="K223" s="1"/>
  <c r="L223" s="1"/>
  <c r="F221"/>
  <c r="K221" s="1"/>
  <c r="L221" s="1"/>
  <c r="F220"/>
  <c r="K220" s="1"/>
  <c r="L220" s="1"/>
  <c r="F219"/>
  <c r="K219" s="1"/>
  <c r="L219" s="1"/>
  <c r="F217"/>
  <c r="K217" s="1"/>
  <c r="L217" s="1"/>
  <c r="F216"/>
  <c r="K216" s="1"/>
  <c r="L216" s="1"/>
  <c r="F215"/>
  <c r="K215" s="1"/>
  <c r="L215" s="1"/>
  <c r="F213"/>
  <c r="K213" s="1"/>
  <c r="L213" s="1"/>
  <c r="F212"/>
  <c r="K212" s="1"/>
  <c r="L212" s="1"/>
  <c r="F211"/>
  <c r="K211" s="1"/>
  <c r="L211" s="1"/>
  <c r="F209"/>
  <c r="K209" s="1"/>
  <c r="L209" s="1"/>
  <c r="F208"/>
  <c r="K208" s="1"/>
  <c r="L208" s="1"/>
  <c r="F207"/>
  <c r="K207" s="1"/>
  <c r="L207" s="1"/>
  <c r="F205"/>
  <c r="K205" s="1"/>
  <c r="L205" s="1"/>
  <c r="F204"/>
  <c r="K204" s="1"/>
  <c r="L204" s="1"/>
  <c r="F203"/>
  <c r="K203" s="1"/>
  <c r="L203" s="1"/>
  <c r="F201"/>
  <c r="K201" s="1"/>
  <c r="L201" s="1"/>
  <c r="F200"/>
  <c r="K200" s="1"/>
  <c r="L200" s="1"/>
  <c r="F199"/>
  <c r="K199" s="1"/>
  <c r="L199" s="1"/>
  <c r="F197"/>
  <c r="K197" s="1"/>
  <c r="L197" s="1"/>
  <c r="F196"/>
  <c r="K196" s="1"/>
  <c r="L196" s="1"/>
  <c r="F195"/>
  <c r="K195" s="1"/>
  <c r="L195" s="1"/>
  <c r="F193"/>
  <c r="K193" s="1"/>
  <c r="L193" s="1"/>
  <c r="F192"/>
  <c r="K192" s="1"/>
  <c r="L192" s="1"/>
  <c r="F191"/>
  <c r="K191" s="1"/>
  <c r="L191" s="1"/>
  <c r="F189"/>
  <c r="K189" s="1"/>
  <c r="L189" s="1"/>
  <c r="F188"/>
  <c r="K188" s="1"/>
  <c r="L188" s="1"/>
  <c r="F187"/>
  <c r="K187" s="1"/>
  <c r="L187" s="1"/>
  <c r="F185"/>
  <c r="K185" s="1"/>
  <c r="L185" s="1"/>
  <c r="F184"/>
  <c r="K184" s="1"/>
  <c r="L184" s="1"/>
  <c r="F183"/>
  <c r="K183" s="1"/>
  <c r="L183" s="1"/>
  <c r="F181"/>
  <c r="K181" s="1"/>
  <c r="L181" s="1"/>
  <c r="F180"/>
  <c r="K180" s="1"/>
  <c r="L180" s="1"/>
  <c r="F179"/>
  <c r="K179" s="1"/>
  <c r="L179" s="1"/>
  <c r="F177"/>
  <c r="K177" s="1"/>
  <c r="L177" s="1"/>
  <c r="F176"/>
  <c r="K176" s="1"/>
  <c r="L176" s="1"/>
  <c r="F175"/>
  <c r="K175" s="1"/>
  <c r="L175" s="1"/>
  <c r="F173"/>
  <c r="K173" s="1"/>
  <c r="L173" s="1"/>
  <c r="F172"/>
  <c r="K172" s="1"/>
  <c r="L172" s="1"/>
  <c r="F171"/>
  <c r="K171" s="1"/>
  <c r="L171" s="1"/>
  <c r="F169"/>
  <c r="K169" s="1"/>
  <c r="L169" s="1"/>
  <c r="F168"/>
  <c r="K168" s="1"/>
  <c r="L168" s="1"/>
  <c r="F167"/>
  <c r="K167" s="1"/>
  <c r="L167" s="1"/>
  <c r="F165"/>
  <c r="K165" s="1"/>
  <c r="L165" s="1"/>
  <c r="F164"/>
  <c r="F158"/>
  <c r="K158" s="1"/>
  <c r="L158" s="1"/>
  <c r="F250"/>
  <c r="K250" s="1"/>
  <c r="L250" s="1"/>
  <c r="F242"/>
  <c r="K242" s="1"/>
  <c r="L242" s="1"/>
  <c r="F155"/>
  <c r="K155" s="1"/>
  <c r="L155" s="1"/>
  <c r="F49"/>
  <c r="K49" s="1"/>
  <c r="L49" s="1"/>
  <c r="F45"/>
  <c r="K45" s="1"/>
  <c r="L45" s="1"/>
  <c r="F41"/>
  <c r="K41" s="1"/>
  <c r="L41" s="1"/>
  <c r="F37"/>
  <c r="K37" s="1"/>
  <c r="L37" s="1"/>
  <c r="F33"/>
  <c r="K33" s="1"/>
  <c r="L33" s="1"/>
  <c r="F29"/>
  <c r="K29" s="1"/>
  <c r="L29" s="1"/>
  <c r="F23"/>
  <c r="K23" s="1"/>
  <c r="L23" s="1"/>
  <c r="F17"/>
  <c r="K17" s="1"/>
  <c r="L17" s="1"/>
  <c r="F136"/>
  <c r="K136" s="1"/>
  <c r="L136" s="1"/>
  <c r="F109"/>
  <c r="K109" s="1"/>
  <c r="L109" s="1"/>
  <c r="F105"/>
  <c r="K105" s="1"/>
  <c r="L105" s="1"/>
  <c r="F101"/>
  <c r="K101" s="1"/>
  <c r="L101" s="1"/>
  <c r="F97"/>
  <c r="K97" s="1"/>
  <c r="L97" s="1"/>
  <c r="F93"/>
  <c r="K93" s="1"/>
  <c r="L93" s="1"/>
  <c r="F89"/>
  <c r="K89" s="1"/>
  <c r="L89" s="1"/>
  <c r="F85"/>
  <c r="K85" s="1"/>
  <c r="L85" s="1"/>
  <c r="F81"/>
  <c r="K81" s="1"/>
  <c r="L81" s="1"/>
  <c r="F77"/>
  <c r="K77" s="1"/>
  <c r="L77" s="1"/>
  <c r="F73"/>
  <c r="F67"/>
  <c r="K67" s="1"/>
  <c r="L67" s="1"/>
  <c r="F63"/>
  <c r="K63" s="1"/>
  <c r="L63" s="1"/>
  <c r="F59"/>
  <c r="K59" s="1"/>
  <c r="L59" s="1"/>
  <c r="F270"/>
  <c r="K270" s="1"/>
  <c r="L270" s="1"/>
  <c r="F246"/>
  <c r="K246" s="1"/>
  <c r="L246" s="1"/>
  <c r="F238"/>
  <c r="K238" s="1"/>
  <c r="L238" s="1"/>
  <c r="F159"/>
  <c r="K159" s="1"/>
  <c r="L159" s="1"/>
  <c r="F127"/>
  <c r="K127" s="1"/>
  <c r="L127" s="1"/>
  <c r="F123"/>
  <c r="K123" s="1"/>
  <c r="L123" s="1"/>
  <c r="F119"/>
  <c r="K119" s="1"/>
  <c r="L119" s="1"/>
  <c r="F9"/>
  <c r="F299"/>
  <c r="K299" s="1"/>
  <c r="L299" s="1"/>
  <c r="F266"/>
  <c r="K266" s="1"/>
  <c r="L266" s="1"/>
  <c r="F146"/>
  <c r="K146" s="1"/>
  <c r="L146" s="1"/>
  <c r="F144"/>
  <c r="K144" s="1"/>
  <c r="L144" s="1"/>
  <c r="F132"/>
  <c r="K132" s="1"/>
  <c r="L132" s="1"/>
  <c r="F128"/>
  <c r="K128" s="1"/>
  <c r="L128" s="1"/>
  <c r="F124"/>
  <c r="K124" s="1"/>
  <c r="L124" s="1"/>
  <c r="F120"/>
  <c r="K120" s="1"/>
  <c r="L120" s="1"/>
  <c r="F116"/>
  <c r="F19"/>
  <c r="K19" s="1"/>
  <c r="L19" s="1"/>
  <c r="F34"/>
  <c r="K34" s="1"/>
  <c r="L34" s="1"/>
  <c r="F50"/>
  <c r="K50" s="1"/>
  <c r="L50" s="1"/>
  <c r="F24"/>
  <c r="K24" s="1"/>
  <c r="L24" s="1"/>
  <c r="F90"/>
  <c r="K90" s="1"/>
  <c r="L90" s="1"/>
  <c r="F106"/>
  <c r="K106" s="1"/>
  <c r="L106" s="1"/>
  <c r="F140"/>
  <c r="K140" s="1"/>
  <c r="L140" s="1"/>
  <c r="F56"/>
  <c r="F126"/>
  <c r="K126" s="1"/>
  <c r="L126" s="1"/>
  <c r="F154"/>
  <c r="K154" s="1"/>
  <c r="L154" s="1"/>
  <c r="F20"/>
  <c r="K20" s="1"/>
  <c r="F76"/>
  <c r="K76" s="1"/>
  <c r="L76" s="1"/>
  <c r="F92"/>
  <c r="K92" s="1"/>
  <c r="L92" s="1"/>
  <c r="F108"/>
  <c r="K108" s="1"/>
  <c r="L108" s="1"/>
  <c r="F131"/>
  <c r="K131" s="1"/>
  <c r="L131" s="1"/>
  <c r="F28"/>
  <c r="F44"/>
  <c r="K44" s="1"/>
  <c r="L44" s="1"/>
  <c r="F138"/>
  <c r="K138" s="1"/>
  <c r="L138" s="1"/>
  <c r="F310"/>
  <c r="K310" s="1"/>
  <c r="L310" s="1"/>
  <c r="F149"/>
  <c r="K149" s="1"/>
  <c r="L149" s="1"/>
  <c r="F147"/>
  <c r="K147" s="1"/>
  <c r="L147" s="1"/>
  <c r="F285"/>
  <c r="K285" s="1"/>
  <c r="L285" s="1"/>
  <c r="F135"/>
  <c r="K135" s="1"/>
  <c r="L135" s="1"/>
  <c r="F290"/>
  <c r="K290" s="1"/>
  <c r="L290" s="1"/>
  <c r="F321"/>
  <c r="K321" s="1"/>
  <c r="L321" s="1"/>
  <c r="F286"/>
  <c r="K286" s="1"/>
  <c r="L286" s="1"/>
  <c r="F294"/>
  <c r="K294" s="1"/>
  <c r="L294" s="1"/>
  <c r="F306"/>
  <c r="K306" s="1"/>
  <c r="L306" s="1"/>
  <c r="F38"/>
  <c r="K38" s="1"/>
  <c r="L38" s="1"/>
  <c r="F60"/>
  <c r="K60" s="1"/>
  <c r="L60" s="1"/>
  <c r="F78"/>
  <c r="K78" s="1"/>
  <c r="L78" s="1"/>
  <c r="F94"/>
  <c r="K94" s="1"/>
  <c r="L94" s="1"/>
  <c r="F110"/>
  <c r="K110" s="1"/>
  <c r="L110" s="1"/>
  <c r="F12"/>
  <c r="K12" s="1"/>
  <c r="L12" s="1"/>
  <c r="F153"/>
  <c r="K153" s="1"/>
  <c r="L153" s="1"/>
  <c r="F74"/>
  <c r="K74" s="1"/>
  <c r="L74" s="1"/>
  <c r="F133"/>
  <c r="K133" s="1"/>
  <c r="L133" s="1"/>
  <c r="F277"/>
  <c r="K277" s="1"/>
  <c r="L277" s="1"/>
  <c r="F58"/>
  <c r="K58" s="1"/>
  <c r="L58" s="1"/>
  <c r="F80"/>
  <c r="K80" s="1"/>
  <c r="L80" s="1"/>
  <c r="F96"/>
  <c r="K96" s="1"/>
  <c r="L96" s="1"/>
  <c r="F112"/>
  <c r="K112" s="1"/>
  <c r="L112" s="1"/>
  <c r="F141"/>
  <c r="K141" s="1"/>
  <c r="L141" s="1"/>
  <c r="F32"/>
  <c r="K32" s="1"/>
  <c r="L32" s="1"/>
  <c r="F48"/>
  <c r="K48" s="1"/>
  <c r="L48" s="1"/>
  <c r="F142"/>
  <c r="K142" s="1"/>
  <c r="L142" s="1"/>
  <c r="F312"/>
  <c r="K312" s="1"/>
  <c r="L312" s="1"/>
  <c r="F308"/>
  <c r="K308" s="1"/>
  <c r="L308" s="1"/>
  <c r="F16"/>
  <c r="K16" s="1"/>
  <c r="L16" s="1"/>
  <c r="F320"/>
  <c r="K320" s="1"/>
  <c r="L320" s="1"/>
  <c r="F309"/>
  <c r="K309" s="1"/>
  <c r="L309" s="1"/>
  <c r="F143"/>
  <c r="K143" s="1"/>
  <c r="L143" s="1"/>
  <c r="F276"/>
  <c r="K276" s="1"/>
  <c r="L276" s="1"/>
  <c r="F295"/>
  <c r="K295" s="1"/>
  <c r="L295" s="1"/>
  <c r="F292"/>
  <c r="K292" s="1"/>
  <c r="L292" s="1"/>
  <c r="F304"/>
  <c r="K304" s="1"/>
  <c r="L304" s="1"/>
  <c r="F314"/>
  <c r="K314" s="1"/>
  <c r="L314" s="1"/>
  <c r="F11"/>
  <c r="K11" s="1"/>
  <c r="L11" s="1"/>
  <c r="F42"/>
  <c r="K42" s="1"/>
  <c r="L42" s="1"/>
  <c r="F64"/>
  <c r="K64" s="1"/>
  <c r="L64" s="1"/>
  <c r="F82"/>
  <c r="K82" s="1"/>
  <c r="L82" s="1"/>
  <c r="F98"/>
  <c r="K98" s="1"/>
  <c r="L98" s="1"/>
  <c r="F15"/>
  <c r="K15" s="1"/>
  <c r="L15" s="1"/>
  <c r="F118"/>
  <c r="K118" s="1"/>
  <c r="L118" s="1"/>
  <c r="F145"/>
  <c r="K145" s="1"/>
  <c r="L145" s="1"/>
  <c r="F62"/>
  <c r="K62" s="1"/>
  <c r="L62" s="1"/>
  <c r="F84"/>
  <c r="K84" s="1"/>
  <c r="L84" s="1"/>
  <c r="F100"/>
  <c r="K100" s="1"/>
  <c r="L100" s="1"/>
  <c r="F150"/>
  <c r="K150" s="1"/>
  <c r="L150" s="1"/>
  <c r="F10"/>
  <c r="K10" s="1"/>
  <c r="L10" s="1"/>
  <c r="F36"/>
  <c r="K36" s="1"/>
  <c r="L36" s="1"/>
  <c r="F52"/>
  <c r="K52" s="1"/>
  <c r="L52" s="1"/>
  <c r="F273"/>
  <c r="K273" s="1"/>
  <c r="L273" s="1"/>
  <c r="F14"/>
  <c r="K14" s="1"/>
  <c r="L14" s="1"/>
  <c r="F134"/>
  <c r="K134" s="1"/>
  <c r="L134" s="1"/>
  <c r="F324"/>
  <c r="K324" s="1"/>
  <c r="L324" s="1"/>
  <c r="F317"/>
  <c r="K317" s="1"/>
  <c r="L317" s="1"/>
  <c r="F151"/>
  <c r="K151" s="1"/>
  <c r="L151" s="1"/>
  <c r="F282"/>
  <c r="K282" s="1"/>
  <c r="L282" s="1"/>
  <c r="F298"/>
  <c r="K298" s="1"/>
  <c r="L298" s="1"/>
  <c r="F274"/>
  <c r="K274" s="1"/>
  <c r="L274" s="1"/>
  <c r="F305"/>
  <c r="K305" s="1"/>
  <c r="L305" s="1"/>
  <c r="F313"/>
  <c r="K313" s="1"/>
  <c r="L313" s="1"/>
  <c r="F288"/>
  <c r="K288" s="1"/>
  <c r="L288" s="1"/>
  <c r="F325"/>
  <c r="K325" s="1"/>
  <c r="L325" s="1"/>
  <c r="F30"/>
  <c r="K30" s="1"/>
  <c r="L30" s="1"/>
  <c r="F46"/>
  <c r="K46" s="1"/>
  <c r="L46" s="1"/>
  <c r="F68"/>
  <c r="K68" s="1"/>
  <c r="L68" s="1"/>
  <c r="F86"/>
  <c r="K86" s="1"/>
  <c r="L86" s="1"/>
  <c r="F102"/>
  <c r="K102" s="1"/>
  <c r="L102" s="1"/>
  <c r="F130"/>
  <c r="K130" s="1"/>
  <c r="L130" s="1"/>
  <c r="F18"/>
  <c r="K18" s="1"/>
  <c r="L18" s="1"/>
  <c r="F122"/>
  <c r="K122" s="1"/>
  <c r="L122" s="1"/>
  <c r="F148"/>
  <c r="K148" s="1"/>
  <c r="L148" s="1"/>
  <c r="F13"/>
  <c r="K13" s="1"/>
  <c r="L13" s="1"/>
  <c r="F66"/>
  <c r="K66" s="1"/>
  <c r="L66" s="1"/>
  <c r="F88"/>
  <c r="K88" s="1"/>
  <c r="L88" s="1"/>
  <c r="F104"/>
  <c r="K104" s="1"/>
  <c r="L104" s="1"/>
  <c r="F291"/>
  <c r="K291" s="1"/>
  <c r="L291" s="1"/>
  <c r="F22"/>
  <c r="K22" s="1"/>
  <c r="L22" s="1"/>
  <c r="F40"/>
  <c r="K40" s="1"/>
  <c r="L40" s="1"/>
  <c r="F275"/>
  <c r="K275" s="1"/>
  <c r="L275" s="1"/>
  <c r="F139"/>
  <c r="K139" s="1"/>
  <c r="L139" s="1"/>
  <c r="F137"/>
  <c r="K137" s="1"/>
  <c r="L137" s="1"/>
  <c r="F257"/>
  <c r="K257" s="1"/>
  <c r="L257" s="1"/>
  <c r="F287"/>
  <c r="K287" s="1"/>
  <c r="L287" s="1"/>
  <c r="F318"/>
  <c r="K318" s="1"/>
  <c r="L318" s="1"/>
  <c r="F284"/>
  <c r="K284" s="1"/>
  <c r="L284" s="1"/>
  <c r="F316"/>
  <c r="K316" s="1"/>
  <c r="L316" s="1"/>
  <c r="F296"/>
  <c r="K296" s="1"/>
  <c r="L296" s="1"/>
  <c r="L29" i="11"/>
  <c r="L24" i="10"/>
  <c r="J260" i="12"/>
  <c r="J278"/>
  <c r="J327"/>
  <c r="H300"/>
  <c r="H278"/>
  <c r="H53"/>
  <c r="H161"/>
  <c r="H260"/>
  <c r="K164" l="1"/>
  <c r="L164" s="1"/>
  <c r="L251" s="1"/>
  <c r="F251"/>
  <c r="K251" s="1"/>
  <c r="F53"/>
  <c r="K53" s="1"/>
  <c r="K28"/>
  <c r="L28" s="1"/>
  <c r="L53" s="1"/>
  <c r="K56"/>
  <c r="L56" s="1"/>
  <c r="L70" s="1"/>
  <c r="F70"/>
  <c r="K70" s="1"/>
  <c r="F161"/>
  <c r="K161" s="1"/>
  <c r="K116"/>
  <c r="L116" s="1"/>
  <c r="L161" s="1"/>
  <c r="K73"/>
  <c r="L73" s="1"/>
  <c r="L113" s="1"/>
  <c r="F113"/>
  <c r="K113" s="1"/>
  <c r="F300"/>
  <c r="K300" s="1"/>
  <c r="K281"/>
  <c r="L281" s="1"/>
  <c r="L300" s="1"/>
  <c r="K254"/>
  <c r="L254" s="1"/>
  <c r="L260" s="1"/>
  <c r="F260"/>
  <c r="K260" s="1"/>
  <c r="J341"/>
  <c r="J340"/>
  <c r="K9"/>
  <c r="L9" s="1"/>
  <c r="L25" s="1"/>
  <c r="F25"/>
  <c r="K25" s="1"/>
  <c r="F278"/>
  <c r="K278" s="1"/>
  <c r="K263"/>
  <c r="L263" s="1"/>
  <c r="L278" s="1"/>
  <c r="F327"/>
  <c r="K303"/>
  <c r="L303" s="1"/>
  <c r="L327" s="1"/>
  <c r="L329" s="1"/>
  <c r="H341"/>
  <c r="H340"/>
  <c r="F341" l="1"/>
  <c r="K327"/>
  <c r="K340" s="1"/>
  <c r="F340"/>
</calcChain>
</file>

<file path=xl/comments1.xml><?xml version="1.0" encoding="utf-8"?>
<comments xmlns="http://schemas.openxmlformats.org/spreadsheetml/2006/main">
  <authors>
    <author>MB LAN</author>
  </authors>
  <commentList>
    <comment ref="G344" authorId="0">
      <text>
        <r>
          <rPr>
            <sz val="8"/>
            <color indexed="81"/>
            <rFont val="Tahoma"/>
            <family val="2"/>
          </rPr>
          <t xml:space="preserve">Actual boxes received
</t>
        </r>
      </text>
    </comment>
  </commentList>
</comments>
</file>

<file path=xl/sharedStrings.xml><?xml version="1.0" encoding="utf-8"?>
<sst xmlns="http://schemas.openxmlformats.org/spreadsheetml/2006/main" count="1475" uniqueCount="662">
  <si>
    <t>Budget in 60460 for Records Services</t>
  </si>
  <si>
    <t>Comparison to FY16 Budget Allocation</t>
  </si>
  <si>
    <t>FY17 % of Total</t>
  </si>
  <si>
    <t>FY17 Budget Allocation</t>
  </si>
  <si>
    <t>FY16 % of Total</t>
  </si>
  <si>
    <t>FY16 Budget Published</t>
  </si>
  <si>
    <t>% Change FY16 to FY17</t>
  </si>
  <si>
    <t>Change in $'s Allocated</t>
  </si>
  <si>
    <t>FY17 Allocation for Records Services</t>
  </si>
  <si>
    <t>Record Actions</t>
  </si>
  <si>
    <t>% of  Total</t>
  </si>
  <si>
    <t>Items Accessioned</t>
  </si>
  <si>
    <t>% of Total</t>
  </si>
  <si>
    <t>Items Stored</t>
  </si>
  <si>
    <t>Average of %'s</t>
  </si>
  <si>
    <t>DCA</t>
  </si>
  <si>
    <t>DCM</t>
  </si>
  <si>
    <t>DCS</t>
  </si>
  <si>
    <t>DCJ</t>
  </si>
  <si>
    <t>DCHS</t>
  </si>
  <si>
    <t>HD</t>
  </si>
  <si>
    <t>LIB</t>
  </si>
  <si>
    <t>NON DEPT</t>
  </si>
  <si>
    <t>DA</t>
  </si>
  <si>
    <t>MCSO</t>
  </si>
  <si>
    <t>FY16 Budget Allocation</t>
  </si>
  <si>
    <t>FY16 Allocation for Records Services</t>
  </si>
  <si>
    <t>Records Center Activities</t>
  </si>
  <si>
    <t>FY15 for FY17</t>
  </si>
  <si>
    <t>Record</t>
  </si>
  <si>
    <t xml:space="preserve">% of </t>
  </si>
  <si>
    <t>Items</t>
  </si>
  <si>
    <t>Average</t>
  </si>
  <si>
    <t>AGCCD</t>
  </si>
  <si>
    <t>Out</t>
  </si>
  <si>
    <t>In</t>
  </si>
  <si>
    <t>Actions</t>
  </si>
  <si>
    <t>Total</t>
  </si>
  <si>
    <t>Accessioned</t>
  </si>
  <si>
    <t>Stored</t>
  </si>
  <si>
    <t>of %'s</t>
  </si>
  <si>
    <t>F&amp;PM/Administration</t>
  </si>
  <si>
    <t>005, 417</t>
  </si>
  <si>
    <t>F&amp;PM/Budget and Finance</t>
  </si>
  <si>
    <t>419</t>
  </si>
  <si>
    <t>F&amp;PM/Contracts &amp; Procurement</t>
  </si>
  <si>
    <t>418</t>
  </si>
  <si>
    <t>F&amp;PM/Operations &amp; Maintenance</t>
  </si>
  <si>
    <t>252</t>
  </si>
  <si>
    <t>F&amp;PM/Planning</t>
  </si>
  <si>
    <t>410</t>
  </si>
  <si>
    <t>F&amp;PM/Property Management</t>
  </si>
  <si>
    <t>420</t>
  </si>
  <si>
    <t>Finance &amp; Administration</t>
  </si>
  <si>
    <t>556</t>
  </si>
  <si>
    <t>Fleet Operations &amp; Electronic Services</t>
  </si>
  <si>
    <t>187, 304</t>
  </si>
  <si>
    <t>Human Resources - DCA/DCM/Non-D</t>
  </si>
  <si>
    <t>018</t>
  </si>
  <si>
    <t>IT/Administration</t>
  </si>
  <si>
    <t>030</t>
  </si>
  <si>
    <t>IT/Infrastructure/Security</t>
  </si>
  <si>
    <t>525</t>
  </si>
  <si>
    <t>IT/SAP Support</t>
  </si>
  <si>
    <t>408</t>
  </si>
  <si>
    <t>Strategic Sourcing, Contracts &amp; Procurement</t>
  </si>
  <si>
    <t>558, 563</t>
  </si>
  <si>
    <t>176, 259</t>
  </si>
  <si>
    <t>565</t>
  </si>
  <si>
    <t>004</t>
  </si>
  <si>
    <t>226</t>
  </si>
  <si>
    <t>010, 145</t>
  </si>
  <si>
    <t>DART/Customer Service/GIS, Cartography &amp; Parcel Mgmt</t>
  </si>
  <si>
    <t>015</t>
  </si>
  <si>
    <t>DART/Customer Service/Recording</t>
  </si>
  <si>
    <t>009</t>
  </si>
  <si>
    <t>DART/Property Valuation/Appraisal</t>
  </si>
  <si>
    <t>007</t>
  </si>
  <si>
    <t>DART/Special Programs/BOPTA</t>
  </si>
  <si>
    <t>013, 106</t>
  </si>
  <si>
    <t>DART/Special Programs/Exemptions</t>
  </si>
  <si>
    <t>008</t>
  </si>
  <si>
    <t>011, 122</t>
  </si>
  <si>
    <t>116</t>
  </si>
  <si>
    <t>022, 023</t>
  </si>
  <si>
    <t>021</t>
  </si>
  <si>
    <t>228</t>
  </si>
  <si>
    <t>026</t>
  </si>
  <si>
    <t>028</t>
  </si>
  <si>
    <t>532</t>
  </si>
  <si>
    <t>012, 092</t>
  </si>
  <si>
    <t>Finance/Risk Management</t>
  </si>
  <si>
    <t>033</t>
  </si>
  <si>
    <t>Finance/Treasury</t>
  </si>
  <si>
    <t>029</t>
  </si>
  <si>
    <t>Human Resources/Administration</t>
  </si>
  <si>
    <t>019</t>
  </si>
  <si>
    <t>Human Resources/Classification &amp; Compensation</t>
  </si>
  <si>
    <t>391</t>
  </si>
  <si>
    <t>Human Resources/Labor Relations</t>
  </si>
  <si>
    <t>016</t>
  </si>
  <si>
    <t>DCM Total</t>
  </si>
  <si>
    <t>003</t>
  </si>
  <si>
    <t>523</t>
  </si>
  <si>
    <t>524</t>
  </si>
  <si>
    <t>115, 146, 239, 521</t>
  </si>
  <si>
    <t>017</t>
  </si>
  <si>
    <t>Land Use Planning</t>
  </si>
  <si>
    <t>126</t>
  </si>
  <si>
    <t>LUT/Administrative Support</t>
  </si>
  <si>
    <t>520</t>
  </si>
  <si>
    <t>LUT/Bridge Operations &amp; Maintenance</t>
  </si>
  <si>
    <t>263</t>
  </si>
  <si>
    <t>LUT/Fiscal</t>
  </si>
  <si>
    <t>519</t>
  </si>
  <si>
    <t>LUT/Road Maintenance</t>
  </si>
  <si>
    <t>503</t>
  </si>
  <si>
    <t>140</t>
  </si>
  <si>
    <t>502</t>
  </si>
  <si>
    <t>120</t>
  </si>
  <si>
    <t>341</t>
  </si>
  <si>
    <t>541</t>
  </si>
  <si>
    <t>568</t>
  </si>
  <si>
    <t>160</t>
  </si>
  <si>
    <t>272</t>
  </si>
  <si>
    <t>174</t>
  </si>
  <si>
    <t>Centralized Intake</t>
  </si>
  <si>
    <t>373</t>
  </si>
  <si>
    <t>Detention Services</t>
  </si>
  <si>
    <t>260</t>
  </si>
  <si>
    <t>Detention Alternatives</t>
  </si>
  <si>
    <t>349</t>
  </si>
  <si>
    <t>Director's Office</t>
  </si>
  <si>
    <t>156</t>
  </si>
  <si>
    <t>Domestic Violence</t>
  </si>
  <si>
    <t>320</t>
  </si>
  <si>
    <t>318</t>
  </si>
  <si>
    <t>517</t>
  </si>
  <si>
    <t>173</t>
  </si>
  <si>
    <t>442, 494</t>
  </si>
  <si>
    <t>231</t>
  </si>
  <si>
    <t>481</t>
  </si>
  <si>
    <t>180</t>
  </si>
  <si>
    <t>339</t>
  </si>
  <si>
    <t>371</t>
  </si>
  <si>
    <t>Juvenile Justice Central Records</t>
  </si>
  <si>
    <t>074</t>
  </si>
  <si>
    <t>Juvenile Justice Informal Intervention Team</t>
  </si>
  <si>
    <t>351</t>
  </si>
  <si>
    <t>Juvenile Justice Residental Alcohol &amp; Drug Unit</t>
  </si>
  <si>
    <t>474</t>
  </si>
  <si>
    <t>Medium Risk Supervision</t>
  </si>
  <si>
    <t>561</t>
  </si>
  <si>
    <t>Mental Health Unit (MTMX)</t>
  </si>
  <si>
    <t>513</t>
  </si>
  <si>
    <t>Multi-Systemic Treatment Team</t>
  </si>
  <si>
    <t>352</t>
  </si>
  <si>
    <t>Northeast Probation &amp; Parole</t>
  </si>
  <si>
    <t>175</t>
  </si>
  <si>
    <t>Pre-Sentence Investigation</t>
  </si>
  <si>
    <t>317</t>
  </si>
  <si>
    <t>Pre-Trial Release Services</t>
  </si>
  <si>
    <t>353</t>
  </si>
  <si>
    <t>Reduced Supervision Team</t>
  </si>
  <si>
    <t>500</t>
  </si>
  <si>
    <t>Research &amp; Evaluation</t>
  </si>
  <si>
    <t>347</t>
  </si>
  <si>
    <t>River Rock Program</t>
  </si>
  <si>
    <t>489</t>
  </si>
  <si>
    <t>Sex Offender Unit (MTSX)</t>
  </si>
  <si>
    <t>508</t>
  </si>
  <si>
    <t>Transition Services</t>
  </si>
  <si>
    <t>185</t>
  </si>
  <si>
    <t>Volunteer Services</t>
  </si>
  <si>
    <t>370</t>
  </si>
  <si>
    <t>West Probation &amp; Parole</t>
  </si>
  <si>
    <t>182</t>
  </si>
  <si>
    <t>Work Release Center</t>
  </si>
  <si>
    <t>184</t>
  </si>
  <si>
    <t>DCJ Total</t>
  </si>
  <si>
    <t>154</t>
  </si>
  <si>
    <t>153</t>
  </si>
  <si>
    <t>227</t>
  </si>
  <si>
    <t>493, 564, 566</t>
  </si>
  <si>
    <t>385</t>
  </si>
  <si>
    <t>141</t>
  </si>
  <si>
    <t>Business Services - Contracts</t>
  </si>
  <si>
    <t>092, 296</t>
  </si>
  <si>
    <t>Business Services - Finance</t>
  </si>
  <si>
    <t>035, 306</t>
  </si>
  <si>
    <t>Business Services - Human Resources</t>
  </si>
  <si>
    <t>380</t>
  </si>
  <si>
    <t>Child &amp; Adolescent Treatment Services</t>
  </si>
  <si>
    <t>164</t>
  </si>
  <si>
    <t>Clearinghouse</t>
  </si>
  <si>
    <t>413</t>
  </si>
  <si>
    <t>135</t>
  </si>
  <si>
    <t>079</t>
  </si>
  <si>
    <t>438</t>
  </si>
  <si>
    <t>444</t>
  </si>
  <si>
    <t>085</t>
  </si>
  <si>
    <t>449</t>
  </si>
  <si>
    <t>487</t>
  </si>
  <si>
    <t>439</t>
  </si>
  <si>
    <t>447</t>
  </si>
  <si>
    <t>DD/Regional Crisis Diversion Services</t>
  </si>
  <si>
    <t>448</t>
  </si>
  <si>
    <t>Domestic Violence Coordinator's Office</t>
  </si>
  <si>
    <t>505</t>
  </si>
  <si>
    <t>East Aging Services Office</t>
  </si>
  <si>
    <t>245</t>
  </si>
  <si>
    <t>Mental Health &amp; Addiction Svcs./Admin.</t>
  </si>
  <si>
    <t>078</t>
  </si>
  <si>
    <t>Mental Health &amp; Addiction Svcs./Quality Mgmt.</t>
  </si>
  <si>
    <t>544</t>
  </si>
  <si>
    <t>Mid-Area Aging &amp; Disability Services Office</t>
  </si>
  <si>
    <t>039, 453</t>
  </si>
  <si>
    <t>Northeast Aging Services Office</t>
  </si>
  <si>
    <t>036</t>
  </si>
  <si>
    <t>OSCP Administration</t>
  </si>
  <si>
    <t>038</t>
  </si>
  <si>
    <t>OSCP Community Partnerships</t>
  </si>
  <si>
    <t>479</t>
  </si>
  <si>
    <t>OSCP Community Services - Housing &amp; Public Works</t>
  </si>
  <si>
    <t>415</t>
  </si>
  <si>
    <t>OSCP Community Services - HSP/EHA/Winter Shelter</t>
  </si>
  <si>
    <t>294</t>
  </si>
  <si>
    <t>OSCP Contracts</t>
  </si>
  <si>
    <t>483</t>
  </si>
  <si>
    <t>OSCP Energy Programs</t>
  </si>
  <si>
    <t>416</t>
  </si>
  <si>
    <t>OSCP Program Support/Grant Administration</t>
  </si>
  <si>
    <t>414, 485</t>
  </si>
  <si>
    <t>OSCP Program Support/Personnel/Training</t>
  </si>
  <si>
    <t>484</t>
  </si>
  <si>
    <t>OSCP School Linked Services</t>
  </si>
  <si>
    <t>412</t>
  </si>
  <si>
    <t>DCFS Youth Program Office</t>
  </si>
  <si>
    <t>274</t>
  </si>
  <si>
    <t>Public Guardian</t>
  </si>
  <si>
    <t>041</t>
  </si>
  <si>
    <t>Regional Crisis Diversion Svcs/Region 1</t>
  </si>
  <si>
    <t>538</t>
  </si>
  <si>
    <t>Southeast Aging Services Office</t>
  </si>
  <si>
    <t>108</t>
  </si>
  <si>
    <t>West Aging Services Office</t>
  </si>
  <si>
    <t>042</t>
  </si>
  <si>
    <t>DCHS Total</t>
  </si>
  <si>
    <t>309</t>
  </si>
  <si>
    <t>165</t>
  </si>
  <si>
    <t>379</t>
  </si>
  <si>
    <t>300</t>
  </si>
  <si>
    <t>109</t>
  </si>
  <si>
    <t>061</t>
  </si>
  <si>
    <t>Coalition of Community Health Clinics</t>
  </si>
  <si>
    <t>400</t>
  </si>
  <si>
    <t>Corrections Health</t>
  </si>
  <si>
    <t>117, 357</t>
  </si>
  <si>
    <t xml:space="preserve">Corrections Health - Juvenile Services </t>
  </si>
  <si>
    <t>161</t>
  </si>
  <si>
    <t>Dental Services - Administration</t>
  </si>
  <si>
    <t>047, 283</t>
  </si>
  <si>
    <t>Dental Access Program</t>
  </si>
  <si>
    <t>278</t>
  </si>
  <si>
    <t>240</t>
  </si>
  <si>
    <t>048</t>
  </si>
  <si>
    <t>446, 542</t>
  </si>
  <si>
    <t>457</t>
  </si>
  <si>
    <t>497, 480</t>
  </si>
  <si>
    <t>049</t>
  </si>
  <si>
    <t>458</t>
  </si>
  <si>
    <t>488, 534</t>
  </si>
  <si>
    <t>398</t>
  </si>
  <si>
    <t>Emergency Medical Services</t>
  </si>
  <si>
    <t>495, 051</t>
  </si>
  <si>
    <t>Environmental Health Services</t>
  </si>
  <si>
    <t>144</t>
  </si>
  <si>
    <t>Gateway WIC</t>
  </si>
  <si>
    <t>290</t>
  </si>
  <si>
    <t>George Middle SBHC</t>
  </si>
  <si>
    <t>224</t>
  </si>
  <si>
    <t>Grant SBHC</t>
  </si>
  <si>
    <t>062</t>
  </si>
  <si>
    <t>Health Officer</t>
  </si>
  <si>
    <t>150</t>
  </si>
  <si>
    <t>Healthy Birth Initiative</t>
  </si>
  <si>
    <t>343</t>
  </si>
  <si>
    <t>HIV Care Services</t>
  </si>
  <si>
    <t>121</t>
  </si>
  <si>
    <t>HIV &amp; Hepititis C Community Programs</t>
  </si>
  <si>
    <t>402</t>
  </si>
  <si>
    <t>HIV Health Services Center</t>
  </si>
  <si>
    <t>151</t>
  </si>
  <si>
    <t>Human Resources</t>
  </si>
  <si>
    <t>305</t>
  </si>
  <si>
    <t>Immunization Unit</t>
  </si>
  <si>
    <t>083</t>
  </si>
  <si>
    <t>Information Systems</t>
  </si>
  <si>
    <t>040</t>
  </si>
  <si>
    <t>Jefferson SBHC</t>
  </si>
  <si>
    <t>055</t>
  </si>
  <si>
    <t>La Clinica de Buena Salud</t>
  </si>
  <si>
    <t>178</t>
  </si>
  <si>
    <t>Laboratory Services</t>
  </si>
  <si>
    <t>056</t>
  </si>
  <si>
    <t>Lane Middle SBHC</t>
  </si>
  <si>
    <t>302</t>
  </si>
  <si>
    <t>Lead Poisoning Prevention Program</t>
  </si>
  <si>
    <t>405</t>
  </si>
  <si>
    <t>Lincoln Park SBHC</t>
  </si>
  <si>
    <t>225</t>
  </si>
  <si>
    <t>Medical Accounts Receivable</t>
  </si>
  <si>
    <t>168</t>
  </si>
  <si>
    <t>Madison SBHC</t>
  </si>
  <si>
    <t>063</t>
  </si>
  <si>
    <t>Marshall SBHC</t>
  </si>
  <si>
    <t>057</t>
  </si>
  <si>
    <t>Medical Examiner</t>
  </si>
  <si>
    <t>081</t>
  </si>
  <si>
    <t>Medical Examiner, State</t>
  </si>
  <si>
    <t>082</t>
  </si>
  <si>
    <t>Medical Records Management</t>
  </si>
  <si>
    <t>045</t>
  </si>
  <si>
    <t>Mid County Dental Clinic</t>
  </si>
  <si>
    <t>127</t>
  </si>
  <si>
    <t>Mid County Health Clinic</t>
  </si>
  <si>
    <t>132</t>
  </si>
  <si>
    <t>Mid County Pharmacy</t>
  </si>
  <si>
    <t>350</t>
  </si>
  <si>
    <t>MultiCare Dental</t>
  </si>
  <si>
    <t>270</t>
  </si>
  <si>
    <t>Northeast Dental Clinic</t>
  </si>
  <si>
    <t>059</t>
  </si>
  <si>
    <t>Northeast Field Office</t>
  </si>
  <si>
    <t>066</t>
  </si>
  <si>
    <t>Northeast Health Clinic</t>
  </si>
  <si>
    <t>058</t>
  </si>
  <si>
    <t>Northeast Healthy Start</t>
  </si>
  <si>
    <t>522</t>
  </si>
  <si>
    <t>Northeast Pharmacy</t>
  </si>
  <si>
    <t>553</t>
  </si>
  <si>
    <t>Northeast WIC</t>
  </si>
  <si>
    <t>044</t>
  </si>
  <si>
    <t>ECS Willamette North</t>
  </si>
  <si>
    <t>069</t>
  </si>
  <si>
    <t>North Nurse Family Partnership</t>
  </si>
  <si>
    <t>539</t>
  </si>
  <si>
    <t>North Portland Health Clinic</t>
  </si>
  <si>
    <t>043</t>
  </si>
  <si>
    <t>North Portland Pharmacy</t>
  </si>
  <si>
    <t>324</t>
  </si>
  <si>
    <t>Occupational Health</t>
  </si>
  <si>
    <t>284</t>
  </si>
  <si>
    <t>Pharmacies, Clinic</t>
  </si>
  <si>
    <t>440</t>
  </si>
  <si>
    <t>Parkrose SBHC</t>
  </si>
  <si>
    <t>064</t>
  </si>
  <si>
    <t>Planning &amp; Development</t>
  </si>
  <si>
    <t>315</t>
  </si>
  <si>
    <t>P&amp;D/Program Design &amp; Evaluation</t>
  </si>
  <si>
    <t>490, 536</t>
  </si>
  <si>
    <t>Portland Womens' Health Study</t>
  </si>
  <si>
    <t>478</t>
  </si>
  <si>
    <t>Portsmouth SBHC</t>
  </si>
  <si>
    <t>288</t>
  </si>
  <si>
    <t>Primary Care Clinics - Administration</t>
  </si>
  <si>
    <t>381</t>
  </si>
  <si>
    <t>Rockwood Community Clinic</t>
  </si>
  <si>
    <t>445</t>
  </si>
  <si>
    <t>Rockwood Dental Office</t>
  </si>
  <si>
    <t>548</t>
  </si>
  <si>
    <t>Roosevelt SBHC</t>
  </si>
  <si>
    <t>065</t>
  </si>
  <si>
    <t>SBHC Administration</t>
  </si>
  <si>
    <t>450</t>
  </si>
  <si>
    <t>School &amp; Community Dental Services</t>
  </si>
  <si>
    <t>105</t>
  </si>
  <si>
    <t>Southeast Dental Clinic</t>
  </si>
  <si>
    <t>060</t>
  </si>
  <si>
    <t>Southeast Health Clinic</t>
  </si>
  <si>
    <t>034</t>
  </si>
  <si>
    <t>STD Clinic &amp; Epidemiology</t>
  </si>
  <si>
    <t>071</t>
  </si>
  <si>
    <t>Support Services - Administration</t>
  </si>
  <si>
    <t>310</t>
  </si>
  <si>
    <t>Tuberculosis Clinic</t>
  </si>
  <si>
    <t>072</t>
  </si>
  <si>
    <t>Vector Control</t>
  </si>
  <si>
    <t>267</t>
  </si>
  <si>
    <t>Westside/Burnside Health Clinic</t>
  </si>
  <si>
    <t>073</t>
  </si>
  <si>
    <t>Westside Pharmacy</t>
  </si>
  <si>
    <t>292</t>
  </si>
  <si>
    <t>157</t>
  </si>
  <si>
    <t>125</t>
  </si>
  <si>
    <t>407</t>
  </si>
  <si>
    <t>406</t>
  </si>
  <si>
    <t>086</t>
  </si>
  <si>
    <t>492</t>
  </si>
  <si>
    <t>087</t>
  </si>
  <si>
    <t>459</t>
  </si>
  <si>
    <t>233</t>
  </si>
  <si>
    <t>234</t>
  </si>
  <si>
    <t>Commissioner, District 3</t>
  </si>
  <si>
    <t>235</t>
  </si>
  <si>
    <t>Commissioner, District 4</t>
  </si>
  <si>
    <t>236</t>
  </si>
  <si>
    <t>County Attorney</t>
  </si>
  <si>
    <t>088</t>
  </si>
  <si>
    <t>County Auditor</t>
  </si>
  <si>
    <t>084</t>
  </si>
  <si>
    <t>Local Public Safety Coordinating Council</t>
  </si>
  <si>
    <t>356</t>
  </si>
  <si>
    <t>020</t>
  </si>
  <si>
    <t>546</t>
  </si>
  <si>
    <t>068</t>
  </si>
  <si>
    <t>089, 090, 091</t>
  </si>
  <si>
    <t>093</t>
  </si>
  <si>
    <t>344</t>
  </si>
  <si>
    <t>094</t>
  </si>
  <si>
    <t>171</t>
  </si>
  <si>
    <t>477</t>
  </si>
  <si>
    <t>District Attorney - Felony Court Division</t>
  </si>
  <si>
    <t>451</t>
  </si>
  <si>
    <t>District Attorney - Juvenile Court Trial Unit</t>
  </si>
  <si>
    <t>114</t>
  </si>
  <si>
    <t>District Attorney - Mental Commitments</t>
  </si>
  <si>
    <t>327</t>
  </si>
  <si>
    <t>District Attorney - Misdemeanor Trial Unit</t>
  </si>
  <si>
    <t>452</t>
  </si>
  <si>
    <t>District Attorney - Office of the District Attorney</t>
  </si>
  <si>
    <t>428</t>
  </si>
  <si>
    <t>550</t>
  </si>
  <si>
    <t>390</t>
  </si>
  <si>
    <t>560</t>
  </si>
  <si>
    <t>337</t>
  </si>
  <si>
    <t>378</t>
  </si>
  <si>
    <t>149</t>
  </si>
  <si>
    <t>095</t>
  </si>
  <si>
    <t>429</t>
  </si>
  <si>
    <t>096</t>
  </si>
  <si>
    <t>097</t>
  </si>
  <si>
    <t>100</t>
  </si>
  <si>
    <t>147</t>
  </si>
  <si>
    <t>MCSO - Counseling</t>
  </si>
  <si>
    <t>098</t>
  </si>
  <si>
    <t>MCSO - Court Services</t>
  </si>
  <si>
    <t>262</t>
  </si>
  <si>
    <t>MCSO - Enforcement/Support</t>
  </si>
  <si>
    <t>496</t>
  </si>
  <si>
    <t>MCSO - Facilities Security, Courthouse</t>
  </si>
  <si>
    <t>111</t>
  </si>
  <si>
    <t>MCSO - Facility Services/Administration</t>
  </si>
  <si>
    <t>432</t>
  </si>
  <si>
    <t>358</t>
  </si>
  <si>
    <t>329</t>
  </si>
  <si>
    <t>308</t>
  </si>
  <si>
    <t>124</t>
  </si>
  <si>
    <t>103</t>
  </si>
  <si>
    <t>533</t>
  </si>
  <si>
    <t>277</t>
  </si>
  <si>
    <t>403, 266</t>
  </si>
  <si>
    <t>102, 264,330</t>
  </si>
  <si>
    <t>MCSO - Planning &amp; Research</t>
  </si>
  <si>
    <t>404</t>
  </si>
  <si>
    <t>MCSO - Records Unit</t>
  </si>
  <si>
    <t>110</t>
  </si>
  <si>
    <t>MCSO Total</t>
  </si>
  <si>
    <t>Agency</t>
  </si>
  <si>
    <t>Statistics from FY15 for FY17</t>
  </si>
  <si>
    <t>549</t>
  </si>
  <si>
    <t>547</t>
  </si>
  <si>
    <t>567</t>
  </si>
  <si>
    <t>Department of County Management</t>
  </si>
  <si>
    <t>Budget Office</t>
  </si>
  <si>
    <t>Chief Financial Officer</t>
  </si>
  <si>
    <t>DART/Administration</t>
  </si>
  <si>
    <t>DART/Application Support</t>
  </si>
  <si>
    <t>DART/Customer Service, Recording &amp; Ownership</t>
  </si>
  <si>
    <t>DART/Tax Operations</t>
  </si>
  <si>
    <t>DART/Tax Title</t>
  </si>
  <si>
    <t>Finance/Accounts Payable</t>
  </si>
  <si>
    <t>Finance/Benefits &amp; Wellness Administration</t>
  </si>
  <si>
    <t>Finance/General Ledger</t>
  </si>
  <si>
    <t>Finance/Payroll</t>
  </si>
  <si>
    <t>Finance/PERS, Deferred Comp, &amp; Tax Reporting</t>
  </si>
  <si>
    <t>Finance/Purchasing</t>
  </si>
  <si>
    <t>Human Resources/HIPAA Privacy Officer</t>
  </si>
  <si>
    <t>530</t>
  </si>
  <si>
    <t>Community Services</t>
  </si>
  <si>
    <t>Animal Control</t>
  </si>
  <si>
    <t>Animal Control/Field Services</t>
  </si>
  <si>
    <t>Animal Control/Shelter Services</t>
  </si>
  <si>
    <t>Elections</t>
  </si>
  <si>
    <t>LUT/Engineering Support</t>
  </si>
  <si>
    <t>465</t>
  </si>
  <si>
    <t>LUT/Roadway Engineering &amp; Operations</t>
  </si>
  <si>
    <t>LUT/Safety</t>
  </si>
  <si>
    <t>Surveyor</t>
  </si>
  <si>
    <t>Department of Community Justice</t>
  </si>
  <si>
    <t>ACJ Administration</t>
  </si>
  <si>
    <t>Alternative Community Services</t>
  </si>
  <si>
    <t>080</t>
  </si>
  <si>
    <t>Assessment &amp; Treatment for Youth &amp; Families (ATYF)</t>
  </si>
  <si>
    <t>Assessment and Referral Center (ARC)</t>
  </si>
  <si>
    <t>Business Services</t>
  </si>
  <si>
    <t>Case Bank</t>
  </si>
  <si>
    <t>Central Probation &amp; Parole</t>
  </si>
  <si>
    <t>Day Reporting Center</t>
  </si>
  <si>
    <t>355</t>
  </si>
  <si>
    <t>DUII Supervision</t>
  </si>
  <si>
    <t>Early Intervention Unit</t>
  </si>
  <si>
    <t>East Probation &amp; Parole (MTEA)</t>
  </si>
  <si>
    <t>Enhanced DUII Bench Probation Program</t>
  </si>
  <si>
    <t>Family Court Services</t>
  </si>
  <si>
    <t>Family Service Unit</t>
  </si>
  <si>
    <t>Gresham Probation &amp; Parole</t>
  </si>
  <si>
    <t>Hearings Unit</t>
  </si>
  <si>
    <t>Juvenile Justice Accountability Programs</t>
  </si>
  <si>
    <t>250</t>
  </si>
  <si>
    <t>Department of County Human Services</t>
  </si>
  <si>
    <t>Addiction Services</t>
  </si>
  <si>
    <t>ADS Director</t>
  </si>
  <si>
    <t>387</t>
  </si>
  <si>
    <t>Adult Care Home Program</t>
  </si>
  <si>
    <t>Adult Mental Health Program</t>
  </si>
  <si>
    <t>Adult Protective Service Program</t>
  </si>
  <si>
    <t>Behavioral Health</t>
  </si>
  <si>
    <t>Business Services - Administration</t>
  </si>
  <si>
    <t>DCFS Children, Youth &amp; Family Services</t>
  </si>
  <si>
    <t>DCHS Directors Office</t>
  </si>
  <si>
    <t>Developmental Disabilities/Administration</t>
  </si>
  <si>
    <t>Developmental Disabilities/Adult Services</t>
  </si>
  <si>
    <t>Developmental Disabilities/Children's Services</t>
  </si>
  <si>
    <t>DD/Community Options Brokerage</t>
  </si>
  <si>
    <t>DD/Operations &amp; Protective Services</t>
  </si>
  <si>
    <t>DD/Quality &amp; Specialized Services</t>
  </si>
  <si>
    <t>Managed Care Administration</t>
  </si>
  <si>
    <t>257</t>
  </si>
  <si>
    <t>Nursing Facilities Office</t>
  </si>
  <si>
    <t>384</t>
  </si>
  <si>
    <t>OSCP Program Support/Budget &amp; Fiscal</t>
  </si>
  <si>
    <t>482</t>
  </si>
  <si>
    <t>Department of Health</t>
  </si>
  <si>
    <t>Accounts Payable, Procurement &amp; Contracting</t>
  </si>
  <si>
    <t>Administration</t>
  </si>
  <si>
    <t>Appointments &amp; Information Center</t>
  </si>
  <si>
    <t>Billie Odegaard Dental Clinic</t>
  </si>
  <si>
    <t>562</t>
  </si>
  <si>
    <t>Binsmead Clinic</t>
  </si>
  <si>
    <t>Children's Assessment Service</t>
  </si>
  <si>
    <t>Cleveland SBHC</t>
  </si>
  <si>
    <t>Disease Prev &amp; Control/Comm.Disease Control</t>
  </si>
  <si>
    <t>ECS Program Management</t>
  </si>
  <si>
    <t>East County Dental Clinic</t>
  </si>
  <si>
    <t>ECS Cascade East</t>
  </si>
  <si>
    <t>East County Health Clinic</t>
  </si>
  <si>
    <t>East County Pharmacy</t>
  </si>
  <si>
    <t>East County Teen Clinic</t>
  </si>
  <si>
    <t>East County WIC</t>
  </si>
  <si>
    <t>Edgefield Manor</t>
  </si>
  <si>
    <t>050</t>
  </si>
  <si>
    <t>Food Handlers</t>
  </si>
  <si>
    <t>392</t>
  </si>
  <si>
    <t>Grants Management &amp; Accounting</t>
  </si>
  <si>
    <t>129</t>
  </si>
  <si>
    <t>Northeast Nurse Family Partnership</t>
  </si>
  <si>
    <t>540</t>
  </si>
  <si>
    <t>Vital Statistics</t>
  </si>
  <si>
    <t>244</t>
  </si>
  <si>
    <t>WIC Administration</t>
  </si>
  <si>
    <t>441</t>
  </si>
  <si>
    <t>Department of Library Services</t>
  </si>
  <si>
    <t>Administrative Services</t>
  </si>
  <si>
    <t>Circulation Services</t>
  </si>
  <si>
    <t>426</t>
  </si>
  <si>
    <t>312</t>
  </si>
  <si>
    <t>Youth Services</t>
  </si>
  <si>
    <t>Non-Departmental</t>
  </si>
  <si>
    <t>Board of County Commissioners</t>
  </si>
  <si>
    <t>456, 559</t>
  </si>
  <si>
    <t>Chair's Office</t>
  </si>
  <si>
    <t>Citizen Involvment</t>
  </si>
  <si>
    <t>Clerk of the Board</t>
  </si>
  <si>
    <t>Commission on Children, Families, &amp; Community</t>
  </si>
  <si>
    <t>Commissioner, District 1</t>
  </si>
  <si>
    <t>Commissioner, District 2</t>
  </si>
  <si>
    <t>Office of Diversity &amp; Equity</t>
  </si>
  <si>
    <t>Public Affairs Office</t>
  </si>
  <si>
    <t>Sustainability</t>
  </si>
  <si>
    <t>Non-Departmental (exc. Regional Drug, State Juvenile Court) Total</t>
  </si>
  <si>
    <t>District Attorney</t>
  </si>
  <si>
    <t>District Attorney - Administrative Services</t>
  </si>
  <si>
    <t>District Attorney - Child Abuse Unit</t>
  </si>
  <si>
    <t>District Attorney - Child Support Enforcement</t>
  </si>
  <si>
    <t>District Attorney - Domestic Violence Unit</t>
  </si>
  <si>
    <t>District Attorney - Family &amp; Community Justice</t>
  </si>
  <si>
    <t>District Attorney - Gresham Trial Unit</t>
  </si>
  <si>
    <t>529</t>
  </si>
  <si>
    <t>District Attorney - Intake</t>
  </si>
  <si>
    <t>107, 113</t>
  </si>
  <si>
    <t>District Attorney - ROCN</t>
  </si>
  <si>
    <t>District Attorney - SED Gresham</t>
  </si>
  <si>
    <t>District Attorney - Unit A</t>
  </si>
  <si>
    <t>District Attorney - Unit B</t>
  </si>
  <si>
    <t>District Attorney - Unit D</t>
  </si>
  <si>
    <t>District Attorney - Victims Assistance</t>
  </si>
  <si>
    <t>DA Total</t>
  </si>
  <si>
    <t>MCSO - Administration</t>
  </si>
  <si>
    <t>MCSO - Auxilliary Services</t>
  </si>
  <si>
    <t>MCSO - Alarm Unit</t>
  </si>
  <si>
    <t>389</t>
  </si>
  <si>
    <t>MCSO - Civil Process Unit</t>
  </si>
  <si>
    <t>MCSO - Classification</t>
  </si>
  <si>
    <t>MCSO - Close Street</t>
  </si>
  <si>
    <t>MCSO - Corrections Administration</t>
  </si>
  <si>
    <t>MCSO - Fiscal</t>
  </si>
  <si>
    <t>MCSO - Inmate Property</t>
  </si>
  <si>
    <t>MCSO - Inspections</t>
  </si>
  <si>
    <t>MCSO - Inverness Jail</t>
  </si>
  <si>
    <t>MCSO - Investigations</t>
  </si>
  <si>
    <t>MCSO - Internal Affairs</t>
  </si>
  <si>
    <t>155</t>
  </si>
  <si>
    <t>MCSO - Logistics</t>
  </si>
  <si>
    <t>MCSO - MCCF</t>
  </si>
  <si>
    <t>MCSO - MCDC</t>
  </si>
  <si>
    <t>MCSO - Human Resources</t>
  </si>
  <si>
    <t>Other - Not Included in Allocation</t>
  </si>
  <si>
    <t>Clackamas County Community Corrections</t>
  </si>
  <si>
    <t>190</t>
  </si>
  <si>
    <t>DGS Director's Office</t>
  </si>
  <si>
    <t>531</t>
  </si>
  <si>
    <t>Multnomah County Drainage District #1</t>
  </si>
  <si>
    <t>501</t>
  </si>
  <si>
    <t>Regional Drug Initiative</t>
  </si>
  <si>
    <t>460</t>
  </si>
  <si>
    <t>State Juvenile Court</t>
  </si>
  <si>
    <t>104</t>
  </si>
  <si>
    <t>FREDS Administration Archival</t>
  </si>
  <si>
    <t>285</t>
  </si>
  <si>
    <t>DCA/Contracts/Materiel Management</t>
  </si>
  <si>
    <t>163</t>
  </si>
  <si>
    <t>DCA/Contracts/Records Management</t>
  </si>
  <si>
    <t>014, 118, 137</t>
  </si>
  <si>
    <t>Other Total</t>
  </si>
  <si>
    <t>Total Minus Other</t>
  </si>
  <si>
    <t>Other</t>
  </si>
  <si>
    <t>Cancelled</t>
  </si>
  <si>
    <t>Actual (Records Center Statistics)</t>
  </si>
  <si>
    <t>Not applicable</t>
  </si>
  <si>
    <t>Sum</t>
  </si>
  <si>
    <t>(calculation method</t>
  </si>
  <si>
    <t>Actual</t>
  </si>
  <si>
    <t>is different)</t>
  </si>
  <si>
    <t>Difference</t>
  </si>
  <si>
    <t>Department of Community Services</t>
  </si>
  <si>
    <t>Non Dept Total</t>
  </si>
  <si>
    <t xml:space="preserve">Library Total </t>
  </si>
  <si>
    <t xml:space="preserve">Health Dept Total </t>
  </si>
  <si>
    <t xml:space="preserve">DCS Total </t>
  </si>
  <si>
    <t xml:space="preserve">DCA Total </t>
  </si>
  <si>
    <t>Budget Records Services in cost element 60460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</si>
</sst>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&quot;$&quot;#,##0"/>
    <numFmt numFmtId="167" formatCode="_(&quot;$&quot;* #,##0_);_(&quot;$&quot;* \(#,##0\);_(&quot;$&quot;* &quot;-&quot;??_);_(@_)"/>
    <numFmt numFmtId="168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" borderId="16" applyNumberFormat="0" applyFont="0" applyAlignment="0" applyProtection="0"/>
    <xf numFmtId="0" fontId="3" fillId="4" borderId="0" applyNumberFormat="0" applyBorder="0" applyAlignment="0" applyProtection="0"/>
    <xf numFmtId="9" fontId="10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3"/>
    <xf numFmtId="0" fontId="1" fillId="0" borderId="0" xfId="3" applyFill="1" applyBorder="1" applyAlignment="1">
      <alignment horizontal="centerContinuous"/>
    </xf>
    <xf numFmtId="0" fontId="2" fillId="0" borderId="0" xfId="3" applyFont="1" applyFill="1" applyBorder="1" applyAlignment="1">
      <alignment horizontal="centerContinuous" wrapText="1"/>
    </xf>
    <xf numFmtId="0" fontId="1" fillId="0" borderId="1" xfId="3" applyBorder="1"/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horizontal="center" vertical="top" wrapText="1"/>
    </xf>
    <xf numFmtId="0" fontId="2" fillId="0" borderId="4" xfId="3" applyFont="1" applyFill="1" applyBorder="1" applyAlignment="1">
      <alignment horizontal="center" vertical="top" wrapText="1"/>
    </xf>
    <xf numFmtId="0" fontId="1" fillId="0" borderId="2" xfId="3" applyFill="1" applyBorder="1" applyAlignment="1"/>
    <xf numFmtId="164" fontId="2" fillId="0" borderId="7" xfId="4" applyNumberFormat="1" applyFont="1" applyBorder="1" applyAlignment="1">
      <alignment horizontal="center" vertical="top" wrapText="1"/>
    </xf>
    <xf numFmtId="10" fontId="2" fillId="0" borderId="8" xfId="4" applyNumberFormat="1" applyFont="1" applyBorder="1" applyAlignment="1">
      <alignment horizontal="center" vertical="top" wrapText="1"/>
    </xf>
    <xf numFmtId="165" fontId="2" fillId="0" borderId="10" xfId="3" applyNumberFormat="1" applyFont="1" applyFill="1" applyBorder="1" applyAlignment="1">
      <alignment vertical="top" wrapText="1"/>
    </xf>
    <xf numFmtId="167" fontId="2" fillId="0" borderId="11" xfId="2" applyNumberFormat="1" applyFont="1" applyFill="1" applyBorder="1" applyAlignment="1">
      <alignment horizontal="center" vertical="center"/>
    </xf>
    <xf numFmtId="0" fontId="1" fillId="0" borderId="12" xfId="3" applyFill="1" applyBorder="1"/>
    <xf numFmtId="10" fontId="2" fillId="0" borderId="10" xfId="3" applyNumberFormat="1" applyFont="1" applyFill="1" applyBorder="1" applyAlignment="1">
      <alignment horizontal="center" vertical="center"/>
    </xf>
    <xf numFmtId="167" fontId="2" fillId="0" borderId="11" xfId="3" applyNumberFormat="1" applyFont="1" applyFill="1" applyBorder="1" applyAlignment="1">
      <alignment horizontal="center" vertical="center"/>
    </xf>
    <xf numFmtId="10" fontId="2" fillId="0" borderId="0" xfId="4" applyNumberFormat="1" applyFont="1" applyFill="1" applyBorder="1"/>
    <xf numFmtId="10" fontId="1" fillId="0" borderId="0" xfId="4" applyNumberFormat="1" applyFill="1"/>
    <xf numFmtId="0" fontId="2" fillId="0" borderId="13" xfId="3" applyFont="1" applyBorder="1"/>
    <xf numFmtId="168" fontId="1" fillId="0" borderId="0" xfId="1" applyNumberFormat="1" applyFont="1" applyBorder="1"/>
    <xf numFmtId="10" fontId="0" fillId="0" borderId="0" xfId="4" applyNumberFormat="1" applyFont="1" applyBorder="1"/>
    <xf numFmtId="10" fontId="0" fillId="0" borderId="14" xfId="4" applyNumberFormat="1" applyFont="1" applyBorder="1"/>
    <xf numFmtId="167" fontId="2" fillId="0" borderId="15" xfId="2" applyNumberFormat="1" applyFont="1" applyFill="1" applyBorder="1"/>
    <xf numFmtId="0" fontId="2" fillId="0" borderId="0" xfId="3" applyFont="1" applyBorder="1"/>
    <xf numFmtId="10" fontId="1" fillId="0" borderId="1" xfId="3" applyNumberFormat="1" applyFont="1" applyFill="1" applyBorder="1"/>
    <xf numFmtId="10" fontId="2" fillId="0" borderId="0" xfId="5" applyNumberFormat="1" applyFont="1" applyFill="1" applyBorder="1"/>
    <xf numFmtId="167" fontId="2" fillId="0" borderId="0" xfId="5" applyNumberFormat="1" applyFont="1" applyFill="1" applyBorder="1"/>
    <xf numFmtId="0" fontId="3" fillId="0" borderId="0" xfId="6" applyFill="1" applyBorder="1"/>
    <xf numFmtId="10" fontId="1" fillId="0" borderId="13" xfId="3" applyNumberFormat="1" applyFont="1" applyFill="1" applyBorder="1"/>
    <xf numFmtId="10" fontId="0" fillId="0" borderId="17" xfId="4" applyNumberFormat="1" applyFont="1" applyBorder="1"/>
    <xf numFmtId="10" fontId="0" fillId="0" borderId="18" xfId="4" applyNumberFormat="1" applyFont="1" applyBorder="1"/>
    <xf numFmtId="0" fontId="2" fillId="0" borderId="12" xfId="3" applyFont="1" applyBorder="1"/>
    <xf numFmtId="10" fontId="1" fillId="0" borderId="10" xfId="3" applyNumberFormat="1" applyFont="1" applyFill="1" applyBorder="1"/>
    <xf numFmtId="167" fontId="2" fillId="0" borderId="0" xfId="2" applyNumberFormat="1" applyFont="1" applyFill="1" applyAlignment="1">
      <alignment horizontal="right"/>
    </xf>
    <xf numFmtId="0" fontId="2" fillId="0" borderId="13" xfId="3" applyFont="1" applyFill="1" applyBorder="1"/>
    <xf numFmtId="168" fontId="0" fillId="0" borderId="0" xfId="1" applyNumberFormat="1" applyFont="1"/>
    <xf numFmtId="10" fontId="1" fillId="0" borderId="0" xfId="3" applyNumberFormat="1"/>
    <xf numFmtId="10" fontId="2" fillId="0" borderId="0" xfId="3" applyNumberFormat="1" applyFont="1" applyFill="1" applyBorder="1"/>
    <xf numFmtId="167" fontId="2" fillId="0" borderId="0" xfId="2" applyNumberFormat="1" applyFont="1" applyFill="1" applyBorder="1"/>
    <xf numFmtId="0" fontId="1" fillId="0" borderId="0" xfId="3" applyFill="1"/>
    <xf numFmtId="10" fontId="1" fillId="0" borderId="0" xfId="3" applyNumberFormat="1" applyFont="1" applyFill="1" applyBorder="1"/>
    <xf numFmtId="166" fontId="1" fillId="0" borderId="0" xfId="3" applyNumberFormat="1" applyFont="1" applyFill="1" applyBorder="1" applyAlignment="1">
      <alignment vertical="top" wrapText="1"/>
    </xf>
    <xf numFmtId="0" fontId="2" fillId="0" borderId="2" xfId="3" applyFont="1" applyFill="1" applyBorder="1"/>
    <xf numFmtId="44" fontId="1" fillId="0" borderId="0" xfId="3" applyNumberFormat="1" applyFont="1" applyFill="1" applyBorder="1"/>
    <xf numFmtId="6" fontId="1" fillId="0" borderId="0" xfId="3" applyNumberFormat="1" applyFill="1" applyBorder="1"/>
    <xf numFmtId="0" fontId="1" fillId="0" borderId="0" xfId="3" applyFill="1" applyBorder="1"/>
    <xf numFmtId="0" fontId="2" fillId="0" borderId="0" xfId="3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Continuous"/>
    </xf>
    <xf numFmtId="0" fontId="2" fillId="0" borderId="0" xfId="5" applyFont="1" applyFill="1" applyBorder="1" applyAlignment="1">
      <alignment horizontal="centerContinuous" wrapText="1"/>
    </xf>
    <xf numFmtId="0" fontId="4" fillId="0" borderId="0" xfId="3" applyFont="1" applyFill="1" applyBorder="1"/>
    <xf numFmtId="0" fontId="1" fillId="0" borderId="0" xfId="3" applyBorder="1" applyAlignment="1"/>
    <xf numFmtId="0" fontId="2" fillId="0" borderId="0" xfId="5" applyFont="1" applyFill="1" applyBorder="1" applyAlignment="1">
      <alignment horizontal="center" vertical="top" wrapText="1"/>
    </xf>
    <xf numFmtId="0" fontId="2" fillId="0" borderId="0" xfId="3" applyFont="1" applyFill="1" applyBorder="1"/>
    <xf numFmtId="0" fontId="1" fillId="0" borderId="0" xfId="3" applyBorder="1"/>
    <xf numFmtId="167" fontId="2" fillId="0" borderId="0" xfId="3" applyNumberFormat="1" applyFont="1" applyFill="1" applyBorder="1"/>
    <xf numFmtId="165" fontId="2" fillId="0" borderId="0" xfId="5" applyNumberFormat="1" applyFont="1" applyFill="1" applyBorder="1" applyAlignment="1">
      <alignment vertical="top" wrapText="1"/>
    </xf>
    <xf numFmtId="167" fontId="2" fillId="0" borderId="0" xfId="5" applyNumberFormat="1" applyFont="1" applyFill="1" applyBorder="1" applyAlignment="1"/>
    <xf numFmtId="168" fontId="1" fillId="0" borderId="0" xfId="1" applyNumberFormat="1" applyFont="1" applyFill="1" applyBorder="1"/>
    <xf numFmtId="10" fontId="0" fillId="0" borderId="0" xfId="4" applyNumberFormat="1" applyFont="1" applyFill="1" applyBorder="1"/>
    <xf numFmtId="10" fontId="0" fillId="0" borderId="14" xfId="4" applyNumberFormat="1" applyFont="1" applyFill="1" applyBorder="1"/>
    <xf numFmtId="0" fontId="1" fillId="0" borderId="0" xfId="3" applyAlignment="1">
      <alignment vertical="top" wrapText="1"/>
    </xf>
    <xf numFmtId="6" fontId="1" fillId="0" borderId="0" xfId="3" applyNumberFormat="1" applyFont="1" applyFill="1" applyBorder="1"/>
    <xf numFmtId="0" fontId="2" fillId="0" borderId="0" xfId="3" applyFont="1" applyBorder="1" applyAlignment="1">
      <alignment vertical="top" wrapText="1"/>
    </xf>
    <xf numFmtId="0" fontId="3" fillId="0" borderId="0" xfId="6" applyFill="1" applyBorder="1" applyAlignment="1">
      <alignment vertical="top" wrapText="1"/>
    </xf>
    <xf numFmtId="0" fontId="2" fillId="0" borderId="10" xfId="3" applyFont="1" applyFill="1" applyBorder="1"/>
    <xf numFmtId="10" fontId="0" fillId="0" borderId="12" xfId="4" applyNumberFormat="1" applyFont="1" applyFill="1" applyBorder="1"/>
    <xf numFmtId="10" fontId="0" fillId="0" borderId="11" xfId="4" applyNumberFormat="1" applyFont="1" applyFill="1" applyBorder="1"/>
    <xf numFmtId="0" fontId="1" fillId="0" borderId="0" xfId="3" applyFont="1" applyFill="1"/>
    <xf numFmtId="49" fontId="2" fillId="0" borderId="0" xfId="3" applyNumberFormat="1" applyFont="1" applyFill="1" applyAlignment="1"/>
    <xf numFmtId="49" fontId="2" fillId="0" borderId="0" xfId="3" applyNumberFormat="1" applyFont="1" applyFill="1"/>
    <xf numFmtId="0" fontId="2" fillId="0" borderId="0" xfId="3" applyNumberFormat="1" applyFont="1" applyFill="1" applyAlignment="1">
      <alignment horizontal="right"/>
    </xf>
    <xf numFmtId="1" fontId="2" fillId="0" borderId="0" xfId="3" applyNumberFormat="1" applyFont="1" applyFill="1" applyAlignment="1">
      <alignment horizontal="right"/>
    </xf>
    <xf numFmtId="10" fontId="2" fillId="0" borderId="0" xfId="4" applyNumberFormat="1" applyFont="1" applyFill="1"/>
    <xf numFmtId="0" fontId="2" fillId="0" borderId="0" xfId="3" applyFont="1" applyFill="1"/>
    <xf numFmtId="164" fontId="2" fillId="0" borderId="0" xfId="4" applyNumberFormat="1" applyFont="1" applyFill="1"/>
    <xf numFmtId="0" fontId="2" fillId="0" borderId="0" xfId="3" applyFont="1" applyFill="1" applyBorder="1" applyAlignment="1">
      <alignment wrapText="1"/>
    </xf>
    <xf numFmtId="0" fontId="2" fillId="5" borderId="1" xfId="3" applyFont="1" applyFill="1" applyBorder="1" applyAlignment="1">
      <alignment horizontal="center"/>
    </xf>
    <xf numFmtId="49" fontId="2" fillId="5" borderId="2" xfId="3" applyNumberFormat="1" applyFont="1" applyFill="1" applyBorder="1" applyAlignment="1">
      <alignment horizontal="center"/>
    </xf>
    <xf numFmtId="0" fontId="2" fillId="5" borderId="2" xfId="3" applyNumberFormat="1" applyFont="1" applyFill="1" applyBorder="1" applyAlignment="1">
      <alignment horizontal="center"/>
    </xf>
    <xf numFmtId="1" fontId="2" fillId="5" borderId="2" xfId="3" applyNumberFormat="1" applyFont="1" applyFill="1" applyBorder="1" applyAlignment="1">
      <alignment horizontal="center"/>
    </xf>
    <xf numFmtId="10" fontId="2" fillId="5" borderId="2" xfId="4" applyNumberFormat="1" applyFont="1" applyFill="1" applyBorder="1" applyAlignment="1">
      <alignment horizontal="center"/>
    </xf>
    <xf numFmtId="0" fontId="2" fillId="5" borderId="2" xfId="3" applyFont="1" applyFill="1" applyBorder="1" applyAlignment="1">
      <alignment horizontal="center"/>
    </xf>
    <xf numFmtId="164" fontId="2" fillId="5" borderId="2" xfId="4" applyNumberFormat="1" applyFont="1" applyFill="1" applyBorder="1" applyAlignment="1">
      <alignment horizontal="center"/>
    </xf>
    <xf numFmtId="10" fontId="2" fillId="5" borderId="2" xfId="3" applyNumberFormat="1" applyFont="1" applyFill="1" applyBorder="1" applyAlignment="1">
      <alignment horizontal="center"/>
    </xf>
    <xf numFmtId="0" fontId="2" fillId="5" borderId="0" xfId="3" applyFont="1" applyFill="1"/>
    <xf numFmtId="49" fontId="2" fillId="5" borderId="0" xfId="3" applyNumberFormat="1" applyFont="1" applyFill="1" applyBorder="1" applyAlignment="1">
      <alignment horizontal="center"/>
    </xf>
    <xf numFmtId="0" fontId="2" fillId="5" borderId="0" xfId="3" applyNumberFormat="1" applyFont="1" applyFill="1" applyBorder="1" applyAlignment="1">
      <alignment horizontal="center"/>
    </xf>
    <xf numFmtId="1" fontId="2" fillId="5" borderId="0" xfId="3" applyNumberFormat="1" applyFont="1" applyFill="1" applyBorder="1" applyAlignment="1">
      <alignment horizontal="center"/>
    </xf>
    <xf numFmtId="10" fontId="2" fillId="5" borderId="0" xfId="4" applyNumberFormat="1" applyFont="1" applyFill="1" applyBorder="1" applyAlignment="1">
      <alignment horizontal="center"/>
    </xf>
    <xf numFmtId="0" fontId="2" fillId="5" borderId="0" xfId="3" applyFont="1" applyFill="1" applyBorder="1" applyAlignment="1">
      <alignment horizontal="center"/>
    </xf>
    <xf numFmtId="164" fontId="2" fillId="5" borderId="0" xfId="4" applyNumberFormat="1" applyFont="1" applyFill="1" applyBorder="1" applyAlignment="1">
      <alignment horizontal="center"/>
    </xf>
    <xf numFmtId="0" fontId="2" fillId="5" borderId="13" xfId="3" applyFont="1" applyFill="1" applyBorder="1" applyAlignment="1">
      <alignment horizontal="center"/>
    </xf>
    <xf numFmtId="49" fontId="5" fillId="5" borderId="12" xfId="3" applyNumberFormat="1" applyFont="1" applyFill="1" applyBorder="1" applyAlignment="1">
      <alignment horizontal="center"/>
    </xf>
    <xf numFmtId="0" fontId="5" fillId="5" borderId="12" xfId="3" applyNumberFormat="1" applyFont="1" applyFill="1" applyBorder="1" applyAlignment="1">
      <alignment horizontal="center"/>
    </xf>
    <xf numFmtId="1" fontId="5" fillId="5" borderId="12" xfId="3" applyNumberFormat="1" applyFont="1" applyFill="1" applyBorder="1" applyAlignment="1">
      <alignment horizontal="center"/>
    </xf>
    <xf numFmtId="10" fontId="2" fillId="5" borderId="12" xfId="4" applyNumberFormat="1" applyFont="1" applyFill="1" applyBorder="1" applyAlignment="1">
      <alignment horizontal="center"/>
    </xf>
    <xf numFmtId="0" fontId="5" fillId="5" borderId="12" xfId="3" applyFont="1" applyFill="1" applyBorder="1" applyAlignment="1">
      <alignment horizontal="center"/>
    </xf>
    <xf numFmtId="164" fontId="2" fillId="5" borderId="12" xfId="4" applyNumberFormat="1" applyFont="1" applyFill="1" applyBorder="1" applyAlignment="1">
      <alignment horizontal="center"/>
    </xf>
    <xf numFmtId="164" fontId="2" fillId="5" borderId="20" xfId="4" applyNumberFormat="1" applyFont="1" applyFill="1" applyBorder="1" applyAlignment="1">
      <alignment horizontal="center"/>
    </xf>
    <xf numFmtId="167" fontId="2" fillId="5" borderId="9" xfId="2" applyNumberFormat="1" applyFont="1" applyFill="1" applyBorder="1" applyAlignment="1">
      <alignment horizontal="center" wrapText="1"/>
    </xf>
    <xf numFmtId="1" fontId="1" fillId="0" borderId="0" xfId="3" applyNumberFormat="1" applyFont="1" applyFill="1" applyAlignment="1">
      <alignment horizontal="right"/>
    </xf>
    <xf numFmtId="10" fontId="1" fillId="0" borderId="0" xfId="4" applyNumberFormat="1" applyFont="1" applyFill="1"/>
    <xf numFmtId="10" fontId="1" fillId="0" borderId="0" xfId="3" applyNumberFormat="1" applyFill="1"/>
    <xf numFmtId="167" fontId="2" fillId="0" borderId="0" xfId="2" applyNumberFormat="1" applyFont="1" applyFill="1"/>
    <xf numFmtId="49" fontId="1" fillId="0" borderId="0" xfId="3" applyNumberFormat="1" applyFill="1"/>
    <xf numFmtId="0" fontId="1" fillId="0" borderId="0" xfId="3" applyNumberFormat="1" applyFill="1" applyAlignment="1">
      <alignment horizontal="right"/>
    </xf>
    <xf numFmtId="49" fontId="1" fillId="0" borderId="0" xfId="3" applyNumberFormat="1" applyFont="1" applyFill="1"/>
    <xf numFmtId="0" fontId="2" fillId="2" borderId="0" xfId="3" applyFont="1" applyFill="1" applyAlignment="1">
      <alignment horizontal="right"/>
    </xf>
    <xf numFmtId="49" fontId="1" fillId="2" borderId="0" xfId="3" applyNumberFormat="1" applyFill="1"/>
    <xf numFmtId="10" fontId="2" fillId="2" borderId="0" xfId="4" applyNumberFormat="1" applyFont="1" applyFill="1" applyAlignment="1">
      <alignment horizontal="right"/>
    </xf>
    <xf numFmtId="164" fontId="1" fillId="0" borderId="0" xfId="4" applyNumberFormat="1" applyFont="1" applyFill="1"/>
    <xf numFmtId="167" fontId="2" fillId="0" borderId="0" xfId="2" applyNumberFormat="1" applyFont="1" applyFill="1" applyAlignment="1"/>
    <xf numFmtId="167" fontId="2" fillId="0" borderId="0" xfId="2" applyNumberFormat="1" applyFont="1" applyFill="1" applyBorder="1" applyAlignment="1">
      <alignment wrapText="1"/>
    </xf>
    <xf numFmtId="164" fontId="2" fillId="5" borderId="21" xfId="4" applyNumberFormat="1" applyFont="1" applyFill="1" applyBorder="1" applyAlignment="1">
      <alignment horizontal="center"/>
    </xf>
    <xf numFmtId="0" fontId="5" fillId="0" borderId="13" xfId="3" applyNumberFormat="1" applyFont="1" applyFill="1" applyBorder="1" applyAlignment="1">
      <alignment horizontal="left"/>
    </xf>
    <xf numFmtId="49" fontId="2" fillId="0" borderId="0" xfId="3" applyNumberFormat="1" applyFont="1" applyFill="1" applyBorder="1"/>
    <xf numFmtId="0" fontId="2" fillId="0" borderId="0" xfId="3" applyNumberFormat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horizontal="right"/>
    </xf>
    <xf numFmtId="164" fontId="2" fillId="0" borderId="0" xfId="4" applyNumberFormat="1" applyFont="1" applyFill="1" applyBorder="1"/>
    <xf numFmtId="0" fontId="2" fillId="5" borderId="3" xfId="3" applyNumberFormat="1" applyFont="1" applyFill="1" applyBorder="1" applyAlignment="1">
      <alignment horizontal="right"/>
    </xf>
    <xf numFmtId="49" fontId="2" fillId="5" borderId="22" xfId="3" applyNumberFormat="1" applyFont="1" applyFill="1" applyBorder="1"/>
    <xf numFmtId="0" fontId="2" fillId="5" borderId="22" xfId="3" applyNumberFormat="1" applyFont="1" applyFill="1" applyBorder="1" applyAlignment="1">
      <alignment horizontal="right"/>
    </xf>
    <xf numFmtId="10" fontId="2" fillId="5" borderId="22" xfId="4" applyNumberFormat="1" applyFont="1" applyFill="1" applyBorder="1" applyAlignment="1">
      <alignment horizontal="right"/>
    </xf>
    <xf numFmtId="167" fontId="2" fillId="5" borderId="22" xfId="2" applyNumberFormat="1" applyFont="1" applyFill="1" applyBorder="1" applyAlignment="1">
      <alignment horizontal="right"/>
    </xf>
    <xf numFmtId="49" fontId="1" fillId="0" borderId="0" xfId="3" applyNumberFormat="1" applyFill="1" applyAlignment="1">
      <alignment wrapText="1"/>
    </xf>
    <xf numFmtId="0" fontId="1" fillId="0" borderId="0" xfId="3" applyFont="1" applyFill="1" applyBorder="1"/>
    <xf numFmtId="10" fontId="2" fillId="0" borderId="0" xfId="3" applyNumberFormat="1" applyFont="1" applyFill="1"/>
    <xf numFmtId="167" fontId="2" fillId="0" borderId="2" xfId="2" applyNumberFormat="1" applyFont="1" applyFill="1" applyBorder="1"/>
    <xf numFmtId="10" fontId="2" fillId="0" borderId="0" xfId="3" applyNumberFormat="1" applyFont="1" applyFill="1" applyAlignment="1">
      <alignment horizontal="right"/>
    </xf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/>
    <xf numFmtId="168" fontId="2" fillId="5" borderId="2" xfId="1" applyNumberFormat="1" applyFont="1" applyFill="1" applyBorder="1" applyAlignment="1">
      <alignment horizontal="center"/>
    </xf>
    <xf numFmtId="168" fontId="2" fillId="5" borderId="0" xfId="1" applyNumberFormat="1" applyFont="1" applyFill="1" applyBorder="1" applyAlignment="1">
      <alignment horizontal="center"/>
    </xf>
    <xf numFmtId="168" fontId="5" fillId="5" borderId="12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/>
    </xf>
    <xf numFmtId="168" fontId="2" fillId="0" borderId="0" xfId="1" applyNumberFormat="1" applyFont="1" applyFill="1" applyBorder="1"/>
    <xf numFmtId="168" fontId="0" fillId="0" borderId="0" xfId="1" applyNumberFormat="1" applyFont="1" applyFill="1" applyAlignment="1">
      <alignment horizontal="right"/>
    </xf>
    <xf numFmtId="168" fontId="1" fillId="0" borderId="0" xfId="1" applyNumberFormat="1" applyFont="1" applyFill="1"/>
    <xf numFmtId="168" fontId="2" fillId="5" borderId="22" xfId="1" applyNumberFormat="1" applyFont="1" applyFill="1" applyBorder="1" applyAlignment="1">
      <alignment horizontal="right"/>
    </xf>
    <xf numFmtId="10" fontId="2" fillId="5" borderId="22" xfId="3" applyNumberFormat="1" applyFont="1" applyFill="1" applyBorder="1" applyAlignment="1">
      <alignment horizontal="right"/>
    </xf>
    <xf numFmtId="0" fontId="1" fillId="0" borderId="13" xfId="3" applyFill="1" applyBorder="1"/>
    <xf numFmtId="49" fontId="1" fillId="0" borderId="0" xfId="3" applyNumberFormat="1" applyFill="1" applyBorder="1"/>
    <xf numFmtId="168" fontId="0" fillId="0" borderId="0" xfId="1" applyNumberFormat="1" applyFont="1" applyFill="1" applyBorder="1" applyAlignment="1">
      <alignment horizontal="right"/>
    </xf>
    <xf numFmtId="168" fontId="1" fillId="0" borderId="0" xfId="1" applyNumberFormat="1" applyFont="1" applyFill="1" applyBorder="1" applyAlignment="1">
      <alignment horizontal="right"/>
    </xf>
    <xf numFmtId="10" fontId="1" fillId="0" borderId="0" xfId="4" applyNumberFormat="1" applyFont="1" applyFill="1" applyBorder="1"/>
    <xf numFmtId="168" fontId="1" fillId="0" borderId="0" xfId="1" applyNumberFormat="1" applyFont="1" applyFill="1" applyAlignment="1">
      <alignment horizontal="right"/>
    </xf>
    <xf numFmtId="10" fontId="2" fillId="0" borderId="0" xfId="4" applyNumberFormat="1" applyFont="1" applyFill="1" applyAlignment="1"/>
    <xf numFmtId="10" fontId="0" fillId="0" borderId="0" xfId="4" applyNumberFormat="1" applyFont="1" applyFill="1"/>
    <xf numFmtId="10" fontId="2" fillId="5" borderId="22" xfId="4" applyNumberFormat="1" applyFont="1" applyFill="1" applyBorder="1"/>
    <xf numFmtId="168" fontId="2" fillId="5" borderId="22" xfId="1" applyNumberFormat="1" applyFont="1" applyFill="1" applyBorder="1"/>
    <xf numFmtId="0" fontId="1" fillId="0" borderId="13" xfId="3" applyFont="1" applyFill="1" applyBorder="1"/>
    <xf numFmtId="49" fontId="1" fillId="0" borderId="0" xfId="3" applyNumberFormat="1" applyFont="1" applyFill="1" applyBorder="1"/>
    <xf numFmtId="0" fontId="5" fillId="0" borderId="0" xfId="3" applyFont="1" applyFill="1"/>
    <xf numFmtId="49" fontId="6" fillId="0" borderId="0" xfId="3" applyNumberFormat="1" applyFont="1" applyFill="1"/>
    <xf numFmtId="0" fontId="6" fillId="0" borderId="0" xfId="3" applyNumberFormat="1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0" fontId="6" fillId="0" borderId="0" xfId="3" applyFont="1" applyFill="1"/>
    <xf numFmtId="44" fontId="0" fillId="0" borderId="0" xfId="2" applyFont="1" applyFill="1"/>
    <xf numFmtId="0" fontId="1" fillId="0" borderId="0" xfId="3" applyFill="1" applyAlignment="1">
      <alignment vertical="top" wrapText="1" shrinkToFit="1"/>
    </xf>
    <xf numFmtId="0" fontId="2" fillId="0" borderId="14" xfId="3" applyFont="1" applyFill="1" applyBorder="1"/>
    <xf numFmtId="0" fontId="2" fillId="0" borderId="11" xfId="3" applyFont="1" applyFill="1" applyBorder="1"/>
    <xf numFmtId="167" fontId="2" fillId="0" borderId="0" xfId="2" applyNumberFormat="1" applyFont="1" applyFill="1" applyBorder="1" applyAlignment="1">
      <alignment horizontal="center"/>
    </xf>
    <xf numFmtId="0" fontId="1" fillId="0" borderId="14" xfId="3" applyFill="1" applyBorder="1"/>
    <xf numFmtId="0" fontId="1" fillId="0" borderId="0" xfId="3" applyNumberFormat="1" applyFill="1" applyAlignment="1">
      <alignment horizontal="center"/>
    </xf>
    <xf numFmtId="1" fontId="1" fillId="0" borderId="0" xfId="3" applyNumberFormat="1" applyFont="1" applyFill="1" applyAlignment="1">
      <alignment horizontal="center"/>
    </xf>
    <xf numFmtId="167" fontId="2" fillId="2" borderId="0" xfId="2" applyNumberFormat="1" applyFont="1" applyFill="1" applyAlignment="1">
      <alignment horizontal="right"/>
    </xf>
    <xf numFmtId="0" fontId="1" fillId="0" borderId="0" xfId="3" applyNumberFormat="1" applyFont="1" applyFill="1" applyAlignment="1">
      <alignment horizontal="right"/>
    </xf>
    <xf numFmtId="0" fontId="2" fillId="0" borderId="0" xfId="3" applyFont="1" applyFill="1" applyAlignment="1">
      <alignment horizontal="right" wrapText="1"/>
    </xf>
    <xf numFmtId="49" fontId="2" fillId="0" borderId="0" xfId="3" applyNumberFormat="1" applyFont="1" applyFill="1" applyAlignment="1">
      <alignment horizontal="right"/>
    </xf>
    <xf numFmtId="0" fontId="7" fillId="0" borderId="0" xfId="3" applyFont="1" applyFill="1"/>
    <xf numFmtId="49" fontId="7" fillId="0" borderId="0" xfId="3" applyNumberFormat="1" applyFont="1" applyFill="1"/>
    <xf numFmtId="0" fontId="7" fillId="0" borderId="0" xfId="3" applyNumberFormat="1" applyFont="1" applyFill="1" applyAlignment="1">
      <alignment horizontal="right"/>
    </xf>
    <xf numFmtId="10" fontId="7" fillId="0" borderId="0" xfId="4" applyNumberFormat="1" applyFont="1" applyFill="1"/>
    <xf numFmtId="10" fontId="7" fillId="0" borderId="0" xfId="3" applyNumberFormat="1" applyFont="1" applyFill="1"/>
    <xf numFmtId="167" fontId="7" fillId="0" borderId="0" xfId="2" applyNumberFormat="1" applyFont="1" applyFill="1"/>
    <xf numFmtId="167" fontId="8" fillId="0" borderId="0" xfId="2" applyNumberFormat="1" applyFont="1" applyFill="1"/>
    <xf numFmtId="10" fontId="8" fillId="0" borderId="0" xfId="4" applyNumberFormat="1" applyFont="1" applyFill="1"/>
    <xf numFmtId="0" fontId="8" fillId="0" borderId="0" xfId="3" applyFont="1" applyFill="1" applyAlignment="1">
      <alignment horizontal="right"/>
    </xf>
    <xf numFmtId="49" fontId="8" fillId="0" borderId="0" xfId="3" applyNumberFormat="1" applyFont="1" applyFill="1" applyAlignment="1">
      <alignment horizontal="right"/>
    </xf>
    <xf numFmtId="10" fontId="8" fillId="0" borderId="0" xfId="4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0" fontId="8" fillId="0" borderId="0" xfId="3" applyFont="1" applyFill="1"/>
    <xf numFmtId="0" fontId="2" fillId="0" borderId="0" xfId="3" applyFont="1" applyFill="1" applyAlignment="1">
      <alignment horizontal="right" vertical="top" wrapText="1"/>
    </xf>
    <xf numFmtId="0" fontId="2" fillId="0" borderId="0" xfId="3" applyFont="1" applyFill="1" applyAlignment="1">
      <alignment horizontal="right"/>
    </xf>
    <xf numFmtId="10" fontId="2" fillId="0" borderId="0" xfId="4" applyNumberFormat="1" applyFont="1" applyFill="1" applyAlignment="1">
      <alignment horizontal="right"/>
    </xf>
    <xf numFmtId="0" fontId="7" fillId="0" borderId="0" xfId="3" applyFont="1" applyFill="1" applyAlignment="1">
      <alignment horizontal="right"/>
    </xf>
    <xf numFmtId="1" fontId="7" fillId="0" borderId="0" xfId="3" applyNumberFormat="1" applyFont="1" applyFill="1" applyAlignment="1">
      <alignment horizontal="right"/>
    </xf>
    <xf numFmtId="0" fontId="1" fillId="0" borderId="0" xfId="3" applyFill="1" applyAlignment="1">
      <alignment horizontal="right"/>
    </xf>
    <xf numFmtId="49" fontId="1" fillId="0" borderId="0" xfId="3" applyNumberFormat="1" applyFill="1" applyAlignment="1">
      <alignment horizontal="right"/>
    </xf>
    <xf numFmtId="0" fontId="2" fillId="5" borderId="23" xfId="3" applyFont="1" applyFill="1" applyBorder="1" applyAlignment="1">
      <alignment horizontal="center"/>
    </xf>
    <xf numFmtId="0" fontId="5" fillId="5" borderId="24" xfId="3" applyFont="1" applyFill="1" applyBorder="1" applyAlignment="1">
      <alignment horizontal="center"/>
    </xf>
    <xf numFmtId="0" fontId="2" fillId="5" borderId="25" xfId="3" applyNumberFormat="1" applyFont="1" applyFill="1" applyBorder="1" applyAlignment="1">
      <alignment horizontal="right"/>
    </xf>
    <xf numFmtId="168" fontId="0" fillId="0" borderId="0" xfId="1" applyNumberFormat="1" applyFont="1" applyBorder="1"/>
    <xf numFmtId="168" fontId="1" fillId="0" borderId="17" xfId="1" applyNumberFormat="1" applyFont="1" applyBorder="1"/>
    <xf numFmtId="0" fontId="1" fillId="0" borderId="0" xfId="3" applyFont="1"/>
    <xf numFmtId="10" fontId="1" fillId="0" borderId="15" xfId="3" applyNumberFormat="1" applyFont="1" applyFill="1" applyBorder="1"/>
    <xf numFmtId="167" fontId="1" fillId="0" borderId="15" xfId="2" applyNumberFormat="1" applyFont="1" applyFill="1" applyBorder="1"/>
    <xf numFmtId="10" fontId="1" fillId="0" borderId="9" xfId="3" applyNumberFormat="1" applyFont="1" applyFill="1" applyBorder="1"/>
    <xf numFmtId="167" fontId="1" fillId="0" borderId="9" xfId="2" applyNumberFormat="1" applyFont="1" applyFill="1" applyBorder="1"/>
    <xf numFmtId="167" fontId="1" fillId="0" borderId="0" xfId="2" applyNumberFormat="1" applyFont="1" applyFill="1" applyBorder="1"/>
    <xf numFmtId="0" fontId="1" fillId="0" borderId="0" xfId="3" applyFont="1" applyFill="1" applyBorder="1" applyAlignment="1">
      <alignment horizontal="centerContinuous"/>
    </xf>
    <xf numFmtId="0" fontId="1" fillId="0" borderId="0" xfId="3" applyFont="1" applyFill="1" applyBorder="1" applyAlignment="1">
      <alignment horizontal="centerContinuous" wrapText="1"/>
    </xf>
    <xf numFmtId="0" fontId="1" fillId="0" borderId="0" xfId="3" applyFont="1" applyFill="1" applyBorder="1" applyAlignment="1">
      <alignment horizontal="center" vertical="top" wrapText="1"/>
    </xf>
    <xf numFmtId="166" fontId="1" fillId="0" borderId="0" xfId="3" applyNumberFormat="1" applyFont="1" applyFill="1" applyBorder="1" applyAlignment="1">
      <alignment horizontal="center"/>
    </xf>
    <xf numFmtId="0" fontId="1" fillId="0" borderId="0" xfId="3" applyFont="1" applyAlignment="1">
      <alignment vertical="top" wrapText="1"/>
    </xf>
    <xf numFmtId="10" fontId="1" fillId="6" borderId="15" xfId="3" applyNumberFormat="1" applyFont="1" applyFill="1" applyBorder="1"/>
    <xf numFmtId="6" fontId="1" fillId="6" borderId="15" xfId="2" applyNumberFormat="1" applyFont="1" applyFill="1" applyBorder="1"/>
    <xf numFmtId="10" fontId="1" fillId="6" borderId="9" xfId="3" applyNumberFormat="1" applyFont="1" applyFill="1" applyBorder="1"/>
    <xf numFmtId="6" fontId="1" fillId="6" borderId="9" xfId="2" applyNumberFormat="1" applyFont="1" applyFill="1" applyBorder="1"/>
    <xf numFmtId="0" fontId="1" fillId="6" borderId="5" xfId="3" applyFont="1" applyFill="1" applyBorder="1" applyAlignment="1">
      <alignment horizontal="center" vertical="top" wrapText="1"/>
    </xf>
    <xf numFmtId="165" fontId="1" fillId="6" borderId="19" xfId="3" applyNumberFormat="1" applyFont="1" applyFill="1" applyBorder="1" applyAlignment="1">
      <alignment vertical="top" wrapText="1"/>
    </xf>
    <xf numFmtId="167" fontId="1" fillId="6" borderId="19" xfId="2" applyNumberFormat="1" applyFont="1" applyFill="1" applyBorder="1" applyAlignment="1"/>
    <xf numFmtId="0" fontId="2" fillId="6" borderId="6" xfId="3" applyFont="1" applyFill="1" applyBorder="1" applyAlignment="1">
      <alignment vertical="top" wrapText="1"/>
    </xf>
    <xf numFmtId="0" fontId="2" fillId="7" borderId="7" xfId="3" applyFont="1" applyFill="1" applyBorder="1" applyAlignment="1">
      <alignment horizontal="center" vertical="top" wrapText="1"/>
    </xf>
    <xf numFmtId="10" fontId="1" fillId="0" borderId="0" xfId="7" applyNumberFormat="1" applyFont="1" applyBorder="1" applyAlignment="1">
      <alignment horizontal="center" vertical="center"/>
    </xf>
    <xf numFmtId="5" fontId="1" fillId="0" borderId="4" xfId="3" applyNumberFormat="1" applyFont="1" applyFill="1" applyBorder="1"/>
    <xf numFmtId="5" fontId="1" fillId="0" borderId="14" xfId="3" applyNumberFormat="1" applyFont="1" applyFill="1" applyBorder="1"/>
    <xf numFmtId="5" fontId="1" fillId="0" borderId="11" xfId="3" applyNumberFormat="1" applyFont="1" applyFill="1" applyBorder="1"/>
    <xf numFmtId="49" fontId="2" fillId="0" borderId="0" xfId="3" applyNumberFormat="1" applyFont="1" applyFill="1" applyAlignment="1">
      <alignment horizontal="center"/>
    </xf>
    <xf numFmtId="0" fontId="2" fillId="5" borderId="5" xfId="3" applyFont="1" applyFill="1" applyBorder="1" applyAlignment="1">
      <alignment horizontal="center" wrapText="1"/>
    </xf>
    <xf numFmtId="0" fontId="2" fillId="5" borderId="9" xfId="3" applyFont="1" applyFill="1" applyBorder="1" applyAlignment="1">
      <alignment horizontal="center" wrapText="1"/>
    </xf>
    <xf numFmtId="167" fontId="2" fillId="0" borderId="0" xfId="2" applyNumberFormat="1" applyFont="1" applyFill="1" applyBorder="1" applyAlignment="1">
      <alignment horizontal="center" wrapText="1"/>
    </xf>
    <xf numFmtId="167" fontId="2" fillId="0" borderId="12" xfId="2" applyNumberFormat="1" applyFont="1" applyFill="1" applyBorder="1" applyAlignment="1">
      <alignment horizontal="center" wrapText="1"/>
    </xf>
  </cellXfs>
  <cellStyles count="8">
    <cellStyle name="Comma" xfId="1" builtinId="3"/>
    <cellStyle name="Currency" xfId="2" builtinId="4"/>
    <cellStyle name="Neutral 2" xfId="6"/>
    <cellStyle name="Normal" xfId="0" builtinId="0"/>
    <cellStyle name="Normal 2" xfId="3"/>
    <cellStyle name="Note 2" xfId="5"/>
    <cellStyle name="Percent" xfId="7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dget\FY%202017\DCA%20FY%202017\Rate%20Development%20FY%202017\Budget%20Development\FMDR\Records\FY17_Budget_904500_Recor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P Data "/>
      <sheetName val="Budget Instructions"/>
      <sheetName val="Budget Detail"/>
      <sheetName val="Software License"/>
      <sheetName val=" Budget Notes"/>
      <sheetName val="FY17 PCP"/>
      <sheetName val="Salary Summary by Cost Center"/>
      <sheetName val="Fringe Ins Rates"/>
      <sheetName val="60170 Prof Svcs"/>
      <sheetName val="Dues &amp; Subscriptions"/>
      <sheetName val="Supplies"/>
      <sheetName val="Repairs &amp; Maintenance"/>
      <sheetName val="Approved Staffing Changes"/>
      <sheetName val="Training Plan"/>
      <sheetName val="Temp-LDA Staff Data"/>
      <sheetName val="Staff Adjustments"/>
      <sheetName val="FY16 PCP"/>
      <sheetName val="FY15 PCP"/>
      <sheetName val="FY17 Wage Table"/>
      <sheetName val="FY16 Wage Table"/>
      <sheetName val="FY15 Wage Table"/>
      <sheetName val="FY16 CYE"/>
      <sheetName val="2015 Final 78-70 P&amp;L"/>
      <sheetName val="2014 Final 78-70 P&amp;L"/>
      <sheetName val="2013 Final 78-70 P&amp;L"/>
      <sheetName val="2012 Final 10-10 P&amp;L"/>
      <sheetName val="2010 Final 10-10 P&amp;L"/>
      <sheetName val="2011 Final 10-10 P&amp;L"/>
      <sheetName val="Heirarchy"/>
      <sheetName val="FY16 FTE Questica"/>
      <sheetName val="Sheet3"/>
    </sheetNames>
    <sheetDataSet>
      <sheetData sheetId="0"/>
      <sheetData sheetId="1"/>
      <sheetData sheetId="2">
        <row r="90">
          <cell r="K90">
            <v>1073398.8025949132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43">
          <cell r="B343" t="str">
            <v>A&amp;T Collection Specialist</v>
          </cell>
        </row>
        <row r="344">
          <cell r="B344" t="str">
            <v>A&amp;T Technician 1</v>
          </cell>
        </row>
        <row r="345">
          <cell r="B345" t="str">
            <v>A&amp;T Technician 2</v>
          </cell>
        </row>
        <row r="346">
          <cell r="B346" t="str">
            <v>AA/EEO Specialist</v>
          </cell>
        </row>
        <row r="347">
          <cell r="B347" t="str">
            <v>Access Services Assistant</v>
          </cell>
        </row>
        <row r="348">
          <cell r="B348" t="str">
            <v>Addictions Specialist</v>
          </cell>
        </row>
        <row r="349">
          <cell r="B349" t="str">
            <v>Administrative Analyst</v>
          </cell>
        </row>
        <row r="350">
          <cell r="B350" t="str">
            <v>Administrative Analyst</v>
          </cell>
        </row>
        <row r="351">
          <cell r="B351" t="str">
            <v>Administrative Analyst Senior</v>
          </cell>
        </row>
        <row r="352">
          <cell r="B352" t="str">
            <v>Administrative Assistant</v>
          </cell>
        </row>
        <row r="353">
          <cell r="B353" t="str">
            <v>Administrative Services Officer</v>
          </cell>
        </row>
        <row r="354">
          <cell r="B354" t="str">
            <v>Administrative Specialist</v>
          </cell>
        </row>
        <row r="355">
          <cell r="B355" t="str">
            <v>Administrative Specialist NR</v>
          </cell>
        </row>
        <row r="356">
          <cell r="B356" t="str">
            <v>Alarm Ordinance Coordinator</v>
          </cell>
        </row>
        <row r="357">
          <cell r="B357" t="str">
            <v>Animal Care Aide</v>
          </cell>
        </row>
        <row r="358">
          <cell r="B358" t="str">
            <v>Animal Care Technician</v>
          </cell>
        </row>
        <row r="359">
          <cell r="B359" t="str">
            <v>Animal Control Dispatcher</v>
          </cell>
        </row>
        <row r="360">
          <cell r="B360" t="str">
            <v>Animal Control Officer 1</v>
          </cell>
        </row>
        <row r="361">
          <cell r="B361" t="str">
            <v>Animal Control Officer 2</v>
          </cell>
        </row>
        <row r="362">
          <cell r="B362" t="str">
            <v>Animal Control Officer 3</v>
          </cell>
        </row>
        <row r="363">
          <cell r="B363" t="str">
            <v>Arborist/Vegetation Specialist</v>
          </cell>
        </row>
        <row r="364">
          <cell r="B364" t="str">
            <v>Assistant County Attorney 1</v>
          </cell>
        </row>
        <row r="365">
          <cell r="B365" t="str">
            <v>Assistant County Attorney 2</v>
          </cell>
        </row>
        <row r="366">
          <cell r="B366" t="str">
            <v>Assistant County Attorney Senior</v>
          </cell>
        </row>
        <row r="367">
          <cell r="B367" t="str">
            <v>Assistant District Attorney</v>
          </cell>
        </row>
        <row r="368">
          <cell r="B368" t="str">
            <v>Background Investigator</v>
          </cell>
        </row>
        <row r="369">
          <cell r="B369" t="str">
            <v>Basic Skills Educator</v>
          </cell>
        </row>
        <row r="370">
          <cell r="B370" t="str">
            <v>Body and Fender Technician</v>
          </cell>
        </row>
        <row r="371">
          <cell r="B371" t="str">
            <v>Bridge Maintenance Mechanic</v>
          </cell>
        </row>
        <row r="372">
          <cell r="B372" t="str">
            <v>Bridge Maintenance Supervisor</v>
          </cell>
        </row>
        <row r="373">
          <cell r="B373" t="str">
            <v>Bridge Operator</v>
          </cell>
        </row>
        <row r="374">
          <cell r="B374" t="str">
            <v>Budget Analyst</v>
          </cell>
        </row>
        <row r="375">
          <cell r="B375" t="str">
            <v>Budget Analyst Principal</v>
          </cell>
        </row>
        <row r="376">
          <cell r="B376" t="str">
            <v>Budget Analyst Senior</v>
          </cell>
        </row>
        <row r="377">
          <cell r="B377" t="str">
            <v>Business Analyst Senior</v>
          </cell>
        </row>
        <row r="378">
          <cell r="B378" t="str">
            <v>Business Process Consultant</v>
          </cell>
        </row>
        <row r="379">
          <cell r="B379" t="str">
            <v>Captain</v>
          </cell>
        </row>
        <row r="380">
          <cell r="B380" t="str">
            <v>Carpenter</v>
          </cell>
        </row>
        <row r="381">
          <cell r="B381" t="str">
            <v>Case Management Assistant</v>
          </cell>
        </row>
        <row r="382">
          <cell r="B382" t="str">
            <v>Case Manager 1</v>
          </cell>
        </row>
        <row r="383">
          <cell r="B383" t="str">
            <v>Case Manager 2</v>
          </cell>
        </row>
        <row r="384">
          <cell r="B384" t="str">
            <v>Case Manager Senior</v>
          </cell>
        </row>
        <row r="385">
          <cell r="B385" t="str">
            <v>Cataloging Administrator</v>
          </cell>
        </row>
        <row r="386">
          <cell r="B386" t="str">
            <v>Chaplain</v>
          </cell>
        </row>
        <row r="387">
          <cell r="B387" t="str">
            <v>Chief Appraiser</v>
          </cell>
        </row>
        <row r="388">
          <cell r="B388" t="str">
            <v>Chief Deputy</v>
          </cell>
        </row>
        <row r="389">
          <cell r="B389" t="str">
            <v>Chief Deputy Medical Examiner</v>
          </cell>
        </row>
        <row r="390">
          <cell r="B390" t="str">
            <v>Chief Financial Officer</v>
          </cell>
        </row>
        <row r="391">
          <cell r="B391" t="str">
            <v>Chief Information Officer</v>
          </cell>
        </row>
        <row r="392">
          <cell r="B392" t="str">
            <v>Clerical Unit Coordinator</v>
          </cell>
        </row>
        <row r="393">
          <cell r="B393" t="str">
            <v>Clinic Medical Assistant</v>
          </cell>
        </row>
        <row r="394">
          <cell r="B394" t="str">
            <v>Clinical Coordinator</v>
          </cell>
        </row>
        <row r="395">
          <cell r="B395" t="str">
            <v>Clinical Services Specialist</v>
          </cell>
        </row>
        <row r="396">
          <cell r="B396" t="str">
            <v>College Intern</v>
          </cell>
        </row>
        <row r="397">
          <cell r="B397" t="str">
            <v>Communications Analyst Senior</v>
          </cell>
        </row>
        <row r="398">
          <cell r="B398" t="str">
            <v>Community Health Specialist 1</v>
          </cell>
        </row>
        <row r="399">
          <cell r="B399" t="str">
            <v>Community Health Specialist 2</v>
          </cell>
        </row>
        <row r="400">
          <cell r="B400" t="str">
            <v>Community Information Specialist</v>
          </cell>
        </row>
        <row r="401">
          <cell r="B401" t="str">
            <v>Community Justice Manager</v>
          </cell>
        </row>
        <row r="402">
          <cell r="B402" t="str">
            <v>Community Works Leader</v>
          </cell>
        </row>
        <row r="403">
          <cell r="B403" t="str">
            <v>Contract Specialist</v>
          </cell>
        </row>
        <row r="404">
          <cell r="B404" t="str">
            <v>Contract Specialist Senior</v>
          </cell>
        </row>
        <row r="405">
          <cell r="B405" t="str">
            <v>Contract Technician</v>
          </cell>
        </row>
        <row r="406">
          <cell r="B406" t="str">
            <v>Cook</v>
          </cell>
        </row>
        <row r="407">
          <cell r="B407" t="str">
            <v>Corrections Counselor</v>
          </cell>
        </row>
        <row r="408">
          <cell r="B408" t="str">
            <v>Corrections Hearings Officer</v>
          </cell>
        </row>
        <row r="409">
          <cell r="B409" t="str">
            <v>Corrections Technician</v>
          </cell>
        </row>
        <row r="410">
          <cell r="B410" t="str">
            <v>County Assessor</v>
          </cell>
        </row>
        <row r="411">
          <cell r="B411" t="str">
            <v>County Attorney</v>
          </cell>
        </row>
        <row r="412">
          <cell r="B412" t="str">
            <v>County Attorney Legal Intern</v>
          </cell>
        </row>
        <row r="413">
          <cell r="B413" t="str">
            <v>County Auditor</v>
          </cell>
        </row>
        <row r="414">
          <cell r="B414" t="str">
            <v>County Chair</v>
          </cell>
        </row>
        <row r="415">
          <cell r="B415" t="str">
            <v>County Commissioner</v>
          </cell>
        </row>
        <row r="416">
          <cell r="B416" t="str">
            <v>County Engineer</v>
          </cell>
        </row>
        <row r="417">
          <cell r="B417" t="str">
            <v>County Surveyor</v>
          </cell>
        </row>
        <row r="418">
          <cell r="B418" t="str">
            <v>Creative Media Coordinator</v>
          </cell>
        </row>
        <row r="419">
          <cell r="B419" t="str">
            <v>Data Analyst</v>
          </cell>
        </row>
        <row r="420">
          <cell r="B420" t="str">
            <v>Data Analyst Senior</v>
          </cell>
        </row>
        <row r="421">
          <cell r="B421" t="str">
            <v>Data Technician</v>
          </cell>
        </row>
        <row r="422">
          <cell r="B422" t="str">
            <v>Database Administrator</v>
          </cell>
        </row>
        <row r="423">
          <cell r="B423" t="str">
            <v>Database Administrator Senior</v>
          </cell>
        </row>
        <row r="424">
          <cell r="B424" t="str">
            <v>Dental Assistant EFDA</v>
          </cell>
        </row>
        <row r="425">
          <cell r="B425" t="str">
            <v>Dental Director</v>
          </cell>
        </row>
        <row r="426">
          <cell r="B426" t="str">
            <v>Dental Equipment Specialist</v>
          </cell>
        </row>
        <row r="427">
          <cell r="B427" t="str">
            <v>Dental Hygienist</v>
          </cell>
        </row>
        <row r="428">
          <cell r="B428" t="str">
            <v>Dentist</v>
          </cell>
        </row>
        <row r="429">
          <cell r="B429" t="str">
            <v>Department Director 1</v>
          </cell>
        </row>
        <row r="430">
          <cell r="B430" t="str">
            <v>Department Director 2</v>
          </cell>
        </row>
        <row r="431">
          <cell r="B431" t="str">
            <v>Department Director Principal COO</v>
          </cell>
        </row>
        <row r="432">
          <cell r="B432" t="str">
            <v>Deputy Chief Information Officer</v>
          </cell>
        </row>
        <row r="433">
          <cell r="B433" t="str">
            <v>Deputy County Attorney</v>
          </cell>
        </row>
        <row r="434">
          <cell r="B434" t="str">
            <v>Deputy Director</v>
          </cell>
        </row>
        <row r="435">
          <cell r="B435" t="str">
            <v>Deputy District Attorney Chief</v>
          </cell>
        </row>
        <row r="436">
          <cell r="B436" t="str">
            <v>Deputy District Attorney First Assistant</v>
          </cell>
        </row>
        <row r="437">
          <cell r="B437" t="str">
            <v>Deputy Health Officer</v>
          </cell>
        </row>
        <row r="438">
          <cell r="B438" t="str">
            <v>Deputy Medical Director</v>
          </cell>
        </row>
        <row r="439">
          <cell r="B439" t="str">
            <v>Deputy Medical Examiner</v>
          </cell>
        </row>
        <row r="440">
          <cell r="B440" t="str">
            <v>Deputy Public Guardian</v>
          </cell>
        </row>
        <row r="441">
          <cell r="B441" t="str">
            <v>Development Analyst</v>
          </cell>
        </row>
        <row r="442">
          <cell r="B442" t="str">
            <v>Development Analyst Senior</v>
          </cell>
        </row>
        <row r="443">
          <cell r="B443" t="str">
            <v>Dietitian (Nutritionist)</v>
          </cell>
        </row>
        <row r="444">
          <cell r="B444" t="str">
            <v>Disease Intervention Specialist</v>
          </cell>
        </row>
        <row r="445">
          <cell r="B445" t="str">
            <v>District Attorney</v>
          </cell>
        </row>
        <row r="446">
          <cell r="B446" t="str">
            <v>District Attorney Administrative Manager</v>
          </cell>
        </row>
        <row r="447">
          <cell r="B447" t="str">
            <v>District Attorney Investigator</v>
          </cell>
        </row>
        <row r="448">
          <cell r="B448" t="str">
            <v>District Attorney Investigator Chief</v>
          </cell>
        </row>
        <row r="449">
          <cell r="B449" t="str">
            <v>District Attorney Legal Intern</v>
          </cell>
        </row>
        <row r="450">
          <cell r="B450" t="str">
            <v>Division Director 1</v>
          </cell>
        </row>
        <row r="451">
          <cell r="B451" t="str">
            <v>Division Director 2</v>
          </cell>
        </row>
        <row r="452">
          <cell r="B452" t="str">
            <v>Driver</v>
          </cell>
        </row>
        <row r="453">
          <cell r="B453" t="str">
            <v>Economic Development Analyst</v>
          </cell>
        </row>
        <row r="454">
          <cell r="B454" t="str">
            <v>Economist</v>
          </cell>
        </row>
        <row r="455">
          <cell r="B455" t="str">
            <v>Elections Manager</v>
          </cell>
        </row>
        <row r="456">
          <cell r="B456" t="str">
            <v>Elections Worker</v>
          </cell>
        </row>
        <row r="457">
          <cell r="B457" t="str">
            <v>Eligibility Specialist</v>
          </cell>
        </row>
        <row r="458">
          <cell r="B458" t="str">
            <v>EMS Medical Director</v>
          </cell>
        </row>
        <row r="459">
          <cell r="B459" t="str">
            <v>Engineer 1</v>
          </cell>
        </row>
        <row r="460">
          <cell r="B460" t="str">
            <v>Engineer 2</v>
          </cell>
        </row>
        <row r="461">
          <cell r="B461" t="str">
            <v>Engineer 3</v>
          </cell>
        </row>
        <row r="462">
          <cell r="B462" t="str">
            <v>Engineering Services Manager 1</v>
          </cell>
        </row>
        <row r="463">
          <cell r="B463" t="str">
            <v>Engineering Services Manager 2</v>
          </cell>
        </row>
        <row r="464">
          <cell r="B464" t="str">
            <v>Engineering Technician 1</v>
          </cell>
        </row>
        <row r="465">
          <cell r="B465" t="str">
            <v>Engineering Technician 2</v>
          </cell>
        </row>
        <row r="466">
          <cell r="B466" t="str">
            <v>Engineering Technician 3</v>
          </cell>
        </row>
        <row r="467">
          <cell r="B467" t="str">
            <v>Environmental Health Specialist</v>
          </cell>
        </row>
        <row r="468">
          <cell r="B468" t="str">
            <v>Environmental Health Specialist Se</v>
          </cell>
        </row>
        <row r="469">
          <cell r="B469" t="str">
            <v>Environmental Health Supervisor</v>
          </cell>
        </row>
        <row r="470">
          <cell r="B470" t="str">
            <v>Environmental Health Trainee</v>
          </cell>
        </row>
        <row r="471">
          <cell r="B471" t="str">
            <v>Equipment Property Technician</v>
          </cell>
        </row>
        <row r="472">
          <cell r="B472" t="str">
            <v>Executive Advisor</v>
          </cell>
        </row>
        <row r="473">
          <cell r="B473" t="str">
            <v>Executive Assistant</v>
          </cell>
        </row>
        <row r="474">
          <cell r="B474" t="str">
            <v>Facilities &amp; Property Mgmt Division Dir</v>
          </cell>
        </row>
        <row r="475">
          <cell r="B475" t="str">
            <v>Facilities Maintenance DispatchSch</v>
          </cell>
        </row>
        <row r="476">
          <cell r="B476" t="str">
            <v>Facilities Specialist 1</v>
          </cell>
        </row>
        <row r="477">
          <cell r="B477" t="str">
            <v>Facilities Specialist 2</v>
          </cell>
        </row>
        <row r="478">
          <cell r="B478" t="str">
            <v>Facilities Specialist 3</v>
          </cell>
        </row>
        <row r="479">
          <cell r="B479" t="str">
            <v>Facility Security Officer</v>
          </cell>
        </row>
        <row r="480">
          <cell r="B480" t="str">
            <v>Finance Manager</v>
          </cell>
        </row>
        <row r="481">
          <cell r="B481" t="str">
            <v>Finance Manager Senior</v>
          </cell>
        </row>
        <row r="482">
          <cell r="B482" t="str">
            <v>Finance Specialist 1</v>
          </cell>
        </row>
        <row r="483">
          <cell r="B483" t="str">
            <v>Finance Specialist 2</v>
          </cell>
        </row>
        <row r="484">
          <cell r="B484" t="str">
            <v>Finance Specialist Senior</v>
          </cell>
        </row>
        <row r="485">
          <cell r="B485" t="str">
            <v>Finance Supervisor</v>
          </cell>
        </row>
        <row r="486">
          <cell r="B486" t="str">
            <v>Finance Technician</v>
          </cell>
        </row>
        <row r="487">
          <cell r="B487" t="str">
            <v>Fleet &amp; Support Services Specialis</v>
          </cell>
        </row>
        <row r="488">
          <cell r="B488" t="str">
            <v>Fleet Maintenance Supervisor</v>
          </cell>
        </row>
        <row r="489">
          <cell r="B489" t="str">
            <v>Fleet Maintenance Technician 1</v>
          </cell>
        </row>
        <row r="490">
          <cell r="B490" t="str">
            <v>Fleet Maintenance Technician 2</v>
          </cell>
        </row>
        <row r="491">
          <cell r="B491" t="str">
            <v>Fleet Maintenance Technician 3</v>
          </cell>
        </row>
        <row r="492">
          <cell r="B492" t="str">
            <v>Food Service Worker</v>
          </cell>
        </row>
        <row r="493">
          <cell r="B493" t="str">
            <v>GIS Cartographer</v>
          </cell>
        </row>
        <row r="494">
          <cell r="B494" t="str">
            <v>GIS Cartographer Senior</v>
          </cell>
        </row>
        <row r="495">
          <cell r="B495" t="str">
            <v>Graduate Intern</v>
          </cell>
        </row>
        <row r="496">
          <cell r="B496" t="str">
            <v>Graphic Designer</v>
          </cell>
        </row>
        <row r="497">
          <cell r="B497" t="str">
            <v>Health Assistant 1</v>
          </cell>
        </row>
        <row r="498">
          <cell r="B498" t="str">
            <v>Health Assistant 2</v>
          </cell>
        </row>
        <row r="499">
          <cell r="B499" t="str">
            <v>Health Centers Division Ops Director</v>
          </cell>
        </row>
        <row r="500">
          <cell r="B500" t="str">
            <v>Health Department Director</v>
          </cell>
        </row>
        <row r="501">
          <cell r="B501" t="str">
            <v>Health Educator</v>
          </cell>
        </row>
        <row r="502">
          <cell r="B502" t="str">
            <v>Health Information Technician</v>
          </cell>
        </row>
        <row r="503">
          <cell r="B503" t="str">
            <v>Health Information Technician Seni</v>
          </cell>
        </row>
        <row r="504">
          <cell r="B504" t="str">
            <v>Health Officer</v>
          </cell>
        </row>
        <row r="505">
          <cell r="B505" t="str">
            <v>Health Policy Analyst Senior</v>
          </cell>
        </row>
        <row r="506">
          <cell r="B506" t="str">
            <v>Health Services Development Administrator</v>
          </cell>
        </row>
        <row r="507">
          <cell r="B507" t="str">
            <v>Housing Development Specialist</v>
          </cell>
        </row>
        <row r="508">
          <cell r="B508" t="str">
            <v>Human Resources Analyst 1</v>
          </cell>
        </row>
        <row r="509">
          <cell r="B509" t="str">
            <v>Human Resources Analyst 2</v>
          </cell>
        </row>
        <row r="510">
          <cell r="B510" t="str">
            <v>Human Resources Analyst 2</v>
          </cell>
        </row>
        <row r="511">
          <cell r="B511" t="str">
            <v>Human Resources Analyst Senior</v>
          </cell>
        </row>
        <row r="512">
          <cell r="B512" t="str">
            <v>Human Resources Director</v>
          </cell>
        </row>
        <row r="513">
          <cell r="B513" t="str">
            <v>Human Resources Manager 1</v>
          </cell>
        </row>
        <row r="514">
          <cell r="B514" t="str">
            <v>Human Resources Manager 2</v>
          </cell>
        </row>
        <row r="515">
          <cell r="B515" t="str">
            <v>Human Resources Manager Senior</v>
          </cell>
        </row>
        <row r="516">
          <cell r="B516" t="str">
            <v>Human Resources Technician</v>
          </cell>
        </row>
        <row r="517">
          <cell r="B517" t="str">
            <v>Human Services Investigator</v>
          </cell>
        </row>
        <row r="518">
          <cell r="B518" t="str">
            <v>Industrial Appraiser</v>
          </cell>
        </row>
        <row r="519">
          <cell r="B519" t="str">
            <v>Information Specialist 1</v>
          </cell>
        </row>
        <row r="520">
          <cell r="B520" t="str">
            <v>Information Specialist 2</v>
          </cell>
        </row>
        <row r="521">
          <cell r="B521" t="str">
            <v>Information Specialist 3</v>
          </cell>
        </row>
        <row r="522">
          <cell r="B522" t="str">
            <v>Integrated Clinical Services Director</v>
          </cell>
        </row>
        <row r="523">
          <cell r="B523" t="str">
            <v>Interpreter (On Call)</v>
          </cell>
        </row>
        <row r="524">
          <cell r="B524" t="str">
            <v>Inventory/Stores Specialist 1</v>
          </cell>
        </row>
        <row r="525">
          <cell r="B525" t="str">
            <v>Inventory/Stores Specialist 2</v>
          </cell>
        </row>
        <row r="526">
          <cell r="B526" t="str">
            <v>Inventory/Stores Specialist 3</v>
          </cell>
        </row>
        <row r="527">
          <cell r="B527" t="str">
            <v>Investigative Technician</v>
          </cell>
        </row>
        <row r="528">
          <cell r="B528" t="str">
            <v>IT Architect</v>
          </cell>
        </row>
        <row r="529">
          <cell r="B529" t="str">
            <v>IT Business Consultant</v>
          </cell>
        </row>
        <row r="530">
          <cell r="B530" t="str">
            <v>IT Business Consultant Senior</v>
          </cell>
        </row>
        <row r="531">
          <cell r="B531" t="str">
            <v>IT Manager 1</v>
          </cell>
        </row>
        <row r="532">
          <cell r="B532" t="str">
            <v>IT Manager 2</v>
          </cell>
        </row>
        <row r="533">
          <cell r="B533" t="str">
            <v>IT Manager Senior</v>
          </cell>
        </row>
        <row r="534">
          <cell r="B534" t="str">
            <v>IT Project Manager 1</v>
          </cell>
        </row>
        <row r="535">
          <cell r="B535" t="str">
            <v>IT Project Manager 2</v>
          </cell>
        </row>
        <row r="536">
          <cell r="B536" t="str">
            <v>IT Security Manager</v>
          </cell>
        </row>
        <row r="537">
          <cell r="B537" t="str">
            <v>IT Supervisor</v>
          </cell>
        </row>
        <row r="538">
          <cell r="B538" t="str">
            <v>Juvenile Counseling Assistant</v>
          </cell>
        </row>
        <row r="539">
          <cell r="B539" t="str">
            <v>Juvenile Counselor</v>
          </cell>
        </row>
        <row r="540">
          <cell r="B540" t="str">
            <v>Laborer</v>
          </cell>
        </row>
        <row r="541">
          <cell r="B541" t="str">
            <v>Law Clerk</v>
          </cell>
        </row>
        <row r="542">
          <cell r="B542" t="str">
            <v>Legal Assistant 1</v>
          </cell>
        </row>
        <row r="543">
          <cell r="B543" t="str">
            <v>Legal Assistant 1 NR</v>
          </cell>
        </row>
        <row r="544">
          <cell r="B544" t="str">
            <v>Legal Assistant 2</v>
          </cell>
        </row>
        <row r="545">
          <cell r="B545" t="str">
            <v>Legal Assistant 2 NR</v>
          </cell>
        </row>
        <row r="546">
          <cell r="B546" t="str">
            <v>Legal Assistant Senior</v>
          </cell>
        </row>
        <row r="547">
          <cell r="B547" t="str">
            <v>Legal Assistant Senior NR</v>
          </cell>
        </row>
        <row r="548">
          <cell r="B548" t="str">
            <v>Legislative/Administrative Secretary</v>
          </cell>
        </row>
        <row r="549">
          <cell r="B549" t="str">
            <v>Librarian</v>
          </cell>
        </row>
        <row r="550">
          <cell r="B550" t="str">
            <v>Library Administrator</v>
          </cell>
        </row>
        <row r="551">
          <cell r="B551" t="str">
            <v>Library Assistant</v>
          </cell>
        </row>
        <row r="552">
          <cell r="B552" t="str">
            <v>Library Clerk</v>
          </cell>
        </row>
        <row r="553">
          <cell r="B553" t="str">
            <v>Library Manager Branch</v>
          </cell>
        </row>
        <row r="554">
          <cell r="B554" t="str">
            <v>Library Manager Senior</v>
          </cell>
        </row>
        <row r="555">
          <cell r="B555" t="str">
            <v>Library Outreach Specialist</v>
          </cell>
        </row>
        <row r="556">
          <cell r="B556" t="str">
            <v>Library Page</v>
          </cell>
        </row>
        <row r="557">
          <cell r="B557" t="str">
            <v>Library Safety and Security Manager</v>
          </cell>
        </row>
        <row r="558">
          <cell r="B558" t="str">
            <v>Library Supervisor</v>
          </cell>
        </row>
        <row r="559">
          <cell r="B559" t="str">
            <v>Lieutenant</v>
          </cell>
        </row>
        <row r="560">
          <cell r="B560" t="str">
            <v>Lieutenant Corrections</v>
          </cell>
        </row>
        <row r="561">
          <cell r="B561" t="str">
            <v>Lighting Technician</v>
          </cell>
        </row>
        <row r="562">
          <cell r="B562" t="str">
            <v>Locksmith</v>
          </cell>
        </row>
        <row r="563">
          <cell r="B563" t="str">
            <v>Logistics Evidence Technician</v>
          </cell>
        </row>
        <row r="564">
          <cell r="B564" t="str">
            <v>Maintenance Specialist 1</v>
          </cell>
        </row>
        <row r="565">
          <cell r="B565" t="str">
            <v>Maintenance Specialist 2</v>
          </cell>
        </row>
        <row r="566">
          <cell r="B566" t="str">
            <v>Maintenance Specialist Apprentice</v>
          </cell>
        </row>
        <row r="567">
          <cell r="B567" t="str">
            <v>Maintenance Specialist Senior</v>
          </cell>
        </row>
        <row r="568">
          <cell r="B568" t="str">
            <v>Maintenance Worker</v>
          </cell>
        </row>
        <row r="569">
          <cell r="B569" t="str">
            <v>Management Assistant</v>
          </cell>
        </row>
        <row r="570">
          <cell r="B570" t="str">
            <v>Manager 2</v>
          </cell>
        </row>
        <row r="571">
          <cell r="B571" t="str">
            <v>Manager Senior</v>
          </cell>
        </row>
        <row r="572">
          <cell r="B572" t="str">
            <v>Marriage &amp; Family Counselor</v>
          </cell>
        </row>
        <row r="573">
          <cell r="B573" t="str">
            <v>Marriage &amp; Family Counselor Associ</v>
          </cell>
        </row>
        <row r="574">
          <cell r="B574" t="str">
            <v>MCSO Corrections Program Administrator</v>
          </cell>
        </row>
        <row r="575">
          <cell r="B575" t="str">
            <v>MCSO Records Coordinator</v>
          </cell>
        </row>
        <row r="576">
          <cell r="B576" t="str">
            <v>MCSO Records Technician</v>
          </cell>
        </row>
        <row r="577">
          <cell r="B577" t="str">
            <v>Medical Director</v>
          </cell>
        </row>
        <row r="578">
          <cell r="B578" t="str">
            <v>Medical Laboratory Technician</v>
          </cell>
        </row>
        <row r="579">
          <cell r="B579" t="str">
            <v>Medical Technologist</v>
          </cell>
        </row>
        <row r="580">
          <cell r="B580" t="str">
            <v>Medication Aide CNA</v>
          </cell>
        </row>
        <row r="581">
          <cell r="B581" t="str">
            <v>Mental Health Consultant</v>
          </cell>
        </row>
        <row r="582">
          <cell r="B582" t="str">
            <v>Mental Health Director</v>
          </cell>
        </row>
        <row r="583">
          <cell r="B583" t="str">
            <v>Mgmt (Performance) Auditor</v>
          </cell>
        </row>
        <row r="584">
          <cell r="B584" t="str">
            <v>Mgmt (Performance) Auditor Principal</v>
          </cell>
        </row>
        <row r="585">
          <cell r="B585" t="str">
            <v>Mgmt (Performance) Auditor Senior</v>
          </cell>
        </row>
        <row r="586">
          <cell r="B586" t="str">
            <v>Motor Pool Attendant</v>
          </cell>
        </row>
        <row r="587">
          <cell r="B587" t="str">
            <v>Multimedia/Video Production Specia</v>
          </cell>
        </row>
        <row r="588">
          <cell r="B588" t="str">
            <v>Network Administrator Senior</v>
          </cell>
        </row>
        <row r="589">
          <cell r="B589" t="str">
            <v>Nuisance Enforcement Officer</v>
          </cell>
        </row>
        <row r="590">
          <cell r="B590" t="str">
            <v>Nursing Development Consultant</v>
          </cell>
        </row>
        <row r="591">
          <cell r="B591" t="str">
            <v>Nursing Director</v>
          </cell>
        </row>
        <row r="592">
          <cell r="B592" t="str">
            <v>Nursing Supervisor</v>
          </cell>
        </row>
        <row r="593">
          <cell r="B593" t="str">
            <v>Nutrition Assistant</v>
          </cell>
        </row>
        <row r="594">
          <cell r="B594" t="str">
            <v>Nutrition Services Manager</v>
          </cell>
        </row>
        <row r="595">
          <cell r="B595" t="str">
            <v>Office Assistant 1</v>
          </cell>
        </row>
        <row r="596">
          <cell r="B596" t="str">
            <v>Office Assistant 2</v>
          </cell>
        </row>
        <row r="597">
          <cell r="B597" t="str">
            <v>Office Assistant 2 NR</v>
          </cell>
        </row>
        <row r="598">
          <cell r="B598" t="str">
            <v>Office Assistant Senior</v>
          </cell>
        </row>
        <row r="599">
          <cell r="B599" t="str">
            <v>Office Assistant Senior NR</v>
          </cell>
        </row>
        <row r="600">
          <cell r="B600" t="str">
            <v>Ops Administrator</v>
          </cell>
        </row>
        <row r="601">
          <cell r="B601" t="str">
            <v>Ops Process Specialist</v>
          </cell>
        </row>
        <row r="602">
          <cell r="B602" t="str">
            <v>Ops Supervisor</v>
          </cell>
        </row>
        <row r="603">
          <cell r="B603" t="str">
            <v>Paralegal</v>
          </cell>
        </row>
        <row r="604">
          <cell r="B604" t="str">
            <v>Pathologist Assistant</v>
          </cell>
        </row>
        <row r="605">
          <cell r="B605" t="str">
            <v>Payroll Specialist</v>
          </cell>
        </row>
        <row r="606">
          <cell r="B606" t="str">
            <v>Peer Support Specialist</v>
          </cell>
        </row>
        <row r="607">
          <cell r="B607" t="str">
            <v>Pharmacist</v>
          </cell>
        </row>
        <row r="608">
          <cell r="B608" t="str">
            <v>Pharmacy &amp; Clinic Sup Services Director</v>
          </cell>
        </row>
        <row r="609">
          <cell r="B609" t="str">
            <v>Pharmacy Technician</v>
          </cell>
        </row>
        <row r="610">
          <cell r="B610" t="str">
            <v>Physician (On Call)</v>
          </cell>
        </row>
        <row r="611">
          <cell r="B611" t="str">
            <v>Physician Clinical Lead Provider</v>
          </cell>
        </row>
        <row r="612">
          <cell r="B612" t="str">
            <v>Planner</v>
          </cell>
        </row>
        <row r="613">
          <cell r="B613" t="str">
            <v>Planner Principal</v>
          </cell>
        </row>
        <row r="614">
          <cell r="B614" t="str">
            <v>Planner Senior</v>
          </cell>
        </row>
        <row r="615">
          <cell r="B615" t="str">
            <v>Principal Investigator</v>
          </cell>
        </row>
        <row r="616">
          <cell r="B616" t="str">
            <v>Principal Investigator Manager</v>
          </cell>
        </row>
        <row r="617">
          <cell r="B617" t="str">
            <v>Printing Specialist</v>
          </cell>
        </row>
        <row r="618">
          <cell r="B618" t="str">
            <v>Procurement Analyst</v>
          </cell>
        </row>
        <row r="619">
          <cell r="B619" t="str">
            <v>Procurement Analyst Senior</v>
          </cell>
        </row>
        <row r="620">
          <cell r="B620" t="str">
            <v>Procurement Associate</v>
          </cell>
        </row>
        <row r="621">
          <cell r="B621" t="str">
            <v>Production Assistant</v>
          </cell>
        </row>
        <row r="622">
          <cell r="B622" t="str">
            <v>Production Supervisor</v>
          </cell>
        </row>
        <row r="623">
          <cell r="B623" t="str">
            <v>Program Aide</v>
          </cell>
        </row>
        <row r="624">
          <cell r="B624" t="str">
            <v>Program Communications Coordinator</v>
          </cell>
        </row>
        <row r="625">
          <cell r="B625" t="str">
            <v>Program Communications Specialist</v>
          </cell>
        </row>
        <row r="626">
          <cell r="B626" t="str">
            <v>Program Coordinator</v>
          </cell>
        </row>
        <row r="627">
          <cell r="B627" t="str">
            <v>Program Education Aide</v>
          </cell>
        </row>
        <row r="628">
          <cell r="B628" t="str">
            <v>Program Manager 1</v>
          </cell>
        </row>
        <row r="629">
          <cell r="B629" t="str">
            <v>Program Specialist</v>
          </cell>
        </row>
        <row r="630">
          <cell r="B630" t="str">
            <v>Program Specialist Senior</v>
          </cell>
        </row>
        <row r="631">
          <cell r="B631" t="str">
            <v>Program Supervisor</v>
          </cell>
        </row>
        <row r="632">
          <cell r="B632" t="str">
            <v>Program Technician</v>
          </cell>
        </row>
        <row r="633">
          <cell r="B633" t="str">
            <v>Project Manager</v>
          </cell>
        </row>
        <row r="634">
          <cell r="B634" t="str">
            <v>Project Manager Represented</v>
          </cell>
        </row>
        <row r="635">
          <cell r="B635" t="str">
            <v>Property Appraiser 1</v>
          </cell>
        </row>
        <row r="636">
          <cell r="B636" t="str">
            <v>Property Appraiser 2</v>
          </cell>
        </row>
        <row r="637">
          <cell r="B637" t="str">
            <v>Property Management Specialist</v>
          </cell>
        </row>
        <row r="638">
          <cell r="B638" t="str">
            <v>Property Management Specialist Sen</v>
          </cell>
        </row>
        <row r="639">
          <cell r="B639" t="str">
            <v>Psychiatrist</v>
          </cell>
        </row>
        <row r="640">
          <cell r="B640" t="str">
            <v>Public Affairs Coordinator</v>
          </cell>
        </row>
        <row r="641">
          <cell r="B641" t="str">
            <v>Public Health Ecologist</v>
          </cell>
        </row>
        <row r="642">
          <cell r="B642" t="str">
            <v>Public Health Vector Specialist</v>
          </cell>
        </row>
        <row r="643">
          <cell r="B643" t="str">
            <v>Public Relations Coordinator</v>
          </cell>
        </row>
        <row r="644">
          <cell r="B644" t="str">
            <v>Quality Manager</v>
          </cell>
        </row>
        <row r="645">
          <cell r="B645" t="str">
            <v>Records Administration Assistant</v>
          </cell>
        </row>
        <row r="646">
          <cell r="B646" t="str">
            <v>Records Administrator</v>
          </cell>
        </row>
        <row r="647">
          <cell r="B647" t="str">
            <v>Records Technician</v>
          </cell>
        </row>
        <row r="648">
          <cell r="B648" t="str">
            <v>Research Scientist</v>
          </cell>
        </row>
        <row r="649">
          <cell r="B649" t="str">
            <v>Research/Evaluation Analyst 1</v>
          </cell>
        </row>
        <row r="650">
          <cell r="B650" t="str">
            <v>Research/Evaluation Analyst 2</v>
          </cell>
        </row>
        <row r="651">
          <cell r="B651" t="str">
            <v>Research/Evaluation Analyst Senior</v>
          </cell>
        </row>
        <row r="652">
          <cell r="B652" t="str">
            <v>Research/Evaluation Analyst Senior NR</v>
          </cell>
        </row>
        <row r="653">
          <cell r="B653" t="str">
            <v>Right-of-Way Permits Specialist</v>
          </cell>
        </row>
        <row r="654">
          <cell r="B654" t="str">
            <v>Road Ops Supervisor</v>
          </cell>
        </row>
        <row r="655">
          <cell r="B655" t="str">
            <v>SAP Developer</v>
          </cell>
        </row>
        <row r="656">
          <cell r="B656" t="str">
            <v>SAP Developer Senior</v>
          </cell>
        </row>
        <row r="657">
          <cell r="B657" t="str">
            <v>Secure Treatment Services Speciali</v>
          </cell>
        </row>
        <row r="658">
          <cell r="B658" t="str">
            <v>Sewing Specialist</v>
          </cell>
        </row>
        <row r="659">
          <cell r="B659" t="str">
            <v>Shelver (On Call)</v>
          </cell>
        </row>
        <row r="660">
          <cell r="B660" t="str">
            <v>Sheriff</v>
          </cell>
        </row>
        <row r="661">
          <cell r="B661" t="str">
            <v>Staff Assistant</v>
          </cell>
        </row>
        <row r="662">
          <cell r="B662" t="str">
            <v>Striper Operator</v>
          </cell>
        </row>
        <row r="663">
          <cell r="B663" t="str">
            <v>Student Intern</v>
          </cell>
        </row>
        <row r="664">
          <cell r="B664" t="str">
            <v>Support Enforcement Agent</v>
          </cell>
        </row>
        <row r="665">
          <cell r="B665" t="str">
            <v>Survey Specialist</v>
          </cell>
        </row>
        <row r="666">
          <cell r="B666" t="str">
            <v>Survey Supervisor</v>
          </cell>
        </row>
        <row r="667">
          <cell r="B667" t="str">
            <v>Systems Administrator</v>
          </cell>
        </row>
        <row r="668">
          <cell r="B668" t="str">
            <v>Systems Administrator Senior</v>
          </cell>
        </row>
        <row r="669">
          <cell r="B669" t="str">
            <v>Tax Exemption Specialist</v>
          </cell>
        </row>
        <row r="670">
          <cell r="B670" t="str">
            <v>Tax Supervisor/Budget Analyst</v>
          </cell>
        </row>
        <row r="671">
          <cell r="B671" t="str">
            <v>Temporary Worker</v>
          </cell>
        </row>
        <row r="672">
          <cell r="B672" t="str">
            <v>Transportation Planning Specialist</v>
          </cell>
        </row>
        <row r="673">
          <cell r="B673" t="str">
            <v>Transportation Project Specialist</v>
          </cell>
        </row>
        <row r="674">
          <cell r="B674" t="str">
            <v>TSCC Executive Director</v>
          </cell>
        </row>
        <row r="675">
          <cell r="B675" t="str">
            <v>Undersheriff</v>
          </cell>
        </row>
        <row r="676">
          <cell r="B676" t="str">
            <v>Veterans Services Officer</v>
          </cell>
        </row>
        <row r="677">
          <cell r="B677" t="str">
            <v>Veterinarian</v>
          </cell>
        </row>
        <row r="678">
          <cell r="B678" t="str">
            <v>Veterinary Technician</v>
          </cell>
        </row>
        <row r="679">
          <cell r="B679" t="str">
            <v>Victim Advocate</v>
          </cell>
        </row>
        <row r="680">
          <cell r="B680" t="str">
            <v>Weatherization Inspector</v>
          </cell>
        </row>
        <row r="681">
          <cell r="B681" t="str">
            <v>X-Ray Technician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C7">
            <v>8015.2</v>
          </cell>
          <cell r="D7">
            <v>223.68</v>
          </cell>
          <cell r="G7">
            <v>686.46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F11">
            <v>3542.36</v>
          </cell>
          <cell r="H11">
            <v>2406.5100000000002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C13">
            <v>31058.28</v>
          </cell>
          <cell r="G13">
            <v>9953.559999999994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F15">
            <v>6870.77</v>
          </cell>
          <cell r="H15">
            <v>8045.72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C24">
            <v>1.1368683772161603E-13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C26">
            <v>47814.27</v>
          </cell>
          <cell r="G26">
            <v>3795.16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C27">
            <v>1157.1199999999999</v>
          </cell>
          <cell r="G27">
            <v>96.47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C28">
            <v>9275.0400000000009</v>
          </cell>
          <cell r="D28">
            <v>902.88</v>
          </cell>
          <cell r="G28">
            <v>848.24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F29">
            <v>13971</v>
          </cell>
          <cell r="H29">
            <v>9569.7199999999993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F31">
            <v>10842.74</v>
          </cell>
          <cell r="H31">
            <v>9093.66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F32">
            <v>6968.65</v>
          </cell>
          <cell r="H32">
            <v>9528.9500000000007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F33">
            <v>16891.91</v>
          </cell>
          <cell r="H33">
            <v>10590.06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F34">
            <v>13651.7</v>
          </cell>
          <cell r="H34">
            <v>9513.11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C38">
            <v>25351.919999999998</v>
          </cell>
          <cell r="G38">
            <v>8234.93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F41">
            <v>17879.099999999999</v>
          </cell>
          <cell r="H41">
            <v>10417.82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F42">
            <v>2965.12</v>
          </cell>
          <cell r="H42">
            <v>2300.2600000000002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F44">
            <v>13949.04</v>
          </cell>
          <cell r="H44">
            <v>9572.7800000000007</v>
          </cell>
          <cell r="J44">
            <v>66657.83</v>
          </cell>
        </row>
        <row r="45">
          <cell r="A45" t="str">
            <v>70913071187713162</v>
          </cell>
          <cell r="C45">
            <v>8304.82</v>
          </cell>
          <cell r="G45">
            <v>691.97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C48">
            <v>8983.52</v>
          </cell>
          <cell r="G48">
            <v>2530.65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C49">
            <v>17462.22</v>
          </cell>
          <cell r="G49">
            <v>1455.16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D51">
            <v>1553.26</v>
          </cell>
          <cell r="F51">
            <v>13533.45</v>
          </cell>
          <cell r="H51">
            <v>9710.5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D52">
            <v>734.71</v>
          </cell>
          <cell r="F52">
            <v>14072.11</v>
          </cell>
          <cell r="H52">
            <v>9611.39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F54">
            <v>9754</v>
          </cell>
          <cell r="H54">
            <v>9365.8600000000079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F55">
            <v>14159.27</v>
          </cell>
          <cell r="H55">
            <v>9842.18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F56">
            <v>18360.560000000001</v>
          </cell>
          <cell r="H56">
            <v>10590.22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F57">
            <v>14830.95</v>
          </cell>
          <cell r="H57">
            <v>10011.74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C64">
            <v>13185</v>
          </cell>
          <cell r="G64">
            <v>4282.6899999999996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C65">
            <v>2491</v>
          </cell>
          <cell r="G65">
            <v>207.56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D70">
            <v>1252</v>
          </cell>
          <cell r="F70">
            <v>9835.84</v>
          </cell>
          <cell r="H70">
            <v>8857.89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D71">
            <v>724.85</v>
          </cell>
          <cell r="F71">
            <v>13163.19</v>
          </cell>
          <cell r="H71">
            <v>9627.64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D73">
            <v>2226.34</v>
          </cell>
          <cell r="F73">
            <v>13766.52</v>
          </cell>
          <cell r="H73">
            <v>9768.89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F74">
            <v>8021.63</v>
          </cell>
          <cell r="H74">
            <v>8431.24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C127">
            <v>34420.019999999997</v>
          </cell>
          <cell r="G127">
            <v>11180.52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F134">
            <v>7666.37</v>
          </cell>
          <cell r="H134">
            <v>9787.49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D137">
            <v>2263.59</v>
          </cell>
          <cell r="F137">
            <v>9763.7999999999993</v>
          </cell>
          <cell r="H137">
            <v>9936.7099999999991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C157">
            <v>4680</v>
          </cell>
          <cell r="G157">
            <v>389.92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C159">
            <v>62820</v>
          </cell>
          <cell r="G159">
            <v>19052.68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C160">
            <v>12068.48</v>
          </cell>
          <cell r="G160">
            <v>3920.08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C161">
            <v>1634</v>
          </cell>
          <cell r="G161">
            <v>530.76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C162">
            <v>2.2737367544323206E-13</v>
          </cell>
          <cell r="G162">
            <v>3.694822225952521E-13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F172">
            <v>-3.5527136788005009E-14</v>
          </cell>
          <cell r="H172">
            <v>1.9984014443252818E-15</v>
          </cell>
          <cell r="J172">
            <v>-5.1070259132757201E-15</v>
          </cell>
        </row>
        <row r="173">
          <cell r="A173" t="str">
            <v>70960071493913415</v>
          </cell>
          <cell r="C173">
            <v>15965.32</v>
          </cell>
          <cell r="G173">
            <v>1305.9100000000001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F174">
            <v>15053.68</v>
          </cell>
          <cell r="H174">
            <v>9787.32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F175">
            <v>10477.959999999999</v>
          </cell>
          <cell r="H175">
            <v>9058.8799999999992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F176">
            <v>14978.99</v>
          </cell>
          <cell r="H176">
            <v>9768.2099999999991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D177">
            <v>395.58</v>
          </cell>
          <cell r="F177">
            <v>14970.79</v>
          </cell>
          <cell r="H177">
            <v>9777.68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F178">
            <v>10907.71</v>
          </cell>
          <cell r="H178">
            <v>9112.7800000000007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F179">
            <v>10633.98</v>
          </cell>
          <cell r="H179">
            <v>9048.3799999999992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F180">
            <v>17680.39</v>
          </cell>
          <cell r="H180">
            <v>10373.07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F181">
            <v>7182.83</v>
          </cell>
          <cell r="H181">
            <v>9650.2199999999993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F189">
            <v>13881.49</v>
          </cell>
          <cell r="H189">
            <v>9562.9500000000007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D191">
            <v>2273.58</v>
          </cell>
          <cell r="F191">
            <v>15433.17</v>
          </cell>
          <cell r="H191">
            <v>9914.15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F193">
            <v>13362.13</v>
          </cell>
          <cell r="H193">
            <v>9625.5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F195">
            <v>10734.75</v>
          </cell>
          <cell r="H195">
            <v>9087.18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C201">
            <v>29732.22</v>
          </cell>
          <cell r="D201">
            <v>230.76</v>
          </cell>
          <cell r="G201">
            <v>2496.56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C202">
            <v>4985</v>
          </cell>
          <cell r="G202">
            <v>415.4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C203">
            <v>1440</v>
          </cell>
          <cell r="G203">
            <v>113.33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C204">
            <v>3840</v>
          </cell>
          <cell r="G204">
            <v>1095.2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C205">
            <v>4727.5</v>
          </cell>
          <cell r="G205">
            <v>1364.14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C206">
            <v>5570</v>
          </cell>
          <cell r="G206">
            <v>794.98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C207">
            <v>6515</v>
          </cell>
          <cell r="D207">
            <v>7.5</v>
          </cell>
          <cell r="G207">
            <v>543.52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C208">
            <v>1760</v>
          </cell>
          <cell r="G208">
            <v>123.31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C209">
            <v>2060</v>
          </cell>
          <cell r="G209">
            <v>171.64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G210">
            <v>20.56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C211">
            <v>814.44</v>
          </cell>
          <cell r="G211">
            <v>47.3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C215">
            <v>5620.96</v>
          </cell>
          <cell r="G215">
            <v>468.33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C216">
            <v>1339.88</v>
          </cell>
          <cell r="G216">
            <v>435.21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C217">
            <v>4183.04</v>
          </cell>
          <cell r="G217">
            <v>283.18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C218">
            <v>10446.85</v>
          </cell>
          <cell r="G218">
            <v>856.27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C219">
            <v>10861.55</v>
          </cell>
          <cell r="G219">
            <v>687.61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zoomScaleNormal="100" workbookViewId="0"/>
  </sheetViews>
  <sheetFormatPr defaultColWidth="9.140625" defaultRowHeight="12.75"/>
  <cols>
    <col min="1" max="1" width="18.28515625" style="1" customWidth="1"/>
    <col min="2" max="2" width="11" style="1" customWidth="1"/>
    <col min="3" max="3" width="9.140625" style="1" customWidth="1"/>
    <col min="4" max="4" width="10.42578125" style="1" customWidth="1"/>
    <col min="5" max="5" width="9.7109375" style="1" customWidth="1"/>
    <col min="6" max="6" width="9.140625" style="1" customWidth="1"/>
    <col min="7" max="7" width="10.42578125" style="1" bestFit="1" customWidth="1"/>
    <col min="8" max="8" width="9.5703125" style="1" customWidth="1"/>
    <col min="9" max="9" width="13.85546875" style="1" customWidth="1"/>
    <col min="10" max="10" width="15.42578125" style="1" bestFit="1" customWidth="1"/>
    <col min="11" max="11" width="2.7109375" style="1" customWidth="1"/>
    <col min="12" max="12" width="12.28515625" style="1" customWidth="1"/>
    <col min="13" max="13" width="14" style="1" customWidth="1"/>
    <col min="14" max="14" width="1.28515625" style="1" customWidth="1"/>
    <col min="15" max="15" width="11" style="1" customWidth="1"/>
    <col min="16" max="16" width="13.28515625" style="1" customWidth="1"/>
    <col min="17" max="17" width="39.5703125" style="1" customWidth="1"/>
    <col min="18" max="18" width="15.7109375" style="1" customWidth="1"/>
    <col min="19" max="19" width="14.28515625" style="1" customWidth="1"/>
    <col min="20" max="16384" width="9.140625" style="1"/>
  </cols>
  <sheetData>
    <row r="1" spans="1:19" ht="46.5" customHeight="1" thickBot="1">
      <c r="I1" s="2"/>
      <c r="J1" s="3" t="s">
        <v>0</v>
      </c>
      <c r="L1" s="4"/>
      <c r="M1" s="5"/>
      <c r="N1" s="6" t="s">
        <v>1</v>
      </c>
      <c r="O1" s="5"/>
      <c r="P1" s="7"/>
      <c r="Q1" s="8"/>
    </row>
    <row r="2" spans="1:19" ht="39" customHeight="1" thickBot="1">
      <c r="I2" s="212" t="s">
        <v>2</v>
      </c>
      <c r="J2" s="212" t="s">
        <v>3</v>
      </c>
      <c r="L2" s="9" t="s">
        <v>4</v>
      </c>
      <c r="M2" s="10" t="s">
        <v>5</v>
      </c>
      <c r="N2" s="11"/>
      <c r="O2" s="9" t="s">
        <v>6</v>
      </c>
      <c r="P2" s="10" t="s">
        <v>7</v>
      </c>
    </row>
    <row r="3" spans="1:19" ht="27" customHeight="1" thickBot="1">
      <c r="A3" s="215" t="s">
        <v>8</v>
      </c>
      <c r="B3" s="216" t="s">
        <v>9</v>
      </c>
      <c r="C3" s="12" t="s">
        <v>10</v>
      </c>
      <c r="D3" s="216" t="s">
        <v>11</v>
      </c>
      <c r="E3" s="12" t="s">
        <v>12</v>
      </c>
      <c r="F3" s="216" t="s">
        <v>13</v>
      </c>
      <c r="G3" s="12" t="s">
        <v>10</v>
      </c>
      <c r="H3" s="13" t="s">
        <v>14</v>
      </c>
      <c r="I3" s="213"/>
      <c r="J3" s="214">
        <v>1073398.8025949132</v>
      </c>
      <c r="L3" s="14"/>
      <c r="M3" s="15">
        <v>978080</v>
      </c>
      <c r="N3" s="16"/>
      <c r="O3" s="17">
        <f t="shared" ref="O3:O13" si="0">P3/J17</f>
        <v>9.7455016557861499E-2</v>
      </c>
      <c r="P3" s="18">
        <f t="shared" ref="P3:P13" si="1">J3-M3</f>
        <v>95318.80259491317</v>
      </c>
      <c r="Q3" s="19"/>
      <c r="R3" s="20"/>
    </row>
    <row r="4" spans="1:19" ht="15">
      <c r="A4" s="21" t="s">
        <v>23</v>
      </c>
      <c r="B4" s="22">
        <v>1087</v>
      </c>
      <c r="C4" s="23">
        <v>0.1474698141364808</v>
      </c>
      <c r="D4" s="22">
        <v>643</v>
      </c>
      <c r="E4" s="23">
        <v>0.12514597119501752</v>
      </c>
      <c r="F4" s="22">
        <v>5758</v>
      </c>
      <c r="G4" s="23">
        <v>0.17379493525701006</v>
      </c>
      <c r="H4" s="24">
        <v>0.1488035735295028</v>
      </c>
      <c r="I4" s="208">
        <v>0.1488035735295028</v>
      </c>
      <c r="J4" s="209">
        <v>159725.57764841241</v>
      </c>
      <c r="K4" s="197"/>
      <c r="L4" s="198">
        <v>0.14357351326849432</v>
      </c>
      <c r="M4" s="199">
        <v>140426.38185764893</v>
      </c>
      <c r="N4" s="26"/>
      <c r="O4" s="27">
        <f t="shared" si="0"/>
        <v>0.13743283516573965</v>
      </c>
      <c r="P4" s="218">
        <f t="shared" si="1"/>
        <v>19299.195790763479</v>
      </c>
      <c r="Q4" s="28"/>
      <c r="R4" s="29"/>
      <c r="S4" s="30"/>
    </row>
    <row r="5" spans="1:19" ht="15">
      <c r="A5" s="21" t="s">
        <v>15</v>
      </c>
      <c r="B5" s="22">
        <v>15</v>
      </c>
      <c r="C5" s="23">
        <v>2.0350020350020349E-3</v>
      </c>
      <c r="D5" s="22">
        <v>162</v>
      </c>
      <c r="E5" s="23">
        <v>3.1529778123783575E-2</v>
      </c>
      <c r="F5" s="22">
        <v>1075</v>
      </c>
      <c r="G5" s="23">
        <v>3.2446953004738766E-2</v>
      </c>
      <c r="H5" s="24">
        <v>2.2003911054508125E-2</v>
      </c>
      <c r="I5" s="208">
        <v>2.2003911054508125E-2</v>
      </c>
      <c r="J5" s="209">
        <v>23618.971778313993</v>
      </c>
      <c r="K5" s="197"/>
      <c r="L5" s="198">
        <v>2.143891282896012E-2</v>
      </c>
      <c r="M5" s="199">
        <v>20968.971859749301</v>
      </c>
      <c r="N5" s="26"/>
      <c r="O5" s="31">
        <f t="shared" si="0"/>
        <v>0.12637719847635739</v>
      </c>
      <c r="P5" s="219">
        <f t="shared" si="1"/>
        <v>2649.9999185646921</v>
      </c>
      <c r="Q5" s="28"/>
      <c r="R5" s="29"/>
      <c r="S5" s="30"/>
    </row>
    <row r="6" spans="1:19" ht="15">
      <c r="A6" s="21" t="s">
        <v>19</v>
      </c>
      <c r="B6" s="22">
        <v>1391</v>
      </c>
      <c r="C6" s="23">
        <v>0.18871252204585537</v>
      </c>
      <c r="D6" s="22">
        <v>1245</v>
      </c>
      <c r="E6" s="23">
        <v>0.24231218372907745</v>
      </c>
      <c r="F6" s="22">
        <v>7147</v>
      </c>
      <c r="G6" s="23">
        <v>0.21571941686034227</v>
      </c>
      <c r="H6" s="24">
        <v>0.21558137421175835</v>
      </c>
      <c r="I6" s="208">
        <v>0.21558137421175835</v>
      </c>
      <c r="J6" s="209">
        <v>231404.78894066732</v>
      </c>
      <c r="K6" s="197"/>
      <c r="L6" s="198">
        <v>0.17435775060257436</v>
      </c>
      <c r="M6" s="199">
        <v>170535.82870936592</v>
      </c>
      <c r="N6" s="26"/>
      <c r="O6" s="31">
        <f t="shared" si="0"/>
        <v>0.35692769485429809</v>
      </c>
      <c r="P6" s="219">
        <f t="shared" si="1"/>
        <v>60868.960231301404</v>
      </c>
      <c r="Q6" s="28"/>
      <c r="R6" s="29"/>
      <c r="S6" s="30"/>
    </row>
    <row r="7" spans="1:19" ht="15">
      <c r="A7" s="21" t="s">
        <v>18</v>
      </c>
      <c r="B7" s="22">
        <v>1094</v>
      </c>
      <c r="C7" s="23">
        <v>0.14841948175281508</v>
      </c>
      <c r="D7" s="22">
        <v>389</v>
      </c>
      <c r="E7" s="23">
        <v>7.5710393149085245E-2</v>
      </c>
      <c r="F7" s="22">
        <v>3153</v>
      </c>
      <c r="G7" s="23">
        <v>9.5167667743201234E-2</v>
      </c>
      <c r="H7" s="24">
        <v>0.10643251421503386</v>
      </c>
      <c r="I7" s="208">
        <v>0.10643251421503386</v>
      </c>
      <c r="J7" s="209">
        <v>114244.53331558342</v>
      </c>
      <c r="K7" s="197"/>
      <c r="L7" s="198">
        <v>0.126951395903456</v>
      </c>
      <c r="M7" s="199">
        <v>124168.62130525225</v>
      </c>
      <c r="N7" s="26"/>
      <c r="O7" s="31">
        <f t="shared" si="0"/>
        <v>-7.9924282683881631E-2</v>
      </c>
      <c r="P7" s="219">
        <f t="shared" si="1"/>
        <v>-9924.0879896688275</v>
      </c>
      <c r="Q7" s="28"/>
      <c r="R7" s="29"/>
      <c r="S7" s="30"/>
    </row>
    <row r="8" spans="1:19" ht="15">
      <c r="A8" s="21" t="s">
        <v>16</v>
      </c>
      <c r="B8" s="22">
        <v>341</v>
      </c>
      <c r="C8" s="23">
        <v>4.626237959571293E-2</v>
      </c>
      <c r="D8" s="22">
        <v>176</v>
      </c>
      <c r="E8" s="23">
        <v>3.4254573764110549E-2</v>
      </c>
      <c r="F8" s="22">
        <v>2115</v>
      </c>
      <c r="G8" s="23">
        <v>6.3837493586067426E-2</v>
      </c>
      <c r="H8" s="24">
        <v>4.8118148981963628E-2</v>
      </c>
      <c r="I8" s="208">
        <v>4.8118148981963628E-2</v>
      </c>
      <c r="J8" s="209">
        <v>51649.9635003234</v>
      </c>
      <c r="K8" s="197"/>
      <c r="L8" s="198">
        <v>8.7546575071759156E-2</v>
      </c>
      <c r="M8" s="199">
        <v>85627.554146186201</v>
      </c>
      <c r="N8" s="26"/>
      <c r="O8" s="31">
        <f t="shared" si="0"/>
        <v>-0.39680674036134594</v>
      </c>
      <c r="P8" s="219">
        <f t="shared" si="1"/>
        <v>-33977.590645862801</v>
      </c>
      <c r="Q8" s="28"/>
      <c r="R8" s="29"/>
      <c r="S8" s="30"/>
    </row>
    <row r="9" spans="1:19" ht="15">
      <c r="A9" s="21" t="s">
        <v>17</v>
      </c>
      <c r="B9" s="22">
        <v>47</v>
      </c>
      <c r="C9" s="23">
        <v>6.3763397096730434E-3</v>
      </c>
      <c r="D9" s="22">
        <v>159</v>
      </c>
      <c r="E9" s="23">
        <v>3.0945893343713508E-2</v>
      </c>
      <c r="F9" s="22">
        <v>1498</v>
      </c>
      <c r="G9" s="23">
        <v>4.5214451721952251E-2</v>
      </c>
      <c r="H9" s="24">
        <v>2.7512228258446264E-2</v>
      </c>
      <c r="I9" s="208">
        <v>2.7512228258446264E-2</v>
      </c>
      <c r="J9" s="209">
        <v>29531.592869334152</v>
      </c>
      <c r="K9" s="197"/>
      <c r="L9" s="198">
        <v>3.3862852265311244E-2</v>
      </c>
      <c r="M9" s="199">
        <v>33120.578543655618</v>
      </c>
      <c r="N9" s="26"/>
      <c r="O9" s="31">
        <f t="shared" si="0"/>
        <v>-0.10836120116654638</v>
      </c>
      <c r="P9" s="219">
        <f t="shared" si="1"/>
        <v>-3588.9856743214659</v>
      </c>
      <c r="Q9" s="28"/>
      <c r="R9" s="29"/>
      <c r="S9" s="30"/>
    </row>
    <row r="10" spans="1:19" ht="15">
      <c r="A10" s="21" t="s">
        <v>20</v>
      </c>
      <c r="B10" s="22">
        <v>3106</v>
      </c>
      <c r="C10" s="23">
        <v>0.4213810880477547</v>
      </c>
      <c r="D10" s="22">
        <v>1552</v>
      </c>
      <c r="E10" s="23">
        <v>0.30206305955624757</v>
      </c>
      <c r="F10" s="22">
        <v>7836</v>
      </c>
      <c r="G10" s="23">
        <v>0.2365156499954725</v>
      </c>
      <c r="H10" s="24">
        <v>0.31998659919982492</v>
      </c>
      <c r="I10" s="208">
        <v>0.31998659919982492</v>
      </c>
      <c r="J10" s="209">
        <v>343473.23242751049</v>
      </c>
      <c r="K10" s="197"/>
      <c r="L10" s="198">
        <v>0.30884210374949489</v>
      </c>
      <c r="M10" s="199">
        <v>302072.28483530594</v>
      </c>
      <c r="N10" s="26"/>
      <c r="O10" s="31">
        <f t="shared" si="0"/>
        <v>0.13705642546709285</v>
      </c>
      <c r="P10" s="219">
        <f t="shared" si="1"/>
        <v>41400.947592204553</v>
      </c>
      <c r="Q10" s="28"/>
      <c r="R10" s="29"/>
      <c r="S10" s="30"/>
    </row>
    <row r="11" spans="1:19" ht="15">
      <c r="A11" s="21" t="s">
        <v>21</v>
      </c>
      <c r="B11" s="22">
        <v>7</v>
      </c>
      <c r="C11" s="23">
        <v>9.4966761633428305E-4</v>
      </c>
      <c r="D11" s="22">
        <v>63</v>
      </c>
      <c r="E11" s="23">
        <v>1.226158038147139E-2</v>
      </c>
      <c r="F11" s="22">
        <v>297</v>
      </c>
      <c r="G11" s="23">
        <v>8.9644139929371276E-3</v>
      </c>
      <c r="H11" s="24">
        <v>7.3918873302475999E-3</v>
      </c>
      <c r="I11" s="208">
        <v>7.3918873302475999E-3</v>
      </c>
      <c r="J11" s="209">
        <v>7934.443009204283</v>
      </c>
      <c r="K11" s="197"/>
      <c r="L11" s="198">
        <v>8.2842649870519969E-3</v>
      </c>
      <c r="M11" s="199">
        <v>8102.673898535817</v>
      </c>
      <c r="N11" s="26"/>
      <c r="O11" s="31">
        <f t="shared" si="0"/>
        <v>-2.0762391704044005E-2</v>
      </c>
      <c r="P11" s="219">
        <f t="shared" si="1"/>
        <v>-168.23088933153394</v>
      </c>
      <c r="Q11" s="28"/>
      <c r="R11" s="29"/>
      <c r="S11" s="30"/>
    </row>
    <row r="12" spans="1:19" ht="15">
      <c r="A12" s="21" t="s">
        <v>24</v>
      </c>
      <c r="B12" s="195">
        <v>165</v>
      </c>
      <c r="C12" s="23">
        <v>2.2385022385022386E-2</v>
      </c>
      <c r="D12" s="195">
        <v>697</v>
      </c>
      <c r="E12" s="23">
        <v>0.13565589723627872</v>
      </c>
      <c r="F12" s="195">
        <v>2495</v>
      </c>
      <c r="G12" s="23">
        <v>7.530711418309137E-2</v>
      </c>
      <c r="H12" s="24">
        <v>7.7782677934797484E-2</v>
      </c>
      <c r="I12" s="208">
        <v>7.7782677934797484E-2</v>
      </c>
      <c r="J12" s="209">
        <v>83491.833357837386</v>
      </c>
      <c r="K12" s="197"/>
      <c r="L12" s="198">
        <v>5.1241937478076455E-2</v>
      </c>
      <c r="M12" s="199">
        <v>50118.714208557016</v>
      </c>
      <c r="N12" s="26"/>
      <c r="O12" s="31">
        <f t="shared" si="0"/>
        <v>0.66588139133829605</v>
      </c>
      <c r="P12" s="219">
        <f t="shared" si="1"/>
        <v>33373.11914928037</v>
      </c>
      <c r="Q12" s="26"/>
      <c r="R12" s="36"/>
    </row>
    <row r="13" spans="1:19" ht="16.5" customHeight="1" thickBot="1">
      <c r="A13" s="67" t="s">
        <v>22</v>
      </c>
      <c r="B13" s="196">
        <v>118</v>
      </c>
      <c r="C13" s="32">
        <v>1.6008682675349342E-2</v>
      </c>
      <c r="D13" s="196">
        <v>52</v>
      </c>
      <c r="E13" s="32">
        <v>1.012066952121448E-2</v>
      </c>
      <c r="F13" s="196">
        <v>1757</v>
      </c>
      <c r="G13" s="32">
        <v>5.3031903655186986E-2</v>
      </c>
      <c r="H13" s="33">
        <v>2.6387085283916936E-2</v>
      </c>
      <c r="I13" s="210">
        <v>2.6387085283916936E-2</v>
      </c>
      <c r="J13" s="211">
        <v>28323.865747726293</v>
      </c>
      <c r="K13" s="197"/>
      <c r="L13" s="200">
        <v>4.3900693844821585E-2</v>
      </c>
      <c r="M13" s="201">
        <v>42938.390635743097</v>
      </c>
      <c r="N13" s="34"/>
      <c r="O13" s="35">
        <f t="shared" si="0"/>
        <v>-0.34036033189961412</v>
      </c>
      <c r="P13" s="220">
        <f t="shared" si="1"/>
        <v>-14614.524888016804</v>
      </c>
      <c r="Q13" s="28"/>
      <c r="R13" s="29"/>
      <c r="S13" s="30"/>
    </row>
    <row r="14" spans="1:19" s="42" customFormat="1" ht="19.5" customHeight="1">
      <c r="A14" s="55"/>
      <c r="B14" s="38"/>
      <c r="C14" s="39"/>
      <c r="D14" s="38"/>
      <c r="E14" s="39"/>
      <c r="F14" s="38"/>
      <c r="G14" s="23"/>
      <c r="H14" s="39"/>
      <c r="I14" s="43"/>
      <c r="J14" s="202"/>
      <c r="K14" s="70"/>
      <c r="L14" s="43"/>
      <c r="M14" s="44"/>
      <c r="N14" s="45"/>
      <c r="O14" s="43"/>
      <c r="P14" s="46"/>
      <c r="Q14" s="47"/>
    </row>
    <row r="15" spans="1:19" ht="45" customHeight="1" thickBot="1">
      <c r="I15" s="203"/>
      <c r="J15" s="204"/>
      <c r="K15" s="197"/>
      <c r="L15" s="128"/>
      <c r="M15" s="217"/>
      <c r="N15" s="49"/>
      <c r="O15" s="49"/>
      <c r="P15" s="49"/>
      <c r="Q15" s="50"/>
      <c r="R15" s="51"/>
      <c r="S15" s="52"/>
    </row>
    <row r="16" spans="1:19" ht="26.25" thickBot="1">
      <c r="A16" s="42"/>
      <c r="B16" s="42"/>
      <c r="C16" s="42"/>
      <c r="D16" s="42"/>
      <c r="E16" s="42"/>
      <c r="F16" s="42"/>
      <c r="G16" s="42"/>
      <c r="H16" s="42"/>
      <c r="I16" s="212" t="s">
        <v>4</v>
      </c>
      <c r="J16" s="212" t="s">
        <v>25</v>
      </c>
      <c r="K16" s="197"/>
      <c r="L16" s="205"/>
      <c r="M16" s="205"/>
      <c r="N16" s="53"/>
      <c r="O16" s="8"/>
      <c r="P16" s="8"/>
      <c r="Q16" s="54"/>
      <c r="R16" s="54"/>
      <c r="S16" s="48"/>
    </row>
    <row r="17" spans="1:19" ht="27" customHeight="1">
      <c r="A17" s="215" t="s">
        <v>26</v>
      </c>
      <c r="B17" s="216" t="s">
        <v>9</v>
      </c>
      <c r="C17" s="12" t="s">
        <v>10</v>
      </c>
      <c r="D17" s="216" t="s">
        <v>11</v>
      </c>
      <c r="E17" s="12" t="s">
        <v>12</v>
      </c>
      <c r="F17" s="216" t="s">
        <v>13</v>
      </c>
      <c r="G17" s="12" t="s">
        <v>10</v>
      </c>
      <c r="H17" s="13" t="s">
        <v>14</v>
      </c>
      <c r="I17" s="213"/>
      <c r="J17" s="214">
        <v>978080</v>
      </c>
      <c r="K17" s="197"/>
      <c r="L17" s="128"/>
      <c r="M17" s="206"/>
      <c r="N17" s="56"/>
      <c r="O17" s="40"/>
      <c r="P17" s="57"/>
      <c r="Q17" s="58"/>
      <c r="R17" s="59"/>
      <c r="S17" s="48"/>
    </row>
    <row r="18" spans="1:19" s="63" customFormat="1" ht="15">
      <c r="A18" s="37" t="s">
        <v>23</v>
      </c>
      <c r="B18" s="22">
        <v>1127</v>
      </c>
      <c r="C18" s="61">
        <v>0.14663023679417123</v>
      </c>
      <c r="D18" s="22">
        <v>492</v>
      </c>
      <c r="E18" s="61">
        <v>0.12100344318740779</v>
      </c>
      <c r="F18" s="22">
        <v>5353</v>
      </c>
      <c r="G18" s="61">
        <v>0.16308685982390397</v>
      </c>
      <c r="H18" s="62">
        <v>0.14357351326849432</v>
      </c>
      <c r="I18" s="208">
        <v>0.14357351326849432</v>
      </c>
      <c r="J18" s="209">
        <v>140426.38185764893</v>
      </c>
      <c r="K18" s="197"/>
      <c r="L18" s="43"/>
      <c r="M18" s="64"/>
      <c r="N18" s="26"/>
      <c r="O18" s="43"/>
      <c r="P18" s="64"/>
      <c r="Q18" s="28"/>
      <c r="R18" s="29"/>
      <c r="S18" s="30"/>
    </row>
    <row r="19" spans="1:19" ht="15">
      <c r="A19" s="37" t="s">
        <v>15</v>
      </c>
      <c r="B19" s="22">
        <v>68</v>
      </c>
      <c r="C19" s="61">
        <v>8.8472547488940931E-3</v>
      </c>
      <c r="D19" s="22">
        <v>92</v>
      </c>
      <c r="E19" s="61">
        <v>2.2626660108214462E-2</v>
      </c>
      <c r="F19" s="22">
        <v>1078</v>
      </c>
      <c r="G19" s="61">
        <v>3.2842823629771804E-2</v>
      </c>
      <c r="H19" s="62">
        <v>2.143891282896012E-2</v>
      </c>
      <c r="I19" s="208">
        <v>2.143891282896012E-2</v>
      </c>
      <c r="J19" s="209">
        <v>20968.971859749316</v>
      </c>
      <c r="K19" s="207"/>
      <c r="L19" s="43"/>
      <c r="M19" s="64"/>
      <c r="N19" s="65"/>
      <c r="O19" s="43"/>
      <c r="P19" s="64"/>
      <c r="Q19" s="28"/>
      <c r="R19" s="29"/>
      <c r="S19" s="66"/>
    </row>
    <row r="20" spans="1:19" ht="15">
      <c r="A20" s="37" t="s">
        <v>19</v>
      </c>
      <c r="B20" s="22">
        <v>985</v>
      </c>
      <c r="C20" s="61">
        <v>0.12815508717148064</v>
      </c>
      <c r="D20" s="22">
        <v>736</v>
      </c>
      <c r="E20" s="61">
        <v>0.18101328086571572</v>
      </c>
      <c r="F20" s="22">
        <v>7021</v>
      </c>
      <c r="G20" s="61">
        <v>0.21390488377052674</v>
      </c>
      <c r="H20" s="62">
        <v>0.17435775060257436</v>
      </c>
      <c r="I20" s="208">
        <v>0.17435775060257436</v>
      </c>
      <c r="J20" s="209">
        <v>170535.82870936592</v>
      </c>
      <c r="K20" s="197"/>
      <c r="L20" s="43"/>
      <c r="M20" s="64"/>
      <c r="N20" s="26"/>
      <c r="O20" s="43"/>
      <c r="P20" s="64"/>
      <c r="Q20" s="28"/>
      <c r="R20" s="29"/>
      <c r="S20" s="30"/>
    </row>
    <row r="21" spans="1:19" ht="15">
      <c r="A21" s="37" t="s">
        <v>18</v>
      </c>
      <c r="B21" s="22">
        <v>1174</v>
      </c>
      <c r="C21" s="61">
        <v>0.15274525110590687</v>
      </c>
      <c r="D21" s="22">
        <v>513</v>
      </c>
      <c r="E21" s="61">
        <v>0.12616822429906543</v>
      </c>
      <c r="F21" s="22">
        <v>3346</v>
      </c>
      <c r="G21" s="61">
        <v>0.10194071230539563</v>
      </c>
      <c r="H21" s="62">
        <v>0.126951395903456</v>
      </c>
      <c r="I21" s="208">
        <v>0.126951395903456</v>
      </c>
      <c r="J21" s="209">
        <v>124168.62130525225</v>
      </c>
      <c r="K21" s="197"/>
      <c r="L21" s="43"/>
      <c r="M21" s="64"/>
      <c r="N21" s="26"/>
      <c r="O21" s="43"/>
      <c r="P21" s="64"/>
      <c r="Q21" s="28"/>
      <c r="R21" s="29"/>
      <c r="S21" s="30"/>
    </row>
    <row r="22" spans="1:19" ht="15">
      <c r="A22" s="37" t="s">
        <v>16</v>
      </c>
      <c r="B22" s="22">
        <v>527</v>
      </c>
      <c r="C22" s="61">
        <v>6.8566224303929224E-2</v>
      </c>
      <c r="D22" s="22">
        <v>511</v>
      </c>
      <c r="E22" s="61">
        <v>0.12567634038366945</v>
      </c>
      <c r="F22" s="22">
        <v>2245</v>
      </c>
      <c r="G22" s="61">
        <v>6.839716052767876E-2</v>
      </c>
      <c r="H22" s="62">
        <v>8.7546575071759156E-2</v>
      </c>
      <c r="I22" s="208">
        <v>8.7546575071759156E-2</v>
      </c>
      <c r="J22" s="209">
        <v>85627.554146186201</v>
      </c>
      <c r="K22" s="197"/>
      <c r="L22" s="43"/>
      <c r="M22" s="64"/>
      <c r="N22" s="26"/>
      <c r="O22" s="43"/>
      <c r="P22" s="64"/>
      <c r="Q22" s="28"/>
      <c r="R22" s="29"/>
      <c r="S22" s="30"/>
    </row>
    <row r="23" spans="1:19" ht="15">
      <c r="A23" s="37" t="s">
        <v>17</v>
      </c>
      <c r="B23" s="22">
        <v>67</v>
      </c>
      <c r="C23" s="61">
        <v>8.7171480614103569E-3</v>
      </c>
      <c r="D23" s="22">
        <v>156</v>
      </c>
      <c r="E23" s="61">
        <v>3.8366945400885394E-2</v>
      </c>
      <c r="F23" s="22">
        <v>1789</v>
      </c>
      <c r="G23" s="61">
        <v>5.4504463333638009E-2</v>
      </c>
      <c r="H23" s="62">
        <v>3.3862852265311244E-2</v>
      </c>
      <c r="I23" s="208">
        <v>3.3862852265311244E-2</v>
      </c>
      <c r="J23" s="209">
        <v>33120.578543655618</v>
      </c>
      <c r="K23" s="197"/>
      <c r="L23" s="43"/>
      <c r="M23" s="64"/>
      <c r="N23" s="26"/>
      <c r="O23" s="43"/>
      <c r="P23" s="64"/>
      <c r="Q23" s="28"/>
      <c r="R23" s="29"/>
      <c r="S23" s="30"/>
    </row>
    <row r="24" spans="1:19" ht="15">
      <c r="A24" s="37" t="s">
        <v>20</v>
      </c>
      <c r="B24" s="22">
        <v>3471</v>
      </c>
      <c r="C24" s="61">
        <v>0.45160031225605002</v>
      </c>
      <c r="D24" s="22">
        <v>1013</v>
      </c>
      <c r="E24" s="61">
        <v>0.24913920314805707</v>
      </c>
      <c r="F24" s="22">
        <v>7411</v>
      </c>
      <c r="G24" s="61">
        <v>0.22578679584437744</v>
      </c>
      <c r="H24" s="62">
        <v>0.30884210374949489</v>
      </c>
      <c r="I24" s="208">
        <v>0.30884210374949489</v>
      </c>
      <c r="J24" s="209">
        <v>302072.28483530594</v>
      </c>
      <c r="K24" s="197"/>
      <c r="L24" s="43"/>
      <c r="M24" s="64"/>
      <c r="N24" s="26"/>
      <c r="O24" s="43"/>
      <c r="P24" s="64"/>
      <c r="Q24" s="28"/>
      <c r="R24" s="29"/>
      <c r="S24" s="30"/>
    </row>
    <row r="25" spans="1:19" ht="15">
      <c r="A25" s="37" t="s">
        <v>21</v>
      </c>
      <c r="B25" s="22">
        <v>21</v>
      </c>
      <c r="C25" s="61">
        <v>2.7322404371584699E-3</v>
      </c>
      <c r="D25" s="22">
        <v>56</v>
      </c>
      <c r="E25" s="61">
        <v>1.3772749631087065E-2</v>
      </c>
      <c r="F25" s="22">
        <v>274</v>
      </c>
      <c r="G25" s="61">
        <v>8.3478048929104594E-3</v>
      </c>
      <c r="H25" s="62">
        <v>8.2842649870519969E-3</v>
      </c>
      <c r="I25" s="208">
        <v>8.2842649870519969E-3</v>
      </c>
      <c r="J25" s="209">
        <v>8102.673898535817</v>
      </c>
      <c r="K25" s="197"/>
      <c r="L25" s="43"/>
      <c r="M25" s="64"/>
      <c r="N25" s="26"/>
      <c r="O25" s="43"/>
      <c r="P25" s="64"/>
      <c r="Q25" s="28"/>
      <c r="R25" s="29"/>
      <c r="S25" s="30"/>
    </row>
    <row r="26" spans="1:19" ht="15">
      <c r="A26" s="37" t="s">
        <v>24</v>
      </c>
      <c r="B26" s="195">
        <v>120</v>
      </c>
      <c r="C26" s="61">
        <v>1.56128024980484E-2</v>
      </c>
      <c r="D26" s="195">
        <v>252</v>
      </c>
      <c r="E26" s="61">
        <v>6.1977373339891777E-2</v>
      </c>
      <c r="F26" s="195">
        <v>2499</v>
      </c>
      <c r="G26" s="61">
        <v>7.6135636596289205E-2</v>
      </c>
      <c r="H26" s="62">
        <v>5.1241937478076455E-2</v>
      </c>
      <c r="I26" s="208">
        <v>5.1241937478076455E-2</v>
      </c>
      <c r="J26" s="209">
        <v>50118.714208557016</v>
      </c>
      <c r="K26" s="197"/>
      <c r="L26" s="43"/>
      <c r="M26" s="64"/>
      <c r="N26" s="26"/>
      <c r="O26" s="43"/>
      <c r="P26" s="64"/>
      <c r="Q26" s="28"/>
      <c r="R26" s="29"/>
      <c r="S26" s="30"/>
    </row>
    <row r="27" spans="1:19" ht="15.75" thickBot="1">
      <c r="A27" s="67" t="s">
        <v>22</v>
      </c>
      <c r="B27" s="196">
        <v>126</v>
      </c>
      <c r="C27" s="68">
        <v>1.6393442622950821E-2</v>
      </c>
      <c r="D27" s="196">
        <v>245</v>
      </c>
      <c r="E27" s="68">
        <v>6.0255779636005896E-2</v>
      </c>
      <c r="F27" s="196">
        <v>1807</v>
      </c>
      <c r="G27" s="68">
        <v>5.5052859275508029E-2</v>
      </c>
      <c r="H27" s="69">
        <v>4.3900693844821585E-2</v>
      </c>
      <c r="I27" s="210">
        <v>4.3900693844821585E-2</v>
      </c>
      <c r="J27" s="211">
        <v>42938.390635743097</v>
      </c>
      <c r="K27" s="197"/>
      <c r="L27" s="43"/>
      <c r="M27" s="64"/>
      <c r="N27" s="56"/>
      <c r="O27" s="43"/>
      <c r="P27" s="64"/>
      <c r="Q27" s="28"/>
      <c r="R27" s="29"/>
      <c r="S27" s="30"/>
    </row>
    <row r="28" spans="1:19" s="42" customFormat="1" ht="15">
      <c r="A28" s="55"/>
      <c r="B28" s="38"/>
      <c r="C28" s="61"/>
      <c r="D28" s="38"/>
      <c r="E28" s="61"/>
      <c r="F28" s="38"/>
      <c r="G28" s="61"/>
      <c r="H28" s="61"/>
      <c r="I28" s="40"/>
      <c r="J28" s="41"/>
      <c r="L28" s="43"/>
      <c r="M28" s="44"/>
      <c r="N28" s="55"/>
      <c r="O28" s="43"/>
      <c r="P28" s="46"/>
      <c r="Q28" s="47"/>
    </row>
    <row r="29" spans="1:19">
      <c r="L29" s="56"/>
      <c r="M29" s="56"/>
      <c r="N29" s="56"/>
      <c r="O29" s="56"/>
      <c r="P29" s="56"/>
      <c r="Q29" s="56"/>
    </row>
    <row r="30" spans="1:19">
      <c r="L30" s="56"/>
      <c r="M30" s="56"/>
      <c r="N30" s="56"/>
      <c r="O30" s="56"/>
      <c r="P30" s="56"/>
      <c r="Q30" s="56"/>
    </row>
    <row r="31" spans="1:19">
      <c r="L31" s="56"/>
      <c r="M31" s="56"/>
      <c r="N31" s="56"/>
      <c r="O31" s="56"/>
      <c r="P31" s="56"/>
      <c r="Q31" s="56"/>
    </row>
  </sheetData>
  <sortState ref="A18:S27">
    <sortCondition ref="A18"/>
  </sortState>
  <pageMargins left="0.21" right="0.22" top="0.75" bottom="0.75" header="0.3" footer="0.3"/>
  <pageSetup paperSiz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zoomScale="120" zoomScaleNormal="12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35.140625" style="42" bestFit="1" customWidth="1"/>
    <col min="2" max="2" width="12.140625" style="107" bestFit="1" customWidth="1"/>
    <col min="3" max="3" width="8.7109375" style="139" bestFit="1" customWidth="1"/>
    <col min="4" max="4" width="7.28515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50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24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>
      <c r="A7" s="70" t="s">
        <v>608</v>
      </c>
      <c r="B7" s="107" t="s">
        <v>438</v>
      </c>
      <c r="C7" s="139">
        <v>0</v>
      </c>
      <c r="D7" s="139">
        <v>0</v>
      </c>
      <c r="E7" s="148">
        <v>0</v>
      </c>
      <c r="F7" s="104">
        <v>0</v>
      </c>
      <c r="G7" s="140">
        <v>0</v>
      </c>
      <c r="H7" s="104">
        <v>0</v>
      </c>
      <c r="I7" s="140">
        <v>37</v>
      </c>
      <c r="J7" s="104">
        <v>1.116778847604962E-3</v>
      </c>
      <c r="K7" s="75">
        <v>3.722596158683207E-4</v>
      </c>
      <c r="L7" s="106">
        <f>K7*$L$5</f>
        <v>399.58302592749777</v>
      </c>
    </row>
    <row r="8" spans="1:12">
      <c r="A8" s="70" t="s">
        <v>609</v>
      </c>
      <c r="B8" s="107" t="s">
        <v>439</v>
      </c>
      <c r="C8" s="139">
        <v>0</v>
      </c>
      <c r="D8" s="139">
        <v>0</v>
      </c>
      <c r="E8" s="148">
        <v>0</v>
      </c>
      <c r="F8" s="104">
        <v>0</v>
      </c>
      <c r="G8" s="140">
        <v>53</v>
      </c>
      <c r="H8" s="104">
        <v>1.0315297781237836E-2</v>
      </c>
      <c r="I8" s="140">
        <v>53</v>
      </c>
      <c r="J8" s="104">
        <v>1.5997102411638646E-3</v>
      </c>
      <c r="K8" s="75">
        <v>3.9716693408005663E-3</v>
      </c>
      <c r="L8" s="106">
        <f t="shared" ref="L8:L28" si="0">K8*$L$5</f>
        <v>4263.185114718256</v>
      </c>
    </row>
    <row r="9" spans="1:12">
      <c r="A9" s="70" t="s">
        <v>612</v>
      </c>
      <c r="B9" s="107" t="s">
        <v>440</v>
      </c>
      <c r="C9" s="139">
        <v>0</v>
      </c>
      <c r="D9" s="139">
        <v>0</v>
      </c>
      <c r="E9" s="148">
        <v>0</v>
      </c>
      <c r="F9" s="104">
        <v>0</v>
      </c>
      <c r="G9" s="140">
        <v>12</v>
      </c>
      <c r="H9" s="104">
        <v>2.3355391202802647E-3</v>
      </c>
      <c r="I9" s="140">
        <v>81</v>
      </c>
      <c r="J9" s="104">
        <v>2.444840179891944E-3</v>
      </c>
      <c r="K9" s="75">
        <v>1.5934597667240696E-3</v>
      </c>
      <c r="L9" s="106">
        <f t="shared" si="0"/>
        <v>1710.417805584786</v>
      </c>
    </row>
    <row r="10" spans="1:12">
      <c r="A10" s="70" t="s">
        <v>613</v>
      </c>
      <c r="B10" s="107" t="s">
        <v>441</v>
      </c>
      <c r="C10" s="139">
        <v>0</v>
      </c>
      <c r="D10" s="139">
        <v>0</v>
      </c>
      <c r="E10" s="148">
        <v>0</v>
      </c>
      <c r="F10" s="104">
        <v>0</v>
      </c>
      <c r="G10" s="140">
        <v>238</v>
      </c>
      <c r="H10" s="104">
        <v>4.632152588555858E-2</v>
      </c>
      <c r="I10" s="140">
        <v>488</v>
      </c>
      <c r="J10" s="104">
        <v>1.4729407503546527E-2</v>
      </c>
      <c r="K10" s="75">
        <v>2.0350311129701704E-2</v>
      </c>
      <c r="L10" s="106">
        <f t="shared" si="0"/>
        <v>21843.999599055744</v>
      </c>
    </row>
    <row r="11" spans="1:12">
      <c r="A11" s="70" t="s">
        <v>614</v>
      </c>
      <c r="B11" s="107" t="s">
        <v>442</v>
      </c>
      <c r="C11" s="139">
        <v>0</v>
      </c>
      <c r="D11" s="139">
        <v>0</v>
      </c>
      <c r="E11" s="148">
        <v>0</v>
      </c>
      <c r="F11" s="104">
        <v>0</v>
      </c>
      <c r="G11" s="140">
        <v>14</v>
      </c>
      <c r="H11" s="104">
        <v>2.7247956403269754E-3</v>
      </c>
      <c r="I11" s="140">
        <v>89</v>
      </c>
      <c r="J11" s="104">
        <v>2.6863058766713956E-3</v>
      </c>
      <c r="K11" s="75">
        <v>1.8037005056661237E-3</v>
      </c>
      <c r="L11" s="106">
        <f t="shared" si="0"/>
        <v>1936.0899630218564</v>
      </c>
    </row>
    <row r="12" spans="1:12">
      <c r="A12" s="70" t="s">
        <v>615</v>
      </c>
      <c r="B12" s="107" t="s">
        <v>443</v>
      </c>
      <c r="C12" s="139">
        <v>0</v>
      </c>
      <c r="D12" s="139">
        <v>0</v>
      </c>
      <c r="E12" s="148">
        <v>0</v>
      </c>
      <c r="F12" s="104">
        <v>0</v>
      </c>
      <c r="G12" s="140">
        <v>0</v>
      </c>
      <c r="H12" s="104">
        <v>0</v>
      </c>
      <c r="I12" s="140">
        <v>3</v>
      </c>
      <c r="J12" s="104">
        <v>9.0549636292294221E-5</v>
      </c>
      <c r="K12" s="75">
        <v>3.0183212097431407E-5</v>
      </c>
      <c r="L12" s="106">
        <f t="shared" si="0"/>
        <v>32.398623723851166</v>
      </c>
    </row>
    <row r="13" spans="1:12">
      <c r="A13" s="70" t="s">
        <v>444</v>
      </c>
      <c r="B13" s="107" t="s">
        <v>445</v>
      </c>
      <c r="C13" s="139">
        <v>0</v>
      </c>
      <c r="D13" s="139">
        <v>0</v>
      </c>
      <c r="E13" s="148">
        <v>0</v>
      </c>
      <c r="F13" s="104">
        <v>0</v>
      </c>
      <c r="G13" s="140">
        <v>33</v>
      </c>
      <c r="H13" s="104">
        <v>6.422732580770728E-3</v>
      </c>
      <c r="I13" s="140">
        <v>148</v>
      </c>
      <c r="J13" s="104">
        <v>4.4671153904198482E-3</v>
      </c>
      <c r="K13" s="75">
        <v>3.6299493237301923E-3</v>
      </c>
      <c r="L13" s="106">
        <f t="shared" si="0"/>
        <v>3896.3832575722031</v>
      </c>
    </row>
    <row r="14" spans="1:12">
      <c r="A14" s="70" t="s">
        <v>446</v>
      </c>
      <c r="B14" s="107" t="s">
        <v>447</v>
      </c>
      <c r="C14" s="139">
        <v>0</v>
      </c>
      <c r="D14" s="139">
        <v>0</v>
      </c>
      <c r="E14" s="148">
        <v>0</v>
      </c>
      <c r="F14" s="104">
        <v>0</v>
      </c>
      <c r="G14" s="140">
        <v>0</v>
      </c>
      <c r="H14" s="104">
        <v>0</v>
      </c>
      <c r="I14" s="140">
        <v>1</v>
      </c>
      <c r="J14" s="104">
        <v>3.018321209743141E-5</v>
      </c>
      <c r="K14" s="75">
        <v>1.0061070699143804E-5</v>
      </c>
      <c r="L14" s="106">
        <f t="shared" si="0"/>
        <v>10.799541241283725</v>
      </c>
    </row>
    <row r="15" spans="1:12">
      <c r="A15" s="70" t="s">
        <v>448</v>
      </c>
      <c r="B15" s="107" t="s">
        <v>449</v>
      </c>
      <c r="C15" s="139">
        <v>0</v>
      </c>
      <c r="D15" s="139">
        <v>0</v>
      </c>
      <c r="E15" s="148">
        <v>0</v>
      </c>
      <c r="F15" s="104">
        <v>0</v>
      </c>
      <c r="G15" s="140">
        <v>0</v>
      </c>
      <c r="H15" s="104">
        <v>0</v>
      </c>
      <c r="I15" s="140">
        <v>5</v>
      </c>
      <c r="J15" s="104">
        <v>1.5091606048715705E-4</v>
      </c>
      <c r="K15" s="75">
        <v>5.0305353495719018E-5</v>
      </c>
      <c r="L15" s="106">
        <f t="shared" si="0"/>
        <v>53.997706206418627</v>
      </c>
    </row>
    <row r="16" spans="1:12">
      <c r="A16" s="70" t="s">
        <v>450</v>
      </c>
      <c r="B16" s="107" t="s">
        <v>451</v>
      </c>
      <c r="C16" s="139">
        <v>0</v>
      </c>
      <c r="D16" s="139">
        <v>0</v>
      </c>
      <c r="E16" s="148">
        <v>0</v>
      </c>
      <c r="F16" s="104">
        <v>0</v>
      </c>
      <c r="G16" s="140">
        <v>110</v>
      </c>
      <c r="H16" s="104">
        <v>2.1409108602569091E-2</v>
      </c>
      <c r="I16" s="140">
        <v>31</v>
      </c>
      <c r="J16" s="104">
        <v>9.3567957502037368E-4</v>
      </c>
      <c r="K16" s="75">
        <v>7.4482627258631549E-3</v>
      </c>
      <c r="L16" s="106">
        <f t="shared" si="0"/>
        <v>7994.9562913538348</v>
      </c>
    </row>
    <row r="17" spans="1:12">
      <c r="A17" s="70" t="s">
        <v>452</v>
      </c>
      <c r="B17" s="107" t="s">
        <v>453</v>
      </c>
      <c r="C17" s="139">
        <v>0</v>
      </c>
      <c r="D17" s="139">
        <v>0</v>
      </c>
      <c r="E17" s="148">
        <v>0</v>
      </c>
      <c r="F17" s="104">
        <v>0</v>
      </c>
      <c r="G17" s="140">
        <v>0</v>
      </c>
      <c r="H17" s="104">
        <v>0</v>
      </c>
      <c r="I17" s="140">
        <v>5</v>
      </c>
      <c r="J17" s="104">
        <v>1.5091606048715705E-4</v>
      </c>
      <c r="K17" s="75">
        <v>5.0305353495719018E-5</v>
      </c>
      <c r="L17" s="106">
        <f t="shared" si="0"/>
        <v>53.997706206418627</v>
      </c>
    </row>
    <row r="18" spans="1:12">
      <c r="A18" s="70" t="s">
        <v>616</v>
      </c>
      <c r="B18" s="107" t="s">
        <v>454</v>
      </c>
      <c r="C18" s="139">
        <v>22</v>
      </c>
      <c r="D18" s="139">
        <v>29</v>
      </c>
      <c r="E18" s="148">
        <v>51</v>
      </c>
      <c r="F18" s="104">
        <v>6.9190069190069193E-3</v>
      </c>
      <c r="G18" s="140">
        <v>63</v>
      </c>
      <c r="H18" s="104">
        <v>1.226158038147139E-2</v>
      </c>
      <c r="I18" s="140">
        <v>403</v>
      </c>
      <c r="J18" s="104">
        <v>1.2163834475264857E-2</v>
      </c>
      <c r="K18" s="75">
        <v>1.0448140591914387E-2</v>
      </c>
      <c r="L18" s="106">
        <f t="shared" si="0"/>
        <v>11215.021600704211</v>
      </c>
    </row>
    <row r="19" spans="1:12">
      <c r="A19" s="70" t="s">
        <v>617</v>
      </c>
      <c r="B19" s="107" t="s">
        <v>455</v>
      </c>
      <c r="C19" s="139">
        <v>0</v>
      </c>
      <c r="D19" s="139">
        <v>0</v>
      </c>
      <c r="E19" s="148">
        <v>0</v>
      </c>
      <c r="F19" s="104">
        <v>0</v>
      </c>
      <c r="G19" s="140">
        <v>36</v>
      </c>
      <c r="H19" s="104">
        <v>7.0066173608407945E-3</v>
      </c>
      <c r="I19" s="140">
        <v>180</v>
      </c>
      <c r="J19" s="104">
        <v>5.4329781775376536E-3</v>
      </c>
      <c r="K19" s="75">
        <v>4.1465318461261494E-3</v>
      </c>
      <c r="L19" s="106">
        <f t="shared" si="0"/>
        <v>4450.8823185534839</v>
      </c>
    </row>
    <row r="20" spans="1:12">
      <c r="A20" s="70" t="s">
        <v>618</v>
      </c>
      <c r="B20" s="107" t="s">
        <v>456</v>
      </c>
      <c r="C20" s="139">
        <v>0</v>
      </c>
      <c r="D20" s="139">
        <v>0</v>
      </c>
      <c r="E20" s="148">
        <v>0</v>
      </c>
      <c r="F20" s="104">
        <v>0</v>
      </c>
      <c r="G20" s="140">
        <v>0</v>
      </c>
      <c r="H20" s="104">
        <v>0</v>
      </c>
      <c r="I20" s="140">
        <v>13</v>
      </c>
      <c r="J20" s="104">
        <v>3.9238175726660833E-4</v>
      </c>
      <c r="K20" s="75">
        <v>1.3079391908886944E-4</v>
      </c>
      <c r="L20" s="106">
        <f t="shared" si="0"/>
        <v>140.39403613668841</v>
      </c>
    </row>
    <row r="21" spans="1:12">
      <c r="A21" s="70" t="s">
        <v>619</v>
      </c>
      <c r="B21" s="107" t="s">
        <v>457</v>
      </c>
      <c r="C21" s="139">
        <v>2</v>
      </c>
      <c r="D21" s="139">
        <v>0</v>
      </c>
      <c r="E21" s="148">
        <v>2</v>
      </c>
      <c r="F21" s="104">
        <v>2.7133360466693801E-4</v>
      </c>
      <c r="G21" s="140">
        <v>110</v>
      </c>
      <c r="H21" s="104">
        <v>2.1409108602569091E-2</v>
      </c>
      <c r="I21" s="140">
        <v>213</v>
      </c>
      <c r="J21" s="104">
        <v>6.4290241767528903E-3</v>
      </c>
      <c r="K21" s="75">
        <v>9.3698221279963061E-3</v>
      </c>
      <c r="L21" s="106">
        <f t="shared" si="0"/>
        <v>10057.555852718557</v>
      </c>
    </row>
    <row r="22" spans="1:12">
      <c r="A22" s="70" t="s">
        <v>620</v>
      </c>
      <c r="B22" s="107" t="s">
        <v>458</v>
      </c>
      <c r="C22" s="139">
        <v>0</v>
      </c>
      <c r="D22" s="139">
        <v>0</v>
      </c>
      <c r="E22" s="148">
        <v>0</v>
      </c>
      <c r="F22" s="104">
        <v>0</v>
      </c>
      <c r="G22" s="140">
        <v>0</v>
      </c>
      <c r="H22" s="104">
        <v>0</v>
      </c>
      <c r="I22" s="140">
        <v>172</v>
      </c>
      <c r="J22" s="104">
        <v>5.191512480758202E-3</v>
      </c>
      <c r="K22" s="75">
        <v>1.7305041602527339E-3</v>
      </c>
      <c r="L22" s="106">
        <f t="shared" si="0"/>
        <v>1857.5210935008004</v>
      </c>
    </row>
    <row r="23" spans="1:12">
      <c r="A23" s="70" t="s">
        <v>623</v>
      </c>
      <c r="B23" s="107" t="s">
        <v>459</v>
      </c>
      <c r="C23" s="139">
        <v>0</v>
      </c>
      <c r="D23" s="139">
        <v>0</v>
      </c>
      <c r="E23" s="148">
        <v>0</v>
      </c>
      <c r="F23" s="104">
        <v>0</v>
      </c>
      <c r="G23" s="140">
        <v>0</v>
      </c>
      <c r="H23" s="104">
        <v>0</v>
      </c>
      <c r="I23" s="140">
        <v>45</v>
      </c>
      <c r="J23" s="104">
        <v>1.3582445443844134E-3</v>
      </c>
      <c r="K23" s="75">
        <v>4.5274818146147112E-4</v>
      </c>
      <c r="L23" s="106">
        <f t="shared" si="0"/>
        <v>485.97935585776759</v>
      </c>
    </row>
    <row r="24" spans="1:12">
      <c r="A24" s="70" t="s">
        <v>624</v>
      </c>
      <c r="B24" s="107" t="s">
        <v>460</v>
      </c>
      <c r="C24" s="139">
        <v>0</v>
      </c>
      <c r="D24" s="139">
        <v>0</v>
      </c>
      <c r="E24" s="148">
        <v>0</v>
      </c>
      <c r="F24" s="104">
        <v>0</v>
      </c>
      <c r="G24" s="140">
        <v>0</v>
      </c>
      <c r="H24" s="104">
        <v>0</v>
      </c>
      <c r="I24" s="140">
        <v>4</v>
      </c>
      <c r="J24" s="104">
        <v>1.2073284838972564E-4</v>
      </c>
      <c r="K24" s="75">
        <v>4.0244282796575216E-5</v>
      </c>
      <c r="L24" s="106">
        <f t="shared" si="0"/>
        <v>43.1981649651349</v>
      </c>
    </row>
    <row r="25" spans="1:12">
      <c r="A25" s="70" t="s">
        <v>625</v>
      </c>
      <c r="B25" s="107" t="s">
        <v>461</v>
      </c>
      <c r="C25" s="139">
        <v>0</v>
      </c>
      <c r="D25" s="139">
        <v>0</v>
      </c>
      <c r="E25" s="148">
        <v>0</v>
      </c>
      <c r="F25" s="104">
        <v>0</v>
      </c>
      <c r="G25" s="140">
        <v>0</v>
      </c>
      <c r="H25" s="104">
        <v>0</v>
      </c>
      <c r="I25" s="140">
        <v>256</v>
      </c>
      <c r="J25" s="104">
        <v>7.726902296942441E-3</v>
      </c>
      <c r="K25" s="75">
        <v>2.5756340989808138E-3</v>
      </c>
      <c r="L25" s="106">
        <f t="shared" si="0"/>
        <v>2764.6825577686336</v>
      </c>
    </row>
    <row r="26" spans="1:12">
      <c r="A26" s="70" t="s">
        <v>626</v>
      </c>
      <c r="B26" s="127" t="s">
        <v>462</v>
      </c>
      <c r="C26" s="139">
        <v>61</v>
      </c>
      <c r="D26" s="139">
        <v>51</v>
      </c>
      <c r="E26" s="148">
        <v>112</v>
      </c>
      <c r="F26" s="104">
        <v>1.5194681861348529E-2</v>
      </c>
      <c r="G26" s="140">
        <v>28</v>
      </c>
      <c r="H26" s="104">
        <v>5.4495912806539508E-3</v>
      </c>
      <c r="I26" s="140">
        <v>179</v>
      </c>
      <c r="J26" s="104">
        <v>5.4027949654402224E-3</v>
      </c>
      <c r="K26" s="75">
        <v>8.682356035814234E-3</v>
      </c>
      <c r="L26" s="106">
        <f t="shared" si="0"/>
        <v>9319.630572545715</v>
      </c>
    </row>
    <row r="27" spans="1:12">
      <c r="A27" s="70" t="s">
        <v>463</v>
      </c>
      <c r="B27" s="107" t="s">
        <v>464</v>
      </c>
      <c r="C27" s="139">
        <v>0</v>
      </c>
      <c r="D27" s="139">
        <v>0</v>
      </c>
      <c r="E27" s="148">
        <v>0</v>
      </c>
      <c r="F27" s="104">
        <v>0</v>
      </c>
      <c r="G27" s="140">
        <v>0</v>
      </c>
      <c r="H27" s="104">
        <v>0</v>
      </c>
      <c r="I27" s="140">
        <v>16</v>
      </c>
      <c r="J27" s="104">
        <v>4.8293139355890256E-4</v>
      </c>
      <c r="K27" s="75">
        <v>1.6097713118630086E-4</v>
      </c>
      <c r="L27" s="106">
        <f t="shared" si="0"/>
        <v>172.7926598605396</v>
      </c>
    </row>
    <row r="28" spans="1:12" ht="15.75" thickBot="1">
      <c r="A28" s="70" t="s">
        <v>465</v>
      </c>
      <c r="B28" s="107" t="s">
        <v>466</v>
      </c>
      <c r="C28" s="139">
        <v>0</v>
      </c>
      <c r="D28" s="139">
        <v>0</v>
      </c>
      <c r="E28" s="148">
        <v>0</v>
      </c>
      <c r="F28" s="104">
        <v>0</v>
      </c>
      <c r="G28" s="140">
        <v>0</v>
      </c>
      <c r="H28" s="104">
        <v>0</v>
      </c>
      <c r="I28" s="140">
        <v>73</v>
      </c>
      <c r="J28" s="104">
        <v>2.2033744831124929E-3</v>
      </c>
      <c r="K28" s="75">
        <v>7.3445816103749758E-4</v>
      </c>
      <c r="L28" s="106">
        <f t="shared" si="0"/>
        <v>788.36651061371185</v>
      </c>
    </row>
    <row r="29" spans="1:12" ht="13.5" thickBot="1">
      <c r="A29" s="194" t="s">
        <v>467</v>
      </c>
      <c r="B29" s="123"/>
      <c r="C29" s="141">
        <f>SUM(C7:C28)</f>
        <v>85</v>
      </c>
      <c r="D29" s="141">
        <f t="shared" ref="D29:L29" si="1">SUM(D7:D28)</f>
        <v>80</v>
      </c>
      <c r="E29" s="141">
        <f t="shared" si="1"/>
        <v>165</v>
      </c>
      <c r="F29" s="125">
        <f t="shared" si="1"/>
        <v>2.2385022385022386E-2</v>
      </c>
      <c r="G29" s="141">
        <f t="shared" si="1"/>
        <v>697</v>
      </c>
      <c r="H29" s="125">
        <f t="shared" si="1"/>
        <v>0.13565589723627869</v>
      </c>
      <c r="I29" s="141">
        <f t="shared" si="1"/>
        <v>2495</v>
      </c>
      <c r="J29" s="125">
        <f t="shared" si="1"/>
        <v>7.5307114183091342E-2</v>
      </c>
      <c r="K29" s="125">
        <f t="shared" si="1"/>
        <v>7.7782677934797498E-2</v>
      </c>
      <c r="L29" s="126">
        <f t="shared" si="1"/>
        <v>83491.8333578374</v>
      </c>
    </row>
    <row r="30" spans="1:12">
      <c r="A30" s="143"/>
      <c r="B30" s="144"/>
      <c r="C30" s="145"/>
      <c r="D30" s="145"/>
      <c r="E30" s="146"/>
      <c r="F30" s="147"/>
      <c r="G30" s="60"/>
      <c r="H30" s="147"/>
      <c r="I30" s="60"/>
      <c r="J30" s="147"/>
      <c r="K30" s="19"/>
      <c r="L30" s="41"/>
    </row>
  </sheetData>
  <mergeCells count="2">
    <mergeCell ref="B1:J1"/>
    <mergeCell ref="L3:L4"/>
  </mergeCells>
  <pageMargins left="0.25" right="0.25" top="0.25" bottom="0.25" header="0.31" footer="0.21"/>
  <pageSetup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zoomScale="120" zoomScaleNormal="12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42.85546875" style="42" bestFit="1" customWidth="1"/>
    <col min="2" max="2" width="12.140625" style="107" bestFit="1" customWidth="1"/>
    <col min="3" max="3" width="8.7109375" style="139" bestFit="1" customWidth="1"/>
    <col min="4" max="4" width="7.28515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50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578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 s="70" customFormat="1" ht="12.75">
      <c r="A7" s="153" t="s">
        <v>581</v>
      </c>
      <c r="B7" s="154" t="s">
        <v>397</v>
      </c>
      <c r="C7" s="146">
        <v>0</v>
      </c>
      <c r="D7" s="146">
        <v>0</v>
      </c>
      <c r="E7" s="146">
        <v>0</v>
      </c>
      <c r="F7" s="147">
        <v>0</v>
      </c>
      <c r="G7" s="60">
        <v>1</v>
      </c>
      <c r="H7" s="147">
        <v>1.9462826002335538E-4</v>
      </c>
      <c r="I7" s="60">
        <v>71</v>
      </c>
      <c r="J7" s="147">
        <v>2.14300805891763E-3</v>
      </c>
      <c r="K7" s="19">
        <v>7.7921210631366181E-4</v>
      </c>
      <c r="L7" s="25">
        <f>K7*$L$5</f>
        <v>836.40534188454478</v>
      </c>
    </row>
    <row r="8" spans="1:12">
      <c r="A8" s="153" t="s">
        <v>582</v>
      </c>
      <c r="B8" s="144" t="s">
        <v>398</v>
      </c>
      <c r="C8" s="145">
        <v>0</v>
      </c>
      <c r="D8" s="145">
        <v>0</v>
      </c>
      <c r="E8" s="146">
        <v>0</v>
      </c>
      <c r="F8" s="147">
        <v>0</v>
      </c>
      <c r="G8" s="60">
        <v>0</v>
      </c>
      <c r="H8" s="147">
        <v>0</v>
      </c>
      <c r="I8" s="60">
        <v>47</v>
      </c>
      <c r="J8" s="147">
        <v>1.4186109685792763E-3</v>
      </c>
      <c r="K8" s="19">
        <v>4.7287032285975875E-4</v>
      </c>
      <c r="L8" s="25">
        <f t="shared" ref="L8:L20" si="0">K8*$L$5</f>
        <v>507.57843834033503</v>
      </c>
    </row>
    <row r="9" spans="1:12">
      <c r="A9" s="153" t="s">
        <v>583</v>
      </c>
      <c r="B9" s="144" t="s">
        <v>399</v>
      </c>
      <c r="C9" s="145">
        <v>0</v>
      </c>
      <c r="D9" s="145">
        <v>0</v>
      </c>
      <c r="E9" s="146">
        <v>0</v>
      </c>
      <c r="F9" s="147">
        <v>0</v>
      </c>
      <c r="G9" s="60">
        <v>7</v>
      </c>
      <c r="H9" s="147">
        <v>1.3623978201634877E-3</v>
      </c>
      <c r="I9" s="60">
        <v>95</v>
      </c>
      <c r="J9" s="147">
        <v>2.8674051492559838E-3</v>
      </c>
      <c r="K9" s="19">
        <v>1.4099343231398238E-3</v>
      </c>
      <c r="L9" s="25">
        <f t="shared" si="0"/>
        <v>1513.4218141957563</v>
      </c>
    </row>
    <row r="10" spans="1:12">
      <c r="A10" s="153" t="s">
        <v>584</v>
      </c>
      <c r="B10" s="144" t="s">
        <v>400</v>
      </c>
      <c r="C10" s="145">
        <v>0</v>
      </c>
      <c r="D10" s="145">
        <v>0</v>
      </c>
      <c r="E10" s="146">
        <v>0</v>
      </c>
      <c r="F10" s="147">
        <v>0</v>
      </c>
      <c r="G10" s="60">
        <v>0</v>
      </c>
      <c r="H10" s="147">
        <v>0</v>
      </c>
      <c r="I10" s="60">
        <v>48</v>
      </c>
      <c r="J10" s="147">
        <v>1.4487941806767075E-3</v>
      </c>
      <c r="K10" s="19">
        <v>4.8293139355890251E-4</v>
      </c>
      <c r="L10" s="25">
        <f t="shared" si="0"/>
        <v>518.37797958161866</v>
      </c>
    </row>
    <row r="11" spans="1:12">
      <c r="A11" s="153" t="s">
        <v>585</v>
      </c>
      <c r="B11" s="144" t="s">
        <v>401</v>
      </c>
      <c r="C11" s="145">
        <v>0</v>
      </c>
      <c r="D11" s="145">
        <v>0</v>
      </c>
      <c r="E11" s="146">
        <v>0</v>
      </c>
      <c r="F11" s="147">
        <v>0</v>
      </c>
      <c r="G11" s="60">
        <v>0</v>
      </c>
      <c r="H11" s="147">
        <v>0</v>
      </c>
      <c r="I11" s="60">
        <v>7</v>
      </c>
      <c r="J11" s="147">
        <v>2.1128248468201986E-4</v>
      </c>
      <c r="K11" s="19">
        <v>7.0427494894006616E-5</v>
      </c>
      <c r="L11" s="25">
        <f t="shared" si="0"/>
        <v>75.596788688986067</v>
      </c>
    </row>
    <row r="12" spans="1:12">
      <c r="A12" s="153" t="s">
        <v>586</v>
      </c>
      <c r="B12" s="144" t="s">
        <v>402</v>
      </c>
      <c r="C12" s="145">
        <v>0</v>
      </c>
      <c r="D12" s="145">
        <v>0</v>
      </c>
      <c r="E12" s="146">
        <v>0</v>
      </c>
      <c r="F12" s="147">
        <v>0</v>
      </c>
      <c r="G12" s="60">
        <v>0</v>
      </c>
      <c r="H12" s="147">
        <v>0</v>
      </c>
      <c r="I12" s="60">
        <v>39</v>
      </c>
      <c r="J12" s="147">
        <v>1.1771452717998249E-3</v>
      </c>
      <c r="K12" s="19">
        <v>3.9238175726660833E-4</v>
      </c>
      <c r="L12" s="25">
        <f t="shared" si="0"/>
        <v>421.18210841006527</v>
      </c>
    </row>
    <row r="13" spans="1:12">
      <c r="A13" s="153" t="s">
        <v>403</v>
      </c>
      <c r="B13" s="144" t="s">
        <v>404</v>
      </c>
      <c r="C13" s="145">
        <v>0</v>
      </c>
      <c r="D13" s="145">
        <v>0</v>
      </c>
      <c r="E13" s="146">
        <v>0</v>
      </c>
      <c r="F13" s="147">
        <v>0</v>
      </c>
      <c r="G13" s="60">
        <v>0</v>
      </c>
      <c r="H13" s="147">
        <v>0</v>
      </c>
      <c r="I13" s="60">
        <v>15</v>
      </c>
      <c r="J13" s="147">
        <v>4.5274818146147112E-4</v>
      </c>
      <c r="K13" s="19">
        <v>1.5091606048715705E-4</v>
      </c>
      <c r="L13" s="25">
        <f t="shared" si="0"/>
        <v>161.99311861925585</v>
      </c>
    </row>
    <row r="14" spans="1:12">
      <c r="A14" s="153" t="s">
        <v>405</v>
      </c>
      <c r="B14" s="144" t="s">
        <v>406</v>
      </c>
      <c r="C14" s="145">
        <v>0</v>
      </c>
      <c r="D14" s="145">
        <v>0</v>
      </c>
      <c r="E14" s="146">
        <v>0</v>
      </c>
      <c r="F14" s="147">
        <v>0</v>
      </c>
      <c r="G14" s="60">
        <v>0</v>
      </c>
      <c r="H14" s="147">
        <v>0</v>
      </c>
      <c r="I14" s="60">
        <v>15</v>
      </c>
      <c r="J14" s="147">
        <v>4.5274818146147112E-4</v>
      </c>
      <c r="K14" s="19">
        <v>1.5091606048715705E-4</v>
      </c>
      <c r="L14" s="25">
        <f t="shared" si="0"/>
        <v>161.99311861925585</v>
      </c>
    </row>
    <row r="15" spans="1:12">
      <c r="A15" s="153" t="s">
        <v>407</v>
      </c>
      <c r="B15" s="144" t="s">
        <v>408</v>
      </c>
      <c r="C15" s="145">
        <v>32</v>
      </c>
      <c r="D15" s="145">
        <v>85</v>
      </c>
      <c r="E15" s="146">
        <v>117</v>
      </c>
      <c r="F15" s="147">
        <v>1.5873015873015872E-2</v>
      </c>
      <c r="G15" s="60">
        <v>42</v>
      </c>
      <c r="H15" s="147">
        <v>8.1743869209809257E-3</v>
      </c>
      <c r="I15" s="60">
        <v>1319</v>
      </c>
      <c r="J15" s="147">
        <v>3.9811656756512027E-2</v>
      </c>
      <c r="K15" s="19">
        <v>2.1286353183502943E-2</v>
      </c>
      <c r="L15" s="25">
        <f t="shared" si="0"/>
        <v>22848.746018784477</v>
      </c>
    </row>
    <row r="16" spans="1:12">
      <c r="A16" s="153" t="s">
        <v>409</v>
      </c>
      <c r="B16" s="144" t="s">
        <v>410</v>
      </c>
      <c r="C16" s="145">
        <v>0</v>
      </c>
      <c r="D16" s="145">
        <v>0</v>
      </c>
      <c r="E16" s="146">
        <v>0</v>
      </c>
      <c r="F16" s="147">
        <v>0</v>
      </c>
      <c r="G16" s="60">
        <v>0</v>
      </c>
      <c r="H16" s="147">
        <v>0</v>
      </c>
      <c r="I16" s="60">
        <v>55</v>
      </c>
      <c r="J16" s="147">
        <v>1.6600766653587274E-3</v>
      </c>
      <c r="K16" s="19">
        <v>5.5335888845290911E-4</v>
      </c>
      <c r="L16" s="25">
        <f t="shared" si="0"/>
        <v>593.97476827060473</v>
      </c>
    </row>
    <row r="17" spans="1:12">
      <c r="A17" s="153" t="s">
        <v>411</v>
      </c>
      <c r="B17" s="144" t="s">
        <v>412</v>
      </c>
      <c r="C17" s="145">
        <v>0</v>
      </c>
      <c r="D17" s="145">
        <v>0</v>
      </c>
      <c r="E17" s="146">
        <v>0</v>
      </c>
      <c r="F17" s="147">
        <v>0</v>
      </c>
      <c r="G17" s="60">
        <v>0</v>
      </c>
      <c r="H17" s="147">
        <v>0</v>
      </c>
      <c r="I17" s="60">
        <v>20</v>
      </c>
      <c r="J17" s="147">
        <v>6.0366424194862819E-4</v>
      </c>
      <c r="K17" s="19">
        <v>2.0122141398287607E-4</v>
      </c>
      <c r="L17" s="25">
        <f t="shared" si="0"/>
        <v>215.99082482567451</v>
      </c>
    </row>
    <row r="18" spans="1:12">
      <c r="A18" s="153" t="s">
        <v>587</v>
      </c>
      <c r="B18" s="144" t="s">
        <v>413</v>
      </c>
      <c r="C18" s="145">
        <v>1</v>
      </c>
      <c r="D18" s="145">
        <v>0</v>
      </c>
      <c r="E18" s="146">
        <v>1</v>
      </c>
      <c r="F18" s="147">
        <v>1.35666802333469E-4</v>
      </c>
      <c r="G18" s="60">
        <v>1</v>
      </c>
      <c r="H18" s="147">
        <v>1.9462826002335538E-4</v>
      </c>
      <c r="I18" s="60">
        <v>11</v>
      </c>
      <c r="J18" s="147">
        <v>3.3201533307174549E-4</v>
      </c>
      <c r="K18" s="19">
        <v>2.2077013180952327E-4</v>
      </c>
      <c r="L18" s="25">
        <f t="shared" si="0"/>
        <v>236.97439513306344</v>
      </c>
    </row>
    <row r="19" spans="1:12">
      <c r="A19" s="153" t="s">
        <v>588</v>
      </c>
      <c r="B19" s="144" t="s">
        <v>414</v>
      </c>
      <c r="C19" s="145">
        <v>0</v>
      </c>
      <c r="D19" s="145">
        <v>0</v>
      </c>
      <c r="E19" s="146">
        <v>0</v>
      </c>
      <c r="F19" s="147">
        <v>0</v>
      </c>
      <c r="G19" s="60">
        <v>1</v>
      </c>
      <c r="H19" s="147">
        <v>1.9462826002335538E-4</v>
      </c>
      <c r="I19" s="60">
        <v>5</v>
      </c>
      <c r="J19" s="147">
        <v>1.5091606048715705E-4</v>
      </c>
      <c r="K19" s="19">
        <v>1.1518144017017081E-4</v>
      </c>
      <c r="L19" s="25">
        <f t="shared" si="0"/>
        <v>123.63561995981898</v>
      </c>
    </row>
    <row r="20" spans="1:12" ht="15.75" thickBot="1">
      <c r="A20" s="153" t="s">
        <v>589</v>
      </c>
      <c r="B20" s="144" t="s">
        <v>415</v>
      </c>
      <c r="C20" s="145">
        <v>0</v>
      </c>
      <c r="D20" s="145">
        <v>0</v>
      </c>
      <c r="E20" s="146">
        <v>0</v>
      </c>
      <c r="F20" s="147">
        <v>0</v>
      </c>
      <c r="G20" s="60">
        <v>0</v>
      </c>
      <c r="H20" s="147">
        <v>0</v>
      </c>
      <c r="I20" s="60">
        <v>10</v>
      </c>
      <c r="J20" s="147">
        <v>3.018321209743141E-4</v>
      </c>
      <c r="K20" s="19">
        <v>1.0061070699143804E-4</v>
      </c>
      <c r="L20" s="25">
        <f t="shared" si="0"/>
        <v>107.99541241283725</v>
      </c>
    </row>
    <row r="21" spans="1:12" ht="13.5" thickBot="1">
      <c r="A21" s="122" t="s">
        <v>656</v>
      </c>
      <c r="B21" s="123"/>
      <c r="C21" s="141">
        <f>SUM(C7:C20)</f>
        <v>33</v>
      </c>
      <c r="D21" s="141">
        <f t="shared" ref="D21:K21" si="1">SUM(D7:D20)</f>
        <v>85</v>
      </c>
      <c r="E21" s="141">
        <f t="shared" si="1"/>
        <v>118</v>
      </c>
      <c r="F21" s="125">
        <f t="shared" si="1"/>
        <v>1.6008682675349342E-2</v>
      </c>
      <c r="G21" s="141">
        <f t="shared" si="1"/>
        <v>52</v>
      </c>
      <c r="H21" s="125">
        <f t="shared" si="1"/>
        <v>1.012066952121448E-2</v>
      </c>
      <c r="I21" s="141">
        <f t="shared" si="1"/>
        <v>1757</v>
      </c>
      <c r="J21" s="125">
        <f t="shared" si="1"/>
        <v>5.3031903655187E-2</v>
      </c>
      <c r="K21" s="125">
        <f t="shared" si="1"/>
        <v>2.6387085283916936E-2</v>
      </c>
      <c r="L21" s="126">
        <f>SUM(L7:L20)</f>
        <v>28323.865747726297</v>
      </c>
    </row>
  </sheetData>
  <mergeCells count="2">
    <mergeCell ref="B1:J1"/>
    <mergeCell ref="L3:L4"/>
  </mergeCells>
  <pageMargins left="0.25" right="0.25" top="0.25" bottom="0.25" header="0.31" footer="0.21"/>
  <pageSetup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Q348"/>
  <sheetViews>
    <sheetView tabSelected="1" zoomScale="90" zoomScaleNormal="90" workbookViewId="0">
      <pane xSplit="1" ySplit="6" topLeftCell="B7" activePane="bottomRight" state="frozen"/>
      <selection activeCell="Q13" sqref="Q13"/>
      <selection pane="topRight" activeCell="Q13" sqref="Q13"/>
      <selection pane="bottomLeft" activeCell="Q13" sqref="Q13"/>
      <selection pane="bottomRight" activeCell="Q13" sqref="Q13"/>
    </sheetView>
  </sheetViews>
  <sheetFormatPr defaultColWidth="8.85546875" defaultRowHeight="12.75"/>
  <cols>
    <col min="1" max="1" width="51.85546875" style="42" bestFit="1" customWidth="1"/>
    <col min="2" max="2" width="13" style="107" bestFit="1" customWidth="1"/>
    <col min="3" max="3" width="5.5703125" style="108" bestFit="1" customWidth="1"/>
    <col min="4" max="4" width="5.85546875" style="108" customWidth="1"/>
    <col min="5" max="5" width="8.85546875" style="103" customWidth="1"/>
    <col min="6" max="6" width="9.140625" style="104" customWidth="1"/>
    <col min="7" max="7" width="17.42578125" style="70" bestFit="1" customWidth="1"/>
    <col min="8" max="8" width="9.140625" style="104" customWidth="1"/>
    <col min="9" max="9" width="9.140625" style="70" customWidth="1"/>
    <col min="10" max="10" width="15.7109375" style="104" bestFit="1" customWidth="1"/>
    <col min="11" max="11" width="12.7109375" style="105" customWidth="1"/>
    <col min="12" max="12" width="41.42578125" style="106" bestFit="1" customWidth="1"/>
    <col min="13" max="13" width="16.7109375" style="42" customWidth="1"/>
    <col min="14" max="14" width="12" style="42" bestFit="1" customWidth="1"/>
    <col min="15" max="16384" width="8.85546875" style="42"/>
  </cols>
  <sheetData>
    <row r="1" spans="1:14" ht="15">
      <c r="A1" s="155" t="s">
        <v>468</v>
      </c>
      <c r="B1" s="156" t="s">
        <v>33</v>
      </c>
      <c r="C1" s="157" t="s">
        <v>34</v>
      </c>
      <c r="D1" s="157" t="s">
        <v>35</v>
      </c>
      <c r="E1" s="158" t="s">
        <v>36</v>
      </c>
      <c r="F1" s="104" t="s">
        <v>37</v>
      </c>
      <c r="G1" s="159" t="s">
        <v>38</v>
      </c>
      <c r="H1" s="104" t="s">
        <v>37</v>
      </c>
      <c r="I1" s="159" t="s">
        <v>39</v>
      </c>
      <c r="J1" s="104" t="s">
        <v>37</v>
      </c>
      <c r="K1" s="75" t="s">
        <v>40</v>
      </c>
      <c r="L1" s="106">
        <v>1073398.8025949132</v>
      </c>
      <c r="M1" s="160"/>
      <c r="N1" s="161"/>
    </row>
    <row r="2" spans="1:14">
      <c r="A2" s="76" t="s">
        <v>27</v>
      </c>
      <c r="B2" s="72"/>
      <c r="C2" s="73"/>
      <c r="D2" s="73"/>
      <c r="L2" s="224" t="s">
        <v>0</v>
      </c>
      <c r="M2" s="162"/>
    </row>
    <row r="3" spans="1:14" ht="13.5" thickBot="1">
      <c r="A3" s="76" t="s">
        <v>469</v>
      </c>
      <c r="B3" s="72"/>
      <c r="C3" s="73"/>
      <c r="D3" s="73"/>
      <c r="J3" s="104">
        <v>1073398.8025949132</v>
      </c>
      <c r="L3" s="225"/>
      <c r="M3" s="163"/>
    </row>
    <row r="4" spans="1:14">
      <c r="A4" s="42" t="s">
        <v>15</v>
      </c>
      <c r="J4" s="104">
        <f>$J$3*I4</f>
        <v>0</v>
      </c>
      <c r="L4" s="164" t="s">
        <v>3</v>
      </c>
      <c r="M4" s="165"/>
    </row>
    <row r="5" spans="1:14">
      <c r="A5" s="42" t="s">
        <v>16</v>
      </c>
      <c r="C5" s="166"/>
      <c r="D5" s="166"/>
      <c r="E5" s="167" t="s">
        <v>29</v>
      </c>
      <c r="F5" s="104" t="s">
        <v>30</v>
      </c>
      <c r="G5" s="70" t="s">
        <v>31</v>
      </c>
      <c r="H5" s="104" t="s">
        <v>30</v>
      </c>
      <c r="I5" s="70" t="s">
        <v>31</v>
      </c>
      <c r="J5" s="104" t="e">
        <f>$J$3*I5</f>
        <v>#VALUE!</v>
      </c>
      <c r="K5" s="75" t="s">
        <v>32</v>
      </c>
      <c r="L5" s="164">
        <f>Original!L1</f>
        <v>1073398.8025949132</v>
      </c>
    </row>
    <row r="6" spans="1:14" ht="15" hidden="1">
      <c r="A6" s="155" t="s">
        <v>17</v>
      </c>
      <c r="B6" s="156" t="s">
        <v>33</v>
      </c>
      <c r="C6" s="157" t="s">
        <v>34</v>
      </c>
      <c r="D6" s="157" t="s">
        <v>35</v>
      </c>
      <c r="E6" s="158" t="s">
        <v>36</v>
      </c>
      <c r="F6" s="104" t="s">
        <v>37</v>
      </c>
      <c r="G6" s="159" t="s">
        <v>38</v>
      </c>
      <c r="H6" s="104" t="s">
        <v>37</v>
      </c>
      <c r="I6" s="159" t="s">
        <v>39</v>
      </c>
      <c r="J6" s="104" t="s">
        <v>37</v>
      </c>
      <c r="K6" s="75" t="s">
        <v>40</v>
      </c>
      <c r="L6" s="106">
        <v>1073398.8025949132</v>
      </c>
      <c r="M6" s="160"/>
      <c r="N6" s="161"/>
    </row>
    <row r="7" spans="1:14">
      <c r="A7" s="42" t="s">
        <v>18</v>
      </c>
    </row>
    <row r="8" spans="1:14">
      <c r="A8" s="76" t="s">
        <v>19</v>
      </c>
      <c r="B8" s="72"/>
      <c r="C8" s="73"/>
      <c r="D8" s="73"/>
    </row>
    <row r="9" spans="1:14" hidden="1">
      <c r="A9" s="42" t="s">
        <v>20</v>
      </c>
      <c r="B9" s="107" t="s">
        <v>42</v>
      </c>
      <c r="C9" s="108">
        <v>0</v>
      </c>
      <c r="D9" s="108">
        <v>0</v>
      </c>
      <c r="E9" s="108">
        <f>C9+D9</f>
        <v>0</v>
      </c>
      <c r="F9" s="104">
        <f>+E9/$E$341</f>
        <v>0</v>
      </c>
      <c r="G9" s="70">
        <v>0</v>
      </c>
      <c r="H9" s="104">
        <f>+G9/$G$341</f>
        <v>0</v>
      </c>
      <c r="I9" s="70">
        <v>30</v>
      </c>
      <c r="J9" s="104">
        <f t="shared" ref="J9:J24" si="0">+I9/$I$341</f>
        <v>9.0549636292294223E-4</v>
      </c>
      <c r="K9" s="75">
        <f t="shared" ref="K9:K24" si="1">+(F9+H9+J9)/3</f>
        <v>3.018321209743141E-4</v>
      </c>
      <c r="L9" s="106">
        <f>K9*$L$1</f>
        <v>323.98623723851171</v>
      </c>
    </row>
    <row r="10" spans="1:14" hidden="1">
      <c r="A10" s="42" t="s">
        <v>21</v>
      </c>
      <c r="B10" s="107" t="s">
        <v>44</v>
      </c>
      <c r="C10" s="108">
        <v>0</v>
      </c>
      <c r="D10" s="108">
        <v>0</v>
      </c>
      <c r="E10" s="108">
        <f t="shared" ref="E10:E24" si="2">C10+D10</f>
        <v>0</v>
      </c>
      <c r="F10" s="104">
        <f t="shared" ref="F10:F23" si="3">+E10/$E$341</f>
        <v>0</v>
      </c>
      <c r="G10" s="70">
        <v>0</v>
      </c>
      <c r="H10" s="104">
        <f t="shared" ref="H10:H23" si="4">+G10/$G$341</f>
        <v>0</v>
      </c>
      <c r="I10" s="70">
        <v>9</v>
      </c>
      <c r="J10" s="104">
        <f t="shared" si="0"/>
        <v>2.716489088768827E-4</v>
      </c>
      <c r="K10" s="75">
        <f t="shared" si="1"/>
        <v>9.0549636292294234E-5</v>
      </c>
      <c r="L10" s="106">
        <f t="shared" ref="L10:L24" si="5">K10*$L$1</f>
        <v>97.19587117155352</v>
      </c>
    </row>
    <row r="11" spans="1:14" hidden="1">
      <c r="A11" s="42" t="s">
        <v>22</v>
      </c>
      <c r="B11" s="107" t="s">
        <v>46</v>
      </c>
      <c r="C11" s="108">
        <v>0</v>
      </c>
      <c r="D11" s="108">
        <v>0</v>
      </c>
      <c r="E11" s="108">
        <f t="shared" si="2"/>
        <v>0</v>
      </c>
      <c r="F11" s="104">
        <f t="shared" si="3"/>
        <v>0</v>
      </c>
      <c r="G11" s="70">
        <v>0</v>
      </c>
      <c r="H11" s="104">
        <f t="shared" si="4"/>
        <v>0</v>
      </c>
      <c r="I11" s="70">
        <v>12</v>
      </c>
      <c r="J11" s="104">
        <f t="shared" si="0"/>
        <v>3.6219854516917688E-4</v>
      </c>
      <c r="K11" s="75">
        <f t="shared" si="1"/>
        <v>1.2073284838972563E-4</v>
      </c>
      <c r="L11" s="106">
        <f t="shared" si="5"/>
        <v>129.59449489540467</v>
      </c>
    </row>
    <row r="12" spans="1:14" hidden="1">
      <c r="A12" s="42" t="s">
        <v>23</v>
      </c>
      <c r="B12" s="107" t="s">
        <v>48</v>
      </c>
      <c r="C12" s="108">
        <v>0</v>
      </c>
      <c r="D12" s="108">
        <v>0</v>
      </c>
      <c r="E12" s="108">
        <f t="shared" si="2"/>
        <v>0</v>
      </c>
      <c r="F12" s="104">
        <f t="shared" si="3"/>
        <v>0</v>
      </c>
      <c r="G12" s="70">
        <v>0</v>
      </c>
      <c r="H12" s="104">
        <f t="shared" si="4"/>
        <v>0</v>
      </c>
      <c r="I12" s="70">
        <v>20</v>
      </c>
      <c r="J12" s="104">
        <f t="shared" si="0"/>
        <v>6.0366424194862819E-4</v>
      </c>
      <c r="K12" s="75">
        <f t="shared" si="1"/>
        <v>2.0122141398287607E-4</v>
      </c>
      <c r="L12" s="106">
        <f t="shared" si="5"/>
        <v>215.99082482567451</v>
      </c>
    </row>
    <row r="13" spans="1:14" hidden="1">
      <c r="A13" s="42" t="s">
        <v>49</v>
      </c>
      <c r="B13" s="107" t="s">
        <v>50</v>
      </c>
      <c r="C13" s="108">
        <v>0</v>
      </c>
      <c r="D13" s="108">
        <v>0</v>
      </c>
      <c r="E13" s="108">
        <f t="shared" si="2"/>
        <v>0</v>
      </c>
      <c r="F13" s="104">
        <f t="shared" si="3"/>
        <v>0</v>
      </c>
      <c r="G13" s="70">
        <v>58</v>
      </c>
      <c r="H13" s="104">
        <f t="shared" si="4"/>
        <v>1.1288439081354613E-2</v>
      </c>
      <c r="I13" s="70">
        <v>563</v>
      </c>
      <c r="J13" s="104">
        <f t="shared" si="0"/>
        <v>1.6993148410853882E-2</v>
      </c>
      <c r="K13" s="75">
        <f t="shared" si="1"/>
        <v>9.4271958307361649E-3</v>
      </c>
      <c r="L13" s="106">
        <f t="shared" si="5"/>
        <v>10119.140716539958</v>
      </c>
    </row>
    <row r="14" spans="1:14" hidden="1">
      <c r="A14" s="42" t="s">
        <v>51</v>
      </c>
      <c r="B14" s="107" t="s">
        <v>52</v>
      </c>
      <c r="C14" s="108">
        <v>0</v>
      </c>
      <c r="D14" s="108">
        <v>0</v>
      </c>
      <c r="E14" s="108">
        <f t="shared" si="2"/>
        <v>0</v>
      </c>
      <c r="F14" s="104">
        <f t="shared" si="3"/>
        <v>0</v>
      </c>
      <c r="G14" s="70">
        <v>2</v>
      </c>
      <c r="H14" s="104">
        <f t="shared" si="4"/>
        <v>3.8925652004671076E-4</v>
      </c>
      <c r="I14" s="70">
        <v>69</v>
      </c>
      <c r="J14" s="104">
        <f t="shared" si="0"/>
        <v>2.0826416347227671E-3</v>
      </c>
      <c r="K14" s="75">
        <f t="shared" si="1"/>
        <v>8.2396605158982592E-4</v>
      </c>
      <c r="L14" s="106">
        <f t="shared" si="5"/>
        <v>884.4441731553776</v>
      </c>
    </row>
    <row r="15" spans="1:14" hidden="1">
      <c r="A15" s="42" t="s">
        <v>53</v>
      </c>
      <c r="B15" s="107" t="s">
        <v>54</v>
      </c>
      <c r="C15" s="108">
        <v>3</v>
      </c>
      <c r="D15" s="108">
        <v>1</v>
      </c>
      <c r="E15" s="108">
        <f t="shared" si="2"/>
        <v>4</v>
      </c>
      <c r="F15" s="104">
        <f t="shared" si="3"/>
        <v>5.4266720933387601E-4</v>
      </c>
      <c r="G15" s="70">
        <v>39</v>
      </c>
      <c r="H15" s="104">
        <f t="shared" si="4"/>
        <v>7.5905021409108601E-3</v>
      </c>
      <c r="I15" s="70">
        <v>89</v>
      </c>
      <c r="J15" s="104">
        <f t="shared" si="0"/>
        <v>2.6863058766713956E-3</v>
      </c>
      <c r="K15" s="75">
        <f t="shared" si="1"/>
        <v>3.6064917423053772E-3</v>
      </c>
      <c r="L15" s="106">
        <f t="shared" si="5"/>
        <v>3871.2039177590341</v>
      </c>
    </row>
    <row r="16" spans="1:14" hidden="1">
      <c r="A16" s="42" t="s">
        <v>55</v>
      </c>
      <c r="B16" s="107" t="s">
        <v>56</v>
      </c>
      <c r="C16" s="108">
        <v>0</v>
      </c>
      <c r="D16" s="108">
        <v>0</v>
      </c>
      <c r="E16" s="108">
        <f t="shared" si="2"/>
        <v>0</v>
      </c>
      <c r="F16" s="104">
        <f t="shared" si="3"/>
        <v>0</v>
      </c>
      <c r="G16" s="70">
        <v>23</v>
      </c>
      <c r="H16" s="104">
        <f t="shared" si="4"/>
        <v>4.4764499805371744E-3</v>
      </c>
      <c r="I16" s="70">
        <v>67</v>
      </c>
      <c r="J16" s="104">
        <f t="shared" si="0"/>
        <v>2.0222752105279042E-3</v>
      </c>
      <c r="K16" s="75">
        <f t="shared" si="1"/>
        <v>2.1662417303550262E-3</v>
      </c>
      <c r="L16" s="106">
        <f t="shared" si="5"/>
        <v>2325.2412794942179</v>
      </c>
    </row>
    <row r="17" spans="1:17" hidden="1">
      <c r="A17" s="70" t="s">
        <v>57</v>
      </c>
      <c r="B17" s="107" t="s">
        <v>58</v>
      </c>
      <c r="C17" s="108">
        <v>4</v>
      </c>
      <c r="D17" s="108">
        <v>7</v>
      </c>
      <c r="E17" s="108">
        <f t="shared" si="2"/>
        <v>11</v>
      </c>
      <c r="F17" s="104">
        <f t="shared" si="3"/>
        <v>1.492334825668159E-3</v>
      </c>
      <c r="G17" s="70">
        <v>38</v>
      </c>
      <c r="H17" s="104">
        <f t="shared" si="4"/>
        <v>7.3958738808875052E-3</v>
      </c>
      <c r="I17" s="70">
        <v>95</v>
      </c>
      <c r="J17" s="104">
        <f t="shared" si="0"/>
        <v>2.8674051492559838E-3</v>
      </c>
      <c r="K17" s="75">
        <f t="shared" si="1"/>
        <v>3.9185379519372163E-3</v>
      </c>
      <c r="L17" s="106">
        <f t="shared" si="5"/>
        <v>4206.1539455321317</v>
      </c>
    </row>
    <row r="18" spans="1:17" hidden="1">
      <c r="A18" s="70" t="s">
        <v>15</v>
      </c>
      <c r="B18" s="107" t="s">
        <v>60</v>
      </c>
      <c r="C18" s="108">
        <v>0</v>
      </c>
      <c r="D18" s="108">
        <v>0</v>
      </c>
      <c r="E18" s="108">
        <f t="shared" si="2"/>
        <v>0</v>
      </c>
      <c r="F18" s="104">
        <f t="shared" si="3"/>
        <v>0</v>
      </c>
      <c r="G18" s="70">
        <v>2</v>
      </c>
      <c r="H18" s="104">
        <f t="shared" si="4"/>
        <v>3.8925652004671076E-4</v>
      </c>
      <c r="I18" s="70">
        <v>28</v>
      </c>
      <c r="J18" s="104">
        <f t="shared" si="0"/>
        <v>8.4512993872807945E-4</v>
      </c>
      <c r="K18" s="75">
        <f t="shared" si="1"/>
        <v>4.1146215292493007E-4</v>
      </c>
      <c r="L18" s="106">
        <f t="shared" si="5"/>
        <v>441.662982262745</v>
      </c>
    </row>
    <row r="19" spans="1:17" hidden="1">
      <c r="A19" s="70" t="s">
        <v>16</v>
      </c>
      <c r="B19" s="107" t="s">
        <v>470</v>
      </c>
      <c r="C19" s="108">
        <v>0</v>
      </c>
      <c r="D19" s="108">
        <v>0</v>
      </c>
      <c r="E19" s="108">
        <f t="shared" si="2"/>
        <v>0</v>
      </c>
      <c r="F19" s="104">
        <f t="shared" si="3"/>
        <v>0</v>
      </c>
      <c r="G19" s="70">
        <v>0</v>
      </c>
      <c r="H19" s="104">
        <f t="shared" si="4"/>
        <v>0</v>
      </c>
      <c r="I19" s="70">
        <v>0</v>
      </c>
      <c r="J19" s="104">
        <f t="shared" si="0"/>
        <v>0</v>
      </c>
      <c r="K19" s="75">
        <f t="shared" si="1"/>
        <v>0</v>
      </c>
      <c r="L19" s="106">
        <f t="shared" si="5"/>
        <v>0</v>
      </c>
    </row>
    <row r="20" spans="1:17" hidden="1">
      <c r="A20" s="42" t="s">
        <v>17</v>
      </c>
      <c r="B20" s="107" t="s">
        <v>471</v>
      </c>
      <c r="C20" s="108">
        <v>0</v>
      </c>
      <c r="D20" s="108">
        <v>0</v>
      </c>
      <c r="E20" s="108">
        <f t="shared" si="2"/>
        <v>0</v>
      </c>
      <c r="F20" s="104">
        <f t="shared" si="3"/>
        <v>0</v>
      </c>
      <c r="G20" s="70">
        <v>0</v>
      </c>
      <c r="H20" s="104">
        <f t="shared" si="4"/>
        <v>0</v>
      </c>
      <c r="I20" s="70">
        <v>0</v>
      </c>
      <c r="J20" s="104">
        <f t="shared" si="0"/>
        <v>0</v>
      </c>
      <c r="K20" s="75">
        <f t="shared" si="1"/>
        <v>0</v>
      </c>
    </row>
    <row r="21" spans="1:17" hidden="1">
      <c r="A21" s="70" t="s">
        <v>18</v>
      </c>
      <c r="B21" s="107" t="s">
        <v>62</v>
      </c>
      <c r="C21" s="108">
        <v>0</v>
      </c>
      <c r="D21" s="108">
        <v>0</v>
      </c>
      <c r="E21" s="108">
        <f t="shared" si="2"/>
        <v>0</v>
      </c>
      <c r="F21" s="104">
        <f t="shared" si="3"/>
        <v>0</v>
      </c>
      <c r="G21" s="70">
        <v>0</v>
      </c>
      <c r="H21" s="104">
        <f t="shared" si="4"/>
        <v>0</v>
      </c>
      <c r="I21" s="70">
        <v>4</v>
      </c>
      <c r="J21" s="104">
        <f t="shared" si="0"/>
        <v>1.2073284838972564E-4</v>
      </c>
      <c r="K21" s="75">
        <f t="shared" si="1"/>
        <v>4.0244282796575216E-5</v>
      </c>
      <c r="L21" s="106">
        <f t="shared" si="5"/>
        <v>43.1981649651349</v>
      </c>
    </row>
    <row r="22" spans="1:17" hidden="1">
      <c r="A22" s="42" t="s">
        <v>19</v>
      </c>
      <c r="B22" s="107" t="s">
        <v>64</v>
      </c>
      <c r="C22" s="108">
        <v>0</v>
      </c>
      <c r="D22" s="108">
        <v>0</v>
      </c>
      <c r="E22" s="108">
        <f t="shared" si="2"/>
        <v>0</v>
      </c>
      <c r="F22" s="104">
        <f t="shared" si="3"/>
        <v>0</v>
      </c>
      <c r="G22" s="70">
        <v>0</v>
      </c>
      <c r="H22" s="104">
        <f t="shared" si="4"/>
        <v>0</v>
      </c>
      <c r="I22" s="70">
        <v>20</v>
      </c>
      <c r="J22" s="104">
        <f t="shared" si="0"/>
        <v>6.0366424194862819E-4</v>
      </c>
      <c r="K22" s="75">
        <f t="shared" si="1"/>
        <v>2.0122141398287607E-4</v>
      </c>
      <c r="L22" s="106">
        <f t="shared" si="5"/>
        <v>215.99082482567451</v>
      </c>
    </row>
    <row r="23" spans="1:17" hidden="1">
      <c r="A23" s="42" t="s">
        <v>20</v>
      </c>
      <c r="B23" s="107" t="s">
        <v>472</v>
      </c>
      <c r="C23" s="108">
        <v>0</v>
      </c>
      <c r="D23" s="108">
        <v>0</v>
      </c>
      <c r="E23" s="108">
        <f t="shared" si="2"/>
        <v>0</v>
      </c>
      <c r="F23" s="104">
        <f t="shared" si="3"/>
        <v>0</v>
      </c>
      <c r="G23" s="70">
        <v>0</v>
      </c>
      <c r="H23" s="104">
        <f t="shared" si="4"/>
        <v>0</v>
      </c>
      <c r="I23" s="70">
        <v>0</v>
      </c>
      <c r="J23" s="104">
        <f t="shared" si="0"/>
        <v>0</v>
      </c>
      <c r="K23" s="75">
        <f t="shared" si="1"/>
        <v>0</v>
      </c>
      <c r="L23" s="106">
        <f t="shared" si="5"/>
        <v>0</v>
      </c>
    </row>
    <row r="24" spans="1:17" hidden="1">
      <c r="A24" s="42" t="s">
        <v>21</v>
      </c>
      <c r="B24" s="109" t="s">
        <v>66</v>
      </c>
      <c r="C24" s="108">
        <v>0</v>
      </c>
      <c r="D24" s="108">
        <v>0</v>
      </c>
      <c r="E24" s="108">
        <f t="shared" si="2"/>
        <v>0</v>
      </c>
      <c r="F24" s="104">
        <f>+E24/$E$341</f>
        <v>0</v>
      </c>
      <c r="G24" s="70">
        <v>0</v>
      </c>
      <c r="H24" s="104">
        <f>+G24/$G$341</f>
        <v>0</v>
      </c>
      <c r="I24" s="70">
        <v>69</v>
      </c>
      <c r="J24" s="104">
        <f t="shared" si="0"/>
        <v>2.0826416347227671E-3</v>
      </c>
      <c r="K24" s="75">
        <f t="shared" si="1"/>
        <v>6.9421387824092232E-4</v>
      </c>
      <c r="L24" s="106">
        <f t="shared" si="5"/>
        <v>745.16834564857686</v>
      </c>
    </row>
    <row r="25" spans="1:17">
      <c r="A25" s="110" t="s">
        <v>22</v>
      </c>
      <c r="B25" s="111"/>
      <c r="C25" s="110">
        <f>SUM(C9:C24)</f>
        <v>7</v>
      </c>
      <c r="D25" s="110">
        <f t="shared" ref="D25:J25" si="6">SUM(D9:D24)</f>
        <v>8</v>
      </c>
      <c r="E25" s="110">
        <f t="shared" si="6"/>
        <v>15</v>
      </c>
      <c r="F25" s="112">
        <f t="shared" si="6"/>
        <v>2.0350020350020349E-3</v>
      </c>
      <c r="G25" s="110">
        <f t="shared" si="6"/>
        <v>162</v>
      </c>
      <c r="H25" s="112">
        <f t="shared" si="6"/>
        <v>3.1529778123783575E-2</v>
      </c>
      <c r="I25" s="110">
        <f t="shared" si="6"/>
        <v>1075</v>
      </c>
      <c r="J25" s="112">
        <f t="shared" si="6"/>
        <v>3.2446953004738759E-2</v>
      </c>
      <c r="K25" s="112">
        <f>(F25+H25+J25)/3</f>
        <v>2.2003911054508125E-2</v>
      </c>
      <c r="L25" s="168">
        <f>SUM(L9:L24)</f>
        <v>23618.971778313997</v>
      </c>
      <c r="Q25" s="107"/>
    </row>
    <row r="26" spans="1:17">
      <c r="A26" s="42" t="s">
        <v>23</v>
      </c>
      <c r="K26" s="75"/>
    </row>
    <row r="27" spans="1:17">
      <c r="A27" s="76" t="s">
        <v>473</v>
      </c>
      <c r="B27" s="72"/>
      <c r="C27" s="73"/>
      <c r="D27" s="73"/>
      <c r="K27" s="75"/>
    </row>
    <row r="28" spans="1:17" hidden="1">
      <c r="A28" s="42" t="s">
        <v>474</v>
      </c>
      <c r="B28" s="107" t="s">
        <v>67</v>
      </c>
      <c r="C28" s="108">
        <v>0</v>
      </c>
      <c r="D28" s="108">
        <v>0</v>
      </c>
      <c r="E28" s="108">
        <f>C28+D28</f>
        <v>0</v>
      </c>
      <c r="F28" s="104">
        <f t="shared" ref="F28:F52" si="7">+E28/$E$341</f>
        <v>0</v>
      </c>
      <c r="G28" s="70">
        <v>0</v>
      </c>
      <c r="H28" s="104">
        <f t="shared" ref="H28:H52" si="8">+G28/$G$341</f>
        <v>0</v>
      </c>
      <c r="I28" s="70">
        <v>7</v>
      </c>
      <c r="J28" s="104">
        <f t="shared" ref="J28:J52" si="9">+I28/$I$341</f>
        <v>2.1128248468201986E-4</v>
      </c>
      <c r="K28" s="75">
        <f t="shared" ref="K28:K52" si="10">+(F28+H28+J28)/3</f>
        <v>7.0427494894006616E-5</v>
      </c>
      <c r="L28" s="106">
        <f t="shared" ref="L28:L52" si="11">K28*$L$1</f>
        <v>75.596788688986067</v>
      </c>
    </row>
    <row r="29" spans="1:17" hidden="1">
      <c r="A29" s="42" t="s">
        <v>475</v>
      </c>
      <c r="B29" s="107" t="s">
        <v>68</v>
      </c>
      <c r="C29" s="108">
        <v>0</v>
      </c>
      <c r="D29" s="108">
        <v>0</v>
      </c>
      <c r="E29" s="108">
        <f t="shared" ref="E29:E52" si="12">C29+D29</f>
        <v>0</v>
      </c>
      <c r="F29" s="104">
        <f t="shared" si="7"/>
        <v>0</v>
      </c>
      <c r="G29" s="70">
        <v>0</v>
      </c>
      <c r="H29" s="104">
        <f t="shared" si="8"/>
        <v>0</v>
      </c>
      <c r="I29" s="70">
        <v>12</v>
      </c>
      <c r="J29" s="104">
        <f t="shared" si="9"/>
        <v>3.6219854516917688E-4</v>
      </c>
      <c r="K29" s="75">
        <f t="shared" si="10"/>
        <v>1.2073284838972563E-4</v>
      </c>
      <c r="L29" s="106">
        <f t="shared" si="11"/>
        <v>129.59449489540467</v>
      </c>
    </row>
    <row r="30" spans="1:17" hidden="1">
      <c r="A30" s="70" t="s">
        <v>476</v>
      </c>
      <c r="B30" s="107" t="s">
        <v>69</v>
      </c>
      <c r="C30" s="108">
        <v>2</v>
      </c>
      <c r="D30" s="108">
        <v>1</v>
      </c>
      <c r="E30" s="108">
        <f t="shared" si="12"/>
        <v>3</v>
      </c>
      <c r="F30" s="104">
        <f t="shared" si="7"/>
        <v>4.0700040700040698E-4</v>
      </c>
      <c r="G30" s="70">
        <v>9</v>
      </c>
      <c r="H30" s="104">
        <f t="shared" si="8"/>
        <v>1.7516543402101986E-3</v>
      </c>
      <c r="I30" s="70">
        <v>24</v>
      </c>
      <c r="J30" s="104">
        <f t="shared" si="9"/>
        <v>7.2439709033835376E-4</v>
      </c>
      <c r="K30" s="75">
        <f t="shared" si="10"/>
        <v>9.6101727918298651E-4</v>
      </c>
      <c r="L30" s="106">
        <f t="shared" si="11"/>
        <v>1031.5547967480391</v>
      </c>
    </row>
    <row r="31" spans="1:17" hidden="1">
      <c r="A31" s="70" t="s">
        <v>477</v>
      </c>
      <c r="B31" s="107" t="s">
        <v>70</v>
      </c>
      <c r="C31" s="108">
        <v>0</v>
      </c>
      <c r="D31" s="108">
        <v>0</v>
      </c>
      <c r="E31" s="108">
        <f t="shared" si="12"/>
        <v>0</v>
      </c>
      <c r="F31" s="104">
        <f t="shared" si="7"/>
        <v>0</v>
      </c>
      <c r="G31" s="70">
        <v>0</v>
      </c>
      <c r="H31" s="104">
        <f t="shared" si="8"/>
        <v>0</v>
      </c>
      <c r="I31" s="70">
        <v>1</v>
      </c>
      <c r="J31" s="104">
        <f t="shared" si="9"/>
        <v>3.018321209743141E-5</v>
      </c>
      <c r="K31" s="75">
        <f t="shared" si="10"/>
        <v>1.0061070699143804E-5</v>
      </c>
      <c r="L31" s="106">
        <f t="shared" si="11"/>
        <v>10.799541241283725</v>
      </c>
    </row>
    <row r="32" spans="1:17" hidden="1">
      <c r="A32" s="70" t="s">
        <v>478</v>
      </c>
      <c r="B32" s="109" t="s">
        <v>71</v>
      </c>
      <c r="C32" s="108">
        <v>0</v>
      </c>
      <c r="D32" s="108">
        <v>0</v>
      </c>
      <c r="E32" s="108">
        <f t="shared" si="12"/>
        <v>0</v>
      </c>
      <c r="F32" s="104">
        <f t="shared" si="7"/>
        <v>0</v>
      </c>
      <c r="G32" s="70">
        <v>0</v>
      </c>
      <c r="H32" s="104">
        <f t="shared" si="8"/>
        <v>0</v>
      </c>
      <c r="I32" s="70">
        <v>8</v>
      </c>
      <c r="J32" s="104">
        <f t="shared" si="9"/>
        <v>2.4146569677945128E-4</v>
      </c>
      <c r="K32" s="75">
        <f t="shared" si="10"/>
        <v>8.0488565593150432E-5</v>
      </c>
      <c r="L32" s="106">
        <f t="shared" si="11"/>
        <v>86.3963299302698</v>
      </c>
    </row>
    <row r="33" spans="1:12" hidden="1">
      <c r="A33" s="70" t="s">
        <v>72</v>
      </c>
      <c r="B33" s="109" t="s">
        <v>73</v>
      </c>
      <c r="C33" s="108">
        <v>0</v>
      </c>
      <c r="D33" s="108">
        <v>0</v>
      </c>
      <c r="E33" s="108">
        <f t="shared" si="12"/>
        <v>0</v>
      </c>
      <c r="F33" s="104">
        <f t="shared" si="7"/>
        <v>0</v>
      </c>
      <c r="G33" s="70">
        <v>0</v>
      </c>
      <c r="H33" s="104">
        <f t="shared" si="8"/>
        <v>0</v>
      </c>
      <c r="I33" s="70">
        <v>49</v>
      </c>
      <c r="J33" s="104">
        <f t="shared" si="9"/>
        <v>1.478977392774139E-3</v>
      </c>
      <c r="K33" s="75">
        <f t="shared" si="10"/>
        <v>4.9299246425804633E-4</v>
      </c>
      <c r="L33" s="106">
        <f t="shared" si="11"/>
        <v>529.17752082290247</v>
      </c>
    </row>
    <row r="34" spans="1:12" hidden="1">
      <c r="A34" s="70" t="s">
        <v>74</v>
      </c>
      <c r="B34" s="107" t="s">
        <v>75</v>
      </c>
      <c r="C34" s="108">
        <v>0</v>
      </c>
      <c r="D34" s="108">
        <v>0</v>
      </c>
      <c r="E34" s="108">
        <f t="shared" si="12"/>
        <v>0</v>
      </c>
      <c r="F34" s="104">
        <f t="shared" si="7"/>
        <v>0</v>
      </c>
      <c r="G34" s="70">
        <v>0</v>
      </c>
      <c r="H34" s="104">
        <f t="shared" si="8"/>
        <v>0</v>
      </c>
      <c r="I34" s="70">
        <v>41</v>
      </c>
      <c r="J34" s="104">
        <f t="shared" si="9"/>
        <v>1.2375116959946878E-3</v>
      </c>
      <c r="K34" s="75">
        <f t="shared" si="10"/>
        <v>4.1250389866489596E-4</v>
      </c>
      <c r="L34" s="106">
        <f t="shared" si="11"/>
        <v>442.78119089263271</v>
      </c>
    </row>
    <row r="35" spans="1:12" hidden="1">
      <c r="A35" s="70" t="s">
        <v>76</v>
      </c>
      <c r="B35" s="107" t="s">
        <v>77</v>
      </c>
      <c r="C35" s="108">
        <v>8</v>
      </c>
      <c r="D35" s="108">
        <v>166</v>
      </c>
      <c r="E35" s="108">
        <f t="shared" si="12"/>
        <v>174</v>
      </c>
      <c r="F35" s="104">
        <f t="shared" si="7"/>
        <v>2.3606023606023607E-2</v>
      </c>
      <c r="G35" s="70">
        <v>44</v>
      </c>
      <c r="H35" s="104">
        <f t="shared" si="8"/>
        <v>8.5636434410276373E-3</v>
      </c>
      <c r="I35" s="70">
        <v>277</v>
      </c>
      <c r="J35" s="104">
        <f t="shared" si="9"/>
        <v>8.3607497509884995E-3</v>
      </c>
      <c r="K35" s="75">
        <f t="shared" si="10"/>
        <v>1.3510138932679916E-2</v>
      </c>
      <c r="L35" s="106">
        <f t="shared" si="11"/>
        <v>14501.76695322954</v>
      </c>
    </row>
    <row r="36" spans="1:12" hidden="1">
      <c r="A36" s="70" t="s">
        <v>78</v>
      </c>
      <c r="B36" s="107" t="s">
        <v>79</v>
      </c>
      <c r="C36" s="108">
        <v>0</v>
      </c>
      <c r="D36" s="108">
        <v>0</v>
      </c>
      <c r="E36" s="108">
        <f t="shared" si="12"/>
        <v>0</v>
      </c>
      <c r="F36" s="104">
        <f t="shared" si="7"/>
        <v>0</v>
      </c>
      <c r="G36" s="70">
        <v>12</v>
      </c>
      <c r="H36" s="104">
        <f t="shared" si="8"/>
        <v>2.3355391202802647E-3</v>
      </c>
      <c r="I36" s="70">
        <v>125</v>
      </c>
      <c r="J36" s="104">
        <f t="shared" si="9"/>
        <v>3.772901512178926E-3</v>
      </c>
      <c r="K36" s="75">
        <f t="shared" si="10"/>
        <v>2.0361468774863969E-3</v>
      </c>
      <c r="L36" s="106">
        <f t="shared" si="11"/>
        <v>2185.5976202012698</v>
      </c>
    </row>
    <row r="37" spans="1:12" hidden="1">
      <c r="A37" s="70" t="s">
        <v>80</v>
      </c>
      <c r="B37" s="107" t="s">
        <v>81</v>
      </c>
      <c r="C37" s="108">
        <v>0</v>
      </c>
      <c r="D37" s="108">
        <v>0</v>
      </c>
      <c r="E37" s="108">
        <f t="shared" si="12"/>
        <v>0</v>
      </c>
      <c r="F37" s="104">
        <f t="shared" si="7"/>
        <v>0</v>
      </c>
      <c r="G37" s="70">
        <v>0</v>
      </c>
      <c r="H37" s="104">
        <f t="shared" si="8"/>
        <v>0</v>
      </c>
      <c r="I37" s="70">
        <v>7</v>
      </c>
      <c r="J37" s="104">
        <f t="shared" si="9"/>
        <v>2.1128248468201986E-4</v>
      </c>
      <c r="K37" s="75">
        <f t="shared" si="10"/>
        <v>7.0427494894006616E-5</v>
      </c>
      <c r="L37" s="106">
        <f t="shared" si="11"/>
        <v>75.596788688986067</v>
      </c>
    </row>
    <row r="38" spans="1:12" hidden="1">
      <c r="A38" s="70" t="s">
        <v>479</v>
      </c>
      <c r="B38" s="107" t="s">
        <v>82</v>
      </c>
      <c r="C38" s="108">
        <v>26</v>
      </c>
      <c r="D38" s="108">
        <v>21</v>
      </c>
      <c r="E38" s="108">
        <f t="shared" si="12"/>
        <v>47</v>
      </c>
      <c r="F38" s="104">
        <f t="shared" si="7"/>
        <v>6.3763397096730434E-3</v>
      </c>
      <c r="G38" s="70">
        <v>9</v>
      </c>
      <c r="H38" s="104">
        <f t="shared" si="8"/>
        <v>1.7516543402101986E-3</v>
      </c>
      <c r="I38" s="70">
        <v>368</v>
      </c>
      <c r="J38" s="104">
        <f t="shared" si="9"/>
        <v>1.1107422051854759E-2</v>
      </c>
      <c r="K38" s="75">
        <f t="shared" si="10"/>
        <v>6.4118053672460006E-3</v>
      </c>
      <c r="L38" s="106">
        <f t="shared" si="11"/>
        <v>6882.424203673494</v>
      </c>
    </row>
    <row r="39" spans="1:12" hidden="1">
      <c r="A39" s="42" t="s">
        <v>480</v>
      </c>
      <c r="B39" s="107" t="s">
        <v>83</v>
      </c>
      <c r="C39" s="108">
        <v>0</v>
      </c>
      <c r="D39" s="108">
        <v>0</v>
      </c>
      <c r="E39" s="108">
        <f t="shared" si="12"/>
        <v>0</v>
      </c>
      <c r="F39" s="104">
        <f t="shared" si="7"/>
        <v>0</v>
      </c>
      <c r="G39" s="70">
        <v>8</v>
      </c>
      <c r="H39" s="104">
        <f t="shared" si="8"/>
        <v>1.557026080186843E-3</v>
      </c>
      <c r="I39" s="70">
        <v>45</v>
      </c>
      <c r="J39" s="104">
        <f t="shared" si="9"/>
        <v>1.3582445443844134E-3</v>
      </c>
      <c r="K39" s="75">
        <f t="shared" si="10"/>
        <v>9.7175687485708548E-4</v>
      </c>
      <c r="L39" s="106">
        <f t="shared" si="11"/>
        <v>1043.0826658849705</v>
      </c>
    </row>
    <row r="40" spans="1:12" hidden="1">
      <c r="A40" s="42" t="s">
        <v>132</v>
      </c>
      <c r="B40" s="107" t="s">
        <v>84</v>
      </c>
      <c r="C40" s="108">
        <v>0</v>
      </c>
      <c r="D40" s="108">
        <v>0</v>
      </c>
      <c r="E40" s="108">
        <f t="shared" si="12"/>
        <v>0</v>
      </c>
      <c r="F40" s="104">
        <f t="shared" si="7"/>
        <v>0</v>
      </c>
      <c r="G40" s="70">
        <v>38</v>
      </c>
      <c r="H40" s="104">
        <f t="shared" si="8"/>
        <v>7.3958738808875052E-3</v>
      </c>
      <c r="I40" s="70">
        <v>72</v>
      </c>
      <c r="J40" s="104">
        <f t="shared" si="9"/>
        <v>2.1731912710150616E-3</v>
      </c>
      <c r="K40" s="75">
        <f t="shared" si="10"/>
        <v>3.1896883839675223E-3</v>
      </c>
      <c r="L40" s="106">
        <f t="shared" si="11"/>
        <v>3423.807692001642</v>
      </c>
    </row>
    <row r="41" spans="1:12" hidden="1">
      <c r="A41" s="70" t="s">
        <v>481</v>
      </c>
      <c r="B41" s="107" t="s">
        <v>85</v>
      </c>
      <c r="C41" s="108">
        <v>9</v>
      </c>
      <c r="D41" s="108">
        <v>6</v>
      </c>
      <c r="E41" s="108">
        <f t="shared" si="12"/>
        <v>15</v>
      </c>
      <c r="F41" s="104">
        <f t="shared" si="7"/>
        <v>2.0350020350020349E-3</v>
      </c>
      <c r="G41" s="70">
        <v>6</v>
      </c>
      <c r="H41" s="104">
        <f t="shared" si="8"/>
        <v>1.1677695601401323E-3</v>
      </c>
      <c r="I41" s="70">
        <v>46</v>
      </c>
      <c r="J41" s="104">
        <f t="shared" si="9"/>
        <v>1.3884277564818449E-3</v>
      </c>
      <c r="K41" s="75">
        <f t="shared" si="10"/>
        <v>1.5303997838746707E-3</v>
      </c>
      <c r="L41" s="106">
        <f t="shared" si="11"/>
        <v>1642.7292955025855</v>
      </c>
    </row>
    <row r="42" spans="1:12" hidden="1">
      <c r="A42" s="70" t="s">
        <v>482</v>
      </c>
      <c r="B42" s="107" t="s">
        <v>86</v>
      </c>
      <c r="C42" s="108">
        <v>3</v>
      </c>
      <c r="D42" s="108">
        <v>1</v>
      </c>
      <c r="E42" s="108">
        <f t="shared" si="12"/>
        <v>4</v>
      </c>
      <c r="F42" s="104">
        <f t="shared" si="7"/>
        <v>5.4266720933387601E-4</v>
      </c>
      <c r="G42" s="70">
        <v>17</v>
      </c>
      <c r="H42" s="104">
        <f t="shared" si="8"/>
        <v>3.3086804203970414E-3</v>
      </c>
      <c r="I42" s="70">
        <v>126</v>
      </c>
      <c r="J42" s="104">
        <f t="shared" si="9"/>
        <v>3.8030847242763576E-3</v>
      </c>
      <c r="K42" s="75">
        <f t="shared" si="10"/>
        <v>2.5514774513357582E-3</v>
      </c>
      <c r="L42" s="106">
        <f t="shared" si="11"/>
        <v>2738.7528411117237</v>
      </c>
    </row>
    <row r="43" spans="1:12" hidden="1">
      <c r="A43" s="70" t="s">
        <v>483</v>
      </c>
      <c r="B43" s="107" t="s">
        <v>87</v>
      </c>
      <c r="C43" s="108">
        <v>0</v>
      </c>
      <c r="D43" s="108">
        <v>0</v>
      </c>
      <c r="E43" s="108">
        <f t="shared" si="12"/>
        <v>0</v>
      </c>
      <c r="F43" s="104">
        <f t="shared" si="7"/>
        <v>0</v>
      </c>
      <c r="G43" s="70">
        <v>1</v>
      </c>
      <c r="H43" s="104">
        <f t="shared" si="8"/>
        <v>1.9462826002335538E-4</v>
      </c>
      <c r="I43" s="70">
        <v>148</v>
      </c>
      <c r="J43" s="104">
        <f t="shared" si="9"/>
        <v>4.4671153904198482E-3</v>
      </c>
      <c r="K43" s="75">
        <f t="shared" si="10"/>
        <v>1.5539145501477346E-3</v>
      </c>
      <c r="L43" s="106">
        <f t="shared" si="11"/>
        <v>1667.9700174633915</v>
      </c>
    </row>
    <row r="44" spans="1:12" hidden="1">
      <c r="A44" s="70" t="s">
        <v>484</v>
      </c>
      <c r="B44" s="107" t="s">
        <v>88</v>
      </c>
      <c r="C44" s="108">
        <v>2</v>
      </c>
      <c r="D44" s="108">
        <v>0</v>
      </c>
      <c r="E44" s="108">
        <f t="shared" si="12"/>
        <v>2</v>
      </c>
      <c r="F44" s="104">
        <f t="shared" si="7"/>
        <v>2.7133360466693801E-4</v>
      </c>
      <c r="G44" s="70">
        <v>17</v>
      </c>
      <c r="H44" s="104">
        <f t="shared" si="8"/>
        <v>3.3086804203970414E-3</v>
      </c>
      <c r="I44" s="70">
        <v>67</v>
      </c>
      <c r="J44" s="104">
        <f t="shared" si="9"/>
        <v>2.0222752105279042E-3</v>
      </c>
      <c r="K44" s="75">
        <f t="shared" si="10"/>
        <v>1.8674297451972946E-3</v>
      </c>
      <c r="L44" s="106">
        <f t="shared" si="11"/>
        <v>2004.4968524248998</v>
      </c>
    </row>
    <row r="45" spans="1:12" hidden="1">
      <c r="A45" s="42" t="s">
        <v>485</v>
      </c>
      <c r="B45" s="107" t="s">
        <v>89</v>
      </c>
      <c r="C45" s="108">
        <v>0</v>
      </c>
      <c r="D45" s="108">
        <v>0</v>
      </c>
      <c r="E45" s="108">
        <f t="shared" si="12"/>
        <v>0</v>
      </c>
      <c r="F45" s="104">
        <f t="shared" si="7"/>
        <v>0</v>
      </c>
      <c r="G45" s="70">
        <v>0</v>
      </c>
      <c r="H45" s="104">
        <f t="shared" si="8"/>
        <v>0</v>
      </c>
      <c r="I45" s="70">
        <v>6</v>
      </c>
      <c r="J45" s="104">
        <f t="shared" si="9"/>
        <v>1.8109927258458844E-4</v>
      </c>
      <c r="K45" s="75">
        <f t="shared" si="10"/>
        <v>6.0366424194862814E-5</v>
      </c>
      <c r="L45" s="106">
        <f t="shared" si="11"/>
        <v>64.797247447702333</v>
      </c>
    </row>
    <row r="46" spans="1:12" hidden="1">
      <c r="A46" s="70" t="s">
        <v>486</v>
      </c>
      <c r="B46" s="107" t="s">
        <v>90</v>
      </c>
      <c r="C46" s="108">
        <v>43</v>
      </c>
      <c r="D46" s="108">
        <v>40</v>
      </c>
      <c r="E46" s="108">
        <f t="shared" si="12"/>
        <v>83</v>
      </c>
      <c r="F46" s="104">
        <f t="shared" si="7"/>
        <v>1.1260344593677927E-2</v>
      </c>
      <c r="G46" s="70">
        <v>3</v>
      </c>
      <c r="H46" s="104">
        <f t="shared" si="8"/>
        <v>5.8388478007006617E-4</v>
      </c>
      <c r="I46" s="70">
        <v>198</v>
      </c>
      <c r="J46" s="104">
        <f t="shared" si="9"/>
        <v>5.9762759952914192E-3</v>
      </c>
      <c r="K46" s="75">
        <f t="shared" si="10"/>
        <v>5.9401684563464702E-3</v>
      </c>
      <c r="L46" s="106">
        <f t="shared" si="11"/>
        <v>6376.1697082543751</v>
      </c>
    </row>
    <row r="47" spans="1:12" hidden="1">
      <c r="A47" s="70" t="s">
        <v>91</v>
      </c>
      <c r="B47" s="107" t="s">
        <v>92</v>
      </c>
      <c r="C47" s="108">
        <v>10</v>
      </c>
      <c r="D47" s="108">
        <v>1</v>
      </c>
      <c r="E47" s="108">
        <f t="shared" si="12"/>
        <v>11</v>
      </c>
      <c r="F47" s="104">
        <f t="shared" si="7"/>
        <v>1.492334825668159E-3</v>
      </c>
      <c r="G47" s="70">
        <v>12</v>
      </c>
      <c r="H47" s="104">
        <f t="shared" si="8"/>
        <v>2.3355391202802647E-3</v>
      </c>
      <c r="I47" s="70">
        <v>233</v>
      </c>
      <c r="J47" s="104">
        <f t="shared" si="9"/>
        <v>7.0326884187015184E-3</v>
      </c>
      <c r="K47" s="75">
        <f t="shared" si="10"/>
        <v>3.6201874548833141E-3</v>
      </c>
      <c r="L47" s="106">
        <f t="shared" si="11"/>
        <v>3885.9048792408757</v>
      </c>
    </row>
    <row r="48" spans="1:12" hidden="1">
      <c r="A48" s="70" t="s">
        <v>93</v>
      </c>
      <c r="B48" s="107" t="s">
        <v>94</v>
      </c>
      <c r="C48" s="108">
        <v>0</v>
      </c>
      <c r="D48" s="108">
        <v>0</v>
      </c>
      <c r="E48" s="108">
        <f t="shared" si="12"/>
        <v>0</v>
      </c>
      <c r="F48" s="104">
        <f t="shared" si="7"/>
        <v>0</v>
      </c>
      <c r="G48" s="70">
        <v>0</v>
      </c>
      <c r="H48" s="104">
        <f t="shared" si="8"/>
        <v>0</v>
      </c>
      <c r="I48" s="70">
        <v>41</v>
      </c>
      <c r="J48" s="104">
        <f t="shared" si="9"/>
        <v>1.2375116959946878E-3</v>
      </c>
      <c r="K48" s="75">
        <f t="shared" si="10"/>
        <v>4.1250389866489596E-4</v>
      </c>
      <c r="L48" s="106">
        <f t="shared" si="11"/>
        <v>442.78119089263271</v>
      </c>
    </row>
    <row r="49" spans="1:17" hidden="1">
      <c r="A49" s="70" t="s">
        <v>95</v>
      </c>
      <c r="B49" s="107" t="s">
        <v>96</v>
      </c>
      <c r="C49" s="108">
        <v>0</v>
      </c>
      <c r="D49" s="108">
        <v>0</v>
      </c>
      <c r="E49" s="108">
        <f t="shared" si="12"/>
        <v>0</v>
      </c>
      <c r="F49" s="104">
        <f t="shared" si="7"/>
        <v>0</v>
      </c>
      <c r="G49" s="70">
        <v>0</v>
      </c>
      <c r="H49" s="104">
        <f t="shared" si="8"/>
        <v>0</v>
      </c>
      <c r="I49" s="70">
        <v>3</v>
      </c>
      <c r="J49" s="104">
        <f t="shared" si="9"/>
        <v>9.0549636292294221E-5</v>
      </c>
      <c r="K49" s="75">
        <f t="shared" si="10"/>
        <v>3.0183212097431407E-5</v>
      </c>
      <c r="L49" s="106">
        <f t="shared" si="11"/>
        <v>32.398623723851166</v>
      </c>
    </row>
    <row r="50" spans="1:17" hidden="1">
      <c r="A50" s="42" t="s">
        <v>97</v>
      </c>
      <c r="B50" s="107" t="s">
        <v>98</v>
      </c>
      <c r="C50" s="108">
        <v>0</v>
      </c>
      <c r="D50" s="108">
        <v>0</v>
      </c>
      <c r="E50" s="108">
        <f t="shared" si="12"/>
        <v>0</v>
      </c>
      <c r="F50" s="104">
        <f t="shared" si="7"/>
        <v>0</v>
      </c>
      <c r="G50" s="70">
        <v>0</v>
      </c>
      <c r="H50" s="104">
        <f t="shared" si="8"/>
        <v>0</v>
      </c>
      <c r="I50" s="70">
        <v>16</v>
      </c>
      <c r="J50" s="104">
        <f t="shared" si="9"/>
        <v>4.8293139355890256E-4</v>
      </c>
      <c r="K50" s="75">
        <f t="shared" si="10"/>
        <v>1.6097713118630086E-4</v>
      </c>
      <c r="L50" s="106">
        <f t="shared" si="11"/>
        <v>172.7926598605396</v>
      </c>
    </row>
    <row r="51" spans="1:17" hidden="1">
      <c r="A51" s="42" t="s">
        <v>487</v>
      </c>
      <c r="B51" s="107" t="s">
        <v>488</v>
      </c>
      <c r="C51" s="108">
        <v>0</v>
      </c>
      <c r="D51" s="108">
        <v>0</v>
      </c>
      <c r="E51" s="108">
        <f t="shared" si="12"/>
        <v>0</v>
      </c>
      <c r="F51" s="104">
        <f t="shared" si="7"/>
        <v>0</v>
      </c>
      <c r="G51" s="70">
        <v>0</v>
      </c>
      <c r="H51" s="104">
        <f t="shared" si="8"/>
        <v>0</v>
      </c>
      <c r="I51" s="70">
        <v>0</v>
      </c>
      <c r="J51" s="104">
        <f t="shared" si="9"/>
        <v>0</v>
      </c>
      <c r="K51" s="75">
        <f>+(F51+H51+J51)/3</f>
        <v>0</v>
      </c>
      <c r="L51" s="106">
        <f t="shared" si="11"/>
        <v>0</v>
      </c>
    </row>
    <row r="52" spans="1:17" hidden="1">
      <c r="A52" s="70" t="s">
        <v>99</v>
      </c>
      <c r="B52" s="107" t="s">
        <v>100</v>
      </c>
      <c r="C52" s="108">
        <v>1</v>
      </c>
      <c r="D52" s="108">
        <v>1</v>
      </c>
      <c r="E52" s="108">
        <f t="shared" si="12"/>
        <v>2</v>
      </c>
      <c r="F52" s="104">
        <f t="shared" si="7"/>
        <v>2.7133360466693801E-4</v>
      </c>
      <c r="G52" s="70">
        <v>0</v>
      </c>
      <c r="H52" s="104">
        <f t="shared" si="8"/>
        <v>0</v>
      </c>
      <c r="I52" s="70">
        <v>195</v>
      </c>
      <c r="J52" s="104">
        <f t="shared" si="9"/>
        <v>5.8857263589991247E-3</v>
      </c>
      <c r="K52" s="75">
        <f t="shared" si="10"/>
        <v>2.052353321222021E-3</v>
      </c>
      <c r="L52" s="106">
        <f t="shared" si="11"/>
        <v>2202.9935975014105</v>
      </c>
    </row>
    <row r="53" spans="1:17">
      <c r="A53" s="110" t="s">
        <v>101</v>
      </c>
      <c r="B53" s="111"/>
      <c r="C53" s="110">
        <f>SUM(C28:C52)</f>
        <v>104</v>
      </c>
      <c r="D53" s="110">
        <f t="shared" ref="D53:L53" si="13">SUM(D28:D52)</f>
        <v>237</v>
      </c>
      <c r="E53" s="110">
        <f t="shared" si="13"/>
        <v>341</v>
      </c>
      <c r="F53" s="112">
        <f t="shared" si="13"/>
        <v>4.626237959571293E-2</v>
      </c>
      <c r="G53" s="110">
        <f t="shared" si="13"/>
        <v>176</v>
      </c>
      <c r="H53" s="112">
        <f t="shared" si="13"/>
        <v>3.4254573764110549E-2</v>
      </c>
      <c r="I53" s="110">
        <f t="shared" si="13"/>
        <v>2115</v>
      </c>
      <c r="J53" s="112">
        <f t="shared" si="13"/>
        <v>6.383749358606744E-2</v>
      </c>
      <c r="K53" s="112">
        <f>(F53+H53+J53)/3</f>
        <v>4.8118148981963642E-2</v>
      </c>
      <c r="L53" s="168">
        <f t="shared" si="13"/>
        <v>51649.9635003234</v>
      </c>
      <c r="Q53" s="107"/>
    </row>
    <row r="54" spans="1:17">
      <c r="K54" s="75"/>
    </row>
    <row r="55" spans="1:17">
      <c r="A55" s="76" t="s">
        <v>489</v>
      </c>
      <c r="B55" s="72"/>
      <c r="C55" s="73"/>
      <c r="D55" s="73"/>
      <c r="K55" s="75"/>
    </row>
    <row r="56" spans="1:17" hidden="1">
      <c r="A56" s="42" t="s">
        <v>490</v>
      </c>
      <c r="B56" s="107" t="s">
        <v>102</v>
      </c>
      <c r="C56" s="108">
        <v>8</v>
      </c>
      <c r="D56" s="108">
        <v>4</v>
      </c>
      <c r="E56" s="108">
        <f>C56+D56</f>
        <v>12</v>
      </c>
      <c r="F56" s="104">
        <f t="shared" ref="F56:F69" si="14">+E56/$E$341</f>
        <v>1.6280016280016279E-3</v>
      </c>
      <c r="G56" s="70">
        <v>5</v>
      </c>
      <c r="H56" s="104">
        <f t="shared" ref="H56:H69" si="15">+G56/$G$341</f>
        <v>9.7314130011677698E-4</v>
      </c>
      <c r="I56" s="70">
        <v>19</v>
      </c>
      <c r="J56" s="104">
        <f t="shared" ref="J56:J69" si="16">+I56/$I$341</f>
        <v>5.7348102985119674E-4</v>
      </c>
      <c r="K56" s="75">
        <f>+(F56+H56+J56)/3</f>
        <v>1.0582079859898673E-3</v>
      </c>
      <c r="L56" s="106">
        <f t="shared" ref="L56:L69" si="17">K56*$L$1</f>
        <v>1135.8791850578982</v>
      </c>
    </row>
    <row r="57" spans="1:17" hidden="1">
      <c r="A57" s="42" t="s">
        <v>491</v>
      </c>
      <c r="B57" s="107" t="s">
        <v>103</v>
      </c>
      <c r="C57" s="108">
        <v>0</v>
      </c>
      <c r="D57" s="108">
        <v>0</v>
      </c>
      <c r="E57" s="108">
        <f t="shared" ref="E57:E69" si="18">C57+D57</f>
        <v>0</v>
      </c>
      <c r="F57" s="104">
        <f t="shared" si="14"/>
        <v>0</v>
      </c>
      <c r="G57" s="70">
        <v>26</v>
      </c>
      <c r="H57" s="104">
        <f t="shared" si="15"/>
        <v>5.0603347606072401E-3</v>
      </c>
      <c r="I57" s="70">
        <v>158</v>
      </c>
      <c r="J57" s="104">
        <f t="shared" si="16"/>
        <v>4.7689475113941622E-3</v>
      </c>
      <c r="K57" s="75">
        <f>+(F57+H57+J57)/3</f>
        <v>3.2764274240004673E-3</v>
      </c>
      <c r="L57" s="106">
        <f t="shared" si="17"/>
        <v>3516.9132737112373</v>
      </c>
    </row>
    <row r="58" spans="1:17" hidden="1">
      <c r="A58" s="42" t="s">
        <v>492</v>
      </c>
      <c r="B58" s="107" t="s">
        <v>104</v>
      </c>
      <c r="C58" s="108">
        <v>0</v>
      </c>
      <c r="D58" s="108">
        <v>0</v>
      </c>
      <c r="E58" s="108">
        <f t="shared" si="18"/>
        <v>0</v>
      </c>
      <c r="F58" s="104">
        <f t="shared" si="14"/>
        <v>0</v>
      </c>
      <c r="G58" s="70">
        <v>36</v>
      </c>
      <c r="H58" s="104">
        <f t="shared" si="15"/>
        <v>7.0066173608407945E-3</v>
      </c>
      <c r="I58" s="70">
        <v>131</v>
      </c>
      <c r="J58" s="104">
        <f t="shared" si="16"/>
        <v>3.9540007847635146E-3</v>
      </c>
      <c r="K58" s="75">
        <f>+(F58+H58+J58)/3</f>
        <v>3.6535393818681026E-3</v>
      </c>
      <c r="L58" s="106">
        <f t="shared" si="17"/>
        <v>3921.7047977305806</v>
      </c>
    </row>
    <row r="59" spans="1:17" ht="25.5" hidden="1">
      <c r="A59" s="42" t="s">
        <v>132</v>
      </c>
      <c r="B59" s="127" t="s">
        <v>105</v>
      </c>
      <c r="C59" s="108">
        <v>1</v>
      </c>
      <c r="D59" s="108">
        <v>0</v>
      </c>
      <c r="E59" s="108">
        <f t="shared" si="18"/>
        <v>1</v>
      </c>
      <c r="F59" s="104">
        <f t="shared" si="14"/>
        <v>1.35666802333469E-4</v>
      </c>
      <c r="G59" s="70">
        <v>3</v>
      </c>
      <c r="H59" s="104">
        <f t="shared" si="15"/>
        <v>5.8388478007006617E-4</v>
      </c>
      <c r="I59" s="70">
        <v>60</v>
      </c>
      <c r="J59" s="104">
        <f t="shared" si="16"/>
        <v>1.8109927258458845E-3</v>
      </c>
      <c r="K59" s="75">
        <f t="shared" ref="K59:K67" si="19">+(F59+H59+J59)/3</f>
        <v>8.435147694164732E-4</v>
      </c>
      <c r="L59" s="106">
        <f t="shared" si="17"/>
        <v>905.42774346276667</v>
      </c>
    </row>
    <row r="60" spans="1:17" hidden="1">
      <c r="A60" s="42" t="s">
        <v>493</v>
      </c>
      <c r="B60" s="107" t="s">
        <v>106</v>
      </c>
      <c r="C60" s="108">
        <v>0</v>
      </c>
      <c r="D60" s="108">
        <v>0</v>
      </c>
      <c r="E60" s="108">
        <f t="shared" si="18"/>
        <v>0</v>
      </c>
      <c r="F60" s="104">
        <f t="shared" si="14"/>
        <v>0</v>
      </c>
      <c r="G60" s="70">
        <v>51</v>
      </c>
      <c r="H60" s="104">
        <f t="shared" si="15"/>
        <v>9.9260412611911243E-3</v>
      </c>
      <c r="I60" s="70">
        <v>691</v>
      </c>
      <c r="J60" s="104">
        <f t="shared" si="16"/>
        <v>2.0856599559325104E-2</v>
      </c>
      <c r="K60" s="75">
        <f t="shared" si="19"/>
        <v>1.0260880273505409E-2</v>
      </c>
      <c r="L60" s="106">
        <f t="shared" si="17"/>
        <v>11014.016599150471</v>
      </c>
    </row>
    <row r="61" spans="1:17" hidden="1">
      <c r="A61" s="42" t="s">
        <v>107</v>
      </c>
      <c r="B61" s="107" t="s">
        <v>108</v>
      </c>
      <c r="C61" s="108">
        <v>7</v>
      </c>
      <c r="D61" s="108">
        <v>1</v>
      </c>
      <c r="E61" s="108">
        <f t="shared" si="18"/>
        <v>8</v>
      </c>
      <c r="F61" s="104">
        <f t="shared" si="14"/>
        <v>1.085334418667752E-3</v>
      </c>
      <c r="G61" s="70">
        <v>24</v>
      </c>
      <c r="H61" s="104">
        <f t="shared" si="15"/>
        <v>4.6710782405605293E-3</v>
      </c>
      <c r="I61" s="70">
        <v>176</v>
      </c>
      <c r="J61" s="104">
        <f t="shared" si="16"/>
        <v>5.3122453291479278E-3</v>
      </c>
      <c r="K61" s="75">
        <f t="shared" si="19"/>
        <v>3.6895526627920699E-3</v>
      </c>
      <c r="L61" s="106">
        <f t="shared" si="17"/>
        <v>3960.3614103518812</v>
      </c>
    </row>
    <row r="62" spans="1:17" hidden="1">
      <c r="A62" s="42" t="s">
        <v>109</v>
      </c>
      <c r="B62" s="107" t="s">
        <v>110</v>
      </c>
      <c r="C62" s="108">
        <v>0</v>
      </c>
      <c r="D62" s="108">
        <v>0</v>
      </c>
      <c r="E62" s="108">
        <f t="shared" si="18"/>
        <v>0</v>
      </c>
      <c r="F62" s="104">
        <f t="shared" si="14"/>
        <v>0</v>
      </c>
      <c r="G62" s="70">
        <v>3</v>
      </c>
      <c r="H62" s="104">
        <f t="shared" si="15"/>
        <v>5.8388478007006617E-4</v>
      </c>
      <c r="I62" s="70">
        <v>13</v>
      </c>
      <c r="J62" s="104">
        <f t="shared" si="16"/>
        <v>3.9238175726660833E-4</v>
      </c>
      <c r="K62" s="75">
        <f>+(F62+H62+J62)/3</f>
        <v>3.254221791122248E-4</v>
      </c>
      <c r="L62" s="106">
        <f t="shared" si="17"/>
        <v>349.30777739688943</v>
      </c>
    </row>
    <row r="63" spans="1:17" hidden="1">
      <c r="A63" s="42" t="s">
        <v>111</v>
      </c>
      <c r="B63" s="107" t="s">
        <v>112</v>
      </c>
      <c r="C63" s="108">
        <v>12</v>
      </c>
      <c r="D63" s="108">
        <v>0</v>
      </c>
      <c r="E63" s="108">
        <f t="shared" si="18"/>
        <v>12</v>
      </c>
      <c r="F63" s="104">
        <f t="shared" si="14"/>
        <v>1.6280016280016279E-3</v>
      </c>
      <c r="G63" s="70">
        <v>0</v>
      </c>
      <c r="H63" s="104">
        <f t="shared" si="15"/>
        <v>0</v>
      </c>
      <c r="I63" s="70">
        <v>147</v>
      </c>
      <c r="J63" s="104">
        <f t="shared" si="16"/>
        <v>4.4369321783224169E-3</v>
      </c>
      <c r="K63" s="75">
        <f t="shared" si="19"/>
        <v>2.0216446021080149E-3</v>
      </c>
      <c r="L63" s="106">
        <f t="shared" si="17"/>
        <v>2170.0308951752127</v>
      </c>
    </row>
    <row r="64" spans="1:17" hidden="1">
      <c r="A64" s="42" t="s">
        <v>494</v>
      </c>
      <c r="B64" s="107" t="s">
        <v>495</v>
      </c>
      <c r="C64" s="108">
        <v>0</v>
      </c>
      <c r="D64" s="108">
        <v>0</v>
      </c>
      <c r="E64" s="108">
        <f t="shared" si="18"/>
        <v>0</v>
      </c>
      <c r="F64" s="104">
        <f t="shared" si="14"/>
        <v>0</v>
      </c>
      <c r="G64" s="70">
        <v>0</v>
      </c>
      <c r="H64" s="104">
        <f t="shared" si="15"/>
        <v>0</v>
      </c>
      <c r="I64" s="70">
        <v>0</v>
      </c>
      <c r="J64" s="104">
        <f t="shared" si="16"/>
        <v>0</v>
      </c>
      <c r="K64" s="75">
        <f>+(F64+H64+J64)/3</f>
        <v>0</v>
      </c>
      <c r="L64" s="106">
        <f t="shared" si="17"/>
        <v>0</v>
      </c>
    </row>
    <row r="65" spans="1:17" hidden="1">
      <c r="A65" s="42" t="s">
        <v>113</v>
      </c>
      <c r="B65" s="107" t="s">
        <v>114</v>
      </c>
      <c r="C65" s="108">
        <v>1</v>
      </c>
      <c r="D65" s="108">
        <v>4</v>
      </c>
      <c r="E65" s="108">
        <f t="shared" si="18"/>
        <v>5</v>
      </c>
      <c r="F65" s="104">
        <f t="shared" si="14"/>
        <v>6.7833401166734499E-4</v>
      </c>
      <c r="G65" s="70">
        <v>7</v>
      </c>
      <c r="H65" s="104">
        <f t="shared" si="15"/>
        <v>1.3623978201634877E-3</v>
      </c>
      <c r="I65" s="70">
        <v>19</v>
      </c>
      <c r="J65" s="104">
        <f t="shared" si="16"/>
        <v>5.7348102985119674E-4</v>
      </c>
      <c r="K65" s="75">
        <f>+(F65+H65+J65)/3</f>
        <v>8.7140428722734314E-4</v>
      </c>
      <c r="L65" s="106">
        <f t="shared" si="17"/>
        <v>935.36431848590394</v>
      </c>
    </row>
    <row r="66" spans="1:17" hidden="1">
      <c r="A66" s="42" t="s">
        <v>115</v>
      </c>
      <c r="B66" s="107" t="s">
        <v>116</v>
      </c>
      <c r="C66" s="108">
        <v>0</v>
      </c>
      <c r="D66" s="108">
        <v>0</v>
      </c>
      <c r="E66" s="108">
        <f t="shared" si="18"/>
        <v>0</v>
      </c>
      <c r="F66" s="104">
        <f t="shared" si="14"/>
        <v>0</v>
      </c>
      <c r="G66" s="70">
        <v>0</v>
      </c>
      <c r="H66" s="104">
        <f t="shared" si="15"/>
        <v>0</v>
      </c>
      <c r="I66" s="70">
        <v>1</v>
      </c>
      <c r="J66" s="104">
        <f t="shared" si="16"/>
        <v>3.018321209743141E-5</v>
      </c>
      <c r="K66" s="75">
        <f>+(F66+H66+J66)/3</f>
        <v>1.0061070699143804E-5</v>
      </c>
      <c r="L66" s="106">
        <f t="shared" si="17"/>
        <v>10.799541241283725</v>
      </c>
    </row>
    <row r="67" spans="1:17" hidden="1">
      <c r="A67" s="42" t="s">
        <v>496</v>
      </c>
      <c r="B67" s="107" t="s">
        <v>117</v>
      </c>
      <c r="C67" s="108">
        <v>4</v>
      </c>
      <c r="D67" s="108">
        <v>0</v>
      </c>
      <c r="E67" s="108">
        <f t="shared" si="18"/>
        <v>4</v>
      </c>
      <c r="F67" s="104">
        <f t="shared" si="14"/>
        <v>5.4266720933387601E-4</v>
      </c>
      <c r="G67" s="70">
        <v>0</v>
      </c>
      <c r="H67" s="104">
        <f t="shared" si="15"/>
        <v>0</v>
      </c>
      <c r="I67" s="70">
        <v>79</v>
      </c>
      <c r="J67" s="104">
        <f t="shared" si="16"/>
        <v>2.3844737556970811E-3</v>
      </c>
      <c r="K67" s="75">
        <f t="shared" si="19"/>
        <v>9.75713655010319E-4</v>
      </c>
      <c r="L67" s="106">
        <f t="shared" si="17"/>
        <v>1047.3298689635826</v>
      </c>
    </row>
    <row r="68" spans="1:17" hidden="1">
      <c r="A68" s="42" t="s">
        <v>497</v>
      </c>
      <c r="B68" s="107" t="s">
        <v>118</v>
      </c>
      <c r="C68" s="108">
        <v>0</v>
      </c>
      <c r="D68" s="108">
        <v>0</v>
      </c>
      <c r="E68" s="108">
        <f t="shared" si="18"/>
        <v>0</v>
      </c>
      <c r="F68" s="104">
        <f t="shared" si="14"/>
        <v>0</v>
      </c>
      <c r="G68" s="70">
        <v>0</v>
      </c>
      <c r="H68" s="104">
        <f t="shared" si="15"/>
        <v>0</v>
      </c>
      <c r="I68" s="70">
        <v>3</v>
      </c>
      <c r="J68" s="104">
        <f t="shared" si="16"/>
        <v>9.0549636292294221E-5</v>
      </c>
      <c r="K68" s="75">
        <f>+(F68+H68+J68)/3</f>
        <v>3.0183212097431407E-5</v>
      </c>
      <c r="L68" s="106">
        <f t="shared" si="17"/>
        <v>32.398623723851166</v>
      </c>
    </row>
    <row r="69" spans="1:17" hidden="1">
      <c r="A69" s="42" t="s">
        <v>498</v>
      </c>
      <c r="B69" s="107" t="s">
        <v>119</v>
      </c>
      <c r="C69" s="108">
        <v>3</v>
      </c>
      <c r="D69" s="108">
        <v>2</v>
      </c>
      <c r="E69" s="108">
        <f t="shared" si="18"/>
        <v>5</v>
      </c>
      <c r="F69" s="104">
        <f t="shared" si="14"/>
        <v>6.7833401166734499E-4</v>
      </c>
      <c r="G69" s="70">
        <v>4</v>
      </c>
      <c r="H69" s="104">
        <f t="shared" si="15"/>
        <v>7.7851304009342152E-4</v>
      </c>
      <c r="I69" s="70">
        <v>1</v>
      </c>
      <c r="J69" s="104">
        <f t="shared" si="16"/>
        <v>3.018321209743141E-5</v>
      </c>
      <c r="K69" s="75">
        <f>+(F69+H69+J69)/3</f>
        <v>4.9567675461939932E-4</v>
      </c>
      <c r="L69" s="106">
        <f t="shared" si="17"/>
        <v>532.05883488259587</v>
      </c>
    </row>
    <row r="70" spans="1:17" ht="15">
      <c r="A70"/>
      <c r="B70" s="111"/>
      <c r="C70" s="110">
        <f>SUM(C56:C69)</f>
        <v>36</v>
      </c>
      <c r="D70" s="110">
        <f t="shared" ref="D70:L70" si="20">SUM(D56:D69)</f>
        <v>11</v>
      </c>
      <c r="E70" s="110">
        <f t="shared" si="20"/>
        <v>47</v>
      </c>
      <c r="F70" s="112">
        <f t="shared" si="20"/>
        <v>6.3763397096730425E-3</v>
      </c>
      <c r="G70" s="110">
        <f t="shared" si="20"/>
        <v>159</v>
      </c>
      <c r="H70" s="112">
        <f t="shared" si="20"/>
        <v>3.0945893343713508E-2</v>
      </c>
      <c r="I70" s="110">
        <f t="shared" si="20"/>
        <v>1498</v>
      </c>
      <c r="J70" s="112">
        <f t="shared" si="20"/>
        <v>4.5214451721952251E-2</v>
      </c>
      <c r="K70" s="112">
        <f>(F70+H70+J70)/3</f>
        <v>2.7512228258446264E-2</v>
      </c>
      <c r="L70" s="168">
        <f t="shared" si="20"/>
        <v>29531.592869334152</v>
      </c>
      <c r="Q70" s="107"/>
    </row>
    <row r="72" spans="1:17">
      <c r="A72" s="76" t="s">
        <v>499</v>
      </c>
      <c r="B72" s="72"/>
      <c r="C72" s="73"/>
      <c r="D72" s="73"/>
    </row>
    <row r="73" spans="1:17" hidden="1">
      <c r="A73" s="42" t="s">
        <v>500</v>
      </c>
      <c r="B73" s="107" t="s">
        <v>120</v>
      </c>
      <c r="C73" s="108">
        <v>2</v>
      </c>
      <c r="D73" s="108">
        <v>1</v>
      </c>
      <c r="E73" s="108">
        <f>C73+D73</f>
        <v>3</v>
      </c>
      <c r="F73" s="104">
        <f>+E73/$E$341</f>
        <v>4.0700040700040698E-4</v>
      </c>
      <c r="G73" s="70">
        <v>6</v>
      </c>
      <c r="H73" s="104">
        <f>+G73/$G$341</f>
        <v>1.1677695601401323E-3</v>
      </c>
      <c r="I73" s="70">
        <v>31</v>
      </c>
      <c r="J73" s="104">
        <f t="shared" ref="J73:J112" si="21">+I73/$I$341</f>
        <v>9.3567957502037368E-4</v>
      </c>
      <c r="K73" s="75">
        <f t="shared" ref="K73:K112" si="22">+(F73+H73+J73)/3</f>
        <v>8.3681651405363765E-4</v>
      </c>
      <c r="L73" s="106">
        <f t="shared" ref="L73:L112" si="23">K73*$L$1</f>
        <v>898.23784417682396</v>
      </c>
    </row>
    <row r="74" spans="1:17" hidden="1">
      <c r="A74" s="42" t="s">
        <v>501</v>
      </c>
      <c r="B74" s="107" t="s">
        <v>502</v>
      </c>
      <c r="C74" s="108">
        <v>0</v>
      </c>
      <c r="D74" s="108">
        <v>0</v>
      </c>
      <c r="E74" s="108">
        <f t="shared" ref="E74:E112" si="24">C74+D74</f>
        <v>0</v>
      </c>
      <c r="F74" s="104">
        <f>+E74/$E$341</f>
        <v>0</v>
      </c>
      <c r="G74" s="70">
        <v>0</v>
      </c>
      <c r="H74" s="104">
        <f>+G74/$G$341</f>
        <v>0</v>
      </c>
      <c r="I74" s="70">
        <v>0</v>
      </c>
      <c r="J74" s="104">
        <f t="shared" si="21"/>
        <v>0</v>
      </c>
      <c r="K74" s="75">
        <f t="shared" si="22"/>
        <v>0</v>
      </c>
      <c r="L74" s="106">
        <f t="shared" si="23"/>
        <v>0</v>
      </c>
    </row>
    <row r="75" spans="1:17" hidden="1">
      <c r="A75" s="42" t="s">
        <v>503</v>
      </c>
      <c r="B75" s="107" t="s">
        <v>121</v>
      </c>
      <c r="C75" s="108">
        <v>0</v>
      </c>
      <c r="D75" s="108">
        <v>1</v>
      </c>
      <c r="E75" s="108">
        <f t="shared" si="24"/>
        <v>1</v>
      </c>
      <c r="F75" s="104">
        <f>+E75/$E$341</f>
        <v>1.35666802333469E-4</v>
      </c>
      <c r="G75" s="70">
        <v>5</v>
      </c>
      <c r="H75" s="104">
        <f>+G75/$G$341</f>
        <v>9.7314130011677698E-4</v>
      </c>
      <c r="I75" s="70">
        <v>21</v>
      </c>
      <c r="J75" s="104">
        <f t="shared" si="21"/>
        <v>6.3384745404605953E-4</v>
      </c>
      <c r="K75" s="75">
        <f>+(F75+H75+J75)/3</f>
        <v>5.8088518549876853E-4</v>
      </c>
      <c r="L75" s="106">
        <f t="shared" si="23"/>
        <v>623.5214625595022</v>
      </c>
    </row>
    <row r="76" spans="1:17" hidden="1">
      <c r="A76" s="42" t="s">
        <v>504</v>
      </c>
      <c r="B76" s="107" t="s">
        <v>122</v>
      </c>
      <c r="C76" s="108">
        <v>13</v>
      </c>
      <c r="D76" s="108">
        <v>3</v>
      </c>
      <c r="E76" s="108">
        <f t="shared" si="24"/>
        <v>16</v>
      </c>
      <c r="F76" s="104">
        <f t="shared" ref="F76:F112" si="25">+E76/$E$341</f>
        <v>2.170668837335504E-3</v>
      </c>
      <c r="G76" s="70">
        <v>0</v>
      </c>
      <c r="H76" s="104">
        <f t="shared" ref="H76:H112" si="26">+G76/$G$341</f>
        <v>0</v>
      </c>
      <c r="I76" s="70">
        <v>8</v>
      </c>
      <c r="J76" s="104">
        <f t="shared" si="21"/>
        <v>2.4146569677945128E-4</v>
      </c>
      <c r="K76" s="75">
        <f t="shared" ref="K76:K78" si="27">+(F76+H76+J76)/3</f>
        <v>8.0404484470498506E-4</v>
      </c>
      <c r="L76" s="106">
        <f t="shared" si="23"/>
        <v>863.06077353894386</v>
      </c>
    </row>
    <row r="77" spans="1:17" hidden="1">
      <c r="A77" s="42" t="s">
        <v>505</v>
      </c>
      <c r="B77" s="107" t="s">
        <v>123</v>
      </c>
      <c r="C77" s="108">
        <v>1</v>
      </c>
      <c r="D77" s="108">
        <v>0</v>
      </c>
      <c r="E77" s="108">
        <f t="shared" si="24"/>
        <v>1</v>
      </c>
      <c r="F77" s="104">
        <f t="shared" si="25"/>
        <v>1.35666802333469E-4</v>
      </c>
      <c r="G77" s="70">
        <v>46</v>
      </c>
      <c r="H77" s="104">
        <f t="shared" si="26"/>
        <v>8.9528999610743489E-3</v>
      </c>
      <c r="I77" s="70">
        <v>97</v>
      </c>
      <c r="J77" s="104">
        <f t="shared" si="21"/>
        <v>2.9277715734508467E-3</v>
      </c>
      <c r="K77" s="75">
        <f t="shared" si="27"/>
        <v>4.0054461122862213E-3</v>
      </c>
      <c r="L77" s="106">
        <f t="shared" si="23"/>
        <v>4299.4410607864802</v>
      </c>
    </row>
    <row r="78" spans="1:17" hidden="1">
      <c r="A78" s="42" t="s">
        <v>506</v>
      </c>
      <c r="B78" s="107" t="s">
        <v>124</v>
      </c>
      <c r="C78" s="108">
        <v>54</v>
      </c>
      <c r="D78" s="108">
        <v>38</v>
      </c>
      <c r="E78" s="108">
        <f t="shared" si="24"/>
        <v>92</v>
      </c>
      <c r="F78" s="104">
        <f t="shared" si="25"/>
        <v>1.2481345814679148E-2</v>
      </c>
      <c r="G78" s="70">
        <v>45</v>
      </c>
      <c r="H78" s="104">
        <f t="shared" si="26"/>
        <v>8.7582717010509931E-3</v>
      </c>
      <c r="I78" s="70">
        <v>96</v>
      </c>
      <c r="J78" s="104">
        <f t="shared" si="21"/>
        <v>2.8975883613534151E-3</v>
      </c>
      <c r="K78" s="75">
        <f t="shared" si="27"/>
        <v>8.0457352923611856E-3</v>
      </c>
      <c r="L78" s="106">
        <f t="shared" si="23"/>
        <v>8636.2826288161305</v>
      </c>
    </row>
    <row r="79" spans="1:17" hidden="1">
      <c r="A79" s="42" t="s">
        <v>507</v>
      </c>
      <c r="B79" s="107" t="s">
        <v>125</v>
      </c>
      <c r="C79" s="108">
        <v>0</v>
      </c>
      <c r="D79" s="108">
        <v>1</v>
      </c>
      <c r="E79" s="108">
        <f t="shared" si="24"/>
        <v>1</v>
      </c>
      <c r="F79" s="104">
        <f t="shared" si="25"/>
        <v>1.35666802333469E-4</v>
      </c>
      <c r="G79" s="70">
        <v>0</v>
      </c>
      <c r="H79" s="104">
        <f t="shared" si="26"/>
        <v>0</v>
      </c>
      <c r="I79" s="70">
        <v>62</v>
      </c>
      <c r="J79" s="104">
        <f t="shared" si="21"/>
        <v>1.8713591500407474E-3</v>
      </c>
      <c r="K79" s="75">
        <f t="shared" si="22"/>
        <v>6.6900865079140548E-4</v>
      </c>
      <c r="L79" s="106">
        <f t="shared" si="23"/>
        <v>718.113084685133</v>
      </c>
    </row>
    <row r="80" spans="1:17" hidden="1">
      <c r="A80" s="42" t="s">
        <v>126</v>
      </c>
      <c r="B80" s="107" t="s">
        <v>127</v>
      </c>
      <c r="C80" s="108">
        <v>42</v>
      </c>
      <c r="D80" s="108">
        <v>18</v>
      </c>
      <c r="E80" s="108">
        <f t="shared" si="24"/>
        <v>60</v>
      </c>
      <c r="F80" s="104">
        <f t="shared" si="25"/>
        <v>8.1400081400081394E-3</v>
      </c>
      <c r="G80" s="70">
        <v>13</v>
      </c>
      <c r="H80" s="104">
        <f t="shared" si="26"/>
        <v>2.53016738030362E-3</v>
      </c>
      <c r="I80" s="70">
        <v>23</v>
      </c>
      <c r="J80" s="104">
        <f t="shared" si="21"/>
        <v>6.9421387824092243E-4</v>
      </c>
      <c r="K80" s="75">
        <f t="shared" si="22"/>
        <v>3.7881297995175606E-3</v>
      </c>
      <c r="L80" s="106">
        <f t="shared" si="23"/>
        <v>4066.1739908762579</v>
      </c>
    </row>
    <row r="81" spans="1:12" hidden="1">
      <c r="A81" s="42" t="s">
        <v>508</v>
      </c>
      <c r="B81" s="107" t="s">
        <v>509</v>
      </c>
      <c r="C81" s="108">
        <v>0</v>
      </c>
      <c r="D81" s="108">
        <v>0</v>
      </c>
      <c r="E81" s="108">
        <f t="shared" si="24"/>
        <v>0</v>
      </c>
      <c r="F81" s="104">
        <f t="shared" si="25"/>
        <v>0</v>
      </c>
      <c r="G81" s="70">
        <v>0</v>
      </c>
      <c r="H81" s="104">
        <f t="shared" si="26"/>
        <v>0</v>
      </c>
      <c r="I81" s="70">
        <v>0</v>
      </c>
      <c r="J81" s="104">
        <f t="shared" si="21"/>
        <v>0</v>
      </c>
      <c r="K81" s="75">
        <f t="shared" si="22"/>
        <v>0</v>
      </c>
      <c r="L81" s="106">
        <f t="shared" si="23"/>
        <v>0</v>
      </c>
    </row>
    <row r="82" spans="1:12" hidden="1">
      <c r="A82" s="42" t="s">
        <v>128</v>
      </c>
      <c r="B82" s="107" t="s">
        <v>129</v>
      </c>
      <c r="C82" s="108">
        <v>0</v>
      </c>
      <c r="D82" s="108">
        <v>1</v>
      </c>
      <c r="E82" s="108">
        <f t="shared" si="24"/>
        <v>1</v>
      </c>
      <c r="F82" s="104">
        <f t="shared" si="25"/>
        <v>1.35666802333469E-4</v>
      </c>
      <c r="G82" s="70">
        <v>8</v>
      </c>
      <c r="H82" s="104">
        <f t="shared" si="26"/>
        <v>1.557026080186843E-3</v>
      </c>
      <c r="I82" s="70">
        <v>44</v>
      </c>
      <c r="J82" s="104">
        <f t="shared" si="21"/>
        <v>1.328061332286982E-3</v>
      </c>
      <c r="K82" s="75">
        <f t="shared" si="22"/>
        <v>1.0069180716024313E-3</v>
      </c>
      <c r="L82" s="106">
        <f t="shared" si="23"/>
        <v>1080.8246523692287</v>
      </c>
    </row>
    <row r="83" spans="1:12" hidden="1">
      <c r="A83" s="42" t="s">
        <v>130</v>
      </c>
      <c r="B83" s="107" t="s">
        <v>131</v>
      </c>
      <c r="C83" s="108">
        <v>0</v>
      </c>
      <c r="D83" s="108">
        <v>0</v>
      </c>
      <c r="E83" s="108">
        <f t="shared" si="24"/>
        <v>0</v>
      </c>
      <c r="F83" s="104">
        <f t="shared" si="25"/>
        <v>0</v>
      </c>
      <c r="G83" s="70">
        <v>4</v>
      </c>
      <c r="H83" s="104">
        <f t="shared" si="26"/>
        <v>7.7851304009342152E-4</v>
      </c>
      <c r="I83" s="70">
        <v>22</v>
      </c>
      <c r="J83" s="104">
        <f t="shared" si="21"/>
        <v>6.6403066614349098E-4</v>
      </c>
      <c r="K83" s="75">
        <f t="shared" si="22"/>
        <v>4.8084790207897078E-4</v>
      </c>
      <c r="L83" s="106">
        <f t="shared" si="23"/>
        <v>516.14156232184325</v>
      </c>
    </row>
    <row r="84" spans="1:12" hidden="1">
      <c r="A84" s="42" t="s">
        <v>132</v>
      </c>
      <c r="B84" s="107" t="s">
        <v>133</v>
      </c>
      <c r="C84" s="108">
        <v>0</v>
      </c>
      <c r="D84" s="108">
        <v>0</v>
      </c>
      <c r="E84" s="108">
        <f t="shared" si="24"/>
        <v>0</v>
      </c>
      <c r="F84" s="104">
        <f t="shared" si="25"/>
        <v>0</v>
      </c>
      <c r="G84" s="70">
        <v>0</v>
      </c>
      <c r="H84" s="104">
        <f t="shared" si="26"/>
        <v>0</v>
      </c>
      <c r="I84" s="70">
        <v>90</v>
      </c>
      <c r="J84" s="104">
        <f t="shared" si="21"/>
        <v>2.7164890887688268E-3</v>
      </c>
      <c r="K84" s="75">
        <f t="shared" si="22"/>
        <v>9.0549636292294223E-4</v>
      </c>
      <c r="L84" s="106">
        <f t="shared" si="23"/>
        <v>971.95871171553517</v>
      </c>
    </row>
    <row r="85" spans="1:12" hidden="1">
      <c r="A85" s="42" t="s">
        <v>134</v>
      </c>
      <c r="B85" s="107" t="s">
        <v>135</v>
      </c>
      <c r="C85" s="108">
        <v>92</v>
      </c>
      <c r="D85" s="108">
        <v>42</v>
      </c>
      <c r="E85" s="108">
        <f t="shared" si="24"/>
        <v>134</v>
      </c>
      <c r="F85" s="104">
        <f t="shared" si="25"/>
        <v>1.8179351512684846E-2</v>
      </c>
      <c r="G85" s="70">
        <v>24</v>
      </c>
      <c r="H85" s="104">
        <f t="shared" si="26"/>
        <v>4.6710782405605293E-3</v>
      </c>
      <c r="I85" s="70">
        <v>70</v>
      </c>
      <c r="J85" s="104">
        <f t="shared" si="21"/>
        <v>2.1128248468201987E-3</v>
      </c>
      <c r="K85" s="75">
        <f t="shared" si="22"/>
        <v>8.3210848666885242E-3</v>
      </c>
      <c r="L85" s="106">
        <f t="shared" si="23"/>
        <v>8931.842532194114</v>
      </c>
    </row>
    <row r="86" spans="1:12" hidden="1">
      <c r="A86" s="42" t="s">
        <v>510</v>
      </c>
      <c r="B86" s="107" t="s">
        <v>136</v>
      </c>
      <c r="C86" s="108">
        <v>7</v>
      </c>
      <c r="D86" s="108">
        <v>1</v>
      </c>
      <c r="E86" s="108">
        <f t="shared" si="24"/>
        <v>8</v>
      </c>
      <c r="F86" s="104">
        <f t="shared" si="25"/>
        <v>1.085334418667752E-3</v>
      </c>
      <c r="G86" s="70">
        <v>0</v>
      </c>
      <c r="H86" s="104">
        <f t="shared" si="26"/>
        <v>0</v>
      </c>
      <c r="I86" s="70">
        <v>0</v>
      </c>
      <c r="J86" s="104">
        <f t="shared" si="21"/>
        <v>0</v>
      </c>
      <c r="K86" s="75">
        <f t="shared" si="22"/>
        <v>3.6177813955591732E-4</v>
      </c>
      <c r="L86" s="106">
        <f t="shared" si="23"/>
        <v>388.33222180433705</v>
      </c>
    </row>
    <row r="87" spans="1:12" hidden="1">
      <c r="A87" s="42" t="s">
        <v>511</v>
      </c>
      <c r="B87" s="107" t="s">
        <v>137</v>
      </c>
      <c r="C87" s="108">
        <v>0</v>
      </c>
      <c r="D87" s="108">
        <v>0</v>
      </c>
      <c r="E87" s="108">
        <f t="shared" si="24"/>
        <v>0</v>
      </c>
      <c r="F87" s="104">
        <f t="shared" si="25"/>
        <v>0</v>
      </c>
      <c r="G87" s="70">
        <v>0</v>
      </c>
      <c r="H87" s="104">
        <f t="shared" si="26"/>
        <v>0</v>
      </c>
      <c r="I87" s="70">
        <v>6</v>
      </c>
      <c r="J87" s="104">
        <f t="shared" si="21"/>
        <v>1.8109927258458844E-4</v>
      </c>
      <c r="K87" s="75">
        <f>+(F87+H87+J87)/3</f>
        <v>6.0366424194862814E-5</v>
      </c>
      <c r="L87" s="106">
        <f t="shared" si="23"/>
        <v>64.797247447702333</v>
      </c>
    </row>
    <row r="88" spans="1:12" hidden="1">
      <c r="A88" s="42" t="s">
        <v>512</v>
      </c>
      <c r="B88" s="107" t="s">
        <v>138</v>
      </c>
      <c r="C88" s="108">
        <v>85</v>
      </c>
      <c r="D88" s="108">
        <v>48</v>
      </c>
      <c r="E88" s="108">
        <f t="shared" si="24"/>
        <v>133</v>
      </c>
      <c r="F88" s="104">
        <f t="shared" si="25"/>
        <v>1.8043684710351376E-2</v>
      </c>
      <c r="G88" s="70">
        <v>44</v>
      </c>
      <c r="H88" s="104">
        <f t="shared" si="26"/>
        <v>8.5636434410276373E-3</v>
      </c>
      <c r="I88" s="70">
        <v>236</v>
      </c>
      <c r="J88" s="104">
        <f t="shared" si="21"/>
        <v>7.1232380549938121E-3</v>
      </c>
      <c r="K88" s="75">
        <f t="shared" si="22"/>
        <v>1.1243522068790942E-2</v>
      </c>
      <c r="L88" s="106">
        <f t="shared" si="23"/>
        <v>12068.783125589678</v>
      </c>
    </row>
    <row r="89" spans="1:12" hidden="1">
      <c r="A89" s="42" t="s">
        <v>513</v>
      </c>
      <c r="B89" s="107" t="s">
        <v>139</v>
      </c>
      <c r="C89" s="108">
        <v>0</v>
      </c>
      <c r="D89" s="108">
        <v>0</v>
      </c>
      <c r="E89" s="108">
        <f t="shared" si="24"/>
        <v>0</v>
      </c>
      <c r="F89" s="104">
        <f t="shared" si="25"/>
        <v>0</v>
      </c>
      <c r="G89" s="70">
        <v>9</v>
      </c>
      <c r="H89" s="104">
        <f t="shared" si="26"/>
        <v>1.7516543402101986E-3</v>
      </c>
      <c r="I89" s="70">
        <v>33</v>
      </c>
      <c r="J89" s="104">
        <f t="shared" si="21"/>
        <v>9.9604599921523647E-4</v>
      </c>
      <c r="K89" s="75">
        <f t="shared" si="22"/>
        <v>9.1590011314181177E-4</v>
      </c>
      <c r="L89" s="106">
        <f t="shared" si="23"/>
        <v>983.12608474296621</v>
      </c>
    </row>
    <row r="90" spans="1:12" hidden="1">
      <c r="A90" s="42" t="s">
        <v>514</v>
      </c>
      <c r="B90" s="107" t="s">
        <v>140</v>
      </c>
      <c r="C90" s="108">
        <v>83</v>
      </c>
      <c r="D90" s="108">
        <v>0</v>
      </c>
      <c r="E90" s="108">
        <f t="shared" si="24"/>
        <v>83</v>
      </c>
      <c r="F90" s="104">
        <f t="shared" si="25"/>
        <v>1.1260344593677927E-2</v>
      </c>
      <c r="G90" s="70">
        <v>9</v>
      </c>
      <c r="H90" s="104">
        <f t="shared" si="26"/>
        <v>1.7516543402101986E-3</v>
      </c>
      <c r="I90" s="70">
        <v>253</v>
      </c>
      <c r="J90" s="104">
        <f t="shared" si="21"/>
        <v>7.6363526606501465E-3</v>
      </c>
      <c r="K90" s="75">
        <f t="shared" si="22"/>
        <v>6.8827838648460905E-3</v>
      </c>
      <c r="L90" s="106">
        <f t="shared" si="23"/>
        <v>7387.9719590453824</v>
      </c>
    </row>
    <row r="91" spans="1:12" hidden="1">
      <c r="A91" s="42" t="s">
        <v>515</v>
      </c>
      <c r="B91" s="107" t="s">
        <v>141</v>
      </c>
      <c r="C91" s="108">
        <v>15</v>
      </c>
      <c r="D91" s="108">
        <v>8</v>
      </c>
      <c r="E91" s="108">
        <f t="shared" si="24"/>
        <v>23</v>
      </c>
      <c r="F91" s="104">
        <f t="shared" si="25"/>
        <v>3.1203364536697871E-3</v>
      </c>
      <c r="G91" s="70">
        <v>4</v>
      </c>
      <c r="H91" s="104">
        <f t="shared" si="26"/>
        <v>7.7851304009342152E-4</v>
      </c>
      <c r="I91" s="70">
        <v>17</v>
      </c>
      <c r="J91" s="104">
        <f t="shared" si="21"/>
        <v>5.1311460565633396E-4</v>
      </c>
      <c r="K91" s="75">
        <f t="shared" si="22"/>
        <v>1.4706546998065142E-3</v>
      </c>
      <c r="L91" s="106">
        <f t="shared" si="23"/>
        <v>1578.5989938028938</v>
      </c>
    </row>
    <row r="92" spans="1:12" hidden="1">
      <c r="A92" s="42" t="s">
        <v>516</v>
      </c>
      <c r="B92" s="107" t="s">
        <v>142</v>
      </c>
      <c r="C92" s="108">
        <v>48</v>
      </c>
      <c r="D92" s="108">
        <v>9</v>
      </c>
      <c r="E92" s="108">
        <f t="shared" si="24"/>
        <v>57</v>
      </c>
      <c r="F92" s="104">
        <f t="shared" si="25"/>
        <v>7.7330077330077327E-3</v>
      </c>
      <c r="G92" s="70">
        <v>9</v>
      </c>
      <c r="H92" s="104">
        <f t="shared" si="26"/>
        <v>1.7516543402101986E-3</v>
      </c>
      <c r="I92" s="70">
        <v>60</v>
      </c>
      <c r="J92" s="104">
        <f t="shared" si="21"/>
        <v>1.8109927258458845E-3</v>
      </c>
      <c r="K92" s="75">
        <f t="shared" si="22"/>
        <v>3.7652182663546053E-3</v>
      </c>
      <c r="L92" s="106">
        <f t="shared" si="23"/>
        <v>4041.5807786135283</v>
      </c>
    </row>
    <row r="93" spans="1:12" hidden="1">
      <c r="A93" s="42" t="s">
        <v>517</v>
      </c>
      <c r="B93" s="107" t="s">
        <v>143</v>
      </c>
      <c r="C93" s="108">
        <v>0</v>
      </c>
      <c r="D93" s="108">
        <v>0</v>
      </c>
      <c r="E93" s="108">
        <f t="shared" si="24"/>
        <v>0</v>
      </c>
      <c r="F93" s="104">
        <f t="shared" si="25"/>
        <v>0</v>
      </c>
      <c r="G93" s="70">
        <v>0</v>
      </c>
      <c r="H93" s="104">
        <f t="shared" si="26"/>
        <v>0</v>
      </c>
      <c r="I93" s="70">
        <v>17</v>
      </c>
      <c r="J93" s="104">
        <f t="shared" si="21"/>
        <v>5.1311460565633396E-4</v>
      </c>
      <c r="K93" s="75">
        <f t="shared" si="22"/>
        <v>1.7103820188544465E-4</v>
      </c>
      <c r="L93" s="106">
        <f t="shared" si="23"/>
        <v>183.59220110182332</v>
      </c>
    </row>
    <row r="94" spans="1:12" hidden="1">
      <c r="A94" s="42" t="s">
        <v>293</v>
      </c>
      <c r="B94" s="107" t="s">
        <v>144</v>
      </c>
      <c r="C94" s="108">
        <v>72</v>
      </c>
      <c r="D94" s="108">
        <v>31</v>
      </c>
      <c r="E94" s="108">
        <f t="shared" si="24"/>
        <v>103</v>
      </c>
      <c r="F94" s="104">
        <f t="shared" si="25"/>
        <v>1.3973680640347307E-2</v>
      </c>
      <c r="G94" s="70">
        <v>29</v>
      </c>
      <c r="H94" s="104">
        <f t="shared" si="26"/>
        <v>5.6442195406773065E-3</v>
      </c>
      <c r="I94" s="70">
        <v>153</v>
      </c>
      <c r="J94" s="104">
        <f t="shared" si="21"/>
        <v>4.6180314509070052E-3</v>
      </c>
      <c r="K94" s="75">
        <f t="shared" si="22"/>
        <v>8.0786438773105384E-3</v>
      </c>
      <c r="L94" s="106">
        <f t="shared" si="23"/>
        <v>8671.6066644958591</v>
      </c>
    </row>
    <row r="95" spans="1:12" hidden="1">
      <c r="A95" s="42" t="s">
        <v>518</v>
      </c>
      <c r="B95" s="107" t="s">
        <v>519</v>
      </c>
      <c r="C95" s="108">
        <v>0</v>
      </c>
      <c r="D95" s="108">
        <v>0</v>
      </c>
      <c r="E95" s="108">
        <f t="shared" si="24"/>
        <v>0</v>
      </c>
      <c r="F95" s="104">
        <f t="shared" si="25"/>
        <v>0</v>
      </c>
      <c r="G95" s="70">
        <v>0</v>
      </c>
      <c r="H95" s="104">
        <f t="shared" si="26"/>
        <v>0</v>
      </c>
      <c r="I95" s="70">
        <v>0</v>
      </c>
      <c r="J95" s="104">
        <f t="shared" si="21"/>
        <v>0</v>
      </c>
      <c r="K95" s="75">
        <f>+(F95+H95+J95)/3</f>
        <v>0</v>
      </c>
      <c r="L95" s="106">
        <f t="shared" si="23"/>
        <v>0</v>
      </c>
    </row>
    <row r="96" spans="1:12" hidden="1">
      <c r="A96" s="42" t="s">
        <v>145</v>
      </c>
      <c r="B96" s="107" t="s">
        <v>146</v>
      </c>
      <c r="C96" s="108">
        <v>25</v>
      </c>
      <c r="D96" s="108">
        <v>7</v>
      </c>
      <c r="E96" s="108">
        <f t="shared" si="24"/>
        <v>32</v>
      </c>
      <c r="F96" s="104">
        <f t="shared" si="25"/>
        <v>4.3413376746710081E-3</v>
      </c>
      <c r="G96" s="70">
        <v>1</v>
      </c>
      <c r="H96" s="104">
        <f t="shared" si="26"/>
        <v>1.9462826002335538E-4</v>
      </c>
      <c r="I96" s="70">
        <v>1133</v>
      </c>
      <c r="J96" s="104">
        <f t="shared" si="21"/>
        <v>3.4197579306389787E-2</v>
      </c>
      <c r="K96" s="75">
        <f t="shared" si="22"/>
        <v>1.2911181747028051E-2</v>
      </c>
      <c r="L96" s="106">
        <f t="shared" si="23"/>
        <v>13858.847027345209</v>
      </c>
    </row>
    <row r="97" spans="1:12" hidden="1">
      <c r="A97" s="42" t="s">
        <v>147</v>
      </c>
      <c r="B97" s="107" t="s">
        <v>148</v>
      </c>
      <c r="C97" s="108">
        <v>0</v>
      </c>
      <c r="D97" s="108">
        <v>0</v>
      </c>
      <c r="E97" s="108">
        <f t="shared" si="24"/>
        <v>0</v>
      </c>
      <c r="F97" s="104">
        <f t="shared" si="25"/>
        <v>0</v>
      </c>
      <c r="G97" s="70">
        <v>0</v>
      </c>
      <c r="H97" s="104">
        <f t="shared" si="26"/>
        <v>0</v>
      </c>
      <c r="I97" s="70">
        <v>1</v>
      </c>
      <c r="J97" s="104">
        <f t="shared" si="21"/>
        <v>3.018321209743141E-5</v>
      </c>
      <c r="K97" s="75">
        <f>+(F97+H97+J97)/3</f>
        <v>1.0061070699143804E-5</v>
      </c>
      <c r="L97" s="106">
        <f t="shared" si="23"/>
        <v>10.799541241283725</v>
      </c>
    </row>
    <row r="98" spans="1:12" hidden="1">
      <c r="A98" s="42" t="s">
        <v>149</v>
      </c>
      <c r="B98" s="107" t="s">
        <v>150</v>
      </c>
      <c r="C98" s="108">
        <v>0</v>
      </c>
      <c r="D98" s="108">
        <v>0</v>
      </c>
      <c r="E98" s="108">
        <f t="shared" si="24"/>
        <v>0</v>
      </c>
      <c r="F98" s="104">
        <f t="shared" si="25"/>
        <v>0</v>
      </c>
      <c r="G98" s="70">
        <v>1</v>
      </c>
      <c r="H98" s="104">
        <f t="shared" si="26"/>
        <v>1.9462826002335538E-4</v>
      </c>
      <c r="I98" s="70">
        <v>14</v>
      </c>
      <c r="J98" s="104">
        <f t="shared" si="21"/>
        <v>4.2256496936403972E-4</v>
      </c>
      <c r="K98" s="75">
        <f>+(F98+H98+J98)/3</f>
        <v>2.0573107646246503E-4</v>
      </c>
      <c r="L98" s="106">
        <f t="shared" si="23"/>
        <v>220.8314911313725</v>
      </c>
    </row>
    <row r="99" spans="1:12" hidden="1">
      <c r="A99" s="42" t="s">
        <v>151</v>
      </c>
      <c r="B99" s="107" t="s">
        <v>152</v>
      </c>
      <c r="C99" s="108">
        <v>6</v>
      </c>
      <c r="D99" s="108">
        <v>0</v>
      </c>
      <c r="E99" s="108">
        <f t="shared" si="24"/>
        <v>6</v>
      </c>
      <c r="F99" s="104">
        <f t="shared" si="25"/>
        <v>8.1400081400081396E-4</v>
      </c>
      <c r="G99" s="70">
        <v>0</v>
      </c>
      <c r="H99" s="104">
        <f t="shared" si="26"/>
        <v>0</v>
      </c>
      <c r="I99" s="70">
        <v>19</v>
      </c>
      <c r="J99" s="104">
        <f t="shared" si="21"/>
        <v>5.7348102985119674E-4</v>
      </c>
      <c r="K99" s="75">
        <f>+(F99+H99+J99)/3</f>
        <v>4.6249394795067024E-4</v>
      </c>
      <c r="L99" s="106">
        <f t="shared" si="23"/>
        <v>496.44044993764351</v>
      </c>
    </row>
    <row r="100" spans="1:12" hidden="1">
      <c r="A100" s="70" t="s">
        <v>153</v>
      </c>
      <c r="B100" s="109" t="s">
        <v>154</v>
      </c>
      <c r="C100" s="108">
        <v>1</v>
      </c>
      <c r="D100" s="108">
        <v>0</v>
      </c>
      <c r="E100" s="108">
        <f t="shared" si="24"/>
        <v>1</v>
      </c>
      <c r="F100" s="104">
        <f t="shared" si="25"/>
        <v>1.35666802333469E-4</v>
      </c>
      <c r="G100" s="70">
        <v>0</v>
      </c>
      <c r="H100" s="104">
        <f t="shared" si="26"/>
        <v>0</v>
      </c>
      <c r="I100" s="70">
        <v>0</v>
      </c>
      <c r="J100" s="104">
        <f t="shared" si="21"/>
        <v>0</v>
      </c>
      <c r="K100" s="75">
        <f>+(F100+H100+J100)/3</f>
        <v>4.5222267444489665E-5</v>
      </c>
      <c r="L100" s="106">
        <f t="shared" si="23"/>
        <v>48.541527725542132</v>
      </c>
    </row>
    <row r="101" spans="1:12" hidden="1">
      <c r="A101" s="42" t="s">
        <v>155</v>
      </c>
      <c r="B101" s="107" t="s">
        <v>156</v>
      </c>
      <c r="C101" s="108">
        <v>0</v>
      </c>
      <c r="D101" s="108">
        <v>0</v>
      </c>
      <c r="E101" s="108">
        <f t="shared" si="24"/>
        <v>0</v>
      </c>
      <c r="F101" s="104">
        <f t="shared" si="25"/>
        <v>0</v>
      </c>
      <c r="G101" s="70">
        <v>0</v>
      </c>
      <c r="H101" s="104">
        <f t="shared" si="26"/>
        <v>0</v>
      </c>
      <c r="I101" s="70">
        <v>7</v>
      </c>
      <c r="J101" s="104">
        <f t="shared" si="21"/>
        <v>2.1128248468201986E-4</v>
      </c>
      <c r="K101" s="75">
        <f>+(F101+H101+J101)/3</f>
        <v>7.0427494894006616E-5</v>
      </c>
      <c r="L101" s="106">
        <f t="shared" si="23"/>
        <v>75.596788688986067</v>
      </c>
    </row>
    <row r="102" spans="1:12" hidden="1">
      <c r="A102" s="42" t="s">
        <v>157</v>
      </c>
      <c r="B102" s="107" t="s">
        <v>158</v>
      </c>
      <c r="C102" s="108">
        <v>77</v>
      </c>
      <c r="D102" s="108">
        <v>26</v>
      </c>
      <c r="E102" s="108">
        <f t="shared" si="24"/>
        <v>103</v>
      </c>
      <c r="F102" s="104">
        <f t="shared" si="25"/>
        <v>1.3973680640347307E-2</v>
      </c>
      <c r="G102" s="70">
        <v>44</v>
      </c>
      <c r="H102" s="104">
        <f t="shared" si="26"/>
        <v>8.5636434410276373E-3</v>
      </c>
      <c r="I102" s="70">
        <v>239</v>
      </c>
      <c r="J102" s="104">
        <f t="shared" si="21"/>
        <v>7.2137876912861066E-3</v>
      </c>
      <c r="K102" s="75">
        <f t="shared" si="22"/>
        <v>9.9170372575536851E-3</v>
      </c>
      <c r="L102" s="106">
        <f t="shared" si="23"/>
        <v>10644.935917547267</v>
      </c>
    </row>
    <row r="103" spans="1:12" hidden="1">
      <c r="A103" s="42" t="s">
        <v>159</v>
      </c>
      <c r="B103" s="107" t="s">
        <v>160</v>
      </c>
      <c r="C103" s="108">
        <v>32</v>
      </c>
      <c r="D103" s="108">
        <v>12</v>
      </c>
      <c r="E103" s="108">
        <f t="shared" si="24"/>
        <v>44</v>
      </c>
      <c r="F103" s="104">
        <f t="shared" si="25"/>
        <v>5.9693393026726358E-3</v>
      </c>
      <c r="G103" s="70">
        <v>12</v>
      </c>
      <c r="H103" s="104">
        <f t="shared" si="26"/>
        <v>2.3355391202802647E-3</v>
      </c>
      <c r="I103" s="70">
        <v>28</v>
      </c>
      <c r="J103" s="104">
        <f t="shared" si="21"/>
        <v>8.4512993872807945E-4</v>
      </c>
      <c r="K103" s="75">
        <f t="shared" si="22"/>
        <v>3.0500027872269932E-3</v>
      </c>
      <c r="L103" s="106">
        <f t="shared" si="23"/>
        <v>3273.8693397206021</v>
      </c>
    </row>
    <row r="104" spans="1:12" hidden="1">
      <c r="A104" s="42" t="s">
        <v>161</v>
      </c>
      <c r="B104" s="107" t="s">
        <v>162</v>
      </c>
      <c r="C104" s="108">
        <v>0</v>
      </c>
      <c r="D104" s="108">
        <v>0</v>
      </c>
      <c r="E104" s="108">
        <f t="shared" si="24"/>
        <v>0</v>
      </c>
      <c r="F104" s="104">
        <f t="shared" si="25"/>
        <v>0</v>
      </c>
      <c r="G104" s="70">
        <v>11</v>
      </c>
      <c r="H104" s="104">
        <f t="shared" si="26"/>
        <v>2.1409108602569093E-3</v>
      </c>
      <c r="I104" s="70">
        <v>22</v>
      </c>
      <c r="J104" s="104">
        <f t="shared" si="21"/>
        <v>6.6403066614349098E-4</v>
      </c>
      <c r="K104" s="75">
        <f t="shared" si="22"/>
        <v>9.349805088001334E-4</v>
      </c>
      <c r="L104" s="106">
        <f t="shared" si="23"/>
        <v>1003.6069585956459</v>
      </c>
    </row>
    <row r="105" spans="1:12" hidden="1">
      <c r="A105" s="42" t="s">
        <v>163</v>
      </c>
      <c r="B105" s="107" t="s">
        <v>164</v>
      </c>
      <c r="C105" s="108">
        <v>9</v>
      </c>
      <c r="D105" s="108">
        <v>36</v>
      </c>
      <c r="E105" s="108">
        <f t="shared" si="24"/>
        <v>45</v>
      </c>
      <c r="F105" s="104">
        <f t="shared" si="25"/>
        <v>6.105006105006105E-3</v>
      </c>
      <c r="G105" s="70">
        <v>0</v>
      </c>
      <c r="H105" s="104">
        <f t="shared" si="26"/>
        <v>0</v>
      </c>
      <c r="I105" s="70">
        <v>21</v>
      </c>
      <c r="J105" s="104">
        <f t="shared" si="21"/>
        <v>6.3384745404605953E-4</v>
      </c>
      <c r="K105" s="75">
        <f>+(F105+H105+J105)/3</f>
        <v>2.2462845196840548E-3</v>
      </c>
      <c r="L105" s="106">
        <f t="shared" si="23"/>
        <v>2411.1591137163541</v>
      </c>
    </row>
    <row r="106" spans="1:12" hidden="1">
      <c r="A106" s="42" t="s">
        <v>165</v>
      </c>
      <c r="B106" s="107" t="s">
        <v>166</v>
      </c>
      <c r="C106" s="108">
        <v>0</v>
      </c>
      <c r="D106" s="108">
        <v>0</v>
      </c>
      <c r="E106" s="108">
        <f t="shared" si="24"/>
        <v>0</v>
      </c>
      <c r="F106" s="104">
        <f t="shared" si="25"/>
        <v>0</v>
      </c>
      <c r="G106" s="70">
        <v>0</v>
      </c>
      <c r="H106" s="104">
        <f t="shared" si="26"/>
        <v>0</v>
      </c>
      <c r="I106" s="70">
        <v>15</v>
      </c>
      <c r="J106" s="104">
        <f t="shared" si="21"/>
        <v>4.5274818146147112E-4</v>
      </c>
      <c r="K106" s="75">
        <f t="shared" si="22"/>
        <v>1.5091606048715705E-4</v>
      </c>
      <c r="L106" s="106">
        <f t="shared" si="23"/>
        <v>161.99311861925585</v>
      </c>
    </row>
    <row r="107" spans="1:12" hidden="1">
      <c r="A107" s="42" t="s">
        <v>167</v>
      </c>
      <c r="B107" s="107" t="s">
        <v>168</v>
      </c>
      <c r="C107" s="108">
        <v>0</v>
      </c>
      <c r="D107" s="108">
        <v>0</v>
      </c>
      <c r="E107" s="108">
        <f t="shared" si="24"/>
        <v>0</v>
      </c>
      <c r="F107" s="104">
        <f t="shared" si="25"/>
        <v>0</v>
      </c>
      <c r="G107" s="70">
        <v>0</v>
      </c>
      <c r="H107" s="104">
        <f t="shared" si="26"/>
        <v>0</v>
      </c>
      <c r="I107" s="70">
        <v>3</v>
      </c>
      <c r="J107" s="104">
        <f t="shared" si="21"/>
        <v>9.0549636292294221E-5</v>
      </c>
      <c r="K107" s="75">
        <f>+(F107+H107+J107)/3</f>
        <v>3.0183212097431407E-5</v>
      </c>
      <c r="L107" s="106">
        <f t="shared" si="23"/>
        <v>32.398623723851166</v>
      </c>
    </row>
    <row r="108" spans="1:12" hidden="1">
      <c r="A108" s="42" t="s">
        <v>169</v>
      </c>
      <c r="B108" s="107" t="s">
        <v>170</v>
      </c>
      <c r="C108" s="108">
        <v>4</v>
      </c>
      <c r="D108" s="108">
        <v>1</v>
      </c>
      <c r="E108" s="108">
        <f t="shared" si="24"/>
        <v>5</v>
      </c>
      <c r="F108" s="104">
        <f t="shared" si="25"/>
        <v>6.7833401166734499E-4</v>
      </c>
      <c r="G108" s="70">
        <v>16</v>
      </c>
      <c r="H108" s="104">
        <f t="shared" si="26"/>
        <v>3.1140521603736861E-3</v>
      </c>
      <c r="I108" s="70">
        <v>49</v>
      </c>
      <c r="J108" s="104">
        <f t="shared" si="21"/>
        <v>1.478977392774139E-3</v>
      </c>
      <c r="K108" s="75">
        <f>+(F108+H108+J108)/3</f>
        <v>1.7571211882717232E-3</v>
      </c>
      <c r="L108" s="106">
        <f t="shared" si="23"/>
        <v>1886.0917795050186</v>
      </c>
    </row>
    <row r="109" spans="1:12" hidden="1">
      <c r="A109" s="42" t="s">
        <v>171</v>
      </c>
      <c r="B109" s="107" t="s">
        <v>172</v>
      </c>
      <c r="C109" s="108">
        <v>0</v>
      </c>
      <c r="D109" s="108">
        <v>0</v>
      </c>
      <c r="E109" s="108">
        <f t="shared" si="24"/>
        <v>0</v>
      </c>
      <c r="F109" s="104">
        <f t="shared" si="25"/>
        <v>0</v>
      </c>
      <c r="G109" s="70">
        <v>0</v>
      </c>
      <c r="H109" s="104">
        <f t="shared" si="26"/>
        <v>0</v>
      </c>
      <c r="I109" s="70">
        <v>7</v>
      </c>
      <c r="J109" s="104">
        <f t="shared" si="21"/>
        <v>2.1128248468201986E-4</v>
      </c>
      <c r="K109" s="75">
        <f t="shared" si="22"/>
        <v>7.0427494894006616E-5</v>
      </c>
      <c r="L109" s="106">
        <f t="shared" si="23"/>
        <v>75.596788688986067</v>
      </c>
    </row>
    <row r="110" spans="1:12" hidden="1">
      <c r="A110" s="42" t="s">
        <v>173</v>
      </c>
      <c r="B110" s="107" t="s">
        <v>174</v>
      </c>
      <c r="C110" s="108">
        <v>0</v>
      </c>
      <c r="D110" s="108">
        <v>0</v>
      </c>
      <c r="E110" s="108">
        <f t="shared" si="24"/>
        <v>0</v>
      </c>
      <c r="F110" s="104">
        <f t="shared" si="25"/>
        <v>0</v>
      </c>
      <c r="G110" s="70">
        <v>1</v>
      </c>
      <c r="H110" s="104">
        <f t="shared" si="26"/>
        <v>1.9462826002335538E-4</v>
      </c>
      <c r="I110" s="70">
        <v>3</v>
      </c>
      <c r="J110" s="104">
        <f t="shared" si="21"/>
        <v>9.0549636292294221E-5</v>
      </c>
      <c r="K110" s="75">
        <f>+(F110+H110+J110)/3</f>
        <v>9.5059298771883196E-5</v>
      </c>
      <c r="L110" s="106">
        <f t="shared" si="23"/>
        <v>102.03653747725153</v>
      </c>
    </row>
    <row r="111" spans="1:12" hidden="1">
      <c r="A111" s="42" t="s">
        <v>175</v>
      </c>
      <c r="B111" s="107" t="s">
        <v>176</v>
      </c>
      <c r="C111" s="108">
        <v>109</v>
      </c>
      <c r="D111" s="108">
        <v>33</v>
      </c>
      <c r="E111" s="108">
        <f t="shared" si="24"/>
        <v>142</v>
      </c>
      <c r="F111" s="104">
        <f t="shared" si="25"/>
        <v>1.9264685931352599E-2</v>
      </c>
      <c r="G111" s="70">
        <v>48</v>
      </c>
      <c r="H111" s="104">
        <f t="shared" si="26"/>
        <v>9.3421564811210587E-3</v>
      </c>
      <c r="I111" s="70">
        <v>244</v>
      </c>
      <c r="J111" s="104">
        <f t="shared" si="21"/>
        <v>7.3647037517732637E-3</v>
      </c>
      <c r="K111" s="75">
        <f t="shared" si="22"/>
        <v>1.1990515388082308E-2</v>
      </c>
      <c r="L111" s="106">
        <f t="shared" si="23"/>
        <v>12870.604860063429</v>
      </c>
    </row>
    <row r="112" spans="1:12" hidden="1">
      <c r="A112" s="42" t="s">
        <v>177</v>
      </c>
      <c r="B112" s="107" t="s">
        <v>178</v>
      </c>
      <c r="C112" s="108">
        <v>0</v>
      </c>
      <c r="D112" s="108">
        <v>0</v>
      </c>
      <c r="E112" s="108">
        <f t="shared" si="24"/>
        <v>0</v>
      </c>
      <c r="F112" s="104">
        <f t="shared" si="25"/>
        <v>0</v>
      </c>
      <c r="G112" s="70">
        <v>0</v>
      </c>
      <c r="H112" s="104">
        <f t="shared" si="26"/>
        <v>0</v>
      </c>
      <c r="I112" s="70">
        <v>9</v>
      </c>
      <c r="J112" s="104">
        <f t="shared" si="21"/>
        <v>2.716489088768827E-4</v>
      </c>
      <c r="K112" s="75">
        <f t="shared" si="22"/>
        <v>9.0549636292294234E-5</v>
      </c>
      <c r="L112" s="106">
        <f t="shared" si="23"/>
        <v>97.19587117155352</v>
      </c>
    </row>
    <row r="113" spans="1:17" ht="15">
      <c r="A113"/>
      <c r="B113" s="111"/>
      <c r="C113" s="110">
        <f>SUM(C73:C112)</f>
        <v>777</v>
      </c>
      <c r="D113" s="110">
        <f t="shared" ref="D113:L113" si="28">SUM(D73:D112)</f>
        <v>317</v>
      </c>
      <c r="E113" s="110">
        <f t="shared" si="28"/>
        <v>1094</v>
      </c>
      <c r="F113" s="112">
        <f t="shared" si="28"/>
        <v>0.14841948175281511</v>
      </c>
      <c r="G113" s="110">
        <f t="shared" si="28"/>
        <v>389</v>
      </c>
      <c r="H113" s="112">
        <f t="shared" si="28"/>
        <v>7.5710393149085245E-2</v>
      </c>
      <c r="I113" s="110">
        <f t="shared" si="28"/>
        <v>3153</v>
      </c>
      <c r="J113" s="112">
        <f t="shared" si="28"/>
        <v>9.516766774320122E-2</v>
      </c>
      <c r="K113" s="112">
        <f>(F113+H113+J113)/3</f>
        <v>0.10643251421503386</v>
      </c>
      <c r="L113" s="168">
        <f t="shared" si="28"/>
        <v>114244.53331558341</v>
      </c>
      <c r="Q113" s="107"/>
    </row>
    <row r="115" spans="1:17">
      <c r="A115" s="76" t="s">
        <v>520</v>
      </c>
      <c r="B115" s="72"/>
      <c r="C115" s="73"/>
      <c r="D115" s="73"/>
    </row>
    <row r="116" spans="1:17" hidden="1">
      <c r="A116" s="70" t="s">
        <v>521</v>
      </c>
      <c r="B116" s="109" t="s">
        <v>180</v>
      </c>
      <c r="C116" s="169">
        <v>0</v>
      </c>
      <c r="D116" s="169">
        <v>0</v>
      </c>
      <c r="E116" s="169">
        <f>C116+D116</f>
        <v>0</v>
      </c>
      <c r="F116" s="104">
        <f t="shared" ref="F116:F160" si="29">+E116/$E$341</f>
        <v>0</v>
      </c>
      <c r="G116" s="70">
        <v>33</v>
      </c>
      <c r="H116" s="104">
        <f t="shared" ref="H116:H160" si="30">+G116/$G$341</f>
        <v>6.422732580770728E-3</v>
      </c>
      <c r="I116" s="70">
        <v>220</v>
      </c>
      <c r="J116" s="104">
        <f t="shared" ref="J116:J160" si="31">+I116/$I$341</f>
        <v>6.6403066614349098E-3</v>
      </c>
      <c r="K116" s="75">
        <f>+(F116+H116+J116)/3</f>
        <v>4.3543464140685462E-3</v>
      </c>
      <c r="L116" s="106">
        <f t="shared" ref="L116:L160" si="32">K116*$L$1</f>
        <v>4673.9502269446311</v>
      </c>
    </row>
    <row r="117" spans="1:17" hidden="1">
      <c r="A117" s="70" t="s">
        <v>522</v>
      </c>
      <c r="B117" s="109" t="s">
        <v>523</v>
      </c>
      <c r="C117" s="169">
        <v>0</v>
      </c>
      <c r="D117" s="169">
        <v>0</v>
      </c>
      <c r="E117" s="169">
        <f t="shared" ref="E117:E160" si="33">C117+D117</f>
        <v>0</v>
      </c>
      <c r="F117" s="104">
        <f t="shared" si="29"/>
        <v>0</v>
      </c>
      <c r="G117" s="70">
        <v>0</v>
      </c>
      <c r="H117" s="104">
        <f t="shared" si="30"/>
        <v>0</v>
      </c>
      <c r="I117" s="70">
        <v>0</v>
      </c>
      <c r="J117" s="104">
        <f t="shared" si="31"/>
        <v>0</v>
      </c>
      <c r="K117" s="75">
        <f>+(F117+H117+J117)/3</f>
        <v>0</v>
      </c>
      <c r="L117" s="106">
        <f t="shared" si="32"/>
        <v>0</v>
      </c>
    </row>
    <row r="118" spans="1:17" hidden="1">
      <c r="A118" s="70" t="s">
        <v>524</v>
      </c>
      <c r="B118" s="109" t="s">
        <v>181</v>
      </c>
      <c r="C118" s="169">
        <v>2</v>
      </c>
      <c r="D118" s="169">
        <v>2</v>
      </c>
      <c r="E118" s="169">
        <f t="shared" si="33"/>
        <v>4</v>
      </c>
      <c r="F118" s="104">
        <f t="shared" si="29"/>
        <v>5.4266720933387601E-4</v>
      </c>
      <c r="G118" s="70">
        <v>0</v>
      </c>
      <c r="H118" s="104">
        <f t="shared" si="30"/>
        <v>0</v>
      </c>
      <c r="I118" s="70">
        <v>15</v>
      </c>
      <c r="J118" s="104">
        <f t="shared" si="31"/>
        <v>4.5274818146147112E-4</v>
      </c>
      <c r="K118" s="75">
        <f>+(F118+H118+J118)/3</f>
        <v>3.3180513026511571E-4</v>
      </c>
      <c r="L118" s="106">
        <f t="shared" si="32"/>
        <v>356.15922952142438</v>
      </c>
    </row>
    <row r="119" spans="1:17" hidden="1">
      <c r="A119" s="70" t="s">
        <v>525</v>
      </c>
      <c r="B119" s="109" t="s">
        <v>182</v>
      </c>
      <c r="C119" s="169">
        <v>1</v>
      </c>
      <c r="D119" s="169">
        <v>1</v>
      </c>
      <c r="E119" s="169">
        <f t="shared" si="33"/>
        <v>2</v>
      </c>
      <c r="F119" s="104">
        <f t="shared" si="29"/>
        <v>2.7133360466693801E-4</v>
      </c>
      <c r="G119" s="70">
        <v>342</v>
      </c>
      <c r="H119" s="104">
        <f t="shared" si="30"/>
        <v>6.6562864927987547E-2</v>
      </c>
      <c r="I119" s="70">
        <v>557</v>
      </c>
      <c r="J119" s="104">
        <f t="shared" si="31"/>
        <v>1.6812049138269294E-2</v>
      </c>
      <c r="K119" s="75">
        <f t="shared" ref="K119:K160" si="34">+(F119+H119+J119)/3</f>
        <v>2.7882082556974594E-2</v>
      </c>
      <c r="L119" s="106">
        <f t="shared" si="32"/>
        <v>29928.594030509044</v>
      </c>
    </row>
    <row r="120" spans="1:17" hidden="1">
      <c r="A120" s="70" t="s">
        <v>526</v>
      </c>
      <c r="B120" s="109" t="s">
        <v>183</v>
      </c>
      <c r="C120" s="169">
        <v>13</v>
      </c>
      <c r="D120" s="169">
        <v>20</v>
      </c>
      <c r="E120" s="169">
        <f t="shared" si="33"/>
        <v>33</v>
      </c>
      <c r="F120" s="104">
        <f t="shared" si="29"/>
        <v>4.4770044770044773E-3</v>
      </c>
      <c r="G120" s="70">
        <v>21</v>
      </c>
      <c r="H120" s="104">
        <f t="shared" si="30"/>
        <v>4.0871934604904629E-3</v>
      </c>
      <c r="I120" s="70">
        <v>317</v>
      </c>
      <c r="J120" s="104">
        <f t="shared" si="31"/>
        <v>9.5680782348857574E-3</v>
      </c>
      <c r="K120" s="75">
        <f>+(F120+H120+J120)/3</f>
        <v>6.0440920574602319E-3</v>
      </c>
      <c r="L120" s="106">
        <f t="shared" si="32"/>
        <v>6487.7211772512383</v>
      </c>
    </row>
    <row r="121" spans="1:17" hidden="1">
      <c r="A121" s="70" t="s">
        <v>527</v>
      </c>
      <c r="B121" s="109" t="s">
        <v>184</v>
      </c>
      <c r="C121" s="169">
        <v>48</v>
      </c>
      <c r="D121" s="169">
        <v>20</v>
      </c>
      <c r="E121" s="169">
        <f t="shared" si="33"/>
        <v>68</v>
      </c>
      <c r="F121" s="104">
        <f t="shared" si="29"/>
        <v>9.2253425586758912E-3</v>
      </c>
      <c r="G121" s="70">
        <v>45</v>
      </c>
      <c r="H121" s="104">
        <f t="shared" si="30"/>
        <v>8.7582717010509931E-3</v>
      </c>
      <c r="I121" s="70">
        <v>275</v>
      </c>
      <c r="J121" s="104">
        <f t="shared" si="31"/>
        <v>8.300383326793637E-3</v>
      </c>
      <c r="K121" s="75">
        <f t="shared" si="34"/>
        <v>8.7613325288401749E-3</v>
      </c>
      <c r="L121" s="106">
        <f t="shared" si="32"/>
        <v>9404.4038455929058</v>
      </c>
    </row>
    <row r="122" spans="1:17" hidden="1">
      <c r="A122" s="70" t="s">
        <v>528</v>
      </c>
      <c r="B122" s="109" t="s">
        <v>185</v>
      </c>
      <c r="C122" s="169">
        <v>0</v>
      </c>
      <c r="D122" s="169">
        <v>0</v>
      </c>
      <c r="E122" s="169">
        <f t="shared" si="33"/>
        <v>0</v>
      </c>
      <c r="F122" s="104">
        <f t="shared" si="29"/>
        <v>0</v>
      </c>
      <c r="G122" s="70">
        <v>0</v>
      </c>
      <c r="H122" s="104">
        <f t="shared" si="30"/>
        <v>0</v>
      </c>
      <c r="I122" s="70">
        <v>4</v>
      </c>
      <c r="J122" s="104">
        <f t="shared" si="31"/>
        <v>1.2073284838972564E-4</v>
      </c>
      <c r="K122" s="75">
        <f t="shared" si="34"/>
        <v>4.0244282796575216E-5</v>
      </c>
      <c r="L122" s="106">
        <f t="shared" si="32"/>
        <v>43.1981649651349</v>
      </c>
    </row>
    <row r="123" spans="1:17" hidden="1">
      <c r="A123" s="70" t="s">
        <v>186</v>
      </c>
      <c r="B123" s="109" t="s">
        <v>187</v>
      </c>
      <c r="C123" s="169">
        <v>12</v>
      </c>
      <c r="D123" s="169">
        <v>11</v>
      </c>
      <c r="E123" s="169">
        <f t="shared" si="33"/>
        <v>23</v>
      </c>
      <c r="F123" s="104">
        <f t="shared" si="29"/>
        <v>3.1203364536697871E-3</v>
      </c>
      <c r="G123" s="70">
        <v>4</v>
      </c>
      <c r="H123" s="104">
        <f t="shared" si="30"/>
        <v>7.7851304009342152E-4</v>
      </c>
      <c r="I123" s="70">
        <v>23</v>
      </c>
      <c r="J123" s="104">
        <f t="shared" si="31"/>
        <v>6.9421387824092243E-4</v>
      </c>
      <c r="K123" s="75">
        <f t="shared" si="34"/>
        <v>1.5310211240013771E-3</v>
      </c>
      <c r="L123" s="106">
        <f t="shared" si="32"/>
        <v>1643.3962412505962</v>
      </c>
    </row>
    <row r="124" spans="1:17" hidden="1">
      <c r="A124" s="70" t="s">
        <v>188</v>
      </c>
      <c r="B124" s="109" t="s">
        <v>189</v>
      </c>
      <c r="C124" s="169">
        <v>1</v>
      </c>
      <c r="D124" s="169">
        <v>1</v>
      </c>
      <c r="E124" s="169">
        <f t="shared" si="33"/>
        <v>2</v>
      </c>
      <c r="F124" s="104">
        <f t="shared" si="29"/>
        <v>2.7133360466693801E-4</v>
      </c>
      <c r="G124" s="70">
        <v>49</v>
      </c>
      <c r="H124" s="104">
        <f t="shared" si="30"/>
        <v>9.5367847411444145E-3</v>
      </c>
      <c r="I124" s="70">
        <v>408</v>
      </c>
      <c r="J124" s="104">
        <f t="shared" si="31"/>
        <v>1.2314750535752015E-2</v>
      </c>
      <c r="K124" s="75">
        <f t="shared" si="34"/>
        <v>7.3742896271877896E-3</v>
      </c>
      <c r="L124" s="106">
        <f t="shared" si="32"/>
        <v>7915.5536558114618</v>
      </c>
    </row>
    <row r="125" spans="1:17" hidden="1">
      <c r="A125" s="70" t="s">
        <v>190</v>
      </c>
      <c r="B125" s="109" t="s">
        <v>191</v>
      </c>
      <c r="C125" s="169">
        <v>0</v>
      </c>
      <c r="D125" s="169">
        <v>1</v>
      </c>
      <c r="E125" s="169">
        <f t="shared" si="33"/>
        <v>1</v>
      </c>
      <c r="F125" s="104">
        <f t="shared" si="29"/>
        <v>1.35666802333469E-4</v>
      </c>
      <c r="G125" s="70">
        <v>0</v>
      </c>
      <c r="H125" s="104">
        <f t="shared" si="30"/>
        <v>0</v>
      </c>
      <c r="I125" s="70">
        <v>95</v>
      </c>
      <c r="J125" s="104">
        <f t="shared" si="31"/>
        <v>2.8674051492559838E-3</v>
      </c>
      <c r="K125" s="75">
        <f t="shared" si="34"/>
        <v>1.0010239838631511E-3</v>
      </c>
      <c r="L125" s="106">
        <f t="shared" si="32"/>
        <v>1074.497945647496</v>
      </c>
    </row>
    <row r="126" spans="1:17" hidden="1">
      <c r="A126" s="70" t="s">
        <v>192</v>
      </c>
      <c r="B126" s="109" t="s">
        <v>193</v>
      </c>
      <c r="C126" s="169">
        <v>0</v>
      </c>
      <c r="D126" s="169">
        <v>0</v>
      </c>
      <c r="E126" s="169">
        <f t="shared" si="33"/>
        <v>0</v>
      </c>
      <c r="F126" s="104">
        <f t="shared" si="29"/>
        <v>0</v>
      </c>
      <c r="G126" s="70">
        <v>173</v>
      </c>
      <c r="H126" s="104">
        <f t="shared" si="30"/>
        <v>3.3670688984040485E-2</v>
      </c>
      <c r="I126" s="70">
        <v>509</v>
      </c>
      <c r="J126" s="104">
        <f t="shared" si="31"/>
        <v>1.5363254957592587E-2</v>
      </c>
      <c r="K126" s="75">
        <f t="shared" si="34"/>
        <v>1.6344647980544358E-2</v>
      </c>
      <c r="L126" s="106">
        <f t="shared" si="32"/>
        <v>17544.325571151679</v>
      </c>
    </row>
    <row r="127" spans="1:17" hidden="1">
      <c r="A127" s="70" t="s">
        <v>194</v>
      </c>
      <c r="B127" s="109" t="s">
        <v>195</v>
      </c>
      <c r="C127" s="169">
        <v>0</v>
      </c>
      <c r="D127" s="169">
        <v>0</v>
      </c>
      <c r="E127" s="169">
        <f t="shared" si="33"/>
        <v>0</v>
      </c>
      <c r="F127" s="104">
        <f t="shared" si="29"/>
        <v>0</v>
      </c>
      <c r="G127" s="70">
        <v>0</v>
      </c>
      <c r="H127" s="104">
        <f t="shared" si="30"/>
        <v>0</v>
      </c>
      <c r="I127" s="70">
        <v>11</v>
      </c>
      <c r="J127" s="104">
        <f t="shared" si="31"/>
        <v>3.3201533307174549E-4</v>
      </c>
      <c r="K127" s="75">
        <f>+(F127+H127+J127)/3</f>
        <v>1.1067177769058183E-4</v>
      </c>
      <c r="L127" s="106">
        <f t="shared" si="32"/>
        <v>118.79495365412096</v>
      </c>
    </row>
    <row r="128" spans="1:17" ht="12" hidden="1" customHeight="1">
      <c r="A128" s="70" t="s">
        <v>489</v>
      </c>
      <c r="B128" s="109" t="s">
        <v>196</v>
      </c>
      <c r="C128" s="169">
        <v>0</v>
      </c>
      <c r="D128" s="169">
        <v>0</v>
      </c>
      <c r="E128" s="169">
        <f t="shared" si="33"/>
        <v>0</v>
      </c>
      <c r="F128" s="104">
        <f t="shared" si="29"/>
        <v>0</v>
      </c>
      <c r="G128" s="70">
        <v>25</v>
      </c>
      <c r="H128" s="104">
        <f t="shared" si="30"/>
        <v>4.8657065005838851E-3</v>
      </c>
      <c r="I128" s="70">
        <v>82</v>
      </c>
      <c r="J128" s="104">
        <f t="shared" si="31"/>
        <v>2.4750233919893757E-3</v>
      </c>
      <c r="K128" s="75">
        <f>+(F128+H128+J128)/3</f>
        <v>2.4469099641910869E-3</v>
      </c>
      <c r="L128" s="106">
        <f t="shared" si="32"/>
        <v>2626.5102256202745</v>
      </c>
    </row>
    <row r="129" spans="1:12" ht="12" hidden="1" customHeight="1">
      <c r="A129" s="70" t="s">
        <v>529</v>
      </c>
      <c r="B129" s="109" t="s">
        <v>197</v>
      </c>
      <c r="C129" s="169">
        <v>0</v>
      </c>
      <c r="D129" s="169">
        <v>0</v>
      </c>
      <c r="E129" s="169">
        <f t="shared" si="33"/>
        <v>0</v>
      </c>
      <c r="F129" s="104">
        <f t="shared" si="29"/>
        <v>0</v>
      </c>
      <c r="G129" s="70">
        <v>0</v>
      </c>
      <c r="H129" s="104">
        <f t="shared" si="30"/>
        <v>0</v>
      </c>
      <c r="I129" s="70">
        <v>4</v>
      </c>
      <c r="J129" s="104">
        <f t="shared" si="31"/>
        <v>1.2073284838972564E-4</v>
      </c>
      <c r="K129" s="75">
        <f>+(F129+H129+J129)/3</f>
        <v>4.0244282796575216E-5</v>
      </c>
      <c r="L129" s="106">
        <f t="shared" si="32"/>
        <v>43.1981649651349</v>
      </c>
    </row>
    <row r="130" spans="1:12" ht="12" hidden="1" customHeight="1">
      <c r="A130" s="70" t="s">
        <v>530</v>
      </c>
      <c r="B130" s="109" t="s">
        <v>198</v>
      </c>
      <c r="C130" s="169">
        <v>0</v>
      </c>
      <c r="D130" s="169">
        <v>0</v>
      </c>
      <c r="E130" s="169">
        <f t="shared" si="33"/>
        <v>0</v>
      </c>
      <c r="F130" s="104">
        <f t="shared" si="29"/>
        <v>0</v>
      </c>
      <c r="G130" s="70">
        <v>0</v>
      </c>
      <c r="H130" s="104">
        <f t="shared" si="30"/>
        <v>0</v>
      </c>
      <c r="I130" s="70">
        <v>31</v>
      </c>
      <c r="J130" s="104">
        <f t="shared" si="31"/>
        <v>9.3567957502037368E-4</v>
      </c>
      <c r="K130" s="75">
        <f>+(F130+H130+J130)/3</f>
        <v>3.1189319167345791E-4</v>
      </c>
      <c r="L130" s="106">
        <f t="shared" si="32"/>
        <v>334.78577847979545</v>
      </c>
    </row>
    <row r="131" spans="1:12" hidden="1">
      <c r="A131" s="70" t="s">
        <v>531</v>
      </c>
      <c r="B131" s="109" t="s">
        <v>199</v>
      </c>
      <c r="C131" s="169">
        <v>0</v>
      </c>
      <c r="D131" s="169">
        <v>0</v>
      </c>
      <c r="E131" s="169">
        <f t="shared" si="33"/>
        <v>0</v>
      </c>
      <c r="F131" s="104">
        <f t="shared" si="29"/>
        <v>0</v>
      </c>
      <c r="G131" s="70">
        <v>0</v>
      </c>
      <c r="H131" s="104">
        <f t="shared" si="30"/>
        <v>0</v>
      </c>
      <c r="I131" s="70">
        <v>10</v>
      </c>
      <c r="J131" s="104">
        <f t="shared" si="31"/>
        <v>3.018321209743141E-4</v>
      </c>
      <c r="K131" s="75">
        <f>+(F131+H131+J131)/3</f>
        <v>1.0061070699143804E-4</v>
      </c>
      <c r="L131" s="106">
        <f t="shared" si="32"/>
        <v>107.99541241283725</v>
      </c>
    </row>
    <row r="132" spans="1:12" hidden="1">
      <c r="A132" s="70" t="s">
        <v>532</v>
      </c>
      <c r="B132" s="109" t="s">
        <v>200</v>
      </c>
      <c r="C132" s="169">
        <v>375</v>
      </c>
      <c r="D132" s="169">
        <v>205</v>
      </c>
      <c r="E132" s="169">
        <f t="shared" si="33"/>
        <v>580</v>
      </c>
      <c r="F132" s="104">
        <f t="shared" si="29"/>
        <v>7.8686745353412024E-2</v>
      </c>
      <c r="G132" s="70">
        <v>192</v>
      </c>
      <c r="H132" s="104">
        <f t="shared" si="30"/>
        <v>3.7368625924484235E-2</v>
      </c>
      <c r="I132" s="70">
        <v>1949</v>
      </c>
      <c r="J132" s="104">
        <f t="shared" si="31"/>
        <v>5.8827080377893817E-2</v>
      </c>
      <c r="K132" s="75">
        <f t="shared" si="34"/>
        <v>5.8294150551930025E-2</v>
      </c>
      <c r="L132" s="106">
        <f t="shared" si="32"/>
        <v>62572.871400729287</v>
      </c>
    </row>
    <row r="133" spans="1:12" hidden="1">
      <c r="A133" s="70" t="s">
        <v>533</v>
      </c>
      <c r="B133" s="109" t="s">
        <v>201</v>
      </c>
      <c r="C133" s="169">
        <v>0</v>
      </c>
      <c r="D133" s="169">
        <v>0</v>
      </c>
      <c r="E133" s="169">
        <f t="shared" si="33"/>
        <v>0</v>
      </c>
      <c r="F133" s="104">
        <f t="shared" si="29"/>
        <v>0</v>
      </c>
      <c r="G133" s="70">
        <v>0</v>
      </c>
      <c r="H133" s="104">
        <f t="shared" si="30"/>
        <v>0</v>
      </c>
      <c r="I133" s="70">
        <v>90</v>
      </c>
      <c r="J133" s="104">
        <f t="shared" si="31"/>
        <v>2.7164890887688268E-3</v>
      </c>
      <c r="K133" s="75">
        <f t="shared" si="34"/>
        <v>9.0549636292294223E-4</v>
      </c>
      <c r="L133" s="106">
        <f t="shared" si="32"/>
        <v>971.95871171553517</v>
      </c>
    </row>
    <row r="134" spans="1:12" hidden="1">
      <c r="A134" s="70" t="s">
        <v>534</v>
      </c>
      <c r="B134" s="109" t="s">
        <v>202</v>
      </c>
      <c r="C134" s="169">
        <v>0</v>
      </c>
      <c r="D134" s="169">
        <v>0</v>
      </c>
      <c r="E134" s="169">
        <f t="shared" si="33"/>
        <v>0</v>
      </c>
      <c r="F134" s="104">
        <f t="shared" si="29"/>
        <v>0</v>
      </c>
      <c r="G134" s="70">
        <v>0</v>
      </c>
      <c r="H134" s="104">
        <f t="shared" si="30"/>
        <v>0</v>
      </c>
      <c r="I134" s="70">
        <v>8</v>
      </c>
      <c r="J134" s="104">
        <f t="shared" si="31"/>
        <v>2.4146569677945128E-4</v>
      </c>
      <c r="K134" s="75">
        <f t="shared" si="34"/>
        <v>8.0488565593150432E-5</v>
      </c>
      <c r="L134" s="106">
        <f t="shared" si="32"/>
        <v>86.3963299302698</v>
      </c>
    </row>
    <row r="135" spans="1:12" ht="12" hidden="1" customHeight="1">
      <c r="A135" s="70" t="s">
        <v>535</v>
      </c>
      <c r="B135" s="109" t="s">
        <v>203</v>
      </c>
      <c r="C135" s="169">
        <v>0</v>
      </c>
      <c r="D135" s="169">
        <v>0</v>
      </c>
      <c r="E135" s="169">
        <f t="shared" si="33"/>
        <v>0</v>
      </c>
      <c r="F135" s="104">
        <f t="shared" si="29"/>
        <v>0</v>
      </c>
      <c r="G135" s="70">
        <v>1</v>
      </c>
      <c r="H135" s="104">
        <f t="shared" si="30"/>
        <v>1.9462826002335538E-4</v>
      </c>
      <c r="I135" s="70">
        <v>86</v>
      </c>
      <c r="J135" s="104">
        <f t="shared" si="31"/>
        <v>2.595756240379101E-3</v>
      </c>
      <c r="K135" s="75">
        <f t="shared" si="34"/>
        <v>9.3012816680081883E-4</v>
      </c>
      <c r="L135" s="106">
        <f t="shared" si="32"/>
        <v>998.39846050380061</v>
      </c>
    </row>
    <row r="136" spans="1:12" hidden="1">
      <c r="A136" s="70" t="s">
        <v>536</v>
      </c>
      <c r="B136" s="109" t="s">
        <v>204</v>
      </c>
      <c r="C136" s="169">
        <v>0</v>
      </c>
      <c r="D136" s="169">
        <v>0</v>
      </c>
      <c r="E136" s="169">
        <f t="shared" si="33"/>
        <v>0</v>
      </c>
      <c r="F136" s="104">
        <f t="shared" si="29"/>
        <v>0</v>
      </c>
      <c r="G136" s="70">
        <v>18</v>
      </c>
      <c r="H136" s="104">
        <f t="shared" si="30"/>
        <v>3.5033086804203972E-3</v>
      </c>
      <c r="I136" s="70">
        <v>94</v>
      </c>
      <c r="J136" s="104">
        <f t="shared" si="31"/>
        <v>2.8372219371585526E-3</v>
      </c>
      <c r="K136" s="75">
        <f t="shared" si="34"/>
        <v>2.1135102058596499E-3</v>
      </c>
      <c r="L136" s="106">
        <f t="shared" si="32"/>
        <v>2268.6393242418767</v>
      </c>
    </row>
    <row r="137" spans="1:12" hidden="1">
      <c r="A137" s="70" t="s">
        <v>205</v>
      </c>
      <c r="B137" s="109" t="s">
        <v>206</v>
      </c>
      <c r="C137" s="169">
        <v>0</v>
      </c>
      <c r="D137" s="169">
        <v>0</v>
      </c>
      <c r="E137" s="169">
        <f t="shared" si="33"/>
        <v>0</v>
      </c>
      <c r="F137" s="104">
        <f t="shared" si="29"/>
        <v>0</v>
      </c>
      <c r="G137" s="70">
        <v>32</v>
      </c>
      <c r="H137" s="104">
        <f t="shared" si="30"/>
        <v>6.2281043207473722E-3</v>
      </c>
      <c r="I137" s="70">
        <v>137</v>
      </c>
      <c r="J137" s="104">
        <f t="shared" si="31"/>
        <v>4.1351000573481029E-3</v>
      </c>
      <c r="K137" s="75">
        <f t="shared" si="34"/>
        <v>3.4544014593651585E-3</v>
      </c>
      <c r="L137" s="106">
        <f t="shared" si="32"/>
        <v>3707.9503901646817</v>
      </c>
    </row>
    <row r="138" spans="1:12" hidden="1">
      <c r="A138" s="42" t="s">
        <v>207</v>
      </c>
      <c r="B138" s="107" t="s">
        <v>208</v>
      </c>
      <c r="C138" s="169">
        <v>0</v>
      </c>
      <c r="D138" s="169">
        <v>0</v>
      </c>
      <c r="E138" s="169">
        <f t="shared" si="33"/>
        <v>0</v>
      </c>
      <c r="F138" s="104">
        <f t="shared" si="29"/>
        <v>0</v>
      </c>
      <c r="G138" s="70">
        <v>3</v>
      </c>
      <c r="H138" s="104">
        <f t="shared" si="30"/>
        <v>5.8388478007006617E-4</v>
      </c>
      <c r="I138" s="70">
        <v>33</v>
      </c>
      <c r="J138" s="104">
        <f t="shared" si="31"/>
        <v>9.9604599921523647E-4</v>
      </c>
      <c r="K138" s="75">
        <f t="shared" si="34"/>
        <v>5.2664359309510095E-4</v>
      </c>
      <c r="L138" s="106">
        <f t="shared" si="32"/>
        <v>565.298602222564</v>
      </c>
    </row>
    <row r="139" spans="1:12" hidden="1">
      <c r="A139" s="42" t="s">
        <v>209</v>
      </c>
      <c r="B139" s="107" t="s">
        <v>210</v>
      </c>
      <c r="C139" s="169">
        <v>113</v>
      </c>
      <c r="D139" s="169">
        <v>24</v>
      </c>
      <c r="E139" s="169">
        <f t="shared" si="33"/>
        <v>137</v>
      </c>
      <c r="F139" s="104">
        <f t="shared" si="29"/>
        <v>1.8586351919685253E-2</v>
      </c>
      <c r="G139" s="70">
        <v>21</v>
      </c>
      <c r="H139" s="104">
        <f t="shared" si="30"/>
        <v>4.0871934604904629E-3</v>
      </c>
      <c r="I139" s="70">
        <v>266</v>
      </c>
      <c r="J139" s="104">
        <f t="shared" si="31"/>
        <v>8.0287344179167542E-3</v>
      </c>
      <c r="K139" s="75">
        <f t="shared" si="34"/>
        <v>1.0234093266030822E-2</v>
      </c>
      <c r="L139" s="106">
        <f t="shared" si="32"/>
        <v>10985.263457402149</v>
      </c>
    </row>
    <row r="140" spans="1:12" hidden="1">
      <c r="A140" s="42" t="s">
        <v>537</v>
      </c>
      <c r="B140" s="107" t="s">
        <v>538</v>
      </c>
      <c r="C140" s="169">
        <v>0</v>
      </c>
      <c r="D140" s="169">
        <v>0</v>
      </c>
      <c r="E140" s="169">
        <f t="shared" si="33"/>
        <v>0</v>
      </c>
      <c r="F140" s="104">
        <f t="shared" si="29"/>
        <v>0</v>
      </c>
      <c r="G140" s="70">
        <v>0</v>
      </c>
      <c r="H140" s="104">
        <f t="shared" si="30"/>
        <v>0</v>
      </c>
      <c r="I140" s="70">
        <v>0</v>
      </c>
      <c r="J140" s="104">
        <f t="shared" si="31"/>
        <v>0</v>
      </c>
      <c r="K140" s="75">
        <f t="shared" si="34"/>
        <v>0</v>
      </c>
      <c r="L140" s="106">
        <f t="shared" si="32"/>
        <v>0</v>
      </c>
    </row>
    <row r="141" spans="1:12" hidden="1">
      <c r="A141" s="42" t="s">
        <v>211</v>
      </c>
      <c r="B141" s="107" t="s">
        <v>212</v>
      </c>
      <c r="C141" s="169">
        <v>0</v>
      </c>
      <c r="D141" s="169">
        <v>0</v>
      </c>
      <c r="E141" s="169">
        <f t="shared" si="33"/>
        <v>0</v>
      </c>
      <c r="F141" s="104">
        <f t="shared" si="29"/>
        <v>0</v>
      </c>
      <c r="G141" s="70">
        <v>4</v>
      </c>
      <c r="H141" s="104">
        <f t="shared" si="30"/>
        <v>7.7851304009342152E-4</v>
      </c>
      <c r="I141" s="70">
        <v>49</v>
      </c>
      <c r="J141" s="104">
        <f t="shared" si="31"/>
        <v>1.478977392774139E-3</v>
      </c>
      <c r="K141" s="75">
        <f t="shared" si="34"/>
        <v>7.5249681095585343E-4</v>
      </c>
      <c r="L141" s="106">
        <f t="shared" si="32"/>
        <v>807.72917583650383</v>
      </c>
    </row>
    <row r="142" spans="1:12" hidden="1">
      <c r="A142" s="42" t="s">
        <v>213</v>
      </c>
      <c r="B142" s="107" t="s">
        <v>214</v>
      </c>
      <c r="C142" s="169">
        <v>0</v>
      </c>
      <c r="D142" s="169">
        <v>0</v>
      </c>
      <c r="E142" s="169">
        <f t="shared" si="33"/>
        <v>0</v>
      </c>
      <c r="F142" s="104">
        <f t="shared" si="29"/>
        <v>0</v>
      </c>
      <c r="G142" s="70">
        <v>0</v>
      </c>
      <c r="H142" s="104">
        <f t="shared" si="30"/>
        <v>0</v>
      </c>
      <c r="I142" s="70">
        <v>1</v>
      </c>
      <c r="J142" s="104">
        <f t="shared" si="31"/>
        <v>3.018321209743141E-5</v>
      </c>
      <c r="K142" s="75">
        <f>+(F142+H142+J142)/3</f>
        <v>1.0061070699143804E-5</v>
      </c>
      <c r="L142" s="106">
        <f t="shared" si="32"/>
        <v>10.799541241283725</v>
      </c>
    </row>
    <row r="143" spans="1:12" hidden="1">
      <c r="A143" s="42" t="s">
        <v>215</v>
      </c>
      <c r="B143" s="107" t="s">
        <v>216</v>
      </c>
      <c r="C143" s="169">
        <v>118</v>
      </c>
      <c r="D143" s="169">
        <v>124</v>
      </c>
      <c r="E143" s="169">
        <f t="shared" si="33"/>
        <v>242</v>
      </c>
      <c r="F143" s="104">
        <f t="shared" si="29"/>
        <v>3.2831366164699498E-2</v>
      </c>
      <c r="G143" s="70">
        <v>95</v>
      </c>
      <c r="H143" s="104">
        <f t="shared" si="30"/>
        <v>1.8489684702218762E-2</v>
      </c>
      <c r="I143" s="70">
        <v>588</v>
      </c>
      <c r="J143" s="104">
        <f t="shared" si="31"/>
        <v>1.7747728713289668E-2</v>
      </c>
      <c r="K143" s="75">
        <f t="shared" si="34"/>
        <v>2.3022926526735977E-2</v>
      </c>
      <c r="L143" s="106">
        <f t="shared" si="32"/>
        <v>24712.78176602906</v>
      </c>
    </row>
    <row r="144" spans="1:12" hidden="1">
      <c r="A144" s="42" t="s">
        <v>217</v>
      </c>
      <c r="B144" s="107" t="s">
        <v>218</v>
      </c>
      <c r="C144" s="169">
        <v>2</v>
      </c>
      <c r="D144" s="169">
        <v>226</v>
      </c>
      <c r="E144" s="169">
        <f t="shared" si="33"/>
        <v>228</v>
      </c>
      <c r="F144" s="104">
        <f t="shared" si="29"/>
        <v>3.0932030932030931E-2</v>
      </c>
      <c r="G144" s="70">
        <v>50</v>
      </c>
      <c r="H144" s="104">
        <f t="shared" si="30"/>
        <v>9.7314130011677703E-3</v>
      </c>
      <c r="I144" s="70">
        <v>226</v>
      </c>
      <c r="J144" s="104">
        <f t="shared" si="31"/>
        <v>6.821405934019498E-3</v>
      </c>
      <c r="K144" s="75">
        <f t="shared" si="34"/>
        <v>1.5828283289072733E-2</v>
      </c>
      <c r="L144" s="106">
        <f t="shared" si="32"/>
        <v>16990.060329623746</v>
      </c>
    </row>
    <row r="145" spans="1:12" hidden="1">
      <c r="A145" s="42" t="s">
        <v>539</v>
      </c>
      <c r="B145" s="107" t="s">
        <v>540</v>
      </c>
      <c r="C145" s="169">
        <v>0</v>
      </c>
      <c r="D145" s="169">
        <v>0</v>
      </c>
      <c r="E145" s="169">
        <f t="shared" si="33"/>
        <v>0</v>
      </c>
      <c r="F145" s="104">
        <f t="shared" si="29"/>
        <v>0</v>
      </c>
      <c r="G145" s="70">
        <v>0</v>
      </c>
      <c r="H145" s="104">
        <f t="shared" si="30"/>
        <v>0</v>
      </c>
      <c r="I145" s="70">
        <v>0</v>
      </c>
      <c r="J145" s="104">
        <f t="shared" si="31"/>
        <v>0</v>
      </c>
      <c r="K145" s="75">
        <f t="shared" si="34"/>
        <v>0</v>
      </c>
      <c r="L145" s="106">
        <f t="shared" si="32"/>
        <v>0</v>
      </c>
    </row>
    <row r="146" spans="1:12" hidden="1">
      <c r="A146" s="42" t="s">
        <v>219</v>
      </c>
      <c r="B146" s="107" t="s">
        <v>220</v>
      </c>
      <c r="C146" s="169">
        <v>0</v>
      </c>
      <c r="D146" s="169">
        <v>0</v>
      </c>
      <c r="E146" s="169">
        <f t="shared" si="33"/>
        <v>0</v>
      </c>
      <c r="F146" s="104">
        <f t="shared" si="29"/>
        <v>0</v>
      </c>
      <c r="G146" s="70">
        <v>10</v>
      </c>
      <c r="H146" s="104">
        <f t="shared" si="30"/>
        <v>1.946282600233554E-3</v>
      </c>
      <c r="I146" s="70">
        <v>136</v>
      </c>
      <c r="J146" s="104">
        <f t="shared" si="31"/>
        <v>4.1049168452506717E-3</v>
      </c>
      <c r="K146" s="75">
        <f t="shared" si="34"/>
        <v>2.0170664818280754E-3</v>
      </c>
      <c r="L146" s="106">
        <f t="shared" si="32"/>
        <v>2165.1167463485904</v>
      </c>
    </row>
    <row r="147" spans="1:12" hidden="1">
      <c r="A147" s="42" t="s">
        <v>221</v>
      </c>
      <c r="B147" s="107" t="s">
        <v>222</v>
      </c>
      <c r="C147" s="169">
        <v>0</v>
      </c>
      <c r="D147" s="169">
        <v>0</v>
      </c>
      <c r="E147" s="169">
        <f t="shared" si="33"/>
        <v>0</v>
      </c>
      <c r="F147" s="104">
        <f t="shared" si="29"/>
        <v>0</v>
      </c>
      <c r="G147" s="70">
        <v>0</v>
      </c>
      <c r="H147" s="104">
        <f t="shared" si="30"/>
        <v>0</v>
      </c>
      <c r="I147" s="70">
        <v>43</v>
      </c>
      <c r="J147" s="104">
        <f t="shared" si="31"/>
        <v>1.2978781201895505E-3</v>
      </c>
      <c r="K147" s="75">
        <f t="shared" si="34"/>
        <v>4.3262604006318348E-4</v>
      </c>
      <c r="L147" s="106">
        <f t="shared" si="32"/>
        <v>464.38027337520009</v>
      </c>
    </row>
    <row r="148" spans="1:12" hidden="1">
      <c r="A148" s="42" t="s">
        <v>223</v>
      </c>
      <c r="B148" s="107" t="s">
        <v>224</v>
      </c>
      <c r="C148" s="169">
        <v>0</v>
      </c>
      <c r="D148" s="169">
        <v>0</v>
      </c>
      <c r="E148" s="169">
        <f t="shared" si="33"/>
        <v>0</v>
      </c>
      <c r="F148" s="104">
        <f t="shared" si="29"/>
        <v>0</v>
      </c>
      <c r="G148" s="70">
        <v>0</v>
      </c>
      <c r="H148" s="104">
        <f t="shared" si="30"/>
        <v>0</v>
      </c>
      <c r="I148" s="70">
        <v>7</v>
      </c>
      <c r="J148" s="104">
        <f t="shared" si="31"/>
        <v>2.1128248468201986E-4</v>
      </c>
      <c r="K148" s="75">
        <f t="shared" si="34"/>
        <v>7.0427494894006616E-5</v>
      </c>
      <c r="L148" s="106">
        <f t="shared" si="32"/>
        <v>75.596788688986067</v>
      </c>
    </row>
    <row r="149" spans="1:12" hidden="1">
      <c r="A149" s="42" t="s">
        <v>225</v>
      </c>
      <c r="B149" s="107" t="s">
        <v>226</v>
      </c>
      <c r="C149" s="169">
        <v>0</v>
      </c>
      <c r="D149" s="169">
        <v>0</v>
      </c>
      <c r="E149" s="169">
        <f t="shared" si="33"/>
        <v>0</v>
      </c>
      <c r="F149" s="104">
        <f t="shared" si="29"/>
        <v>0</v>
      </c>
      <c r="G149" s="70">
        <v>0</v>
      </c>
      <c r="H149" s="104">
        <f t="shared" si="30"/>
        <v>0</v>
      </c>
      <c r="I149" s="70">
        <v>12</v>
      </c>
      <c r="J149" s="104">
        <f t="shared" si="31"/>
        <v>3.6219854516917688E-4</v>
      </c>
      <c r="K149" s="75">
        <f t="shared" si="34"/>
        <v>1.2073284838972563E-4</v>
      </c>
      <c r="L149" s="106">
        <f t="shared" si="32"/>
        <v>129.59449489540467</v>
      </c>
    </row>
    <row r="150" spans="1:12" hidden="1">
      <c r="A150" s="42" t="s">
        <v>227</v>
      </c>
      <c r="B150" s="107" t="s">
        <v>228</v>
      </c>
      <c r="C150" s="169">
        <v>0</v>
      </c>
      <c r="D150" s="169">
        <v>0</v>
      </c>
      <c r="E150" s="169">
        <f t="shared" si="33"/>
        <v>0</v>
      </c>
      <c r="F150" s="104">
        <f t="shared" si="29"/>
        <v>0</v>
      </c>
      <c r="G150" s="70">
        <v>5</v>
      </c>
      <c r="H150" s="104">
        <f t="shared" si="30"/>
        <v>9.7314130011677698E-4</v>
      </c>
      <c r="I150" s="70">
        <v>15</v>
      </c>
      <c r="J150" s="104">
        <f t="shared" si="31"/>
        <v>4.5274818146147112E-4</v>
      </c>
      <c r="K150" s="75">
        <f t="shared" si="34"/>
        <v>4.7529649385941603E-4</v>
      </c>
      <c r="L150" s="106">
        <f t="shared" si="32"/>
        <v>510.18268738625767</v>
      </c>
    </row>
    <row r="151" spans="1:12" hidden="1">
      <c r="A151" s="42" t="s">
        <v>229</v>
      </c>
      <c r="B151" s="107" t="s">
        <v>230</v>
      </c>
      <c r="C151" s="169">
        <v>3</v>
      </c>
      <c r="D151" s="169">
        <v>16</v>
      </c>
      <c r="E151" s="169">
        <f t="shared" si="33"/>
        <v>19</v>
      </c>
      <c r="F151" s="104">
        <f t="shared" si="29"/>
        <v>2.5776692443359112E-3</v>
      </c>
      <c r="G151" s="70">
        <v>23</v>
      </c>
      <c r="H151" s="104">
        <f t="shared" si="30"/>
        <v>4.4764499805371744E-3</v>
      </c>
      <c r="I151" s="70">
        <v>244</v>
      </c>
      <c r="J151" s="104">
        <f t="shared" si="31"/>
        <v>7.3647037517732637E-3</v>
      </c>
      <c r="K151" s="75">
        <f t="shared" si="34"/>
        <v>4.8062743255487825E-3</v>
      </c>
      <c r="L151" s="106">
        <f t="shared" si="32"/>
        <v>5159.0491059867372</v>
      </c>
    </row>
    <row r="152" spans="1:12" hidden="1">
      <c r="A152" s="42" t="s">
        <v>541</v>
      </c>
      <c r="B152" s="107" t="s">
        <v>542</v>
      </c>
      <c r="C152" s="169">
        <v>0</v>
      </c>
      <c r="D152" s="169">
        <v>0</v>
      </c>
      <c r="E152" s="169">
        <f t="shared" si="33"/>
        <v>0</v>
      </c>
      <c r="F152" s="104">
        <f t="shared" si="29"/>
        <v>0</v>
      </c>
      <c r="G152" s="70">
        <v>0</v>
      </c>
      <c r="H152" s="104">
        <f t="shared" si="30"/>
        <v>0</v>
      </c>
      <c r="I152" s="70">
        <v>0</v>
      </c>
      <c r="J152" s="104">
        <f t="shared" si="31"/>
        <v>0</v>
      </c>
      <c r="K152" s="75">
        <f t="shared" si="34"/>
        <v>0</v>
      </c>
      <c r="L152" s="106">
        <f t="shared" si="32"/>
        <v>0</v>
      </c>
    </row>
    <row r="153" spans="1:12" hidden="1">
      <c r="A153" s="42" t="s">
        <v>231</v>
      </c>
      <c r="B153" s="107" t="s">
        <v>232</v>
      </c>
      <c r="C153" s="169">
        <v>0</v>
      </c>
      <c r="D153" s="169">
        <v>0</v>
      </c>
      <c r="E153" s="169">
        <f t="shared" si="33"/>
        <v>0</v>
      </c>
      <c r="F153" s="104">
        <f t="shared" si="29"/>
        <v>0</v>
      </c>
      <c r="G153" s="70">
        <v>0</v>
      </c>
      <c r="H153" s="104">
        <f t="shared" si="30"/>
        <v>0</v>
      </c>
      <c r="I153" s="70">
        <v>39</v>
      </c>
      <c r="J153" s="104">
        <f t="shared" si="31"/>
        <v>1.1771452717998249E-3</v>
      </c>
      <c r="K153" s="75">
        <f t="shared" si="34"/>
        <v>3.9238175726660833E-4</v>
      </c>
      <c r="L153" s="106">
        <f t="shared" si="32"/>
        <v>421.18210841006527</v>
      </c>
    </row>
    <row r="154" spans="1:12" hidden="1">
      <c r="A154" s="42" t="s">
        <v>233</v>
      </c>
      <c r="B154" s="107" t="s">
        <v>234</v>
      </c>
      <c r="C154" s="169">
        <v>0</v>
      </c>
      <c r="D154" s="169">
        <v>0</v>
      </c>
      <c r="E154" s="169">
        <f t="shared" si="33"/>
        <v>0</v>
      </c>
      <c r="F154" s="104">
        <f t="shared" si="29"/>
        <v>0</v>
      </c>
      <c r="G154" s="70">
        <v>1</v>
      </c>
      <c r="H154" s="104">
        <f t="shared" si="30"/>
        <v>1.9462826002335538E-4</v>
      </c>
      <c r="I154" s="70">
        <v>5</v>
      </c>
      <c r="J154" s="104">
        <f t="shared" si="31"/>
        <v>1.5091606048715705E-4</v>
      </c>
      <c r="K154" s="75">
        <f t="shared" si="34"/>
        <v>1.1518144017017081E-4</v>
      </c>
      <c r="L154" s="106">
        <f t="shared" si="32"/>
        <v>123.63561995981898</v>
      </c>
    </row>
    <row r="155" spans="1:12" hidden="1">
      <c r="A155" s="42" t="s">
        <v>235</v>
      </c>
      <c r="B155" s="107" t="s">
        <v>236</v>
      </c>
      <c r="C155" s="169">
        <v>0</v>
      </c>
      <c r="D155" s="169">
        <v>0</v>
      </c>
      <c r="E155" s="169">
        <f t="shared" si="33"/>
        <v>0</v>
      </c>
      <c r="F155" s="104">
        <f t="shared" si="29"/>
        <v>0</v>
      </c>
      <c r="G155" s="70">
        <v>0</v>
      </c>
      <c r="H155" s="104">
        <f t="shared" si="30"/>
        <v>0</v>
      </c>
      <c r="I155" s="70">
        <v>17</v>
      </c>
      <c r="J155" s="104">
        <f t="shared" si="31"/>
        <v>5.1311460565633396E-4</v>
      </c>
      <c r="K155" s="75">
        <f t="shared" si="34"/>
        <v>1.7103820188544465E-4</v>
      </c>
      <c r="L155" s="106">
        <f t="shared" si="32"/>
        <v>183.59220110182332</v>
      </c>
    </row>
    <row r="156" spans="1:12" hidden="1">
      <c r="A156" s="42" t="s">
        <v>237</v>
      </c>
      <c r="B156" s="107" t="s">
        <v>238</v>
      </c>
      <c r="C156" s="169">
        <v>0</v>
      </c>
      <c r="D156" s="169">
        <v>0</v>
      </c>
      <c r="E156" s="169">
        <f t="shared" si="33"/>
        <v>0</v>
      </c>
      <c r="F156" s="104">
        <f t="shared" si="29"/>
        <v>0</v>
      </c>
      <c r="G156" s="70">
        <v>0</v>
      </c>
      <c r="H156" s="104">
        <f t="shared" si="30"/>
        <v>0</v>
      </c>
      <c r="I156" s="70">
        <v>3</v>
      </c>
      <c r="J156" s="104">
        <f t="shared" si="31"/>
        <v>9.0549636292294221E-5</v>
      </c>
      <c r="K156" s="75">
        <f t="shared" si="34"/>
        <v>3.0183212097431407E-5</v>
      </c>
      <c r="L156" s="106">
        <f t="shared" si="32"/>
        <v>32.398623723851166</v>
      </c>
    </row>
    <row r="157" spans="1:12" hidden="1">
      <c r="A157" s="42" t="s">
        <v>239</v>
      </c>
      <c r="B157" s="107" t="s">
        <v>240</v>
      </c>
      <c r="C157" s="169">
        <v>0</v>
      </c>
      <c r="D157" s="169">
        <v>0</v>
      </c>
      <c r="E157" s="169">
        <f t="shared" si="33"/>
        <v>0</v>
      </c>
      <c r="F157" s="104">
        <f t="shared" si="29"/>
        <v>0</v>
      </c>
      <c r="G157" s="70">
        <v>1</v>
      </c>
      <c r="H157" s="104">
        <f t="shared" si="30"/>
        <v>1.9462826002335538E-4</v>
      </c>
      <c r="I157" s="70">
        <v>83</v>
      </c>
      <c r="J157" s="104">
        <f t="shared" si="31"/>
        <v>2.5052066040868069E-3</v>
      </c>
      <c r="K157" s="75">
        <f t="shared" si="34"/>
        <v>8.9994495470338738E-4</v>
      </c>
      <c r="L157" s="106">
        <f t="shared" si="32"/>
        <v>965.99983677994942</v>
      </c>
    </row>
    <row r="158" spans="1:12" hidden="1">
      <c r="A158" s="42" t="s">
        <v>241</v>
      </c>
      <c r="B158" s="107" t="s">
        <v>242</v>
      </c>
      <c r="C158" s="169">
        <v>0</v>
      </c>
      <c r="D158" s="169">
        <v>0</v>
      </c>
      <c r="E158" s="169">
        <f t="shared" si="33"/>
        <v>0</v>
      </c>
      <c r="F158" s="104">
        <f t="shared" si="29"/>
        <v>0</v>
      </c>
      <c r="G158" s="70">
        <v>0</v>
      </c>
      <c r="H158" s="104">
        <f t="shared" si="30"/>
        <v>0</v>
      </c>
      <c r="I158" s="70">
        <v>60</v>
      </c>
      <c r="J158" s="104">
        <f t="shared" si="31"/>
        <v>1.8109927258458845E-3</v>
      </c>
      <c r="K158" s="75">
        <f>+(F158+H158+J158)/3</f>
        <v>6.0366424194862819E-4</v>
      </c>
      <c r="L158" s="106">
        <f t="shared" si="32"/>
        <v>647.97247447702341</v>
      </c>
    </row>
    <row r="159" spans="1:12" hidden="1">
      <c r="A159" s="42" t="s">
        <v>243</v>
      </c>
      <c r="B159" s="107" t="s">
        <v>244</v>
      </c>
      <c r="C159" s="169">
        <v>24</v>
      </c>
      <c r="D159" s="169">
        <v>23</v>
      </c>
      <c r="E159" s="169">
        <f t="shared" si="33"/>
        <v>47</v>
      </c>
      <c r="F159" s="104">
        <f t="shared" si="29"/>
        <v>6.3763397096730434E-3</v>
      </c>
      <c r="G159" s="70">
        <v>63</v>
      </c>
      <c r="H159" s="104">
        <f t="shared" si="30"/>
        <v>1.226158038147139E-2</v>
      </c>
      <c r="I159" s="70">
        <v>268</v>
      </c>
      <c r="J159" s="104">
        <f t="shared" si="31"/>
        <v>8.0891008421116167E-3</v>
      </c>
      <c r="K159" s="75">
        <f t="shared" si="34"/>
        <v>8.9090069777520171E-3</v>
      </c>
      <c r="L159" s="106">
        <f t="shared" si="32"/>
        <v>9562.917422228742</v>
      </c>
    </row>
    <row r="160" spans="1:12" hidden="1">
      <c r="A160" s="42" t="s">
        <v>245</v>
      </c>
      <c r="B160" s="107" t="s">
        <v>246</v>
      </c>
      <c r="C160" s="169">
        <v>3</v>
      </c>
      <c r="D160" s="169">
        <v>2</v>
      </c>
      <c r="E160" s="169">
        <f t="shared" si="33"/>
        <v>5</v>
      </c>
      <c r="F160" s="104">
        <f t="shared" si="29"/>
        <v>6.7833401166734499E-4</v>
      </c>
      <c r="G160" s="70">
        <v>34</v>
      </c>
      <c r="H160" s="104">
        <f t="shared" si="30"/>
        <v>6.6173608407940829E-3</v>
      </c>
      <c r="I160" s="70">
        <v>127</v>
      </c>
      <c r="J160" s="104">
        <f t="shared" si="31"/>
        <v>3.8332679363737888E-3</v>
      </c>
      <c r="K160" s="75">
        <f t="shared" si="34"/>
        <v>3.7096542629450721E-3</v>
      </c>
      <c r="L160" s="106">
        <f t="shared" si="32"/>
        <v>3981.9384438863558</v>
      </c>
    </row>
    <row r="161" spans="1:17" ht="15">
      <c r="A161"/>
      <c r="B161" s="111"/>
      <c r="C161" s="110">
        <f>SUM(C116:C160)</f>
        <v>715</v>
      </c>
      <c r="D161" s="110">
        <f t="shared" ref="D161:L161" si="35">SUM(D116:D160)</f>
        <v>676</v>
      </c>
      <c r="E161" s="110">
        <f t="shared" si="35"/>
        <v>1391</v>
      </c>
      <c r="F161" s="112">
        <f t="shared" si="35"/>
        <v>0.1887125220458554</v>
      </c>
      <c r="G161" s="110">
        <f t="shared" si="35"/>
        <v>1245</v>
      </c>
      <c r="H161" s="112">
        <f t="shared" si="35"/>
        <v>0.24231218372907751</v>
      </c>
      <c r="I161" s="110">
        <f t="shared" si="35"/>
        <v>7147</v>
      </c>
      <c r="J161" s="112">
        <f t="shared" si="35"/>
        <v>0.21571941686034229</v>
      </c>
      <c r="K161" s="112">
        <f>(F161+H161+J161)/3</f>
        <v>0.21558137421175841</v>
      </c>
      <c r="L161" s="168">
        <f t="shared" si="35"/>
        <v>231404.78894066735</v>
      </c>
      <c r="Q161" s="107"/>
    </row>
    <row r="163" spans="1:17">
      <c r="A163" s="76" t="s">
        <v>543</v>
      </c>
      <c r="B163" s="72"/>
      <c r="C163" s="73"/>
      <c r="D163" s="73"/>
    </row>
    <row r="164" spans="1:17" hidden="1">
      <c r="A164" s="42" t="s">
        <v>544</v>
      </c>
      <c r="B164" s="107" t="s">
        <v>248</v>
      </c>
      <c r="C164" s="108">
        <v>0</v>
      </c>
      <c r="D164" s="108">
        <v>0</v>
      </c>
      <c r="E164" s="108">
        <f>C164+D164</f>
        <v>0</v>
      </c>
      <c r="F164" s="104">
        <f t="shared" ref="F164:F227" si="36">+E164/$E$341</f>
        <v>0</v>
      </c>
      <c r="G164" s="70">
        <v>22</v>
      </c>
      <c r="H164" s="104">
        <f t="shared" ref="H164:H227" si="37">+G164/$G$341</f>
        <v>4.2818217205138186E-3</v>
      </c>
      <c r="I164" s="70">
        <v>69</v>
      </c>
      <c r="J164" s="104">
        <f t="shared" ref="J164:J227" si="38">+I164/$I$341</f>
        <v>2.0826416347227671E-3</v>
      </c>
      <c r="K164" s="75">
        <f>+(F164+H164+J164)/3</f>
        <v>2.1214877850788618E-3</v>
      </c>
      <c r="L164" s="106">
        <f t="shared" ref="L164:L227" si="39">K164*$L$1</f>
        <v>2277.2024482233846</v>
      </c>
    </row>
    <row r="165" spans="1:17" hidden="1">
      <c r="A165" s="42" t="s">
        <v>545</v>
      </c>
      <c r="B165" s="107" t="s">
        <v>249</v>
      </c>
      <c r="C165" s="108">
        <v>0</v>
      </c>
      <c r="D165" s="108">
        <v>0</v>
      </c>
      <c r="E165" s="108">
        <f t="shared" ref="E165:E228" si="40">C165+D165</f>
        <v>0</v>
      </c>
      <c r="F165" s="104">
        <f t="shared" si="36"/>
        <v>0</v>
      </c>
      <c r="G165" s="70">
        <v>0</v>
      </c>
      <c r="H165" s="104">
        <f t="shared" si="37"/>
        <v>0</v>
      </c>
      <c r="I165" s="70">
        <v>16</v>
      </c>
      <c r="J165" s="104">
        <f t="shared" si="38"/>
        <v>4.8293139355890256E-4</v>
      </c>
      <c r="K165" s="75">
        <f t="shared" ref="K165:K226" si="41">+(F165+H165+J165)/3</f>
        <v>1.6097713118630086E-4</v>
      </c>
      <c r="L165" s="106">
        <f t="shared" si="39"/>
        <v>172.7926598605396</v>
      </c>
    </row>
    <row r="166" spans="1:17" hidden="1">
      <c r="A166" s="42" t="s">
        <v>546</v>
      </c>
      <c r="B166" s="107" t="s">
        <v>250</v>
      </c>
      <c r="C166" s="108">
        <v>0</v>
      </c>
      <c r="D166" s="108">
        <v>0</v>
      </c>
      <c r="E166" s="108">
        <f t="shared" si="40"/>
        <v>0</v>
      </c>
      <c r="F166" s="104">
        <f t="shared" si="36"/>
        <v>0</v>
      </c>
      <c r="G166" s="70">
        <v>0</v>
      </c>
      <c r="H166" s="104">
        <f t="shared" si="37"/>
        <v>0</v>
      </c>
      <c r="I166" s="70">
        <v>3</v>
      </c>
      <c r="J166" s="104">
        <f t="shared" si="38"/>
        <v>9.0549636292294221E-5</v>
      </c>
      <c r="K166" s="75">
        <f>+(F166+H166+J166)/3</f>
        <v>3.0183212097431407E-5</v>
      </c>
      <c r="L166" s="106">
        <f t="shared" si="39"/>
        <v>32.398623723851166</v>
      </c>
    </row>
    <row r="167" spans="1:17" hidden="1">
      <c r="A167" s="70" t="s">
        <v>547</v>
      </c>
      <c r="B167" s="109" t="s">
        <v>548</v>
      </c>
      <c r="C167" s="108">
        <v>0</v>
      </c>
      <c r="D167" s="108">
        <v>0</v>
      </c>
      <c r="E167" s="108">
        <f t="shared" si="40"/>
        <v>0</v>
      </c>
      <c r="F167" s="104">
        <f t="shared" si="36"/>
        <v>0</v>
      </c>
      <c r="G167" s="70">
        <v>0</v>
      </c>
      <c r="H167" s="104">
        <f t="shared" si="37"/>
        <v>0</v>
      </c>
      <c r="I167" s="70">
        <v>0</v>
      </c>
      <c r="J167" s="104">
        <f t="shared" si="38"/>
        <v>0</v>
      </c>
      <c r="K167" s="75">
        <f>+(F167+H167+J167)/3</f>
        <v>0</v>
      </c>
      <c r="L167" s="106">
        <f t="shared" si="39"/>
        <v>0</v>
      </c>
    </row>
    <row r="168" spans="1:17" hidden="1">
      <c r="A168" s="42" t="s">
        <v>549</v>
      </c>
      <c r="B168" s="107" t="s">
        <v>251</v>
      </c>
      <c r="C168" s="108">
        <v>0</v>
      </c>
      <c r="D168" s="108">
        <v>0</v>
      </c>
      <c r="E168" s="108">
        <f t="shared" si="40"/>
        <v>0</v>
      </c>
      <c r="F168" s="104">
        <f t="shared" si="36"/>
        <v>0</v>
      </c>
      <c r="G168" s="70">
        <v>0</v>
      </c>
      <c r="H168" s="104">
        <f t="shared" si="37"/>
        <v>0</v>
      </c>
      <c r="I168" s="70">
        <v>3</v>
      </c>
      <c r="J168" s="104">
        <f t="shared" si="38"/>
        <v>9.0549636292294221E-5</v>
      </c>
      <c r="K168" s="75">
        <f t="shared" si="41"/>
        <v>3.0183212097431407E-5</v>
      </c>
      <c r="L168" s="106">
        <f t="shared" si="39"/>
        <v>32.398623723851166</v>
      </c>
    </row>
    <row r="169" spans="1:17" hidden="1">
      <c r="A169" s="42" t="s">
        <v>550</v>
      </c>
      <c r="B169" s="107" t="s">
        <v>252</v>
      </c>
      <c r="C169" s="108">
        <v>0</v>
      </c>
      <c r="D169" s="108">
        <v>0</v>
      </c>
      <c r="E169" s="108">
        <f t="shared" si="40"/>
        <v>0</v>
      </c>
      <c r="F169" s="104">
        <f t="shared" si="36"/>
        <v>0</v>
      </c>
      <c r="G169" s="70">
        <v>0</v>
      </c>
      <c r="H169" s="104">
        <f t="shared" si="37"/>
        <v>0</v>
      </c>
      <c r="I169" s="70">
        <v>1</v>
      </c>
      <c r="J169" s="104">
        <f t="shared" si="38"/>
        <v>3.018321209743141E-5</v>
      </c>
      <c r="K169" s="75">
        <f t="shared" si="41"/>
        <v>1.0061070699143804E-5</v>
      </c>
      <c r="L169" s="106">
        <f t="shared" si="39"/>
        <v>10.799541241283725</v>
      </c>
    </row>
    <row r="170" spans="1:17" hidden="1">
      <c r="A170" s="42" t="s">
        <v>551</v>
      </c>
      <c r="B170" s="107" t="s">
        <v>253</v>
      </c>
      <c r="C170" s="108">
        <v>0</v>
      </c>
      <c r="D170" s="108">
        <v>0</v>
      </c>
      <c r="E170" s="108">
        <f t="shared" si="40"/>
        <v>0</v>
      </c>
      <c r="F170" s="104">
        <f t="shared" si="36"/>
        <v>0</v>
      </c>
      <c r="G170" s="70">
        <v>0</v>
      </c>
      <c r="H170" s="104">
        <f t="shared" si="37"/>
        <v>0</v>
      </c>
      <c r="I170" s="70">
        <v>11</v>
      </c>
      <c r="J170" s="104">
        <f t="shared" si="38"/>
        <v>3.3201533307174549E-4</v>
      </c>
      <c r="K170" s="75">
        <f t="shared" si="41"/>
        <v>1.1067177769058183E-4</v>
      </c>
      <c r="L170" s="106">
        <f t="shared" si="39"/>
        <v>118.79495365412096</v>
      </c>
    </row>
    <row r="171" spans="1:17" hidden="1">
      <c r="A171" s="42" t="s">
        <v>254</v>
      </c>
      <c r="B171" s="107" t="s">
        <v>255</v>
      </c>
      <c r="C171" s="108">
        <v>0</v>
      </c>
      <c r="D171" s="108">
        <v>0</v>
      </c>
      <c r="E171" s="108">
        <f t="shared" si="40"/>
        <v>0</v>
      </c>
      <c r="F171" s="104">
        <f t="shared" si="36"/>
        <v>0</v>
      </c>
      <c r="G171" s="70">
        <v>0</v>
      </c>
      <c r="H171" s="104">
        <f t="shared" si="37"/>
        <v>0</v>
      </c>
      <c r="I171" s="70">
        <v>1</v>
      </c>
      <c r="J171" s="104">
        <f t="shared" si="38"/>
        <v>3.018321209743141E-5</v>
      </c>
      <c r="K171" s="75">
        <f t="shared" si="41"/>
        <v>1.0061070699143804E-5</v>
      </c>
      <c r="L171" s="106">
        <f t="shared" si="39"/>
        <v>10.799541241283725</v>
      </c>
    </row>
    <row r="172" spans="1:17" hidden="1">
      <c r="A172" s="42" t="s">
        <v>256</v>
      </c>
      <c r="B172" s="107" t="s">
        <v>257</v>
      </c>
      <c r="C172" s="108">
        <v>739</v>
      </c>
      <c r="D172" s="108">
        <v>59</v>
      </c>
      <c r="E172" s="108">
        <f t="shared" si="40"/>
        <v>798</v>
      </c>
      <c r="F172" s="104">
        <f t="shared" si="36"/>
        <v>0.10826210826210826</v>
      </c>
      <c r="G172" s="70">
        <v>233</v>
      </c>
      <c r="H172" s="104">
        <f t="shared" si="37"/>
        <v>4.5348384585441805E-2</v>
      </c>
      <c r="I172" s="70">
        <v>782</v>
      </c>
      <c r="J172" s="104">
        <f t="shared" si="38"/>
        <v>2.3603271860191361E-2</v>
      </c>
      <c r="K172" s="75">
        <f t="shared" si="41"/>
        <v>5.9071254902580479E-2</v>
      </c>
      <c r="L172" s="106">
        <f t="shared" si="39"/>
        <v>63407.014280208779</v>
      </c>
    </row>
    <row r="173" spans="1:17" hidden="1">
      <c r="A173" s="42" t="s">
        <v>258</v>
      </c>
      <c r="B173" s="107" t="s">
        <v>259</v>
      </c>
      <c r="C173" s="108">
        <v>0</v>
      </c>
      <c r="D173" s="108">
        <v>0</v>
      </c>
      <c r="E173" s="108">
        <f t="shared" si="40"/>
        <v>0</v>
      </c>
      <c r="F173" s="104">
        <f t="shared" si="36"/>
        <v>0</v>
      </c>
      <c r="G173" s="70">
        <v>0</v>
      </c>
      <c r="H173" s="104">
        <f t="shared" si="37"/>
        <v>0</v>
      </c>
      <c r="I173" s="70">
        <v>13</v>
      </c>
      <c r="J173" s="104">
        <f t="shared" si="38"/>
        <v>3.9238175726660833E-4</v>
      </c>
      <c r="K173" s="75">
        <f>+(F173+H173+J173)/3</f>
        <v>1.3079391908886944E-4</v>
      </c>
      <c r="L173" s="106">
        <f t="shared" si="39"/>
        <v>140.39403613668841</v>
      </c>
    </row>
    <row r="174" spans="1:17" hidden="1">
      <c r="A174" s="42" t="s">
        <v>260</v>
      </c>
      <c r="B174" s="107" t="s">
        <v>261</v>
      </c>
      <c r="C174" s="108">
        <v>0</v>
      </c>
      <c r="D174" s="108">
        <v>0</v>
      </c>
      <c r="E174" s="108">
        <f t="shared" si="40"/>
        <v>0</v>
      </c>
      <c r="F174" s="104">
        <f t="shared" si="36"/>
        <v>0</v>
      </c>
      <c r="G174" s="70">
        <v>0</v>
      </c>
      <c r="H174" s="104">
        <f t="shared" si="37"/>
        <v>0</v>
      </c>
      <c r="I174" s="70">
        <v>4</v>
      </c>
      <c r="J174" s="104">
        <f t="shared" si="38"/>
        <v>1.2073284838972564E-4</v>
      </c>
      <c r="K174" s="75">
        <f t="shared" si="41"/>
        <v>4.0244282796575216E-5</v>
      </c>
      <c r="L174" s="106">
        <f t="shared" si="39"/>
        <v>43.1981649651349</v>
      </c>
    </row>
    <row r="175" spans="1:17" hidden="1">
      <c r="A175" s="42" t="s">
        <v>262</v>
      </c>
      <c r="B175" s="107" t="s">
        <v>263</v>
      </c>
      <c r="C175" s="108">
        <v>0</v>
      </c>
      <c r="D175" s="108">
        <v>0</v>
      </c>
      <c r="E175" s="108">
        <f t="shared" si="40"/>
        <v>0</v>
      </c>
      <c r="F175" s="104">
        <f t="shared" si="36"/>
        <v>0</v>
      </c>
      <c r="G175" s="70">
        <v>0</v>
      </c>
      <c r="H175" s="104">
        <f t="shared" si="37"/>
        <v>0</v>
      </c>
      <c r="I175" s="70">
        <v>2</v>
      </c>
      <c r="J175" s="104">
        <f t="shared" si="38"/>
        <v>6.0366424194862821E-5</v>
      </c>
      <c r="K175" s="75">
        <f t="shared" si="41"/>
        <v>2.0122141398287608E-5</v>
      </c>
      <c r="L175" s="106">
        <f t="shared" si="39"/>
        <v>21.59908248256745</v>
      </c>
    </row>
    <row r="176" spans="1:17" hidden="1">
      <c r="A176" s="42" t="s">
        <v>132</v>
      </c>
      <c r="B176" s="107" t="s">
        <v>264</v>
      </c>
      <c r="C176" s="108">
        <v>0</v>
      </c>
      <c r="D176" s="108">
        <v>0</v>
      </c>
      <c r="E176" s="108">
        <f t="shared" si="40"/>
        <v>0</v>
      </c>
      <c r="F176" s="104">
        <f t="shared" si="36"/>
        <v>0</v>
      </c>
      <c r="G176" s="70">
        <v>8</v>
      </c>
      <c r="H176" s="104">
        <f t="shared" si="37"/>
        <v>1.557026080186843E-3</v>
      </c>
      <c r="I176" s="70">
        <v>30</v>
      </c>
      <c r="J176" s="104">
        <f t="shared" si="38"/>
        <v>9.0549636292294223E-4</v>
      </c>
      <c r="K176" s="75">
        <f t="shared" si="41"/>
        <v>8.2084081436992846E-4</v>
      </c>
      <c r="L176" s="106">
        <f t="shared" si="39"/>
        <v>881.0895472657146</v>
      </c>
    </row>
    <row r="177" spans="1:12" hidden="1">
      <c r="A177" s="42" t="s">
        <v>552</v>
      </c>
      <c r="B177" s="107" t="s">
        <v>265</v>
      </c>
      <c r="C177" s="108">
        <v>0</v>
      </c>
      <c r="D177" s="108">
        <v>0</v>
      </c>
      <c r="E177" s="108">
        <f t="shared" si="40"/>
        <v>0</v>
      </c>
      <c r="F177" s="104">
        <f t="shared" si="36"/>
        <v>0</v>
      </c>
      <c r="G177" s="70">
        <v>10</v>
      </c>
      <c r="H177" s="104">
        <f t="shared" si="37"/>
        <v>1.946282600233554E-3</v>
      </c>
      <c r="I177" s="70">
        <v>72</v>
      </c>
      <c r="J177" s="104">
        <f t="shared" si="38"/>
        <v>2.1731912710150616E-3</v>
      </c>
      <c r="K177" s="75">
        <f>+(F177+H177+J177)/3</f>
        <v>1.3731579570828718E-3</v>
      </c>
      <c r="L177" s="106">
        <f t="shared" si="39"/>
        <v>1473.9461069064319</v>
      </c>
    </row>
    <row r="178" spans="1:12" hidden="1">
      <c r="A178" s="42" t="s">
        <v>553</v>
      </c>
      <c r="B178" s="107" t="s">
        <v>266</v>
      </c>
      <c r="C178" s="108">
        <v>0</v>
      </c>
      <c r="D178" s="108">
        <v>0</v>
      </c>
      <c r="E178" s="108">
        <f t="shared" si="40"/>
        <v>0</v>
      </c>
      <c r="F178" s="104">
        <f t="shared" si="36"/>
        <v>0</v>
      </c>
      <c r="G178" s="70">
        <v>0</v>
      </c>
      <c r="H178" s="104">
        <f t="shared" si="37"/>
        <v>0</v>
      </c>
      <c r="I178" s="70">
        <v>12</v>
      </c>
      <c r="J178" s="104">
        <f t="shared" si="38"/>
        <v>3.6219854516917688E-4</v>
      </c>
      <c r="K178" s="75">
        <f>+(F178+H178+J178)/3</f>
        <v>1.2073284838972563E-4</v>
      </c>
      <c r="L178" s="106">
        <f t="shared" si="39"/>
        <v>129.59449489540467</v>
      </c>
    </row>
    <row r="179" spans="1:12" hidden="1">
      <c r="A179" s="42" t="s">
        <v>554</v>
      </c>
      <c r="B179" s="107" t="s">
        <v>267</v>
      </c>
      <c r="C179" s="108">
        <v>125</v>
      </c>
      <c r="D179" s="108">
        <v>2</v>
      </c>
      <c r="E179" s="108">
        <f t="shared" si="40"/>
        <v>127</v>
      </c>
      <c r="F179" s="104">
        <f t="shared" si="36"/>
        <v>1.7229683896350562E-2</v>
      </c>
      <c r="G179" s="70">
        <v>89</v>
      </c>
      <c r="H179" s="104">
        <f t="shared" si="37"/>
        <v>1.732191514207863E-2</v>
      </c>
      <c r="I179" s="70">
        <v>277</v>
      </c>
      <c r="J179" s="104">
        <f t="shared" si="38"/>
        <v>8.3607497509884995E-3</v>
      </c>
      <c r="K179" s="75">
        <f t="shared" si="41"/>
        <v>1.4304116263139231E-2</v>
      </c>
      <c r="L179" s="106">
        <f t="shared" si="39"/>
        <v>15354.021269032075</v>
      </c>
    </row>
    <row r="180" spans="1:12" hidden="1">
      <c r="A180" s="42" t="s">
        <v>555</v>
      </c>
      <c r="B180" s="107" t="s">
        <v>268</v>
      </c>
      <c r="C180" s="108">
        <v>255</v>
      </c>
      <c r="D180" s="108">
        <v>0</v>
      </c>
      <c r="E180" s="108">
        <f t="shared" si="40"/>
        <v>255</v>
      </c>
      <c r="F180" s="104">
        <f t="shared" si="36"/>
        <v>3.4595034595034595E-2</v>
      </c>
      <c r="G180" s="70">
        <v>19</v>
      </c>
      <c r="H180" s="104">
        <f t="shared" si="37"/>
        <v>3.6979369404437526E-3</v>
      </c>
      <c r="I180" s="70">
        <v>182</v>
      </c>
      <c r="J180" s="104">
        <f t="shared" si="38"/>
        <v>5.4933446017325161E-3</v>
      </c>
      <c r="K180" s="75">
        <f>+(F180+H180+J180)/3</f>
        <v>1.4595438712403619E-2</v>
      </c>
      <c r="L180" s="106">
        <f t="shared" si="39"/>
        <v>15666.726437241487</v>
      </c>
    </row>
    <row r="181" spans="1:12" hidden="1">
      <c r="A181" s="42" t="s">
        <v>556</v>
      </c>
      <c r="B181" s="107" t="s">
        <v>269</v>
      </c>
      <c r="C181" s="108">
        <v>0</v>
      </c>
      <c r="D181" s="108">
        <v>1</v>
      </c>
      <c r="E181" s="108">
        <f t="shared" si="40"/>
        <v>1</v>
      </c>
      <c r="F181" s="104">
        <f t="shared" si="36"/>
        <v>1.35666802333469E-4</v>
      </c>
      <c r="G181" s="70">
        <v>59</v>
      </c>
      <c r="H181" s="104">
        <f t="shared" si="37"/>
        <v>1.1483067341377969E-2</v>
      </c>
      <c r="I181" s="70">
        <v>325</v>
      </c>
      <c r="J181" s="104">
        <f t="shared" si="38"/>
        <v>9.8095439316652072E-3</v>
      </c>
      <c r="K181" s="75">
        <f t="shared" si="41"/>
        <v>7.1427593584588818E-3</v>
      </c>
      <c r="L181" s="106">
        <f t="shared" si="39"/>
        <v>7667.0293425933742</v>
      </c>
    </row>
    <row r="182" spans="1:12" hidden="1">
      <c r="A182" s="42" t="s">
        <v>557</v>
      </c>
      <c r="B182" s="107" t="s">
        <v>270</v>
      </c>
      <c r="C182" s="108">
        <v>2</v>
      </c>
      <c r="D182" s="108">
        <v>2</v>
      </c>
      <c r="E182" s="108">
        <f t="shared" si="40"/>
        <v>4</v>
      </c>
      <c r="F182" s="104">
        <f t="shared" si="36"/>
        <v>5.4266720933387601E-4</v>
      </c>
      <c r="G182" s="70">
        <v>9</v>
      </c>
      <c r="H182" s="104">
        <f t="shared" si="37"/>
        <v>1.7516543402101986E-3</v>
      </c>
      <c r="I182" s="70">
        <v>61</v>
      </c>
      <c r="J182" s="104">
        <f t="shared" si="38"/>
        <v>1.8411759379433159E-3</v>
      </c>
      <c r="K182" s="75">
        <f t="shared" si="41"/>
        <v>1.378499162495797E-3</v>
      </c>
      <c r="L182" s="106">
        <f t="shared" si="39"/>
        <v>1479.6793504010791</v>
      </c>
    </row>
    <row r="183" spans="1:12" hidden="1">
      <c r="A183" s="42" t="s">
        <v>558</v>
      </c>
      <c r="B183" s="107" t="s">
        <v>271</v>
      </c>
      <c r="C183" s="108">
        <v>2</v>
      </c>
      <c r="D183" s="108">
        <v>0</v>
      </c>
      <c r="E183" s="108">
        <f t="shared" si="40"/>
        <v>2</v>
      </c>
      <c r="F183" s="104">
        <f t="shared" si="36"/>
        <v>2.7133360466693801E-4</v>
      </c>
      <c r="G183" s="70">
        <v>0</v>
      </c>
      <c r="H183" s="104">
        <f t="shared" si="37"/>
        <v>0</v>
      </c>
      <c r="I183" s="70">
        <v>7</v>
      </c>
      <c r="J183" s="104">
        <f t="shared" si="38"/>
        <v>2.1128248468201986E-4</v>
      </c>
      <c r="K183" s="75">
        <f t="shared" si="41"/>
        <v>1.6087202978298595E-4</v>
      </c>
      <c r="L183" s="106">
        <f t="shared" si="39"/>
        <v>172.67984414007032</v>
      </c>
    </row>
    <row r="184" spans="1:12" hidden="1">
      <c r="A184" s="42" t="s">
        <v>559</v>
      </c>
      <c r="B184" s="107" t="s">
        <v>272</v>
      </c>
      <c r="C184" s="108">
        <v>0</v>
      </c>
      <c r="D184" s="108">
        <v>0</v>
      </c>
      <c r="E184" s="108">
        <f t="shared" si="40"/>
        <v>0</v>
      </c>
      <c r="F184" s="104">
        <f t="shared" si="36"/>
        <v>0</v>
      </c>
      <c r="G184" s="70">
        <v>16</v>
      </c>
      <c r="H184" s="104">
        <f t="shared" si="37"/>
        <v>3.1140521603736861E-3</v>
      </c>
      <c r="I184" s="70">
        <v>46</v>
      </c>
      <c r="J184" s="104">
        <f t="shared" si="38"/>
        <v>1.3884277564818449E-3</v>
      </c>
      <c r="K184" s="75">
        <f t="shared" si="41"/>
        <v>1.5008266389518437E-3</v>
      </c>
      <c r="L184" s="106">
        <f t="shared" si="39"/>
        <v>1610.9855171534571</v>
      </c>
    </row>
    <row r="185" spans="1:12" hidden="1">
      <c r="A185" s="42" t="s">
        <v>560</v>
      </c>
      <c r="B185" s="107" t="s">
        <v>561</v>
      </c>
      <c r="C185" s="108">
        <v>0</v>
      </c>
      <c r="D185" s="108">
        <v>0</v>
      </c>
      <c r="E185" s="108">
        <f t="shared" si="40"/>
        <v>0</v>
      </c>
      <c r="F185" s="104">
        <f t="shared" si="36"/>
        <v>0</v>
      </c>
      <c r="G185" s="70">
        <v>0</v>
      </c>
      <c r="H185" s="104">
        <f t="shared" si="37"/>
        <v>0</v>
      </c>
      <c r="I185" s="70">
        <v>0</v>
      </c>
      <c r="J185" s="104">
        <f t="shared" si="38"/>
        <v>0</v>
      </c>
      <c r="K185" s="75">
        <f t="shared" si="41"/>
        <v>0</v>
      </c>
      <c r="L185" s="106">
        <f t="shared" si="39"/>
        <v>0</v>
      </c>
    </row>
    <row r="186" spans="1:12" hidden="1">
      <c r="A186" s="42" t="s">
        <v>273</v>
      </c>
      <c r="B186" s="107" t="s">
        <v>274</v>
      </c>
      <c r="C186" s="108">
        <v>0</v>
      </c>
      <c r="D186" s="108">
        <v>0</v>
      </c>
      <c r="E186" s="108">
        <f t="shared" si="40"/>
        <v>0</v>
      </c>
      <c r="F186" s="104">
        <f t="shared" si="36"/>
        <v>0</v>
      </c>
      <c r="G186" s="70">
        <v>0</v>
      </c>
      <c r="H186" s="104">
        <f t="shared" si="37"/>
        <v>0</v>
      </c>
      <c r="I186" s="70">
        <v>40</v>
      </c>
      <c r="J186" s="104">
        <f t="shared" si="38"/>
        <v>1.2073284838972564E-3</v>
      </c>
      <c r="K186" s="75">
        <f t="shared" si="41"/>
        <v>4.0244282796575215E-4</v>
      </c>
      <c r="L186" s="106">
        <f t="shared" si="39"/>
        <v>431.98164965134902</v>
      </c>
    </row>
    <row r="187" spans="1:12" hidden="1">
      <c r="A187" s="42" t="s">
        <v>275</v>
      </c>
      <c r="B187" s="107" t="s">
        <v>276</v>
      </c>
      <c r="C187" s="108">
        <v>0</v>
      </c>
      <c r="D187" s="108">
        <v>0</v>
      </c>
      <c r="E187" s="108">
        <f t="shared" si="40"/>
        <v>0</v>
      </c>
      <c r="F187" s="104">
        <f t="shared" si="36"/>
        <v>0</v>
      </c>
      <c r="G187" s="70">
        <v>34</v>
      </c>
      <c r="H187" s="104">
        <f t="shared" si="37"/>
        <v>6.6173608407940829E-3</v>
      </c>
      <c r="I187" s="70">
        <v>131</v>
      </c>
      <c r="J187" s="104">
        <f t="shared" si="38"/>
        <v>3.9540007847635146E-3</v>
      </c>
      <c r="K187" s="75">
        <f t="shared" si="41"/>
        <v>3.5237872085191989E-3</v>
      </c>
      <c r="L187" s="106">
        <f t="shared" si="39"/>
        <v>3782.4289702237797</v>
      </c>
    </row>
    <row r="188" spans="1:12" hidden="1">
      <c r="A188" s="42" t="s">
        <v>562</v>
      </c>
      <c r="B188" s="107" t="s">
        <v>563</v>
      </c>
      <c r="C188" s="108">
        <v>0</v>
      </c>
      <c r="D188" s="108">
        <v>0</v>
      </c>
      <c r="E188" s="108">
        <f t="shared" si="40"/>
        <v>0</v>
      </c>
      <c r="F188" s="104">
        <f t="shared" si="36"/>
        <v>0</v>
      </c>
      <c r="G188" s="70">
        <v>0</v>
      </c>
      <c r="H188" s="104">
        <f t="shared" si="37"/>
        <v>0</v>
      </c>
      <c r="I188" s="70">
        <v>0</v>
      </c>
      <c r="J188" s="104">
        <f t="shared" si="38"/>
        <v>0</v>
      </c>
      <c r="K188" s="75">
        <f t="shared" si="41"/>
        <v>0</v>
      </c>
      <c r="L188" s="106">
        <f t="shared" si="39"/>
        <v>0</v>
      </c>
    </row>
    <row r="189" spans="1:12" hidden="1">
      <c r="A189" s="42" t="s">
        <v>277</v>
      </c>
      <c r="B189" s="107" t="s">
        <v>278</v>
      </c>
      <c r="C189" s="108">
        <v>0</v>
      </c>
      <c r="D189" s="108">
        <v>0</v>
      </c>
      <c r="E189" s="108">
        <f t="shared" si="40"/>
        <v>0</v>
      </c>
      <c r="F189" s="104">
        <f t="shared" si="36"/>
        <v>0</v>
      </c>
      <c r="G189" s="70">
        <v>13</v>
      </c>
      <c r="H189" s="104">
        <f t="shared" si="37"/>
        <v>2.53016738030362E-3</v>
      </c>
      <c r="I189" s="70">
        <v>51</v>
      </c>
      <c r="J189" s="104">
        <f t="shared" si="38"/>
        <v>1.5393438169690019E-3</v>
      </c>
      <c r="K189" s="75">
        <f t="shared" si="41"/>
        <v>1.3565037324242072E-3</v>
      </c>
      <c r="L189" s="106">
        <f t="shared" si="39"/>
        <v>1456.0694820996746</v>
      </c>
    </row>
    <row r="190" spans="1:12" hidden="1">
      <c r="A190" s="42" t="s">
        <v>279</v>
      </c>
      <c r="B190" s="107" t="s">
        <v>280</v>
      </c>
      <c r="C190" s="108">
        <v>0</v>
      </c>
      <c r="D190" s="108">
        <v>0</v>
      </c>
      <c r="E190" s="108">
        <f t="shared" si="40"/>
        <v>0</v>
      </c>
      <c r="F190" s="104">
        <f t="shared" si="36"/>
        <v>0</v>
      </c>
      <c r="G190" s="70">
        <v>0</v>
      </c>
      <c r="H190" s="104">
        <f t="shared" si="37"/>
        <v>0</v>
      </c>
      <c r="I190" s="70">
        <v>1</v>
      </c>
      <c r="J190" s="104">
        <f t="shared" si="38"/>
        <v>3.018321209743141E-5</v>
      </c>
      <c r="K190" s="75">
        <f t="shared" si="41"/>
        <v>1.0061070699143804E-5</v>
      </c>
      <c r="L190" s="106">
        <f t="shared" si="39"/>
        <v>10.799541241283725</v>
      </c>
    </row>
    <row r="191" spans="1:12" hidden="1">
      <c r="A191" s="42" t="s">
        <v>281</v>
      </c>
      <c r="B191" s="107" t="s">
        <v>282</v>
      </c>
      <c r="C191" s="108">
        <v>0</v>
      </c>
      <c r="D191" s="108">
        <v>0</v>
      </c>
      <c r="E191" s="108">
        <f t="shared" si="40"/>
        <v>0</v>
      </c>
      <c r="F191" s="104">
        <f t="shared" si="36"/>
        <v>0</v>
      </c>
      <c r="G191" s="70">
        <v>0</v>
      </c>
      <c r="H191" s="104">
        <f t="shared" si="37"/>
        <v>0</v>
      </c>
      <c r="I191" s="70">
        <v>7</v>
      </c>
      <c r="J191" s="104">
        <f t="shared" si="38"/>
        <v>2.1128248468201986E-4</v>
      </c>
      <c r="K191" s="75">
        <f t="shared" si="41"/>
        <v>7.0427494894006616E-5</v>
      </c>
      <c r="L191" s="106">
        <f t="shared" si="39"/>
        <v>75.596788688986067</v>
      </c>
    </row>
    <row r="192" spans="1:12" hidden="1">
      <c r="A192" s="42" t="s">
        <v>564</v>
      </c>
      <c r="B192" s="107" t="s">
        <v>565</v>
      </c>
      <c r="C192" s="108">
        <v>0</v>
      </c>
      <c r="D192" s="108">
        <v>0</v>
      </c>
      <c r="E192" s="108">
        <f t="shared" si="40"/>
        <v>0</v>
      </c>
      <c r="F192" s="104">
        <f t="shared" si="36"/>
        <v>0</v>
      </c>
      <c r="G192" s="70">
        <v>0</v>
      </c>
      <c r="H192" s="104">
        <f t="shared" si="37"/>
        <v>0</v>
      </c>
      <c r="I192" s="70">
        <v>0</v>
      </c>
      <c r="J192" s="104">
        <f t="shared" si="38"/>
        <v>0</v>
      </c>
      <c r="K192" s="75">
        <f t="shared" si="41"/>
        <v>0</v>
      </c>
      <c r="L192" s="106">
        <f t="shared" si="39"/>
        <v>0</v>
      </c>
    </row>
    <row r="193" spans="1:12" hidden="1">
      <c r="A193" s="42" t="s">
        <v>283</v>
      </c>
      <c r="B193" s="107" t="s">
        <v>284</v>
      </c>
      <c r="C193" s="108">
        <v>0</v>
      </c>
      <c r="D193" s="108">
        <v>0</v>
      </c>
      <c r="E193" s="108">
        <f t="shared" si="40"/>
        <v>0</v>
      </c>
      <c r="F193" s="104">
        <f t="shared" si="36"/>
        <v>0</v>
      </c>
      <c r="G193" s="70">
        <v>0</v>
      </c>
      <c r="H193" s="104">
        <f t="shared" si="37"/>
        <v>0</v>
      </c>
      <c r="I193" s="70">
        <v>2</v>
      </c>
      <c r="J193" s="104">
        <f t="shared" si="38"/>
        <v>6.0366424194862821E-5</v>
      </c>
      <c r="K193" s="75">
        <f t="shared" si="41"/>
        <v>2.0122141398287608E-5</v>
      </c>
      <c r="L193" s="106">
        <f t="shared" si="39"/>
        <v>21.59908248256745</v>
      </c>
    </row>
    <row r="194" spans="1:12" hidden="1">
      <c r="A194" s="42" t="s">
        <v>285</v>
      </c>
      <c r="B194" s="107" t="s">
        <v>286</v>
      </c>
      <c r="C194" s="108">
        <v>3</v>
      </c>
      <c r="D194" s="108">
        <v>0</v>
      </c>
      <c r="E194" s="108">
        <f t="shared" si="40"/>
        <v>3</v>
      </c>
      <c r="F194" s="104">
        <f t="shared" si="36"/>
        <v>4.0700040700040698E-4</v>
      </c>
      <c r="G194" s="70">
        <v>17</v>
      </c>
      <c r="H194" s="104">
        <f t="shared" si="37"/>
        <v>3.3086804203970414E-3</v>
      </c>
      <c r="I194" s="70">
        <v>31</v>
      </c>
      <c r="J194" s="104">
        <f t="shared" si="38"/>
        <v>9.3567957502037368E-4</v>
      </c>
      <c r="K194" s="75">
        <f>+(F194+H194+J194)/3</f>
        <v>1.5504534674726075E-3</v>
      </c>
      <c r="L194" s="106">
        <f t="shared" si="39"/>
        <v>1664.2548954642282</v>
      </c>
    </row>
    <row r="195" spans="1:12" hidden="1">
      <c r="A195" s="42" t="s">
        <v>287</v>
      </c>
      <c r="B195" s="107" t="s">
        <v>288</v>
      </c>
      <c r="C195" s="108">
        <v>0</v>
      </c>
      <c r="D195" s="108">
        <v>0</v>
      </c>
      <c r="E195" s="108">
        <f t="shared" si="40"/>
        <v>0</v>
      </c>
      <c r="F195" s="104">
        <f t="shared" si="36"/>
        <v>0</v>
      </c>
      <c r="G195" s="70">
        <v>0</v>
      </c>
      <c r="H195" s="104">
        <f t="shared" si="37"/>
        <v>0</v>
      </c>
      <c r="I195" s="70">
        <v>34</v>
      </c>
      <c r="J195" s="104">
        <f t="shared" si="38"/>
        <v>1.0262292113126679E-3</v>
      </c>
      <c r="K195" s="75">
        <f t="shared" si="41"/>
        <v>3.420764037708893E-4</v>
      </c>
      <c r="L195" s="106">
        <f t="shared" si="39"/>
        <v>367.18440220364664</v>
      </c>
    </row>
    <row r="196" spans="1:12" hidden="1">
      <c r="A196" s="42" t="s">
        <v>289</v>
      </c>
      <c r="B196" s="107" t="s">
        <v>290</v>
      </c>
      <c r="C196" s="108">
        <v>0</v>
      </c>
      <c r="D196" s="108">
        <v>0</v>
      </c>
      <c r="E196" s="108">
        <f t="shared" si="40"/>
        <v>0</v>
      </c>
      <c r="F196" s="104">
        <f t="shared" si="36"/>
        <v>0</v>
      </c>
      <c r="G196" s="70">
        <v>0</v>
      </c>
      <c r="H196" s="104">
        <f t="shared" si="37"/>
        <v>0</v>
      </c>
      <c r="I196" s="70">
        <v>19</v>
      </c>
      <c r="J196" s="104">
        <f t="shared" si="38"/>
        <v>5.7348102985119674E-4</v>
      </c>
      <c r="K196" s="75">
        <f t="shared" si="41"/>
        <v>1.9116034328373226E-4</v>
      </c>
      <c r="L196" s="106">
        <f t="shared" si="39"/>
        <v>205.19128358439076</v>
      </c>
    </row>
    <row r="197" spans="1:12" hidden="1">
      <c r="A197" s="42" t="s">
        <v>291</v>
      </c>
      <c r="B197" s="107" t="s">
        <v>292</v>
      </c>
      <c r="C197" s="108">
        <v>41</v>
      </c>
      <c r="D197" s="108">
        <v>33</v>
      </c>
      <c r="E197" s="108">
        <f t="shared" si="40"/>
        <v>74</v>
      </c>
      <c r="F197" s="104">
        <f t="shared" si="36"/>
        <v>1.0039343372676706E-2</v>
      </c>
      <c r="G197" s="70">
        <v>3</v>
      </c>
      <c r="H197" s="104">
        <f t="shared" si="37"/>
        <v>5.8388478007006617E-4</v>
      </c>
      <c r="I197" s="70">
        <v>175</v>
      </c>
      <c r="J197" s="104">
        <f t="shared" si="38"/>
        <v>5.2820621170504966E-3</v>
      </c>
      <c r="K197" s="75">
        <f t="shared" si="41"/>
        <v>5.3017634232657568E-3</v>
      </c>
      <c r="L197" s="106">
        <f t="shared" si="39"/>
        <v>5690.9065101749711</v>
      </c>
    </row>
    <row r="198" spans="1:12" hidden="1">
      <c r="A198" s="42" t="s">
        <v>293</v>
      </c>
      <c r="B198" s="107" t="s">
        <v>294</v>
      </c>
      <c r="C198" s="108">
        <v>5</v>
      </c>
      <c r="D198" s="108">
        <v>8</v>
      </c>
      <c r="E198" s="108">
        <f t="shared" si="40"/>
        <v>13</v>
      </c>
      <c r="F198" s="104">
        <f t="shared" si="36"/>
        <v>1.7636684303350969E-3</v>
      </c>
      <c r="G198" s="70">
        <v>35</v>
      </c>
      <c r="H198" s="104">
        <f t="shared" si="37"/>
        <v>6.8119891008174387E-3</v>
      </c>
      <c r="I198" s="70">
        <v>116</v>
      </c>
      <c r="J198" s="104">
        <f t="shared" si="38"/>
        <v>3.5012526033020436E-3</v>
      </c>
      <c r="K198" s="75">
        <f t="shared" si="41"/>
        <v>4.0256367114848597E-3</v>
      </c>
      <c r="L198" s="106">
        <f t="shared" si="39"/>
        <v>4321.1136257899725</v>
      </c>
    </row>
    <row r="199" spans="1:12" hidden="1">
      <c r="A199" s="42" t="s">
        <v>295</v>
      </c>
      <c r="B199" s="107" t="s">
        <v>296</v>
      </c>
      <c r="C199" s="108">
        <v>0</v>
      </c>
      <c r="D199" s="108">
        <v>0</v>
      </c>
      <c r="E199" s="108">
        <f t="shared" si="40"/>
        <v>0</v>
      </c>
      <c r="F199" s="104">
        <f t="shared" si="36"/>
        <v>0</v>
      </c>
      <c r="G199" s="70">
        <v>5</v>
      </c>
      <c r="H199" s="104">
        <f t="shared" si="37"/>
        <v>9.7314130011677698E-4</v>
      </c>
      <c r="I199" s="70">
        <v>25</v>
      </c>
      <c r="J199" s="104">
        <f t="shared" si="38"/>
        <v>7.5458030243578521E-4</v>
      </c>
      <c r="K199" s="75">
        <f t="shared" si="41"/>
        <v>5.7590720085085414E-4</v>
      </c>
      <c r="L199" s="106">
        <f t="shared" si="39"/>
        <v>618.17809979909498</v>
      </c>
    </row>
    <row r="200" spans="1:12" hidden="1">
      <c r="A200" s="42" t="s">
        <v>297</v>
      </c>
      <c r="B200" s="107" t="s">
        <v>298</v>
      </c>
      <c r="C200" s="108">
        <v>0</v>
      </c>
      <c r="D200" s="108">
        <v>0</v>
      </c>
      <c r="E200" s="108">
        <f t="shared" si="40"/>
        <v>0</v>
      </c>
      <c r="F200" s="104">
        <f t="shared" si="36"/>
        <v>0</v>
      </c>
      <c r="G200" s="70">
        <v>0</v>
      </c>
      <c r="H200" s="104">
        <f t="shared" si="37"/>
        <v>0</v>
      </c>
      <c r="I200" s="70">
        <v>5</v>
      </c>
      <c r="J200" s="104">
        <f t="shared" si="38"/>
        <v>1.5091606048715705E-4</v>
      </c>
      <c r="K200" s="75">
        <f t="shared" si="41"/>
        <v>5.0305353495719018E-5</v>
      </c>
      <c r="L200" s="106">
        <f t="shared" si="39"/>
        <v>53.997706206418627</v>
      </c>
    </row>
    <row r="201" spans="1:12" hidden="1">
      <c r="A201" s="42" t="s">
        <v>299</v>
      </c>
      <c r="B201" s="107" t="s">
        <v>300</v>
      </c>
      <c r="C201" s="108">
        <v>0</v>
      </c>
      <c r="D201" s="108">
        <v>0</v>
      </c>
      <c r="E201" s="108">
        <f t="shared" si="40"/>
        <v>0</v>
      </c>
      <c r="F201" s="104">
        <f t="shared" si="36"/>
        <v>0</v>
      </c>
      <c r="G201" s="70">
        <v>0</v>
      </c>
      <c r="H201" s="104">
        <f t="shared" si="37"/>
        <v>0</v>
      </c>
      <c r="I201" s="70">
        <v>8</v>
      </c>
      <c r="J201" s="104">
        <f t="shared" si="38"/>
        <v>2.4146569677945128E-4</v>
      </c>
      <c r="K201" s="75">
        <f t="shared" si="41"/>
        <v>8.0488565593150432E-5</v>
      </c>
      <c r="L201" s="106">
        <f t="shared" si="39"/>
        <v>86.3963299302698</v>
      </c>
    </row>
    <row r="202" spans="1:12" hidden="1">
      <c r="A202" s="42" t="s">
        <v>301</v>
      </c>
      <c r="B202" s="107" t="s">
        <v>302</v>
      </c>
      <c r="C202" s="108">
        <v>4</v>
      </c>
      <c r="D202" s="108">
        <v>4</v>
      </c>
      <c r="E202" s="108">
        <f t="shared" si="40"/>
        <v>8</v>
      </c>
      <c r="F202" s="104">
        <f t="shared" si="36"/>
        <v>1.085334418667752E-3</v>
      </c>
      <c r="G202" s="70">
        <v>0</v>
      </c>
      <c r="H202" s="104">
        <f t="shared" si="37"/>
        <v>0</v>
      </c>
      <c r="I202" s="70">
        <v>73</v>
      </c>
      <c r="J202" s="104">
        <f t="shared" si="38"/>
        <v>2.2033744831124929E-3</v>
      </c>
      <c r="K202" s="75">
        <f t="shared" si="41"/>
        <v>1.096236300593415E-3</v>
      </c>
      <c r="L202" s="106">
        <f t="shared" si="39"/>
        <v>1176.6987324180488</v>
      </c>
    </row>
    <row r="203" spans="1:12" hidden="1">
      <c r="A203" s="42" t="s">
        <v>303</v>
      </c>
      <c r="B203" s="107" t="s">
        <v>304</v>
      </c>
      <c r="C203" s="108">
        <v>0</v>
      </c>
      <c r="D203" s="108">
        <v>0</v>
      </c>
      <c r="E203" s="108">
        <f t="shared" si="40"/>
        <v>0</v>
      </c>
      <c r="F203" s="104">
        <f t="shared" si="36"/>
        <v>0</v>
      </c>
      <c r="G203" s="70">
        <v>242</v>
      </c>
      <c r="H203" s="104">
        <f t="shared" si="37"/>
        <v>4.7100038925652003E-2</v>
      </c>
      <c r="I203" s="70">
        <v>289</v>
      </c>
      <c r="J203" s="104">
        <f t="shared" si="38"/>
        <v>8.7229482961576777E-3</v>
      </c>
      <c r="K203" s="75">
        <f t="shared" si="41"/>
        <v>1.8607662407269892E-2</v>
      </c>
      <c r="L203" s="106">
        <f t="shared" si="39"/>
        <v>19973.442547053881</v>
      </c>
    </row>
    <row r="204" spans="1:12" hidden="1">
      <c r="A204" s="42" t="s">
        <v>305</v>
      </c>
      <c r="B204" s="107" t="s">
        <v>306</v>
      </c>
      <c r="C204" s="108">
        <v>0</v>
      </c>
      <c r="D204" s="108">
        <v>0</v>
      </c>
      <c r="E204" s="108">
        <f t="shared" si="40"/>
        <v>0</v>
      </c>
      <c r="F204" s="104">
        <f t="shared" si="36"/>
        <v>0</v>
      </c>
      <c r="G204" s="70">
        <v>0</v>
      </c>
      <c r="H204" s="104">
        <f t="shared" si="37"/>
        <v>0</v>
      </c>
      <c r="I204" s="70">
        <v>1</v>
      </c>
      <c r="J204" s="104">
        <f t="shared" si="38"/>
        <v>3.018321209743141E-5</v>
      </c>
      <c r="K204" s="75">
        <f t="shared" si="41"/>
        <v>1.0061070699143804E-5</v>
      </c>
      <c r="L204" s="106">
        <f t="shared" si="39"/>
        <v>10.799541241283725</v>
      </c>
    </row>
    <row r="205" spans="1:12" hidden="1">
      <c r="A205" s="42" t="s">
        <v>307</v>
      </c>
      <c r="B205" s="107" t="s">
        <v>308</v>
      </c>
      <c r="C205" s="108">
        <v>0</v>
      </c>
      <c r="D205" s="108">
        <v>0</v>
      </c>
      <c r="E205" s="108">
        <f t="shared" si="40"/>
        <v>0</v>
      </c>
      <c r="F205" s="104">
        <f t="shared" si="36"/>
        <v>0</v>
      </c>
      <c r="G205" s="70">
        <v>0</v>
      </c>
      <c r="H205" s="104">
        <f t="shared" si="37"/>
        <v>0</v>
      </c>
      <c r="I205" s="70">
        <v>25</v>
      </c>
      <c r="J205" s="104">
        <f t="shared" si="38"/>
        <v>7.5458030243578521E-4</v>
      </c>
      <c r="K205" s="75">
        <f t="shared" si="41"/>
        <v>2.5152676747859507E-4</v>
      </c>
      <c r="L205" s="106">
        <f t="shared" si="39"/>
        <v>269.98853103209308</v>
      </c>
    </row>
    <row r="206" spans="1:12" hidden="1">
      <c r="A206" s="42" t="s">
        <v>309</v>
      </c>
      <c r="B206" s="107" t="s">
        <v>310</v>
      </c>
      <c r="C206" s="108">
        <v>0</v>
      </c>
      <c r="D206" s="108">
        <v>0</v>
      </c>
      <c r="E206" s="108">
        <f t="shared" si="40"/>
        <v>0</v>
      </c>
      <c r="F206" s="104">
        <f t="shared" si="36"/>
        <v>0</v>
      </c>
      <c r="G206" s="70">
        <v>0</v>
      </c>
      <c r="H206" s="104">
        <f t="shared" si="37"/>
        <v>0</v>
      </c>
      <c r="I206" s="70">
        <v>6</v>
      </c>
      <c r="J206" s="104">
        <f t="shared" si="38"/>
        <v>1.8109927258458844E-4</v>
      </c>
      <c r="K206" s="75">
        <f t="shared" si="41"/>
        <v>6.0366424194862814E-5</v>
      </c>
      <c r="L206" s="106">
        <f t="shared" si="39"/>
        <v>64.797247447702333</v>
      </c>
    </row>
    <row r="207" spans="1:12" hidden="1">
      <c r="A207" s="42" t="s">
        <v>311</v>
      </c>
      <c r="B207" s="107" t="s">
        <v>312</v>
      </c>
      <c r="C207" s="108">
        <v>0</v>
      </c>
      <c r="D207" s="108">
        <v>0</v>
      </c>
      <c r="E207" s="108">
        <f t="shared" si="40"/>
        <v>0</v>
      </c>
      <c r="F207" s="104">
        <f t="shared" si="36"/>
        <v>0</v>
      </c>
      <c r="G207" s="70">
        <v>0</v>
      </c>
      <c r="H207" s="104">
        <f t="shared" si="37"/>
        <v>0</v>
      </c>
      <c r="I207" s="70">
        <v>232</v>
      </c>
      <c r="J207" s="104">
        <f t="shared" si="38"/>
        <v>7.0025052066040872E-3</v>
      </c>
      <c r="K207" s="75">
        <f t="shared" si="41"/>
        <v>2.3341684022013622E-3</v>
      </c>
      <c r="L207" s="106">
        <f t="shared" si="39"/>
        <v>2505.4935679778241</v>
      </c>
    </row>
    <row r="208" spans="1:12" hidden="1">
      <c r="A208" s="42" t="s">
        <v>313</v>
      </c>
      <c r="B208" s="107" t="s">
        <v>314</v>
      </c>
      <c r="C208" s="108">
        <v>0</v>
      </c>
      <c r="D208" s="108">
        <v>0</v>
      </c>
      <c r="E208" s="108">
        <f t="shared" si="40"/>
        <v>0</v>
      </c>
      <c r="F208" s="104">
        <f t="shared" si="36"/>
        <v>0</v>
      </c>
      <c r="G208" s="70">
        <v>0</v>
      </c>
      <c r="H208" s="104">
        <f t="shared" si="37"/>
        <v>0</v>
      </c>
      <c r="I208" s="70">
        <v>19</v>
      </c>
      <c r="J208" s="104">
        <f t="shared" si="38"/>
        <v>5.7348102985119674E-4</v>
      </c>
      <c r="K208" s="75">
        <f t="shared" si="41"/>
        <v>1.9116034328373226E-4</v>
      </c>
      <c r="L208" s="106">
        <f t="shared" si="39"/>
        <v>205.19128358439076</v>
      </c>
    </row>
    <row r="209" spans="1:12" hidden="1">
      <c r="A209" s="42" t="s">
        <v>315</v>
      </c>
      <c r="B209" s="107" t="s">
        <v>316</v>
      </c>
      <c r="C209" s="108">
        <v>0</v>
      </c>
      <c r="D209" s="108">
        <v>0</v>
      </c>
      <c r="E209" s="108">
        <f t="shared" si="40"/>
        <v>0</v>
      </c>
      <c r="F209" s="104">
        <f t="shared" si="36"/>
        <v>0</v>
      </c>
      <c r="G209" s="70">
        <v>0</v>
      </c>
      <c r="H209" s="104">
        <f t="shared" si="37"/>
        <v>0</v>
      </c>
      <c r="I209" s="70">
        <v>14</v>
      </c>
      <c r="J209" s="104">
        <f t="shared" si="38"/>
        <v>4.2256496936403972E-4</v>
      </c>
      <c r="K209" s="75">
        <f t="shared" si="41"/>
        <v>1.4085498978801323E-4</v>
      </c>
      <c r="L209" s="106">
        <f t="shared" si="39"/>
        <v>151.19357737797213</v>
      </c>
    </row>
    <row r="210" spans="1:12" hidden="1">
      <c r="A210" s="42" t="s">
        <v>317</v>
      </c>
      <c r="B210" s="107" t="s">
        <v>318</v>
      </c>
      <c r="C210" s="108">
        <v>19</v>
      </c>
      <c r="D210" s="108">
        <v>16</v>
      </c>
      <c r="E210" s="108">
        <f t="shared" si="40"/>
        <v>35</v>
      </c>
      <c r="F210" s="104">
        <f>+E210/$E$341</f>
        <v>4.7483380816714148E-3</v>
      </c>
      <c r="G210" s="70">
        <v>0</v>
      </c>
      <c r="H210" s="104">
        <f>+G210/$G$341</f>
        <v>0</v>
      </c>
      <c r="I210" s="70">
        <v>371</v>
      </c>
      <c r="J210" s="104">
        <f>+I210/$I$341</f>
        <v>1.1197971688147053E-2</v>
      </c>
      <c r="K210" s="75">
        <f>+(F210+H210+J210)/3</f>
        <v>5.3154365899394894E-3</v>
      </c>
      <c r="L210" s="106">
        <f t="shared" si="39"/>
        <v>5705.583270910236</v>
      </c>
    </row>
    <row r="211" spans="1:12" hidden="1">
      <c r="A211" s="42" t="s">
        <v>319</v>
      </c>
      <c r="B211" s="107" t="s">
        <v>320</v>
      </c>
      <c r="C211" s="108">
        <v>238</v>
      </c>
      <c r="D211" s="108">
        <v>62</v>
      </c>
      <c r="E211" s="108">
        <f t="shared" si="40"/>
        <v>300</v>
      </c>
      <c r="F211" s="104">
        <f>+E211/$E$341</f>
        <v>4.0700040700040699E-2</v>
      </c>
      <c r="G211" s="70">
        <v>3</v>
      </c>
      <c r="H211" s="104">
        <f>+G211/$G$341</f>
        <v>5.8388478007006617E-4</v>
      </c>
      <c r="I211" s="70">
        <v>349</v>
      </c>
      <c r="J211" s="104">
        <f>+I211/$I$341</f>
        <v>1.0533941022003562E-2</v>
      </c>
      <c r="K211" s="75">
        <f>+(F211+H211+J211)/3</f>
        <v>1.7272622167371441E-2</v>
      </c>
      <c r="L211" s="106">
        <f t="shared" si="39"/>
        <v>18540.41195213086</v>
      </c>
    </row>
    <row r="212" spans="1:12" hidden="1">
      <c r="A212" s="42" t="s">
        <v>321</v>
      </c>
      <c r="B212" s="107" t="s">
        <v>322</v>
      </c>
      <c r="C212" s="108">
        <v>78</v>
      </c>
      <c r="D212" s="108">
        <v>69</v>
      </c>
      <c r="E212" s="108">
        <f t="shared" si="40"/>
        <v>147</v>
      </c>
      <c r="F212" s="104">
        <f t="shared" si="36"/>
        <v>1.9943019943019943E-2</v>
      </c>
      <c r="G212" s="70">
        <v>0</v>
      </c>
      <c r="H212" s="104">
        <f t="shared" si="37"/>
        <v>0</v>
      </c>
      <c r="I212" s="70">
        <v>0</v>
      </c>
      <c r="J212" s="104">
        <f t="shared" si="38"/>
        <v>0</v>
      </c>
      <c r="K212" s="75">
        <f t="shared" si="41"/>
        <v>6.6476733143399809E-3</v>
      </c>
      <c r="L212" s="106">
        <f t="shared" si="39"/>
        <v>7135.6045756546937</v>
      </c>
    </row>
    <row r="213" spans="1:12" hidden="1">
      <c r="A213" s="42" t="s">
        <v>323</v>
      </c>
      <c r="B213" s="107" t="s">
        <v>324</v>
      </c>
      <c r="C213" s="108">
        <v>224</v>
      </c>
      <c r="D213" s="108">
        <v>0</v>
      </c>
      <c r="E213" s="108">
        <f t="shared" si="40"/>
        <v>224</v>
      </c>
      <c r="F213" s="104">
        <f t="shared" si="36"/>
        <v>3.0389363722697058E-2</v>
      </c>
      <c r="G213" s="70">
        <v>90</v>
      </c>
      <c r="H213" s="104">
        <f t="shared" si="37"/>
        <v>1.7516543402101986E-2</v>
      </c>
      <c r="I213" s="70">
        <v>163</v>
      </c>
      <c r="J213" s="104">
        <f t="shared" si="38"/>
        <v>4.9198635718813192E-3</v>
      </c>
      <c r="K213" s="75">
        <f t="shared" si="41"/>
        <v>1.7608590232226787E-2</v>
      </c>
      <c r="L213" s="106">
        <f t="shared" si="39"/>
        <v>18901.039670656715</v>
      </c>
    </row>
    <row r="214" spans="1:12" hidden="1">
      <c r="A214" s="42" t="s">
        <v>325</v>
      </c>
      <c r="B214" s="107" t="s">
        <v>326</v>
      </c>
      <c r="C214" s="108">
        <v>1</v>
      </c>
      <c r="D214" s="108">
        <v>1</v>
      </c>
      <c r="E214" s="108">
        <f t="shared" si="40"/>
        <v>2</v>
      </c>
      <c r="F214" s="104">
        <f t="shared" si="36"/>
        <v>2.7133360466693801E-4</v>
      </c>
      <c r="G214" s="70">
        <v>13</v>
      </c>
      <c r="H214" s="104">
        <f t="shared" si="37"/>
        <v>2.53016738030362E-3</v>
      </c>
      <c r="I214" s="70">
        <v>464</v>
      </c>
      <c r="J214" s="104">
        <f t="shared" si="38"/>
        <v>1.4005010413208174E-2</v>
      </c>
      <c r="K214" s="75">
        <f t="shared" si="41"/>
        <v>5.6021704660595773E-3</v>
      </c>
      <c r="L214" s="106">
        <f t="shared" si="39"/>
        <v>6013.3630702009368</v>
      </c>
    </row>
    <row r="215" spans="1:12" hidden="1">
      <c r="A215" s="42" t="s">
        <v>327</v>
      </c>
      <c r="B215" s="107" t="s">
        <v>328</v>
      </c>
      <c r="C215" s="108">
        <v>2</v>
      </c>
      <c r="D215" s="108">
        <v>2</v>
      </c>
      <c r="E215" s="108">
        <f t="shared" si="40"/>
        <v>4</v>
      </c>
      <c r="F215" s="104">
        <f t="shared" si="36"/>
        <v>5.4266720933387601E-4</v>
      </c>
      <c r="G215" s="70">
        <v>20</v>
      </c>
      <c r="H215" s="104">
        <f t="shared" si="37"/>
        <v>3.8925652004671079E-3</v>
      </c>
      <c r="I215" s="70">
        <v>70</v>
      </c>
      <c r="J215" s="104">
        <f t="shared" si="38"/>
        <v>2.1128248468201987E-3</v>
      </c>
      <c r="K215" s="75">
        <f t="shared" si="41"/>
        <v>2.1826857522070607E-3</v>
      </c>
      <c r="L215" s="106">
        <f t="shared" si="39"/>
        <v>2342.8922728600364</v>
      </c>
    </row>
    <row r="216" spans="1:12" hidden="1">
      <c r="A216" s="42" t="s">
        <v>329</v>
      </c>
      <c r="B216" s="107" t="s">
        <v>330</v>
      </c>
      <c r="C216" s="108">
        <v>0</v>
      </c>
      <c r="D216" s="108">
        <v>0</v>
      </c>
      <c r="E216" s="108">
        <f t="shared" si="40"/>
        <v>0</v>
      </c>
      <c r="F216" s="104">
        <f t="shared" si="36"/>
        <v>0</v>
      </c>
      <c r="G216" s="70">
        <v>0</v>
      </c>
      <c r="H216" s="104">
        <f t="shared" si="37"/>
        <v>0</v>
      </c>
      <c r="I216" s="70">
        <v>6</v>
      </c>
      <c r="J216" s="104">
        <f t="shared" si="38"/>
        <v>1.8109927258458844E-4</v>
      </c>
      <c r="K216" s="75">
        <f t="shared" si="41"/>
        <v>6.0366424194862814E-5</v>
      </c>
      <c r="L216" s="106">
        <f t="shared" si="39"/>
        <v>64.797247447702333</v>
      </c>
    </row>
    <row r="217" spans="1:12" hidden="1">
      <c r="A217" s="42" t="s">
        <v>331</v>
      </c>
      <c r="B217" s="107" t="s">
        <v>332</v>
      </c>
      <c r="C217" s="108">
        <v>329</v>
      </c>
      <c r="D217" s="108">
        <v>19</v>
      </c>
      <c r="E217" s="108">
        <f t="shared" si="40"/>
        <v>348</v>
      </c>
      <c r="F217" s="104">
        <f t="shared" si="36"/>
        <v>4.7212047212047213E-2</v>
      </c>
      <c r="G217" s="70">
        <v>52</v>
      </c>
      <c r="H217" s="104">
        <f t="shared" si="37"/>
        <v>1.012066952121448E-2</v>
      </c>
      <c r="I217" s="70">
        <v>141</v>
      </c>
      <c r="J217" s="104">
        <f t="shared" si="38"/>
        <v>4.2558329057378287E-3</v>
      </c>
      <c r="K217" s="75">
        <f t="shared" si="41"/>
        <v>2.0529516546333174E-2</v>
      </c>
      <c r="L217" s="106">
        <f t="shared" si="39"/>
        <v>22036.358478686485</v>
      </c>
    </row>
    <row r="218" spans="1:12" hidden="1">
      <c r="A218" s="42" t="s">
        <v>333</v>
      </c>
      <c r="B218" s="107" t="s">
        <v>334</v>
      </c>
      <c r="C218" s="108">
        <v>62</v>
      </c>
      <c r="D218" s="108">
        <v>1</v>
      </c>
      <c r="E218" s="108">
        <f t="shared" si="40"/>
        <v>63</v>
      </c>
      <c r="F218" s="104">
        <f t="shared" si="36"/>
        <v>8.5470085470085479E-3</v>
      </c>
      <c r="G218" s="70">
        <v>0</v>
      </c>
      <c r="H218" s="104">
        <f t="shared" si="37"/>
        <v>0</v>
      </c>
      <c r="I218" s="70">
        <v>106</v>
      </c>
      <c r="J218" s="104">
        <f t="shared" si="38"/>
        <v>3.1994204823277291E-3</v>
      </c>
      <c r="K218" s="75">
        <f t="shared" si="41"/>
        <v>3.9154763431120928E-3</v>
      </c>
      <c r="L218" s="106">
        <f t="shared" si="39"/>
        <v>4202.8676182852296</v>
      </c>
    </row>
    <row r="219" spans="1:12" hidden="1">
      <c r="A219" s="42" t="s">
        <v>335</v>
      </c>
      <c r="B219" s="107" t="s">
        <v>336</v>
      </c>
      <c r="C219" s="108">
        <v>1</v>
      </c>
      <c r="D219" s="108">
        <v>1</v>
      </c>
      <c r="E219" s="108">
        <f t="shared" si="40"/>
        <v>2</v>
      </c>
      <c r="F219" s="104">
        <f t="shared" si="36"/>
        <v>2.7133360466693801E-4</v>
      </c>
      <c r="G219" s="70">
        <v>20</v>
      </c>
      <c r="H219" s="104">
        <f t="shared" si="37"/>
        <v>3.8925652004671079E-3</v>
      </c>
      <c r="I219" s="70">
        <v>291</v>
      </c>
      <c r="J219" s="104">
        <f t="shared" si="38"/>
        <v>8.7833147203525402E-3</v>
      </c>
      <c r="K219" s="75">
        <f t="shared" si="41"/>
        <v>4.3157378418288627E-3</v>
      </c>
      <c r="L219" s="106">
        <f t="shared" si="39"/>
        <v>4632.5078317326561</v>
      </c>
    </row>
    <row r="220" spans="1:12" hidden="1">
      <c r="A220" s="42" t="s">
        <v>337</v>
      </c>
      <c r="B220" s="107" t="s">
        <v>338</v>
      </c>
      <c r="C220" s="108">
        <v>0</v>
      </c>
      <c r="D220" s="108">
        <v>0</v>
      </c>
      <c r="E220" s="108">
        <f t="shared" si="40"/>
        <v>0</v>
      </c>
      <c r="F220" s="104">
        <f t="shared" si="36"/>
        <v>0</v>
      </c>
      <c r="G220" s="70">
        <v>0</v>
      </c>
      <c r="H220" s="104">
        <f t="shared" si="37"/>
        <v>0</v>
      </c>
      <c r="I220" s="70">
        <v>3</v>
      </c>
      <c r="J220" s="104">
        <f t="shared" si="38"/>
        <v>9.0549636292294221E-5</v>
      </c>
      <c r="K220" s="75">
        <f>+(F220+H220+J220)/3</f>
        <v>3.0183212097431407E-5</v>
      </c>
      <c r="L220" s="106">
        <f t="shared" si="39"/>
        <v>32.398623723851166</v>
      </c>
    </row>
    <row r="221" spans="1:12" hidden="1">
      <c r="A221" s="42" t="s">
        <v>566</v>
      </c>
      <c r="B221" s="107" t="s">
        <v>567</v>
      </c>
      <c r="C221" s="108">
        <v>0</v>
      </c>
      <c r="D221" s="108">
        <v>0</v>
      </c>
      <c r="E221" s="108">
        <f t="shared" si="40"/>
        <v>0</v>
      </c>
      <c r="F221" s="104">
        <f t="shared" si="36"/>
        <v>0</v>
      </c>
      <c r="G221" s="70">
        <v>0</v>
      </c>
      <c r="H221" s="104">
        <f t="shared" si="37"/>
        <v>0</v>
      </c>
      <c r="I221" s="70">
        <v>0</v>
      </c>
      <c r="J221" s="104">
        <f t="shared" si="38"/>
        <v>0</v>
      </c>
      <c r="K221" s="75">
        <f>+(F221+H221+J221)/3</f>
        <v>0</v>
      </c>
      <c r="L221" s="106">
        <f t="shared" si="39"/>
        <v>0</v>
      </c>
    </row>
    <row r="222" spans="1:12" hidden="1">
      <c r="A222" s="42" t="s">
        <v>339</v>
      </c>
      <c r="B222" s="107" t="s">
        <v>340</v>
      </c>
      <c r="C222" s="108">
        <v>2</v>
      </c>
      <c r="D222" s="108">
        <v>2</v>
      </c>
      <c r="E222" s="108">
        <f t="shared" si="40"/>
        <v>4</v>
      </c>
      <c r="F222" s="104">
        <f t="shared" si="36"/>
        <v>5.4266720933387601E-4</v>
      </c>
      <c r="G222" s="70">
        <v>4</v>
      </c>
      <c r="H222" s="104">
        <f t="shared" si="37"/>
        <v>7.7851304009342152E-4</v>
      </c>
      <c r="I222" s="70">
        <v>45</v>
      </c>
      <c r="J222" s="104">
        <f t="shared" si="38"/>
        <v>1.3582445443844134E-3</v>
      </c>
      <c r="K222" s="75">
        <f>+(F222+H222+J222)/3</f>
        <v>8.9314159793723702E-4</v>
      </c>
      <c r="L222" s="106">
        <f t="shared" si="39"/>
        <v>958.69712177353756</v>
      </c>
    </row>
    <row r="223" spans="1:12" hidden="1">
      <c r="A223" s="42" t="s">
        <v>341</v>
      </c>
      <c r="B223" s="107" t="s">
        <v>342</v>
      </c>
      <c r="C223" s="108">
        <v>0</v>
      </c>
      <c r="D223" s="108">
        <v>0</v>
      </c>
      <c r="E223" s="108">
        <f t="shared" si="40"/>
        <v>0</v>
      </c>
      <c r="F223" s="104">
        <f t="shared" si="36"/>
        <v>0</v>
      </c>
      <c r="G223" s="70">
        <v>8</v>
      </c>
      <c r="H223" s="104">
        <f t="shared" si="37"/>
        <v>1.557026080186843E-3</v>
      </c>
      <c r="I223" s="70">
        <v>31</v>
      </c>
      <c r="J223" s="104">
        <f t="shared" si="38"/>
        <v>9.3567957502037368E-4</v>
      </c>
      <c r="K223" s="75">
        <f t="shared" si="41"/>
        <v>8.3090188506907217E-4</v>
      </c>
      <c r="L223" s="106">
        <f t="shared" si="39"/>
        <v>891.88908850699818</v>
      </c>
    </row>
    <row r="224" spans="1:12" hidden="1">
      <c r="A224" s="42" t="s">
        <v>343</v>
      </c>
      <c r="B224" s="107" t="s">
        <v>344</v>
      </c>
      <c r="C224" s="108">
        <v>0</v>
      </c>
      <c r="D224" s="108">
        <v>0</v>
      </c>
      <c r="E224" s="108">
        <f t="shared" si="40"/>
        <v>0</v>
      </c>
      <c r="F224" s="104">
        <f t="shared" si="36"/>
        <v>0</v>
      </c>
      <c r="G224" s="70">
        <v>0</v>
      </c>
      <c r="H224" s="104">
        <f t="shared" si="37"/>
        <v>0</v>
      </c>
      <c r="I224" s="70">
        <v>39</v>
      </c>
      <c r="J224" s="104">
        <f t="shared" si="38"/>
        <v>1.1771452717998249E-3</v>
      </c>
      <c r="K224" s="75">
        <f t="shared" si="41"/>
        <v>3.9238175726660833E-4</v>
      </c>
      <c r="L224" s="106">
        <f t="shared" si="39"/>
        <v>421.18210841006527</v>
      </c>
    </row>
    <row r="225" spans="1:12" hidden="1">
      <c r="A225" s="42" t="s">
        <v>345</v>
      </c>
      <c r="B225" s="107" t="s">
        <v>346</v>
      </c>
      <c r="C225" s="108">
        <v>0</v>
      </c>
      <c r="D225" s="108">
        <v>0</v>
      </c>
      <c r="E225" s="108">
        <f t="shared" si="40"/>
        <v>0</v>
      </c>
      <c r="F225" s="104">
        <f t="shared" si="36"/>
        <v>0</v>
      </c>
      <c r="G225" s="70">
        <v>0</v>
      </c>
      <c r="H225" s="104">
        <f t="shared" si="37"/>
        <v>0</v>
      </c>
      <c r="I225" s="70">
        <v>1</v>
      </c>
      <c r="J225" s="104">
        <f t="shared" si="38"/>
        <v>3.018321209743141E-5</v>
      </c>
      <c r="K225" s="75">
        <f>+(F225+H225+J225)/3</f>
        <v>1.0061070699143804E-5</v>
      </c>
      <c r="L225" s="106">
        <f t="shared" si="39"/>
        <v>10.799541241283725</v>
      </c>
    </row>
    <row r="226" spans="1:12" hidden="1">
      <c r="A226" s="42" t="s">
        <v>347</v>
      </c>
      <c r="B226" s="107" t="s">
        <v>348</v>
      </c>
      <c r="C226" s="108">
        <v>0</v>
      </c>
      <c r="D226" s="108">
        <v>0</v>
      </c>
      <c r="E226" s="108">
        <f t="shared" si="40"/>
        <v>0</v>
      </c>
      <c r="F226" s="104">
        <f t="shared" si="36"/>
        <v>0</v>
      </c>
      <c r="G226" s="70">
        <v>0</v>
      </c>
      <c r="H226" s="104">
        <f t="shared" si="37"/>
        <v>0</v>
      </c>
      <c r="I226" s="70">
        <v>194</v>
      </c>
      <c r="J226" s="104">
        <f t="shared" si="38"/>
        <v>5.8555431469016934E-3</v>
      </c>
      <c r="K226" s="75">
        <f t="shared" si="41"/>
        <v>1.9518477156338979E-3</v>
      </c>
      <c r="L226" s="106">
        <f t="shared" si="39"/>
        <v>2095.1110008090427</v>
      </c>
    </row>
    <row r="227" spans="1:12" hidden="1">
      <c r="A227" s="42" t="s">
        <v>349</v>
      </c>
      <c r="B227" s="107" t="s">
        <v>350</v>
      </c>
      <c r="C227" s="108">
        <v>0</v>
      </c>
      <c r="D227" s="108">
        <v>0</v>
      </c>
      <c r="E227" s="108">
        <f t="shared" si="40"/>
        <v>0</v>
      </c>
      <c r="F227" s="104">
        <f t="shared" si="36"/>
        <v>0</v>
      </c>
      <c r="G227" s="70">
        <v>17</v>
      </c>
      <c r="H227" s="104">
        <f t="shared" si="37"/>
        <v>3.3086804203970414E-3</v>
      </c>
      <c r="I227" s="70">
        <v>39</v>
      </c>
      <c r="J227" s="104">
        <f t="shared" si="38"/>
        <v>1.1771452717998249E-3</v>
      </c>
      <c r="K227" s="75">
        <f>+(F227+H227+J227)/3</f>
        <v>1.4952752307322889E-3</v>
      </c>
      <c r="L227" s="106">
        <f t="shared" si="39"/>
        <v>1605.0266422178713</v>
      </c>
    </row>
    <row r="228" spans="1:12" hidden="1">
      <c r="A228" s="42" t="s">
        <v>351</v>
      </c>
      <c r="B228" s="107" t="s">
        <v>352</v>
      </c>
      <c r="C228" s="108">
        <v>4</v>
      </c>
      <c r="D228" s="108">
        <v>3</v>
      </c>
      <c r="E228" s="108">
        <f t="shared" si="40"/>
        <v>7</v>
      </c>
      <c r="F228" s="104">
        <f t="shared" ref="F228:F250" si="42">+E228/$E$341</f>
        <v>9.4966761633428305E-4</v>
      </c>
      <c r="G228" s="70">
        <v>9</v>
      </c>
      <c r="H228" s="104">
        <f t="shared" ref="H228:H250" si="43">+G228/$G$341</f>
        <v>1.7516543402101986E-3</v>
      </c>
      <c r="I228" s="70">
        <v>141</v>
      </c>
      <c r="J228" s="104">
        <f t="shared" ref="J228:J250" si="44">+I228/$I$341</f>
        <v>4.2558329057378287E-3</v>
      </c>
      <c r="K228" s="75">
        <f t="shared" ref="K228:K250" si="45">+(F228+H228+J228)/3</f>
        <v>2.31905162076077E-3</v>
      </c>
      <c r="L228" s="106">
        <f t="shared" ref="L228:L250" si="46">K228*$L$1</f>
        <v>2489.2672328804033</v>
      </c>
    </row>
    <row r="229" spans="1:12" hidden="1">
      <c r="A229" s="42" t="s">
        <v>353</v>
      </c>
      <c r="B229" s="107" t="s">
        <v>354</v>
      </c>
      <c r="C229" s="108">
        <v>0</v>
      </c>
      <c r="D229" s="108">
        <v>0</v>
      </c>
      <c r="E229" s="108">
        <f t="shared" ref="E229:E250" si="47">C229+D229</f>
        <v>0</v>
      </c>
      <c r="F229" s="104">
        <f t="shared" si="42"/>
        <v>0</v>
      </c>
      <c r="G229" s="70">
        <v>26</v>
      </c>
      <c r="H229" s="104">
        <f t="shared" si="43"/>
        <v>5.0603347606072401E-3</v>
      </c>
      <c r="I229" s="70">
        <v>45</v>
      </c>
      <c r="J229" s="104">
        <f t="shared" si="44"/>
        <v>1.3582445443844134E-3</v>
      </c>
      <c r="K229" s="75">
        <f>+(F229+H229+J229)/3</f>
        <v>2.1395264349972176E-3</v>
      </c>
      <c r="L229" s="106">
        <f t="shared" si="46"/>
        <v>2296.5651134461768</v>
      </c>
    </row>
    <row r="230" spans="1:12" hidden="1">
      <c r="A230" s="42" t="s">
        <v>355</v>
      </c>
      <c r="B230" s="107" t="s">
        <v>356</v>
      </c>
      <c r="C230" s="108">
        <v>0</v>
      </c>
      <c r="D230" s="108">
        <v>0</v>
      </c>
      <c r="E230" s="108">
        <f t="shared" si="47"/>
        <v>0</v>
      </c>
      <c r="F230" s="104">
        <f t="shared" si="42"/>
        <v>0</v>
      </c>
      <c r="G230" s="70">
        <v>0</v>
      </c>
      <c r="H230" s="104">
        <f t="shared" si="43"/>
        <v>0</v>
      </c>
      <c r="I230" s="70">
        <v>9</v>
      </c>
      <c r="J230" s="104">
        <f t="shared" si="44"/>
        <v>2.716489088768827E-4</v>
      </c>
      <c r="K230" s="75">
        <f t="shared" si="45"/>
        <v>9.0549636292294234E-5</v>
      </c>
      <c r="L230" s="106">
        <f t="shared" si="46"/>
        <v>97.19587117155352</v>
      </c>
    </row>
    <row r="231" spans="1:12" hidden="1">
      <c r="A231" s="42" t="s">
        <v>357</v>
      </c>
      <c r="B231" s="107" t="s">
        <v>358</v>
      </c>
      <c r="C231" s="108">
        <v>0</v>
      </c>
      <c r="D231" s="108">
        <v>0</v>
      </c>
      <c r="E231" s="108">
        <f t="shared" si="47"/>
        <v>0</v>
      </c>
      <c r="F231" s="104">
        <f t="shared" si="42"/>
        <v>0</v>
      </c>
      <c r="G231" s="70">
        <v>0</v>
      </c>
      <c r="H231" s="104">
        <f t="shared" si="43"/>
        <v>0</v>
      </c>
      <c r="I231" s="70">
        <v>19</v>
      </c>
      <c r="J231" s="104">
        <f t="shared" si="44"/>
        <v>5.7348102985119674E-4</v>
      </c>
      <c r="K231" s="75">
        <f t="shared" si="45"/>
        <v>1.9116034328373226E-4</v>
      </c>
      <c r="L231" s="106">
        <f t="shared" si="46"/>
        <v>205.19128358439076</v>
      </c>
    </row>
    <row r="232" spans="1:12" hidden="1">
      <c r="A232" s="42" t="s">
        <v>359</v>
      </c>
      <c r="B232" s="107" t="s">
        <v>360</v>
      </c>
      <c r="C232" s="108">
        <v>0</v>
      </c>
      <c r="D232" s="108">
        <v>0</v>
      </c>
      <c r="E232" s="108">
        <f t="shared" si="47"/>
        <v>0</v>
      </c>
      <c r="F232" s="104">
        <f t="shared" si="42"/>
        <v>0</v>
      </c>
      <c r="G232" s="70">
        <v>0</v>
      </c>
      <c r="H232" s="104">
        <f t="shared" si="43"/>
        <v>0</v>
      </c>
      <c r="I232" s="70">
        <v>123</v>
      </c>
      <c r="J232" s="104">
        <f t="shared" si="44"/>
        <v>3.7125350879840631E-3</v>
      </c>
      <c r="K232" s="75">
        <f t="shared" si="45"/>
        <v>1.2375116959946876E-3</v>
      </c>
      <c r="L232" s="106">
        <f t="shared" si="46"/>
        <v>1328.3435726778978</v>
      </c>
    </row>
    <row r="233" spans="1:12" hidden="1">
      <c r="A233" s="42" t="s">
        <v>361</v>
      </c>
      <c r="B233" s="107" t="s">
        <v>362</v>
      </c>
      <c r="C233" s="108">
        <v>0</v>
      </c>
      <c r="D233" s="108">
        <v>0</v>
      </c>
      <c r="E233" s="108">
        <f t="shared" si="47"/>
        <v>0</v>
      </c>
      <c r="F233" s="104">
        <f t="shared" si="42"/>
        <v>0</v>
      </c>
      <c r="G233" s="70">
        <v>0</v>
      </c>
      <c r="H233" s="104">
        <f t="shared" si="43"/>
        <v>0</v>
      </c>
      <c r="I233" s="70">
        <v>57</v>
      </c>
      <c r="J233" s="104">
        <f t="shared" si="44"/>
        <v>1.7204430895535903E-3</v>
      </c>
      <c r="K233" s="75">
        <f t="shared" si="45"/>
        <v>5.7348102985119674E-4</v>
      </c>
      <c r="L233" s="106">
        <f t="shared" si="46"/>
        <v>615.57385075317222</v>
      </c>
    </row>
    <row r="234" spans="1:12" hidden="1">
      <c r="A234" s="42" t="s">
        <v>363</v>
      </c>
      <c r="B234" s="107" t="s">
        <v>364</v>
      </c>
      <c r="C234" s="108">
        <v>0</v>
      </c>
      <c r="D234" s="108">
        <v>0</v>
      </c>
      <c r="E234" s="108">
        <f t="shared" si="47"/>
        <v>0</v>
      </c>
      <c r="F234" s="104">
        <f t="shared" si="42"/>
        <v>0</v>
      </c>
      <c r="G234" s="70">
        <v>0</v>
      </c>
      <c r="H234" s="104">
        <f t="shared" si="43"/>
        <v>0</v>
      </c>
      <c r="I234" s="70">
        <v>1</v>
      </c>
      <c r="J234" s="104">
        <f t="shared" si="44"/>
        <v>3.018321209743141E-5</v>
      </c>
      <c r="K234" s="75">
        <f t="shared" si="45"/>
        <v>1.0061070699143804E-5</v>
      </c>
      <c r="L234" s="106">
        <f t="shared" si="46"/>
        <v>10.799541241283725</v>
      </c>
    </row>
    <row r="235" spans="1:12" hidden="1">
      <c r="A235" s="42" t="s">
        <v>365</v>
      </c>
      <c r="B235" s="107" t="s">
        <v>366</v>
      </c>
      <c r="C235" s="108">
        <v>0</v>
      </c>
      <c r="D235" s="108">
        <v>0</v>
      </c>
      <c r="E235" s="108">
        <f t="shared" si="47"/>
        <v>0</v>
      </c>
      <c r="F235" s="104">
        <f t="shared" si="42"/>
        <v>0</v>
      </c>
      <c r="G235" s="70">
        <v>6</v>
      </c>
      <c r="H235" s="104">
        <f t="shared" si="43"/>
        <v>1.1677695601401323E-3</v>
      </c>
      <c r="I235" s="70">
        <v>10</v>
      </c>
      <c r="J235" s="104">
        <f t="shared" si="44"/>
        <v>3.018321209743141E-4</v>
      </c>
      <c r="K235" s="75">
        <f t="shared" si="45"/>
        <v>4.8986722703814876E-4</v>
      </c>
      <c r="L235" s="106">
        <f t="shared" si="46"/>
        <v>525.82289493323935</v>
      </c>
    </row>
    <row r="236" spans="1:12" hidden="1">
      <c r="A236" s="70" t="s">
        <v>367</v>
      </c>
      <c r="B236" s="109" t="s">
        <v>368</v>
      </c>
      <c r="C236" s="108">
        <v>1</v>
      </c>
      <c r="D236" s="108">
        <v>0</v>
      </c>
      <c r="E236" s="108">
        <f t="shared" si="47"/>
        <v>1</v>
      </c>
      <c r="F236" s="104">
        <f t="shared" si="42"/>
        <v>1.35666802333469E-4</v>
      </c>
      <c r="G236" s="70">
        <v>2</v>
      </c>
      <c r="H236" s="104">
        <f t="shared" si="43"/>
        <v>3.8925652004671076E-4</v>
      </c>
      <c r="I236" s="70">
        <v>6</v>
      </c>
      <c r="J236" s="104">
        <f t="shared" si="44"/>
        <v>1.8109927258458844E-4</v>
      </c>
      <c r="K236" s="75">
        <f>+(F236+H236+J236)/3</f>
        <v>2.3534086498825608E-4</v>
      </c>
      <c r="L236" s="106">
        <f t="shared" si="46"/>
        <v>252.61460268004521</v>
      </c>
    </row>
    <row r="237" spans="1:12" hidden="1">
      <c r="A237" s="70" t="s">
        <v>369</v>
      </c>
      <c r="B237" s="109" t="s">
        <v>370</v>
      </c>
      <c r="C237" s="108">
        <v>107</v>
      </c>
      <c r="D237" s="108">
        <v>0</v>
      </c>
      <c r="E237" s="108">
        <f t="shared" si="47"/>
        <v>107</v>
      </c>
      <c r="F237" s="104">
        <f t="shared" si="42"/>
        <v>1.4516347849681184E-2</v>
      </c>
      <c r="G237" s="70">
        <v>46</v>
      </c>
      <c r="H237" s="104">
        <f t="shared" si="43"/>
        <v>8.9528999610743489E-3</v>
      </c>
      <c r="I237" s="70">
        <v>55</v>
      </c>
      <c r="J237" s="104">
        <f t="shared" si="44"/>
        <v>1.6600766653587274E-3</v>
      </c>
      <c r="K237" s="75">
        <f>+(F237+H237+J237)/3</f>
        <v>8.3764414920380857E-3</v>
      </c>
      <c r="L237" s="106">
        <f t="shared" si="46"/>
        <v>8991.2622675600287</v>
      </c>
    </row>
    <row r="238" spans="1:12" hidden="1">
      <c r="A238" s="42" t="s">
        <v>371</v>
      </c>
      <c r="B238" s="107" t="s">
        <v>372</v>
      </c>
      <c r="C238" s="108">
        <v>0</v>
      </c>
      <c r="D238" s="108">
        <v>0</v>
      </c>
      <c r="E238" s="108">
        <f t="shared" si="47"/>
        <v>0</v>
      </c>
      <c r="F238" s="104">
        <f t="shared" si="42"/>
        <v>0</v>
      </c>
      <c r="G238" s="70">
        <v>0</v>
      </c>
      <c r="H238" s="104">
        <f t="shared" si="43"/>
        <v>0</v>
      </c>
      <c r="I238" s="70">
        <v>10</v>
      </c>
      <c r="J238" s="104">
        <f t="shared" si="44"/>
        <v>3.018321209743141E-4</v>
      </c>
      <c r="K238" s="75">
        <f t="shared" si="45"/>
        <v>1.0061070699143804E-4</v>
      </c>
      <c r="L238" s="106">
        <f t="shared" si="46"/>
        <v>107.99541241283725</v>
      </c>
    </row>
    <row r="239" spans="1:12" hidden="1">
      <c r="A239" s="42" t="s">
        <v>373</v>
      </c>
      <c r="B239" s="107" t="s">
        <v>374</v>
      </c>
      <c r="C239" s="108">
        <v>0</v>
      </c>
      <c r="D239" s="108">
        <v>0</v>
      </c>
      <c r="E239" s="108">
        <f t="shared" si="47"/>
        <v>0</v>
      </c>
      <c r="F239" s="104">
        <f t="shared" si="42"/>
        <v>0</v>
      </c>
      <c r="G239" s="70">
        <v>0</v>
      </c>
      <c r="H239" s="104">
        <f t="shared" si="43"/>
        <v>0</v>
      </c>
      <c r="I239" s="70">
        <v>8</v>
      </c>
      <c r="J239" s="104">
        <f t="shared" si="44"/>
        <v>2.4146569677945128E-4</v>
      </c>
      <c r="K239" s="75">
        <f t="shared" si="45"/>
        <v>8.0488565593150432E-5</v>
      </c>
      <c r="L239" s="106">
        <f t="shared" si="46"/>
        <v>86.3963299302698</v>
      </c>
    </row>
    <row r="240" spans="1:12" hidden="1">
      <c r="A240" s="42" t="s">
        <v>375</v>
      </c>
      <c r="B240" s="107" t="s">
        <v>376</v>
      </c>
      <c r="C240" s="108">
        <v>0</v>
      </c>
      <c r="D240" s="108">
        <v>0</v>
      </c>
      <c r="E240" s="108">
        <f t="shared" si="47"/>
        <v>0</v>
      </c>
      <c r="F240" s="104">
        <f t="shared" si="42"/>
        <v>0</v>
      </c>
      <c r="G240" s="70">
        <v>5</v>
      </c>
      <c r="H240" s="104">
        <f t="shared" si="43"/>
        <v>9.7314130011677698E-4</v>
      </c>
      <c r="I240" s="70">
        <v>46</v>
      </c>
      <c r="J240" s="104">
        <f t="shared" si="44"/>
        <v>1.3884277564818449E-3</v>
      </c>
      <c r="K240" s="75">
        <f t="shared" si="45"/>
        <v>7.8718968553287384E-4</v>
      </c>
      <c r="L240" s="106">
        <f t="shared" si="46"/>
        <v>844.96846586605307</v>
      </c>
    </row>
    <row r="241" spans="1:17" hidden="1">
      <c r="A241" s="42" t="s">
        <v>377</v>
      </c>
      <c r="B241" s="107" t="s">
        <v>378</v>
      </c>
      <c r="C241" s="108">
        <v>151</v>
      </c>
      <c r="D241" s="108">
        <v>7</v>
      </c>
      <c r="E241" s="108">
        <f t="shared" si="47"/>
        <v>158</v>
      </c>
      <c r="F241" s="104">
        <f t="shared" si="42"/>
        <v>2.1435354768688103E-2</v>
      </c>
      <c r="G241" s="70">
        <v>47</v>
      </c>
      <c r="H241" s="104">
        <f t="shared" si="43"/>
        <v>9.1475282210977029E-3</v>
      </c>
      <c r="I241" s="70">
        <v>172</v>
      </c>
      <c r="J241" s="104">
        <f t="shared" si="44"/>
        <v>5.191512480758202E-3</v>
      </c>
      <c r="K241" s="75">
        <f t="shared" si="45"/>
        <v>1.1924798490181335E-2</v>
      </c>
      <c r="L241" s="106">
        <f t="shared" si="46"/>
        <v>12800.064420546274</v>
      </c>
    </row>
    <row r="242" spans="1:17" hidden="1">
      <c r="A242" s="42" t="s">
        <v>379</v>
      </c>
      <c r="B242" s="107" t="s">
        <v>380</v>
      </c>
      <c r="C242" s="108">
        <v>1</v>
      </c>
      <c r="D242" s="108">
        <v>1</v>
      </c>
      <c r="E242" s="108">
        <f t="shared" si="47"/>
        <v>2</v>
      </c>
      <c r="F242" s="104">
        <f t="shared" si="42"/>
        <v>2.7133360466693801E-4</v>
      </c>
      <c r="G242" s="70">
        <v>4</v>
      </c>
      <c r="H242" s="104">
        <f t="shared" si="43"/>
        <v>7.7851304009342152E-4</v>
      </c>
      <c r="I242" s="70">
        <v>10</v>
      </c>
      <c r="J242" s="104">
        <f t="shared" si="44"/>
        <v>3.018321209743141E-4</v>
      </c>
      <c r="K242" s="75">
        <f t="shared" si="45"/>
        <v>4.5055958857822452E-4</v>
      </c>
      <c r="L242" s="106">
        <f t="shared" si="46"/>
        <v>483.63012287752292</v>
      </c>
    </row>
    <row r="243" spans="1:17" hidden="1">
      <c r="A243" s="42" t="s">
        <v>381</v>
      </c>
      <c r="B243" s="107" t="s">
        <v>382</v>
      </c>
      <c r="C243" s="108">
        <v>342</v>
      </c>
      <c r="D243" s="108">
        <v>2</v>
      </c>
      <c r="E243" s="108">
        <f t="shared" si="47"/>
        <v>344</v>
      </c>
      <c r="F243" s="104">
        <f t="shared" si="42"/>
        <v>4.6669380002713333E-2</v>
      </c>
      <c r="G243" s="70">
        <v>255</v>
      </c>
      <c r="H243" s="104">
        <f t="shared" si="43"/>
        <v>4.9630206305955625E-2</v>
      </c>
      <c r="I243" s="70">
        <v>356</v>
      </c>
      <c r="J243" s="104">
        <f t="shared" si="44"/>
        <v>1.0745223506685582E-2</v>
      </c>
      <c r="K243" s="75">
        <f t="shared" si="45"/>
        <v>3.5681603271784844E-2</v>
      </c>
      <c r="L243" s="106">
        <f t="shared" si="46"/>
        <v>38300.590226600587</v>
      </c>
    </row>
    <row r="244" spans="1:17" hidden="1">
      <c r="A244" s="42" t="s">
        <v>383</v>
      </c>
      <c r="B244" s="107" t="s">
        <v>384</v>
      </c>
      <c r="C244" s="108">
        <v>0</v>
      </c>
      <c r="D244" s="108">
        <v>0</v>
      </c>
      <c r="E244" s="108">
        <f t="shared" si="47"/>
        <v>0</v>
      </c>
      <c r="F244" s="104">
        <f t="shared" si="42"/>
        <v>0</v>
      </c>
      <c r="G244" s="70">
        <v>4</v>
      </c>
      <c r="H244" s="104">
        <f t="shared" si="43"/>
        <v>7.7851304009342152E-4</v>
      </c>
      <c r="I244" s="70">
        <v>10</v>
      </c>
      <c r="J244" s="104">
        <f t="shared" si="44"/>
        <v>3.018321209743141E-4</v>
      </c>
      <c r="K244" s="75">
        <f t="shared" si="45"/>
        <v>3.6011505368924521E-4</v>
      </c>
      <c r="L244" s="106">
        <f t="shared" si="46"/>
        <v>386.54706742643867</v>
      </c>
    </row>
    <row r="245" spans="1:17" hidden="1">
      <c r="A245" s="42" t="s">
        <v>385</v>
      </c>
      <c r="B245" s="107" t="s">
        <v>386</v>
      </c>
      <c r="C245" s="108">
        <v>66</v>
      </c>
      <c r="D245" s="108">
        <v>6</v>
      </c>
      <c r="E245" s="108">
        <f t="shared" si="47"/>
        <v>72</v>
      </c>
      <c r="F245" s="104">
        <f t="shared" si="42"/>
        <v>9.768009768009768E-3</v>
      </c>
      <c r="G245" s="70">
        <v>82</v>
      </c>
      <c r="H245" s="104">
        <f t="shared" si="43"/>
        <v>1.5959517321915143E-2</v>
      </c>
      <c r="I245" s="70">
        <v>689</v>
      </c>
      <c r="J245" s="104">
        <f t="shared" si="44"/>
        <v>2.0796233135130241E-2</v>
      </c>
      <c r="K245" s="75">
        <f t="shared" si="45"/>
        <v>1.5507920075018384E-2</v>
      </c>
      <c r="L245" s="106">
        <f t="shared" si="46"/>
        <v>16646.18283926235</v>
      </c>
    </row>
    <row r="246" spans="1:17" hidden="1">
      <c r="A246" s="42" t="s">
        <v>387</v>
      </c>
      <c r="B246" s="107" t="s">
        <v>388</v>
      </c>
      <c r="C246" s="108">
        <v>0</v>
      </c>
      <c r="D246" s="108">
        <v>1</v>
      </c>
      <c r="E246" s="108">
        <f t="shared" si="47"/>
        <v>1</v>
      </c>
      <c r="F246" s="104">
        <f t="shared" si="42"/>
        <v>1.35666802333469E-4</v>
      </c>
      <c r="G246" s="70">
        <v>10</v>
      </c>
      <c r="H246" s="104">
        <f t="shared" si="43"/>
        <v>1.946282600233554E-3</v>
      </c>
      <c r="I246" s="70">
        <v>39</v>
      </c>
      <c r="J246" s="104">
        <f t="shared" si="44"/>
        <v>1.1771452717998249E-3</v>
      </c>
      <c r="K246" s="75">
        <f t="shared" si="45"/>
        <v>1.086364891455616E-3</v>
      </c>
      <c r="L246" s="106">
        <f t="shared" si="46"/>
        <v>1166.102773669611</v>
      </c>
    </row>
    <row r="247" spans="1:17" hidden="1">
      <c r="A247" s="42" t="s">
        <v>568</v>
      </c>
      <c r="B247" s="107" t="s">
        <v>569</v>
      </c>
      <c r="C247" s="108">
        <v>0</v>
      </c>
      <c r="D247" s="108">
        <v>0</v>
      </c>
      <c r="E247" s="108">
        <f t="shared" si="47"/>
        <v>0</v>
      </c>
      <c r="F247" s="104">
        <f t="shared" si="42"/>
        <v>0</v>
      </c>
      <c r="G247" s="70">
        <v>0</v>
      </c>
      <c r="H247" s="104">
        <f t="shared" si="43"/>
        <v>0</v>
      </c>
      <c r="I247" s="70">
        <v>0</v>
      </c>
      <c r="J247" s="104">
        <f t="shared" si="44"/>
        <v>0</v>
      </c>
      <c r="K247" s="75">
        <f t="shared" si="45"/>
        <v>0</v>
      </c>
      <c r="L247" s="106">
        <f t="shared" si="46"/>
        <v>0</v>
      </c>
    </row>
    <row r="248" spans="1:17" hidden="1">
      <c r="A248" s="42" t="s">
        <v>389</v>
      </c>
      <c r="B248" s="107" t="s">
        <v>390</v>
      </c>
      <c r="C248" s="108">
        <v>0</v>
      </c>
      <c r="D248" s="108">
        <v>0</v>
      </c>
      <c r="E248" s="108">
        <f t="shared" si="47"/>
        <v>0</v>
      </c>
      <c r="F248" s="104">
        <f t="shared" si="42"/>
        <v>0</v>
      </c>
      <c r="G248" s="70">
        <v>4</v>
      </c>
      <c r="H248" s="104">
        <f t="shared" si="43"/>
        <v>7.7851304009342152E-4</v>
      </c>
      <c r="I248" s="70">
        <v>468</v>
      </c>
      <c r="J248" s="104">
        <f t="shared" si="44"/>
        <v>1.4125743261597899E-2</v>
      </c>
      <c r="K248" s="75">
        <f t="shared" si="45"/>
        <v>4.9680854338971072E-3</v>
      </c>
      <c r="L248" s="106">
        <f t="shared" si="46"/>
        <v>5332.7369559343842</v>
      </c>
    </row>
    <row r="249" spans="1:17" hidden="1">
      <c r="A249" s="42" t="s">
        <v>391</v>
      </c>
      <c r="B249" s="107" t="s">
        <v>392</v>
      </c>
      <c r="C249" s="108">
        <v>0</v>
      </c>
      <c r="D249" s="108">
        <v>0</v>
      </c>
      <c r="E249" s="108">
        <f t="shared" si="47"/>
        <v>0</v>
      </c>
      <c r="F249" s="104">
        <f t="shared" si="42"/>
        <v>0</v>
      </c>
      <c r="G249" s="70">
        <v>11</v>
      </c>
      <c r="H249" s="104">
        <f t="shared" si="43"/>
        <v>2.1409108602569093E-3</v>
      </c>
      <c r="I249" s="70">
        <v>28</v>
      </c>
      <c r="J249" s="104">
        <f t="shared" si="44"/>
        <v>8.4512993872807945E-4</v>
      </c>
      <c r="K249" s="75">
        <f t="shared" si="45"/>
        <v>9.953469329949964E-4</v>
      </c>
      <c r="L249" s="106">
        <f t="shared" si="46"/>
        <v>1068.4042060433485</v>
      </c>
    </row>
    <row r="250" spans="1:17" hidden="1">
      <c r="A250" s="42" t="s">
        <v>570</v>
      </c>
      <c r="B250" s="107" t="s">
        <v>571</v>
      </c>
      <c r="C250" s="108">
        <v>0</v>
      </c>
      <c r="D250" s="108">
        <v>0</v>
      </c>
      <c r="E250" s="108">
        <f t="shared" si="47"/>
        <v>0</v>
      </c>
      <c r="F250" s="104">
        <f t="shared" si="42"/>
        <v>0</v>
      </c>
      <c r="G250" s="70">
        <v>0</v>
      </c>
      <c r="H250" s="104">
        <f t="shared" si="43"/>
        <v>0</v>
      </c>
      <c r="I250" s="70">
        <v>0</v>
      </c>
      <c r="J250" s="104">
        <f t="shared" si="44"/>
        <v>0</v>
      </c>
      <c r="K250" s="75">
        <f t="shared" si="45"/>
        <v>0</v>
      </c>
      <c r="L250" s="106">
        <f t="shared" si="46"/>
        <v>0</v>
      </c>
    </row>
    <row r="251" spans="1:17" ht="15">
      <c r="A251"/>
      <c r="B251" s="111"/>
      <c r="C251" s="110">
        <f>SUM(C164:C250)</f>
        <v>2804</v>
      </c>
      <c r="D251" s="110">
        <f t="shared" ref="D251:L251" si="48">SUM(D164:D250)</f>
        <v>302</v>
      </c>
      <c r="E251" s="110">
        <f t="shared" si="48"/>
        <v>3106</v>
      </c>
      <c r="F251" s="112">
        <f t="shared" si="48"/>
        <v>0.42138108804775465</v>
      </c>
      <c r="G251" s="110">
        <f t="shared" si="48"/>
        <v>1552</v>
      </c>
      <c r="H251" s="112">
        <f t="shared" si="48"/>
        <v>0.30206305955624757</v>
      </c>
      <c r="I251" s="110">
        <f t="shared" si="48"/>
        <v>7836</v>
      </c>
      <c r="J251" s="112">
        <f t="shared" si="48"/>
        <v>0.2365156499954725</v>
      </c>
      <c r="K251" s="112">
        <f>(F251+H251+J251)/3</f>
        <v>0.31998659919982492</v>
      </c>
      <c r="L251" s="168">
        <f t="shared" si="48"/>
        <v>343473.23242751055</v>
      </c>
      <c r="Q251" s="107"/>
    </row>
    <row r="253" spans="1:17">
      <c r="A253" s="76" t="s">
        <v>572</v>
      </c>
      <c r="B253" s="72"/>
      <c r="C253" s="73"/>
      <c r="D253" s="73"/>
      <c r="K253" s="75"/>
    </row>
    <row r="254" spans="1:17" hidden="1">
      <c r="A254" s="42" t="s">
        <v>573</v>
      </c>
      <c r="B254" s="107" t="s">
        <v>393</v>
      </c>
      <c r="C254" s="108">
        <v>4</v>
      </c>
      <c r="D254" s="108">
        <v>2</v>
      </c>
      <c r="E254" s="103">
        <f>C254+D254</f>
        <v>6</v>
      </c>
      <c r="F254" s="104">
        <f t="shared" ref="F254:F259" si="49">+E254/$E$341</f>
        <v>8.1400081400081396E-4</v>
      </c>
      <c r="G254" s="70">
        <v>32</v>
      </c>
      <c r="H254" s="104">
        <f t="shared" ref="H254:H259" si="50">+G254/$G$341</f>
        <v>6.2281043207473722E-3</v>
      </c>
      <c r="I254" s="70">
        <v>80</v>
      </c>
      <c r="J254" s="104">
        <f t="shared" ref="J254:J259" si="51">+I254/$I$341</f>
        <v>2.4146569677945128E-3</v>
      </c>
      <c r="K254" s="75">
        <f>+(F254+H254+J254)/3</f>
        <v>3.1522540341808996E-3</v>
      </c>
      <c r="L254" s="106">
        <f t="shared" ref="L254:L259" si="52">K254*$L$1</f>
        <v>3383.6257057647622</v>
      </c>
    </row>
    <row r="255" spans="1:17" hidden="1">
      <c r="A255" s="42" t="s">
        <v>574</v>
      </c>
      <c r="B255" s="107" t="s">
        <v>575</v>
      </c>
      <c r="C255" s="108">
        <v>0</v>
      </c>
      <c r="D255" s="108">
        <v>0</v>
      </c>
      <c r="E255" s="103">
        <f t="shared" ref="E255:E259" si="53">C255+D255</f>
        <v>0</v>
      </c>
      <c r="F255" s="104">
        <f t="shared" si="49"/>
        <v>0</v>
      </c>
      <c r="G255" s="70">
        <v>0</v>
      </c>
      <c r="H255" s="104">
        <f t="shared" si="50"/>
        <v>0</v>
      </c>
      <c r="I255" s="70">
        <v>0</v>
      </c>
      <c r="J255" s="104">
        <f t="shared" si="51"/>
        <v>0</v>
      </c>
      <c r="K255" s="75">
        <f t="shared" ref="K255:K259" si="54">+(F255+H255+J255)/3</f>
        <v>0</v>
      </c>
      <c r="L255" s="106">
        <f t="shared" si="52"/>
        <v>0</v>
      </c>
    </row>
    <row r="256" spans="1:17" hidden="1">
      <c r="A256" s="42" t="s">
        <v>489</v>
      </c>
      <c r="B256" s="107" t="s">
        <v>576</v>
      </c>
      <c r="C256" s="108">
        <v>0</v>
      </c>
      <c r="D256" s="108">
        <v>0</v>
      </c>
      <c r="E256" s="103">
        <f t="shared" si="53"/>
        <v>0</v>
      </c>
      <c r="F256" s="104">
        <f t="shared" si="49"/>
        <v>0</v>
      </c>
      <c r="G256" s="70">
        <v>0</v>
      </c>
      <c r="H256" s="104">
        <f t="shared" si="50"/>
        <v>0</v>
      </c>
      <c r="I256" s="70">
        <v>0</v>
      </c>
      <c r="J256" s="104">
        <f t="shared" si="51"/>
        <v>0</v>
      </c>
      <c r="K256" s="75">
        <f>+(F256+H256+J256)/3</f>
        <v>0</v>
      </c>
      <c r="L256" s="106">
        <f t="shared" si="52"/>
        <v>0</v>
      </c>
    </row>
    <row r="257" spans="1:17" hidden="1">
      <c r="A257" s="42" t="s">
        <v>132</v>
      </c>
      <c r="B257" s="107" t="s">
        <v>394</v>
      </c>
      <c r="C257" s="108">
        <v>0</v>
      </c>
      <c r="D257" s="108">
        <v>0</v>
      </c>
      <c r="E257" s="103">
        <f t="shared" si="53"/>
        <v>0</v>
      </c>
      <c r="F257" s="104">
        <f t="shared" si="49"/>
        <v>0</v>
      </c>
      <c r="G257" s="70">
        <v>4</v>
      </c>
      <c r="H257" s="104">
        <f t="shared" si="50"/>
        <v>7.7851304009342152E-4</v>
      </c>
      <c r="I257" s="70">
        <v>56</v>
      </c>
      <c r="J257" s="104">
        <f t="shared" si="51"/>
        <v>1.6902598774561589E-3</v>
      </c>
      <c r="K257" s="75">
        <f t="shared" si="54"/>
        <v>8.2292430584986014E-4</v>
      </c>
      <c r="L257" s="106">
        <f t="shared" si="52"/>
        <v>883.32596452549001</v>
      </c>
    </row>
    <row r="258" spans="1:17" hidden="1">
      <c r="A258" s="42" t="s">
        <v>293</v>
      </c>
      <c r="B258" s="107" t="s">
        <v>395</v>
      </c>
      <c r="C258" s="108">
        <v>1</v>
      </c>
      <c r="D258" s="108">
        <v>0</v>
      </c>
      <c r="E258" s="103">
        <f t="shared" si="53"/>
        <v>1</v>
      </c>
      <c r="F258" s="104">
        <f t="shared" si="49"/>
        <v>1.35666802333469E-4</v>
      </c>
      <c r="G258" s="70">
        <v>27</v>
      </c>
      <c r="H258" s="104">
        <f t="shared" si="50"/>
        <v>5.2549630206305958E-3</v>
      </c>
      <c r="I258" s="70">
        <v>156</v>
      </c>
      <c r="J258" s="104">
        <f t="shared" si="51"/>
        <v>4.7085810871992997E-3</v>
      </c>
      <c r="K258" s="75">
        <f t="shared" si="54"/>
        <v>3.366403636721122E-3</v>
      </c>
      <c r="L258" s="106">
        <f t="shared" si="52"/>
        <v>3613.4936327076134</v>
      </c>
    </row>
    <row r="259" spans="1:17" hidden="1">
      <c r="A259" s="42" t="s">
        <v>577</v>
      </c>
      <c r="B259" s="107" t="s">
        <v>396</v>
      </c>
      <c r="C259" s="108">
        <v>0</v>
      </c>
      <c r="D259" s="108">
        <v>0</v>
      </c>
      <c r="E259" s="103">
        <f t="shared" si="53"/>
        <v>0</v>
      </c>
      <c r="F259" s="104">
        <f t="shared" si="49"/>
        <v>0</v>
      </c>
      <c r="G259" s="70">
        <v>0</v>
      </c>
      <c r="H259" s="104">
        <f t="shared" si="50"/>
        <v>0</v>
      </c>
      <c r="I259" s="70">
        <v>5</v>
      </c>
      <c r="J259" s="104">
        <f t="shared" si="51"/>
        <v>1.5091606048715705E-4</v>
      </c>
      <c r="K259" s="75">
        <f t="shared" si="54"/>
        <v>5.0305353495719018E-5</v>
      </c>
      <c r="L259" s="106">
        <f t="shared" si="52"/>
        <v>53.997706206418627</v>
      </c>
    </row>
    <row r="260" spans="1:17" ht="15">
      <c r="A260"/>
      <c r="B260" s="111"/>
      <c r="C260" s="110">
        <f>SUM(C254:C259)</f>
        <v>5</v>
      </c>
      <c r="D260" s="110">
        <f t="shared" ref="D260:L260" si="55">SUM(D254:D259)</f>
        <v>2</v>
      </c>
      <c r="E260" s="110">
        <f t="shared" si="55"/>
        <v>7</v>
      </c>
      <c r="F260" s="112">
        <f t="shared" si="55"/>
        <v>9.4966761633428294E-4</v>
      </c>
      <c r="G260" s="110">
        <f t="shared" si="55"/>
        <v>63</v>
      </c>
      <c r="H260" s="112">
        <f t="shared" si="55"/>
        <v>1.226158038147139E-2</v>
      </c>
      <c r="I260" s="110">
        <f t="shared" si="55"/>
        <v>297</v>
      </c>
      <c r="J260" s="112">
        <f t="shared" si="55"/>
        <v>8.9644139929371293E-3</v>
      </c>
      <c r="K260" s="112">
        <f>(F260+H260+J260)/3</f>
        <v>7.3918873302476007E-3</v>
      </c>
      <c r="L260" s="168">
        <f t="shared" si="55"/>
        <v>7934.443009204284</v>
      </c>
      <c r="Q260" s="107"/>
    </row>
    <row r="262" spans="1:17">
      <c r="A262" s="76" t="s">
        <v>578</v>
      </c>
      <c r="B262" s="72"/>
      <c r="C262" s="73"/>
      <c r="D262" s="73"/>
    </row>
    <row r="263" spans="1:17" s="70" customFormat="1" hidden="1">
      <c r="A263" s="70" t="s">
        <v>579</v>
      </c>
      <c r="B263" s="109" t="s">
        <v>580</v>
      </c>
      <c r="C263" s="169">
        <v>0</v>
      </c>
      <c r="D263" s="169">
        <v>0</v>
      </c>
      <c r="E263" s="169">
        <f>C263+D263</f>
        <v>0</v>
      </c>
      <c r="F263" s="104">
        <f t="shared" ref="F263:F277" si="56">+E263/$E$341</f>
        <v>0</v>
      </c>
      <c r="G263" s="70">
        <v>0</v>
      </c>
      <c r="H263" s="104">
        <f t="shared" ref="H263:H277" si="57">+G263/$G$341</f>
        <v>0</v>
      </c>
      <c r="I263" s="70">
        <v>0</v>
      </c>
      <c r="J263" s="104">
        <f t="shared" ref="J263:J277" si="58">+I263/$I$341</f>
        <v>0</v>
      </c>
      <c r="K263" s="75">
        <f>+(F263+H263+J263)/3</f>
        <v>0</v>
      </c>
      <c r="L263" s="106">
        <f t="shared" ref="L263:L277" si="59">K263*$L$1</f>
        <v>0</v>
      </c>
    </row>
    <row r="264" spans="1:17" hidden="1">
      <c r="A264" s="42" t="s">
        <v>581</v>
      </c>
      <c r="B264" s="107" t="s">
        <v>397</v>
      </c>
      <c r="C264" s="169">
        <v>0</v>
      </c>
      <c r="D264" s="169">
        <v>0</v>
      </c>
      <c r="E264" s="169">
        <f t="shared" ref="E264:E277" si="60">C264+D264</f>
        <v>0</v>
      </c>
      <c r="F264" s="104">
        <f t="shared" si="56"/>
        <v>0</v>
      </c>
      <c r="G264" s="70">
        <v>1</v>
      </c>
      <c r="H264" s="104">
        <f t="shared" si="57"/>
        <v>1.9462826002335538E-4</v>
      </c>
      <c r="I264" s="70">
        <v>71</v>
      </c>
      <c r="J264" s="104">
        <f t="shared" si="58"/>
        <v>2.14300805891763E-3</v>
      </c>
      <c r="K264" s="75">
        <f t="shared" ref="K264:K274" si="61">+(F264+H264+J264)/3</f>
        <v>7.7921210631366181E-4</v>
      </c>
      <c r="L264" s="106">
        <f t="shared" si="59"/>
        <v>836.40534188454478</v>
      </c>
    </row>
    <row r="265" spans="1:17" hidden="1">
      <c r="A265" s="42" t="s">
        <v>582</v>
      </c>
      <c r="B265" s="107" t="s">
        <v>398</v>
      </c>
      <c r="C265" s="169">
        <v>0</v>
      </c>
      <c r="D265" s="169">
        <v>0</v>
      </c>
      <c r="E265" s="169">
        <f t="shared" si="60"/>
        <v>0</v>
      </c>
      <c r="F265" s="104">
        <f t="shared" si="56"/>
        <v>0</v>
      </c>
      <c r="G265" s="70">
        <v>0</v>
      </c>
      <c r="H265" s="104">
        <f t="shared" si="57"/>
        <v>0</v>
      </c>
      <c r="I265" s="70">
        <v>47</v>
      </c>
      <c r="J265" s="104">
        <f t="shared" si="58"/>
        <v>1.4186109685792763E-3</v>
      </c>
      <c r="K265" s="75">
        <f t="shared" si="61"/>
        <v>4.7287032285975875E-4</v>
      </c>
      <c r="L265" s="106">
        <f t="shared" si="59"/>
        <v>507.57843834033503</v>
      </c>
    </row>
    <row r="266" spans="1:17" hidden="1">
      <c r="A266" s="42" t="s">
        <v>583</v>
      </c>
      <c r="B266" s="107" t="s">
        <v>399</v>
      </c>
      <c r="C266" s="169">
        <v>0</v>
      </c>
      <c r="D266" s="169">
        <v>0</v>
      </c>
      <c r="E266" s="169">
        <f t="shared" si="60"/>
        <v>0</v>
      </c>
      <c r="F266" s="104">
        <f t="shared" si="56"/>
        <v>0</v>
      </c>
      <c r="G266" s="70">
        <v>7</v>
      </c>
      <c r="H266" s="104">
        <f t="shared" si="57"/>
        <v>1.3623978201634877E-3</v>
      </c>
      <c r="I266" s="70">
        <v>95</v>
      </c>
      <c r="J266" s="104">
        <f t="shared" si="58"/>
        <v>2.8674051492559838E-3</v>
      </c>
      <c r="K266" s="75">
        <f t="shared" si="61"/>
        <v>1.4099343231398238E-3</v>
      </c>
      <c r="L266" s="106">
        <f t="shared" si="59"/>
        <v>1513.4218141957563</v>
      </c>
    </row>
    <row r="267" spans="1:17" hidden="1">
      <c r="A267" s="42" t="s">
        <v>584</v>
      </c>
      <c r="B267" s="107" t="s">
        <v>400</v>
      </c>
      <c r="C267" s="169">
        <v>0</v>
      </c>
      <c r="D267" s="169">
        <v>0</v>
      </c>
      <c r="E267" s="169">
        <f t="shared" si="60"/>
        <v>0</v>
      </c>
      <c r="F267" s="104">
        <f t="shared" si="56"/>
        <v>0</v>
      </c>
      <c r="G267" s="70">
        <v>0</v>
      </c>
      <c r="H267" s="104">
        <f t="shared" si="57"/>
        <v>0</v>
      </c>
      <c r="I267" s="70">
        <v>48</v>
      </c>
      <c r="J267" s="104">
        <f t="shared" si="58"/>
        <v>1.4487941806767075E-3</v>
      </c>
      <c r="K267" s="75">
        <f t="shared" si="61"/>
        <v>4.8293139355890251E-4</v>
      </c>
      <c r="L267" s="106">
        <f t="shared" si="59"/>
        <v>518.37797958161866</v>
      </c>
    </row>
    <row r="268" spans="1:17" hidden="1">
      <c r="A268" s="42" t="s">
        <v>585</v>
      </c>
      <c r="B268" s="107" t="s">
        <v>401</v>
      </c>
      <c r="C268" s="169">
        <v>0</v>
      </c>
      <c r="D268" s="169">
        <v>0</v>
      </c>
      <c r="E268" s="169">
        <f t="shared" si="60"/>
        <v>0</v>
      </c>
      <c r="F268" s="104">
        <f t="shared" si="56"/>
        <v>0</v>
      </c>
      <c r="G268" s="70">
        <v>0</v>
      </c>
      <c r="H268" s="104">
        <f t="shared" si="57"/>
        <v>0</v>
      </c>
      <c r="I268" s="70">
        <v>7</v>
      </c>
      <c r="J268" s="104">
        <f t="shared" si="58"/>
        <v>2.1128248468201986E-4</v>
      </c>
      <c r="K268" s="75">
        <f>+(F268+H268+J268)/3</f>
        <v>7.0427494894006616E-5</v>
      </c>
      <c r="L268" s="106">
        <f t="shared" si="59"/>
        <v>75.596788688986067</v>
      </c>
    </row>
    <row r="269" spans="1:17" hidden="1">
      <c r="A269" s="42" t="s">
        <v>586</v>
      </c>
      <c r="B269" s="107" t="s">
        <v>402</v>
      </c>
      <c r="C269" s="169">
        <v>0</v>
      </c>
      <c r="D269" s="169">
        <v>0</v>
      </c>
      <c r="E269" s="169">
        <f t="shared" si="60"/>
        <v>0</v>
      </c>
      <c r="F269" s="104">
        <f t="shared" si="56"/>
        <v>0</v>
      </c>
      <c r="G269" s="70">
        <v>0</v>
      </c>
      <c r="H269" s="104">
        <f t="shared" si="57"/>
        <v>0</v>
      </c>
      <c r="I269" s="70">
        <v>39</v>
      </c>
      <c r="J269" s="104">
        <f t="shared" si="58"/>
        <v>1.1771452717998249E-3</v>
      </c>
      <c r="K269" s="75">
        <f>+(F269+H269+J269)/3</f>
        <v>3.9238175726660833E-4</v>
      </c>
      <c r="L269" s="106">
        <f t="shared" si="59"/>
        <v>421.18210841006527</v>
      </c>
    </row>
    <row r="270" spans="1:17" hidden="1">
      <c r="A270" s="42" t="s">
        <v>403</v>
      </c>
      <c r="B270" s="107" t="s">
        <v>404</v>
      </c>
      <c r="C270" s="169">
        <v>0</v>
      </c>
      <c r="D270" s="169">
        <v>0</v>
      </c>
      <c r="E270" s="169">
        <f t="shared" si="60"/>
        <v>0</v>
      </c>
      <c r="F270" s="104">
        <f t="shared" si="56"/>
        <v>0</v>
      </c>
      <c r="G270" s="70">
        <v>0</v>
      </c>
      <c r="H270" s="104">
        <f t="shared" si="57"/>
        <v>0</v>
      </c>
      <c r="I270" s="70">
        <v>15</v>
      </c>
      <c r="J270" s="104">
        <f t="shared" si="58"/>
        <v>4.5274818146147112E-4</v>
      </c>
      <c r="K270" s="75">
        <f t="shared" si="61"/>
        <v>1.5091606048715705E-4</v>
      </c>
      <c r="L270" s="106">
        <f t="shared" si="59"/>
        <v>161.99311861925585</v>
      </c>
    </row>
    <row r="271" spans="1:17" hidden="1">
      <c r="A271" s="42" t="s">
        <v>405</v>
      </c>
      <c r="B271" s="107" t="s">
        <v>406</v>
      </c>
      <c r="C271" s="169">
        <v>0</v>
      </c>
      <c r="D271" s="169">
        <v>0</v>
      </c>
      <c r="E271" s="169">
        <f t="shared" si="60"/>
        <v>0</v>
      </c>
      <c r="F271" s="104">
        <f t="shared" si="56"/>
        <v>0</v>
      </c>
      <c r="G271" s="70">
        <v>0</v>
      </c>
      <c r="H271" s="104">
        <f t="shared" si="57"/>
        <v>0</v>
      </c>
      <c r="I271" s="70">
        <v>15</v>
      </c>
      <c r="J271" s="104">
        <f t="shared" si="58"/>
        <v>4.5274818146147112E-4</v>
      </c>
      <c r="K271" s="75">
        <f>+(F271+H271+J271)/3</f>
        <v>1.5091606048715705E-4</v>
      </c>
      <c r="L271" s="106">
        <f t="shared" si="59"/>
        <v>161.99311861925585</v>
      </c>
    </row>
    <row r="272" spans="1:17" hidden="1">
      <c r="A272" s="42" t="s">
        <v>407</v>
      </c>
      <c r="B272" s="107" t="s">
        <v>408</v>
      </c>
      <c r="C272" s="169">
        <v>32</v>
      </c>
      <c r="D272" s="169">
        <v>85</v>
      </c>
      <c r="E272" s="169">
        <f t="shared" si="60"/>
        <v>117</v>
      </c>
      <c r="F272" s="104">
        <f t="shared" si="56"/>
        <v>1.5873015873015872E-2</v>
      </c>
      <c r="G272" s="70">
        <v>42</v>
      </c>
      <c r="H272" s="104">
        <f t="shared" si="57"/>
        <v>8.1743869209809257E-3</v>
      </c>
      <c r="I272" s="70">
        <v>1319</v>
      </c>
      <c r="J272" s="104">
        <f t="shared" si="58"/>
        <v>3.9811656756512027E-2</v>
      </c>
      <c r="K272" s="75">
        <f t="shared" si="61"/>
        <v>2.1286353183502943E-2</v>
      </c>
      <c r="L272" s="106">
        <f t="shared" si="59"/>
        <v>22848.746018784477</v>
      </c>
    </row>
    <row r="273" spans="1:17" hidden="1">
      <c r="A273" s="42" t="s">
        <v>409</v>
      </c>
      <c r="B273" s="107" t="s">
        <v>410</v>
      </c>
      <c r="C273" s="169">
        <v>0</v>
      </c>
      <c r="D273" s="169">
        <v>0</v>
      </c>
      <c r="E273" s="169">
        <f t="shared" si="60"/>
        <v>0</v>
      </c>
      <c r="F273" s="104">
        <f t="shared" si="56"/>
        <v>0</v>
      </c>
      <c r="G273" s="70">
        <v>0</v>
      </c>
      <c r="H273" s="104">
        <f t="shared" si="57"/>
        <v>0</v>
      </c>
      <c r="I273" s="70">
        <v>55</v>
      </c>
      <c r="J273" s="104">
        <f t="shared" si="58"/>
        <v>1.6600766653587274E-3</v>
      </c>
      <c r="K273" s="75">
        <f t="shared" si="61"/>
        <v>5.5335888845290911E-4</v>
      </c>
      <c r="L273" s="106">
        <f t="shared" si="59"/>
        <v>593.97476827060473</v>
      </c>
    </row>
    <row r="274" spans="1:17" hidden="1">
      <c r="A274" s="42" t="s">
        <v>411</v>
      </c>
      <c r="B274" s="107" t="s">
        <v>412</v>
      </c>
      <c r="C274" s="169">
        <v>0</v>
      </c>
      <c r="D274" s="169">
        <v>0</v>
      </c>
      <c r="E274" s="169">
        <f t="shared" si="60"/>
        <v>0</v>
      </c>
      <c r="F274" s="104">
        <f t="shared" si="56"/>
        <v>0</v>
      </c>
      <c r="G274" s="70">
        <v>0</v>
      </c>
      <c r="H274" s="104">
        <f t="shared" si="57"/>
        <v>0</v>
      </c>
      <c r="I274" s="70">
        <v>20</v>
      </c>
      <c r="J274" s="104">
        <f t="shared" si="58"/>
        <v>6.0366424194862819E-4</v>
      </c>
      <c r="K274" s="75">
        <f t="shared" si="61"/>
        <v>2.0122141398287607E-4</v>
      </c>
      <c r="L274" s="106">
        <f t="shared" si="59"/>
        <v>215.99082482567451</v>
      </c>
    </row>
    <row r="275" spans="1:17" hidden="1">
      <c r="A275" s="70" t="s">
        <v>587</v>
      </c>
      <c r="B275" s="107" t="s">
        <v>413</v>
      </c>
      <c r="C275" s="169">
        <v>1</v>
      </c>
      <c r="D275" s="169">
        <v>0</v>
      </c>
      <c r="E275" s="169">
        <f t="shared" si="60"/>
        <v>1</v>
      </c>
      <c r="F275" s="104">
        <f t="shared" si="56"/>
        <v>1.35666802333469E-4</v>
      </c>
      <c r="G275" s="70">
        <v>1</v>
      </c>
      <c r="H275" s="104">
        <f t="shared" si="57"/>
        <v>1.9462826002335538E-4</v>
      </c>
      <c r="I275" s="70">
        <v>11</v>
      </c>
      <c r="J275" s="104">
        <f t="shared" si="58"/>
        <v>3.3201533307174549E-4</v>
      </c>
      <c r="K275" s="75">
        <f>+(F275+H275+J275)/3</f>
        <v>2.2077013180952327E-4</v>
      </c>
      <c r="L275" s="106">
        <f t="shared" si="59"/>
        <v>236.97439513306344</v>
      </c>
    </row>
    <row r="276" spans="1:17" hidden="1">
      <c r="A276" s="42" t="s">
        <v>588</v>
      </c>
      <c r="B276" s="107" t="s">
        <v>414</v>
      </c>
      <c r="C276" s="169">
        <v>0</v>
      </c>
      <c r="D276" s="169">
        <v>0</v>
      </c>
      <c r="E276" s="169">
        <f t="shared" si="60"/>
        <v>0</v>
      </c>
      <c r="F276" s="104">
        <f t="shared" si="56"/>
        <v>0</v>
      </c>
      <c r="G276" s="70">
        <v>1</v>
      </c>
      <c r="H276" s="104">
        <f t="shared" si="57"/>
        <v>1.9462826002335538E-4</v>
      </c>
      <c r="I276" s="70">
        <v>5</v>
      </c>
      <c r="J276" s="104">
        <f t="shared" si="58"/>
        <v>1.5091606048715705E-4</v>
      </c>
      <c r="K276" s="75">
        <f>+(F276+H276+J276)/3</f>
        <v>1.1518144017017081E-4</v>
      </c>
      <c r="L276" s="106">
        <f t="shared" si="59"/>
        <v>123.63561995981898</v>
      </c>
    </row>
    <row r="277" spans="1:17" hidden="1">
      <c r="A277" s="42" t="s">
        <v>589</v>
      </c>
      <c r="B277" s="107" t="s">
        <v>415</v>
      </c>
      <c r="C277" s="169">
        <v>0</v>
      </c>
      <c r="D277" s="169">
        <v>0</v>
      </c>
      <c r="E277" s="169">
        <f t="shared" si="60"/>
        <v>0</v>
      </c>
      <c r="F277" s="104">
        <f t="shared" si="56"/>
        <v>0</v>
      </c>
      <c r="G277" s="70">
        <v>0</v>
      </c>
      <c r="H277" s="104">
        <f t="shared" si="57"/>
        <v>0</v>
      </c>
      <c r="I277" s="70">
        <v>10</v>
      </c>
      <c r="J277" s="104">
        <f t="shared" si="58"/>
        <v>3.018321209743141E-4</v>
      </c>
      <c r="K277" s="75">
        <f>+(F277+H277+J277)/3</f>
        <v>1.0061070699143804E-4</v>
      </c>
      <c r="L277" s="106">
        <f t="shared" si="59"/>
        <v>107.99541241283725</v>
      </c>
    </row>
    <row r="278" spans="1:17">
      <c r="A278" s="110" t="s">
        <v>590</v>
      </c>
      <c r="B278" s="111"/>
      <c r="C278" s="110">
        <f>SUM(C263:C277)</f>
        <v>33</v>
      </c>
      <c r="D278" s="110">
        <f t="shared" ref="D278:L278" si="62">SUM(D263:D277)</f>
        <v>85</v>
      </c>
      <c r="E278" s="110">
        <f t="shared" si="62"/>
        <v>118</v>
      </c>
      <c r="F278" s="112">
        <f t="shared" si="62"/>
        <v>1.6008682675349342E-2</v>
      </c>
      <c r="G278" s="110">
        <f t="shared" si="62"/>
        <v>52</v>
      </c>
      <c r="H278" s="112">
        <f t="shared" si="62"/>
        <v>1.012066952121448E-2</v>
      </c>
      <c r="I278" s="110">
        <f t="shared" si="62"/>
        <v>1757</v>
      </c>
      <c r="J278" s="112">
        <f t="shared" si="62"/>
        <v>5.3031903655187E-2</v>
      </c>
      <c r="K278" s="112">
        <f>(F278+H278+J278)/3</f>
        <v>2.638708528391694E-2</v>
      </c>
      <c r="L278" s="168">
        <f t="shared" si="62"/>
        <v>28323.865747726297</v>
      </c>
      <c r="Q278" s="107"/>
    </row>
    <row r="279" spans="1:17">
      <c r="A279" s="170"/>
      <c r="B279" s="171"/>
      <c r="C279" s="73"/>
      <c r="D279" s="73"/>
      <c r="E279" s="74"/>
      <c r="F279" s="75"/>
      <c r="G279" s="76"/>
      <c r="H279" s="75"/>
      <c r="I279" s="76"/>
      <c r="J279" s="75"/>
      <c r="K279" s="75"/>
    </row>
    <row r="280" spans="1:17">
      <c r="A280" s="76" t="s">
        <v>591</v>
      </c>
      <c r="B280" s="72"/>
      <c r="C280" s="73"/>
      <c r="D280" s="73"/>
    </row>
    <row r="281" spans="1:17" hidden="1">
      <c r="A281" s="42" t="s">
        <v>591</v>
      </c>
      <c r="B281" s="107" t="s">
        <v>416</v>
      </c>
      <c r="C281" s="108">
        <v>351</v>
      </c>
      <c r="D281" s="108">
        <v>223</v>
      </c>
      <c r="E281" s="108">
        <f>C281+D281</f>
        <v>574</v>
      </c>
      <c r="F281" s="104">
        <f t="shared" ref="F281:F299" si="63">+E281/$E$341</f>
        <v>7.7872744539411204E-2</v>
      </c>
      <c r="G281" s="70">
        <v>8</v>
      </c>
      <c r="H281" s="104">
        <f t="shared" ref="H281:H299" si="64">+G281/$G$341</f>
        <v>1.557026080186843E-3</v>
      </c>
      <c r="I281" s="70">
        <v>77</v>
      </c>
      <c r="J281" s="104">
        <f t="shared" ref="J281:J299" si="65">+I281/$I$341</f>
        <v>2.3241073315022186E-3</v>
      </c>
      <c r="K281" s="75">
        <f t="shared" ref="K281:K299" si="66">+(F281+H281+J281)/3</f>
        <v>2.7251292650366757E-2</v>
      </c>
      <c r="L281" s="106">
        <f t="shared" ref="L281:L299" si="67">K281*$L$1</f>
        <v>29251.504900067233</v>
      </c>
    </row>
    <row r="282" spans="1:17" hidden="1">
      <c r="A282" s="42" t="s">
        <v>592</v>
      </c>
      <c r="B282" s="107" t="s">
        <v>417</v>
      </c>
      <c r="C282" s="108">
        <v>0</v>
      </c>
      <c r="D282" s="108">
        <v>0</v>
      </c>
      <c r="E282" s="108">
        <f t="shared" ref="E282:E299" si="68">C282+D282</f>
        <v>0</v>
      </c>
      <c r="F282" s="104">
        <f t="shared" si="63"/>
        <v>0</v>
      </c>
      <c r="G282" s="70">
        <v>5</v>
      </c>
      <c r="H282" s="104">
        <f t="shared" si="64"/>
        <v>9.7314130011677698E-4</v>
      </c>
      <c r="I282" s="70">
        <v>103</v>
      </c>
      <c r="J282" s="104">
        <f t="shared" si="65"/>
        <v>3.108870846035435E-3</v>
      </c>
      <c r="K282" s="75">
        <f t="shared" si="66"/>
        <v>1.3606707153840708E-3</v>
      </c>
      <c r="L282" s="106">
        <f t="shared" si="67"/>
        <v>1460.5423166192254</v>
      </c>
    </row>
    <row r="283" spans="1:17" hidden="1">
      <c r="A283" s="42" t="s">
        <v>593</v>
      </c>
      <c r="B283" s="107" t="s">
        <v>418</v>
      </c>
      <c r="C283" s="108">
        <v>7</v>
      </c>
      <c r="D283" s="108">
        <v>15</v>
      </c>
      <c r="E283" s="108">
        <f t="shared" si="68"/>
        <v>22</v>
      </c>
      <c r="F283" s="104">
        <f t="shared" si="63"/>
        <v>2.9846696513363179E-3</v>
      </c>
      <c r="G283" s="70">
        <v>0</v>
      </c>
      <c r="H283" s="104">
        <f t="shared" si="64"/>
        <v>0</v>
      </c>
      <c r="I283" s="70">
        <v>0</v>
      </c>
      <c r="J283" s="104">
        <f t="shared" si="65"/>
        <v>0</v>
      </c>
      <c r="K283" s="75">
        <f>+(F283+H283+J283)/3</f>
        <v>9.9488988377877271E-4</v>
      </c>
      <c r="L283" s="106">
        <f t="shared" si="67"/>
        <v>1067.913609961927</v>
      </c>
    </row>
    <row r="284" spans="1:17" hidden="1">
      <c r="A284" s="42" t="s">
        <v>594</v>
      </c>
      <c r="B284" s="107" t="s">
        <v>419</v>
      </c>
      <c r="C284" s="108">
        <v>33</v>
      </c>
      <c r="D284" s="108">
        <v>3</v>
      </c>
      <c r="E284" s="108">
        <f t="shared" si="68"/>
        <v>36</v>
      </c>
      <c r="F284" s="104">
        <f t="shared" si="63"/>
        <v>4.884004884004884E-3</v>
      </c>
      <c r="G284" s="70">
        <v>31</v>
      </c>
      <c r="H284" s="104">
        <f t="shared" si="64"/>
        <v>6.0334760607240173E-3</v>
      </c>
      <c r="I284" s="70">
        <v>163</v>
      </c>
      <c r="J284" s="104">
        <f t="shared" si="65"/>
        <v>4.9198635718813192E-3</v>
      </c>
      <c r="K284" s="75">
        <f>+(F284+H284+J284)/3</f>
        <v>5.2791148388700729E-3</v>
      </c>
      <c r="L284" s="106">
        <f t="shared" si="67"/>
        <v>5666.5955468041739</v>
      </c>
    </row>
    <row r="285" spans="1:17" hidden="1">
      <c r="A285" s="42" t="s">
        <v>595</v>
      </c>
      <c r="B285" s="107" t="s">
        <v>420</v>
      </c>
      <c r="C285" s="108">
        <v>19</v>
      </c>
      <c r="D285" s="108">
        <v>25</v>
      </c>
      <c r="E285" s="108">
        <f t="shared" si="68"/>
        <v>44</v>
      </c>
      <c r="F285" s="104">
        <f t="shared" si="63"/>
        <v>5.9693393026726358E-3</v>
      </c>
      <c r="G285" s="70">
        <v>0</v>
      </c>
      <c r="H285" s="104">
        <f t="shared" si="64"/>
        <v>0</v>
      </c>
      <c r="I285" s="70">
        <v>34</v>
      </c>
      <c r="J285" s="104">
        <f t="shared" si="65"/>
        <v>1.0262292113126679E-3</v>
      </c>
      <c r="K285" s="75">
        <f t="shared" si="66"/>
        <v>2.3318561713284347E-3</v>
      </c>
      <c r="L285" s="106">
        <f t="shared" si="67"/>
        <v>2503.0116221275007</v>
      </c>
    </row>
    <row r="286" spans="1:17" hidden="1">
      <c r="A286" s="42" t="s">
        <v>596</v>
      </c>
      <c r="B286" s="107" t="s">
        <v>421</v>
      </c>
      <c r="C286" s="108">
        <v>0</v>
      </c>
      <c r="D286" s="108">
        <v>0</v>
      </c>
      <c r="E286" s="108">
        <f t="shared" si="68"/>
        <v>0</v>
      </c>
      <c r="F286" s="104">
        <f t="shared" si="63"/>
        <v>0</v>
      </c>
      <c r="G286" s="70">
        <v>0</v>
      </c>
      <c r="H286" s="104">
        <f t="shared" si="64"/>
        <v>0</v>
      </c>
      <c r="I286" s="70">
        <v>5</v>
      </c>
      <c r="J286" s="104">
        <f t="shared" si="65"/>
        <v>1.5091606048715705E-4</v>
      </c>
      <c r="K286" s="75">
        <f>+(F286+H286+J286)/3</f>
        <v>5.0305353495719018E-5</v>
      </c>
      <c r="L286" s="106">
        <f t="shared" si="67"/>
        <v>53.997706206418627</v>
      </c>
    </row>
    <row r="287" spans="1:17" hidden="1">
      <c r="A287" s="42" t="s">
        <v>422</v>
      </c>
      <c r="B287" s="107" t="s">
        <v>423</v>
      </c>
      <c r="C287" s="108">
        <v>0</v>
      </c>
      <c r="D287" s="108">
        <v>0</v>
      </c>
      <c r="E287" s="108">
        <f t="shared" si="68"/>
        <v>0</v>
      </c>
      <c r="F287" s="104">
        <f t="shared" si="63"/>
        <v>0</v>
      </c>
      <c r="G287" s="70">
        <v>566</v>
      </c>
      <c r="H287" s="104">
        <f t="shared" si="64"/>
        <v>0.11015959517321915</v>
      </c>
      <c r="I287" s="70">
        <v>4015</v>
      </c>
      <c r="J287" s="104">
        <f t="shared" si="65"/>
        <v>0.1211855965711871</v>
      </c>
      <c r="K287" s="75">
        <f>+(F287+H287+J287)/3</f>
        <v>7.7115063914802093E-2</v>
      </c>
      <c r="L287" s="106">
        <f t="shared" si="67"/>
        <v>82775.217268178763</v>
      </c>
    </row>
    <row r="288" spans="1:17" hidden="1">
      <c r="A288" s="42" t="s">
        <v>597</v>
      </c>
      <c r="B288" s="107" t="s">
        <v>598</v>
      </c>
      <c r="C288" s="108">
        <v>0</v>
      </c>
      <c r="D288" s="108">
        <v>0</v>
      </c>
      <c r="E288" s="108">
        <f t="shared" si="68"/>
        <v>0</v>
      </c>
      <c r="F288" s="104">
        <f t="shared" si="63"/>
        <v>0</v>
      </c>
      <c r="G288" s="70">
        <v>0</v>
      </c>
      <c r="H288" s="104">
        <f t="shared" si="64"/>
        <v>0</v>
      </c>
      <c r="I288" s="70">
        <v>0</v>
      </c>
      <c r="J288" s="104">
        <f t="shared" si="65"/>
        <v>0</v>
      </c>
      <c r="K288" s="75">
        <f>+(F288+H288+J288)/3</f>
        <v>0</v>
      </c>
      <c r="L288" s="106">
        <f t="shared" si="67"/>
        <v>0</v>
      </c>
    </row>
    <row r="289" spans="1:17" hidden="1">
      <c r="A289" s="42" t="s">
        <v>599</v>
      </c>
      <c r="B289" s="107" t="s">
        <v>600</v>
      </c>
      <c r="C289" s="108">
        <v>0</v>
      </c>
      <c r="D289" s="108">
        <v>0</v>
      </c>
      <c r="E289" s="108">
        <f t="shared" si="68"/>
        <v>0</v>
      </c>
      <c r="F289" s="104">
        <f t="shared" si="63"/>
        <v>0</v>
      </c>
      <c r="G289" s="70">
        <v>0</v>
      </c>
      <c r="H289" s="104">
        <f t="shared" si="64"/>
        <v>0</v>
      </c>
      <c r="I289" s="70">
        <v>0</v>
      </c>
      <c r="J289" s="104">
        <f t="shared" si="65"/>
        <v>0</v>
      </c>
      <c r="K289" s="75">
        <f t="shared" si="66"/>
        <v>0</v>
      </c>
      <c r="L289" s="106">
        <f t="shared" si="67"/>
        <v>0</v>
      </c>
    </row>
    <row r="290" spans="1:17" hidden="1">
      <c r="A290" s="42" t="s">
        <v>424</v>
      </c>
      <c r="B290" s="107" t="s">
        <v>425</v>
      </c>
      <c r="C290" s="108">
        <v>35</v>
      </c>
      <c r="D290" s="108">
        <v>0</v>
      </c>
      <c r="E290" s="108">
        <f t="shared" si="68"/>
        <v>35</v>
      </c>
      <c r="F290" s="104">
        <f t="shared" si="63"/>
        <v>4.7483380816714148E-3</v>
      </c>
      <c r="G290" s="70">
        <v>0</v>
      </c>
      <c r="H290" s="104">
        <f t="shared" si="64"/>
        <v>0</v>
      </c>
      <c r="I290" s="70">
        <v>877</v>
      </c>
      <c r="J290" s="104">
        <f t="shared" si="65"/>
        <v>2.6470677009447344E-2</v>
      </c>
      <c r="K290" s="75">
        <f t="shared" si="66"/>
        <v>1.0406338363706252E-2</v>
      </c>
      <c r="L290" s="106">
        <f t="shared" si="67"/>
        <v>11170.1511389998</v>
      </c>
    </row>
    <row r="291" spans="1:17" hidden="1">
      <c r="A291" s="42" t="s">
        <v>426</v>
      </c>
      <c r="B291" s="107" t="s">
        <v>427</v>
      </c>
      <c r="C291" s="108">
        <v>0</v>
      </c>
      <c r="D291" s="108">
        <v>0</v>
      </c>
      <c r="E291" s="108">
        <f t="shared" si="68"/>
        <v>0</v>
      </c>
      <c r="F291" s="104">
        <f t="shared" si="63"/>
        <v>0</v>
      </c>
      <c r="G291" s="70">
        <v>0</v>
      </c>
      <c r="H291" s="104">
        <f t="shared" si="64"/>
        <v>0</v>
      </c>
      <c r="I291" s="70">
        <v>32</v>
      </c>
      <c r="J291" s="104">
        <f t="shared" si="65"/>
        <v>9.6586278711780513E-4</v>
      </c>
      <c r="K291" s="75">
        <f>+(F291+H291+J291)/3</f>
        <v>3.2195426237260173E-4</v>
      </c>
      <c r="L291" s="106">
        <f t="shared" si="67"/>
        <v>345.5853197210792</v>
      </c>
    </row>
    <row r="292" spans="1:17" hidden="1">
      <c r="A292" s="42" t="s">
        <v>428</v>
      </c>
      <c r="B292" s="107" t="s">
        <v>429</v>
      </c>
      <c r="C292" s="108">
        <v>3</v>
      </c>
      <c r="D292" s="108">
        <v>0</v>
      </c>
      <c r="E292" s="108">
        <f t="shared" si="68"/>
        <v>3</v>
      </c>
      <c r="F292" s="104">
        <f t="shared" si="63"/>
        <v>4.0700040700040698E-4</v>
      </c>
      <c r="G292" s="70">
        <v>0</v>
      </c>
      <c r="H292" s="104">
        <f t="shared" si="64"/>
        <v>0</v>
      </c>
      <c r="I292" s="70">
        <v>15</v>
      </c>
      <c r="J292" s="104">
        <f t="shared" si="65"/>
        <v>4.5274818146147112E-4</v>
      </c>
      <c r="K292" s="75">
        <f t="shared" si="66"/>
        <v>2.8658286282062605E-4</v>
      </c>
      <c r="L292" s="106">
        <f t="shared" si="67"/>
        <v>307.61770179588228</v>
      </c>
    </row>
    <row r="293" spans="1:17" hidden="1">
      <c r="A293" s="42" t="s">
        <v>430</v>
      </c>
      <c r="B293" s="107" t="s">
        <v>431</v>
      </c>
      <c r="C293" s="108">
        <v>0</v>
      </c>
      <c r="D293" s="108">
        <v>0</v>
      </c>
      <c r="E293" s="108">
        <f t="shared" si="68"/>
        <v>0</v>
      </c>
      <c r="F293" s="104">
        <f t="shared" si="63"/>
        <v>0</v>
      </c>
      <c r="G293" s="70">
        <v>3</v>
      </c>
      <c r="H293" s="104">
        <f t="shared" si="64"/>
        <v>5.8388478007006617E-4</v>
      </c>
      <c r="I293" s="70">
        <v>34</v>
      </c>
      <c r="J293" s="104">
        <f t="shared" si="65"/>
        <v>1.0262292113126679E-3</v>
      </c>
      <c r="K293" s="75">
        <f t="shared" si="66"/>
        <v>5.3670466379424466E-4</v>
      </c>
      <c r="L293" s="106">
        <f t="shared" si="67"/>
        <v>576.09814346384769</v>
      </c>
    </row>
    <row r="294" spans="1:17" hidden="1">
      <c r="A294" s="42" t="s">
        <v>601</v>
      </c>
      <c r="B294" s="107" t="s">
        <v>432</v>
      </c>
      <c r="C294" s="108">
        <v>0</v>
      </c>
      <c r="D294" s="108">
        <v>0</v>
      </c>
      <c r="E294" s="108">
        <f t="shared" si="68"/>
        <v>0</v>
      </c>
      <c r="F294" s="104">
        <f t="shared" si="63"/>
        <v>0</v>
      </c>
      <c r="G294" s="70">
        <v>0</v>
      </c>
      <c r="H294" s="104">
        <f t="shared" si="64"/>
        <v>0</v>
      </c>
      <c r="I294" s="70">
        <v>218</v>
      </c>
      <c r="J294" s="104">
        <f t="shared" si="65"/>
        <v>6.5799402372400473E-3</v>
      </c>
      <c r="K294" s="75">
        <f>+(F294+H294+J294)/3</f>
        <v>2.1933134124133493E-3</v>
      </c>
      <c r="L294" s="106">
        <f t="shared" si="67"/>
        <v>2354.2999905998522</v>
      </c>
    </row>
    <row r="295" spans="1:17" hidden="1">
      <c r="A295" s="42" t="s">
        <v>602</v>
      </c>
      <c r="B295" s="107" t="s">
        <v>433</v>
      </c>
      <c r="C295" s="108">
        <v>13</v>
      </c>
      <c r="D295" s="108">
        <v>0</v>
      </c>
      <c r="E295" s="108">
        <f t="shared" si="68"/>
        <v>13</v>
      </c>
      <c r="F295" s="104">
        <f t="shared" si="63"/>
        <v>1.7636684303350969E-3</v>
      </c>
      <c r="G295" s="70">
        <v>30</v>
      </c>
      <c r="H295" s="104">
        <f t="shared" si="64"/>
        <v>5.8388478007006615E-3</v>
      </c>
      <c r="I295" s="70">
        <v>94</v>
      </c>
      <c r="J295" s="104">
        <f t="shared" si="65"/>
        <v>2.8372219371585526E-3</v>
      </c>
      <c r="K295" s="75">
        <f t="shared" si="66"/>
        <v>3.4799127227314371E-3</v>
      </c>
      <c r="L295" s="106">
        <f t="shared" si="67"/>
        <v>3735.3341497147285</v>
      </c>
    </row>
    <row r="296" spans="1:17" hidden="1">
      <c r="A296" s="42" t="s">
        <v>603</v>
      </c>
      <c r="B296" s="107" t="s">
        <v>434</v>
      </c>
      <c r="C296" s="108">
        <v>48</v>
      </c>
      <c r="D296" s="108">
        <v>48</v>
      </c>
      <c r="E296" s="108">
        <f t="shared" si="68"/>
        <v>96</v>
      </c>
      <c r="F296" s="104">
        <f t="shared" si="63"/>
        <v>1.3024013024013023E-2</v>
      </c>
      <c r="G296" s="70">
        <v>0</v>
      </c>
      <c r="H296" s="104">
        <f t="shared" si="64"/>
        <v>0</v>
      </c>
      <c r="I296" s="70">
        <v>0</v>
      </c>
      <c r="J296" s="104">
        <f t="shared" si="65"/>
        <v>0</v>
      </c>
      <c r="K296" s="75">
        <f>+(F296+H296+J296)/3</f>
        <v>4.3413376746710081E-3</v>
      </c>
      <c r="L296" s="106">
        <f t="shared" si="67"/>
        <v>4659.9866616520449</v>
      </c>
    </row>
    <row r="297" spans="1:17" hidden="1">
      <c r="A297" s="42" t="s">
        <v>604</v>
      </c>
      <c r="B297" s="107" t="s">
        <v>435</v>
      </c>
      <c r="C297" s="108">
        <v>9</v>
      </c>
      <c r="D297" s="108">
        <v>16</v>
      </c>
      <c r="E297" s="108">
        <f t="shared" si="68"/>
        <v>25</v>
      </c>
      <c r="F297" s="104">
        <f t="shared" si="63"/>
        <v>3.391670058336725E-3</v>
      </c>
      <c r="G297" s="70">
        <v>0</v>
      </c>
      <c r="H297" s="104">
        <f t="shared" si="64"/>
        <v>0</v>
      </c>
      <c r="I297" s="70">
        <v>0</v>
      </c>
      <c r="J297" s="104">
        <f t="shared" si="65"/>
        <v>0</v>
      </c>
      <c r="K297" s="75">
        <f t="shared" si="66"/>
        <v>1.1305566861122417E-3</v>
      </c>
      <c r="L297" s="106">
        <f t="shared" si="67"/>
        <v>1213.5381931385534</v>
      </c>
    </row>
    <row r="298" spans="1:17" hidden="1">
      <c r="A298" s="42" t="s">
        <v>605</v>
      </c>
      <c r="B298" s="107" t="s">
        <v>436</v>
      </c>
      <c r="C298" s="108">
        <v>61</v>
      </c>
      <c r="D298" s="108">
        <v>53</v>
      </c>
      <c r="E298" s="108">
        <f t="shared" si="68"/>
        <v>114</v>
      </c>
      <c r="F298" s="104">
        <f t="shared" si="63"/>
        <v>1.5466015466015465E-2</v>
      </c>
      <c r="G298" s="70">
        <v>0</v>
      </c>
      <c r="H298" s="104">
        <f t="shared" si="64"/>
        <v>0</v>
      </c>
      <c r="I298" s="70">
        <v>0</v>
      </c>
      <c r="J298" s="104">
        <f t="shared" si="65"/>
        <v>0</v>
      </c>
      <c r="K298" s="75">
        <f t="shared" si="66"/>
        <v>5.1553384886718215E-3</v>
      </c>
      <c r="L298" s="106">
        <f t="shared" si="67"/>
        <v>5533.7341607118024</v>
      </c>
    </row>
    <row r="299" spans="1:17" hidden="1">
      <c r="A299" s="42" t="s">
        <v>606</v>
      </c>
      <c r="B299" s="107" t="s">
        <v>437</v>
      </c>
      <c r="C299" s="108">
        <v>77</v>
      </c>
      <c r="D299" s="108">
        <v>48</v>
      </c>
      <c r="E299" s="108">
        <f t="shared" si="68"/>
        <v>125</v>
      </c>
      <c r="F299" s="104">
        <f t="shared" si="63"/>
        <v>1.6958350291683626E-2</v>
      </c>
      <c r="G299" s="70">
        <v>0</v>
      </c>
      <c r="H299" s="104">
        <f t="shared" si="64"/>
        <v>0</v>
      </c>
      <c r="I299" s="70">
        <v>91</v>
      </c>
      <c r="J299" s="104">
        <f t="shared" si="65"/>
        <v>2.746672300866258E-3</v>
      </c>
      <c r="K299" s="75">
        <f t="shared" si="66"/>
        <v>6.5683408641832941E-3</v>
      </c>
      <c r="L299" s="106">
        <f t="shared" si="67"/>
        <v>7050.4492186495854</v>
      </c>
    </row>
    <row r="300" spans="1:17" ht="15">
      <c r="A300"/>
      <c r="B300" s="111"/>
      <c r="C300" s="110">
        <f>SUM(C281:C299)</f>
        <v>656</v>
      </c>
      <c r="D300" s="110">
        <f t="shared" ref="D300:L300" si="69">SUM(D281:D299)</f>
        <v>431</v>
      </c>
      <c r="E300" s="110">
        <f t="shared" si="69"/>
        <v>1087</v>
      </c>
      <c r="F300" s="112">
        <f t="shared" si="69"/>
        <v>0.1474698141364808</v>
      </c>
      <c r="G300" s="110">
        <f t="shared" si="69"/>
        <v>643</v>
      </c>
      <c r="H300" s="112">
        <f t="shared" si="69"/>
        <v>0.12514597119501752</v>
      </c>
      <c r="I300" s="110">
        <f t="shared" si="69"/>
        <v>5758</v>
      </c>
      <c r="J300" s="112">
        <f t="shared" si="69"/>
        <v>0.17379493525701004</v>
      </c>
      <c r="K300" s="112">
        <f>(F300+H300+J300)/3</f>
        <v>0.1488035735295028</v>
      </c>
      <c r="L300" s="168">
        <f t="shared" si="69"/>
        <v>159725.57764841244</v>
      </c>
      <c r="Q300" s="107"/>
    </row>
    <row r="302" spans="1:17">
      <c r="A302" s="76" t="s">
        <v>24</v>
      </c>
      <c r="B302" s="72"/>
      <c r="C302" s="73"/>
      <c r="D302" s="73"/>
    </row>
    <row r="303" spans="1:17" hidden="1">
      <c r="A303" s="42" t="s">
        <v>608</v>
      </c>
      <c r="B303" s="107" t="s">
        <v>438</v>
      </c>
      <c r="C303" s="108">
        <v>0</v>
      </c>
      <c r="D303" s="108">
        <v>0</v>
      </c>
      <c r="E303" s="103">
        <f>C303+D303</f>
        <v>0</v>
      </c>
      <c r="F303" s="104">
        <f t="shared" ref="F303:F326" si="70">+E303/$E$341</f>
        <v>0</v>
      </c>
      <c r="G303" s="70">
        <v>0</v>
      </c>
      <c r="H303" s="104">
        <f t="shared" ref="H303:H326" si="71">+G303/$G$341</f>
        <v>0</v>
      </c>
      <c r="I303" s="70">
        <v>37</v>
      </c>
      <c r="J303" s="104">
        <f t="shared" ref="J303:J326" si="72">+I303/$I$341</f>
        <v>1.116778847604962E-3</v>
      </c>
      <c r="K303" s="75">
        <f t="shared" ref="K303:K326" si="73">+(F303+H303+J303)/3</f>
        <v>3.722596158683207E-4</v>
      </c>
      <c r="L303" s="106">
        <f t="shared" ref="L303:L326" si="74">K303*$L$1</f>
        <v>399.58302592749777</v>
      </c>
    </row>
    <row r="304" spans="1:17" hidden="1">
      <c r="A304" s="42" t="s">
        <v>609</v>
      </c>
      <c r="B304" s="107" t="s">
        <v>439</v>
      </c>
      <c r="C304" s="108">
        <v>0</v>
      </c>
      <c r="D304" s="108">
        <v>0</v>
      </c>
      <c r="E304" s="103">
        <f t="shared" ref="E304:E326" si="75">C304+D304</f>
        <v>0</v>
      </c>
      <c r="F304" s="104">
        <f t="shared" si="70"/>
        <v>0</v>
      </c>
      <c r="G304" s="70">
        <v>53</v>
      </c>
      <c r="H304" s="104">
        <f t="shared" si="71"/>
        <v>1.0315297781237836E-2</v>
      </c>
      <c r="I304" s="70">
        <v>53</v>
      </c>
      <c r="J304" s="104">
        <f t="shared" si="72"/>
        <v>1.5997102411638646E-3</v>
      </c>
      <c r="K304" s="75">
        <f t="shared" si="73"/>
        <v>3.9716693408005663E-3</v>
      </c>
      <c r="L304" s="106">
        <f t="shared" si="74"/>
        <v>4263.185114718256</v>
      </c>
    </row>
    <row r="305" spans="1:12" hidden="1">
      <c r="A305" s="42" t="s">
        <v>610</v>
      </c>
      <c r="B305" s="107" t="s">
        <v>611</v>
      </c>
      <c r="C305" s="108">
        <v>0</v>
      </c>
      <c r="D305" s="108">
        <v>0</v>
      </c>
      <c r="E305" s="103">
        <f t="shared" si="75"/>
        <v>0</v>
      </c>
      <c r="F305" s="104">
        <f t="shared" si="70"/>
        <v>0</v>
      </c>
      <c r="G305" s="70">
        <v>0</v>
      </c>
      <c r="H305" s="104">
        <f t="shared" si="71"/>
        <v>0</v>
      </c>
      <c r="I305" s="70">
        <v>0</v>
      </c>
      <c r="J305" s="104">
        <f t="shared" si="72"/>
        <v>0</v>
      </c>
      <c r="K305" s="75">
        <f t="shared" si="73"/>
        <v>0</v>
      </c>
      <c r="L305" s="106">
        <f t="shared" si="74"/>
        <v>0</v>
      </c>
    </row>
    <row r="306" spans="1:12" hidden="1">
      <c r="A306" s="42" t="s">
        <v>612</v>
      </c>
      <c r="B306" s="107" t="s">
        <v>440</v>
      </c>
      <c r="C306" s="108">
        <v>0</v>
      </c>
      <c r="D306" s="108">
        <v>0</v>
      </c>
      <c r="E306" s="103">
        <f t="shared" si="75"/>
        <v>0</v>
      </c>
      <c r="F306" s="104">
        <f t="shared" si="70"/>
        <v>0</v>
      </c>
      <c r="G306" s="70">
        <v>12</v>
      </c>
      <c r="H306" s="104">
        <f t="shared" si="71"/>
        <v>2.3355391202802647E-3</v>
      </c>
      <c r="I306" s="70">
        <v>81</v>
      </c>
      <c r="J306" s="104">
        <f t="shared" si="72"/>
        <v>2.444840179891944E-3</v>
      </c>
      <c r="K306" s="75">
        <f t="shared" si="73"/>
        <v>1.5934597667240696E-3</v>
      </c>
      <c r="L306" s="106">
        <f t="shared" si="74"/>
        <v>1710.417805584786</v>
      </c>
    </row>
    <row r="307" spans="1:12" hidden="1">
      <c r="A307" s="42" t="s">
        <v>613</v>
      </c>
      <c r="B307" s="107" t="s">
        <v>441</v>
      </c>
      <c r="C307" s="108">
        <v>0</v>
      </c>
      <c r="D307" s="108">
        <v>0</v>
      </c>
      <c r="E307" s="103">
        <f t="shared" si="75"/>
        <v>0</v>
      </c>
      <c r="F307" s="104">
        <f t="shared" si="70"/>
        <v>0</v>
      </c>
      <c r="G307" s="70">
        <v>238</v>
      </c>
      <c r="H307" s="104">
        <f t="shared" si="71"/>
        <v>4.632152588555858E-2</v>
      </c>
      <c r="I307" s="70">
        <v>488</v>
      </c>
      <c r="J307" s="104">
        <f t="shared" si="72"/>
        <v>1.4729407503546527E-2</v>
      </c>
      <c r="K307" s="75">
        <f t="shared" si="73"/>
        <v>2.0350311129701704E-2</v>
      </c>
      <c r="L307" s="106">
        <f t="shared" si="74"/>
        <v>21843.999599055744</v>
      </c>
    </row>
    <row r="308" spans="1:12" hidden="1">
      <c r="A308" s="42" t="s">
        <v>614</v>
      </c>
      <c r="B308" s="107" t="s">
        <v>442</v>
      </c>
      <c r="C308" s="108">
        <v>0</v>
      </c>
      <c r="D308" s="108">
        <v>0</v>
      </c>
      <c r="E308" s="103">
        <f t="shared" si="75"/>
        <v>0</v>
      </c>
      <c r="F308" s="104">
        <f t="shared" si="70"/>
        <v>0</v>
      </c>
      <c r="G308" s="70">
        <v>14</v>
      </c>
      <c r="H308" s="104">
        <f t="shared" si="71"/>
        <v>2.7247956403269754E-3</v>
      </c>
      <c r="I308" s="70">
        <v>89</v>
      </c>
      <c r="J308" s="104">
        <f t="shared" si="72"/>
        <v>2.6863058766713956E-3</v>
      </c>
      <c r="K308" s="75">
        <f t="shared" si="73"/>
        <v>1.8037005056661237E-3</v>
      </c>
      <c r="L308" s="106">
        <f t="shared" si="74"/>
        <v>1936.0899630218564</v>
      </c>
    </row>
    <row r="309" spans="1:12" hidden="1">
      <c r="A309" s="42" t="s">
        <v>615</v>
      </c>
      <c r="B309" s="107" t="s">
        <v>443</v>
      </c>
      <c r="C309" s="108">
        <v>0</v>
      </c>
      <c r="D309" s="108">
        <v>0</v>
      </c>
      <c r="E309" s="103">
        <f t="shared" si="75"/>
        <v>0</v>
      </c>
      <c r="F309" s="104">
        <f t="shared" si="70"/>
        <v>0</v>
      </c>
      <c r="G309" s="70">
        <v>0</v>
      </c>
      <c r="H309" s="104">
        <f t="shared" si="71"/>
        <v>0</v>
      </c>
      <c r="I309" s="70">
        <v>3</v>
      </c>
      <c r="J309" s="104">
        <f t="shared" si="72"/>
        <v>9.0549636292294221E-5</v>
      </c>
      <c r="K309" s="75">
        <f t="shared" si="73"/>
        <v>3.0183212097431407E-5</v>
      </c>
      <c r="L309" s="106">
        <f t="shared" si="74"/>
        <v>32.398623723851166</v>
      </c>
    </row>
    <row r="310" spans="1:12" hidden="1">
      <c r="A310" s="42" t="s">
        <v>444</v>
      </c>
      <c r="B310" s="107" t="s">
        <v>445</v>
      </c>
      <c r="C310" s="108">
        <v>0</v>
      </c>
      <c r="D310" s="108">
        <v>0</v>
      </c>
      <c r="E310" s="103">
        <f t="shared" si="75"/>
        <v>0</v>
      </c>
      <c r="F310" s="104">
        <f t="shared" si="70"/>
        <v>0</v>
      </c>
      <c r="G310" s="70">
        <v>33</v>
      </c>
      <c r="H310" s="104">
        <f t="shared" si="71"/>
        <v>6.422732580770728E-3</v>
      </c>
      <c r="I310" s="70">
        <v>148</v>
      </c>
      <c r="J310" s="104">
        <f t="shared" si="72"/>
        <v>4.4671153904198482E-3</v>
      </c>
      <c r="K310" s="75">
        <f t="shared" si="73"/>
        <v>3.6299493237301923E-3</v>
      </c>
      <c r="L310" s="106">
        <f t="shared" si="74"/>
        <v>3896.3832575722031</v>
      </c>
    </row>
    <row r="311" spans="1:12" hidden="1">
      <c r="A311" s="42" t="s">
        <v>446</v>
      </c>
      <c r="B311" s="107" t="s">
        <v>447</v>
      </c>
      <c r="C311" s="108">
        <v>0</v>
      </c>
      <c r="D311" s="108">
        <v>0</v>
      </c>
      <c r="E311" s="103">
        <f t="shared" si="75"/>
        <v>0</v>
      </c>
      <c r="F311" s="104">
        <f t="shared" si="70"/>
        <v>0</v>
      </c>
      <c r="G311" s="70">
        <v>0</v>
      </c>
      <c r="H311" s="104">
        <f t="shared" si="71"/>
        <v>0</v>
      </c>
      <c r="I311" s="70">
        <v>1</v>
      </c>
      <c r="J311" s="104">
        <f t="shared" si="72"/>
        <v>3.018321209743141E-5</v>
      </c>
      <c r="K311" s="75">
        <f>+(F311+H311+J311)/3</f>
        <v>1.0061070699143804E-5</v>
      </c>
      <c r="L311" s="106">
        <f t="shared" si="74"/>
        <v>10.799541241283725</v>
      </c>
    </row>
    <row r="312" spans="1:12" hidden="1">
      <c r="A312" s="42" t="s">
        <v>448</v>
      </c>
      <c r="B312" s="107" t="s">
        <v>449</v>
      </c>
      <c r="C312" s="108">
        <v>0</v>
      </c>
      <c r="D312" s="108">
        <v>0</v>
      </c>
      <c r="E312" s="103">
        <f t="shared" si="75"/>
        <v>0</v>
      </c>
      <c r="F312" s="104">
        <f t="shared" si="70"/>
        <v>0</v>
      </c>
      <c r="G312" s="70">
        <v>0</v>
      </c>
      <c r="H312" s="104">
        <f t="shared" si="71"/>
        <v>0</v>
      </c>
      <c r="I312" s="70">
        <v>5</v>
      </c>
      <c r="J312" s="104">
        <f t="shared" si="72"/>
        <v>1.5091606048715705E-4</v>
      </c>
      <c r="K312" s="75">
        <f>+(F312+H312+J312)/3</f>
        <v>5.0305353495719018E-5</v>
      </c>
      <c r="L312" s="106">
        <f t="shared" si="74"/>
        <v>53.997706206418627</v>
      </c>
    </row>
    <row r="313" spans="1:12" hidden="1">
      <c r="A313" s="42" t="s">
        <v>450</v>
      </c>
      <c r="B313" s="107" t="s">
        <v>451</v>
      </c>
      <c r="C313" s="108">
        <v>0</v>
      </c>
      <c r="D313" s="108">
        <v>0</v>
      </c>
      <c r="E313" s="103">
        <f t="shared" si="75"/>
        <v>0</v>
      </c>
      <c r="F313" s="104">
        <f t="shared" si="70"/>
        <v>0</v>
      </c>
      <c r="G313" s="70">
        <v>110</v>
      </c>
      <c r="H313" s="104">
        <f t="shared" si="71"/>
        <v>2.1409108602569091E-2</v>
      </c>
      <c r="I313" s="70">
        <v>31</v>
      </c>
      <c r="J313" s="104">
        <f t="shared" si="72"/>
        <v>9.3567957502037368E-4</v>
      </c>
      <c r="K313" s="75">
        <f t="shared" si="73"/>
        <v>7.4482627258631549E-3</v>
      </c>
      <c r="L313" s="106">
        <f t="shared" si="74"/>
        <v>7994.9562913538348</v>
      </c>
    </row>
    <row r="314" spans="1:12" hidden="1">
      <c r="A314" s="42" t="s">
        <v>452</v>
      </c>
      <c r="B314" s="107" t="s">
        <v>453</v>
      </c>
      <c r="C314" s="108">
        <v>0</v>
      </c>
      <c r="D314" s="108">
        <v>0</v>
      </c>
      <c r="E314" s="103">
        <f t="shared" si="75"/>
        <v>0</v>
      </c>
      <c r="F314" s="104">
        <f t="shared" si="70"/>
        <v>0</v>
      </c>
      <c r="G314" s="70">
        <v>0</v>
      </c>
      <c r="H314" s="104">
        <f t="shared" si="71"/>
        <v>0</v>
      </c>
      <c r="I314" s="70">
        <v>5</v>
      </c>
      <c r="J314" s="104">
        <f t="shared" si="72"/>
        <v>1.5091606048715705E-4</v>
      </c>
      <c r="K314" s="75">
        <f t="shared" si="73"/>
        <v>5.0305353495719018E-5</v>
      </c>
      <c r="L314" s="106">
        <f t="shared" si="74"/>
        <v>53.997706206418627</v>
      </c>
    </row>
    <row r="315" spans="1:12" hidden="1">
      <c r="A315" s="42" t="s">
        <v>616</v>
      </c>
      <c r="B315" s="107" t="s">
        <v>454</v>
      </c>
      <c r="C315" s="108">
        <v>22</v>
      </c>
      <c r="D315" s="108">
        <v>29</v>
      </c>
      <c r="E315" s="103">
        <f t="shared" si="75"/>
        <v>51</v>
      </c>
      <c r="F315" s="104">
        <f t="shared" si="70"/>
        <v>6.9190069190069193E-3</v>
      </c>
      <c r="G315" s="70">
        <v>63</v>
      </c>
      <c r="H315" s="104">
        <f t="shared" si="71"/>
        <v>1.226158038147139E-2</v>
      </c>
      <c r="I315" s="70">
        <v>403</v>
      </c>
      <c r="J315" s="104">
        <f t="shared" si="72"/>
        <v>1.2163834475264857E-2</v>
      </c>
      <c r="K315" s="75">
        <f t="shared" si="73"/>
        <v>1.0448140591914387E-2</v>
      </c>
      <c r="L315" s="106">
        <f t="shared" si="74"/>
        <v>11215.021600704211</v>
      </c>
    </row>
    <row r="316" spans="1:12" hidden="1">
      <c r="A316" s="42" t="s">
        <v>617</v>
      </c>
      <c r="B316" s="107" t="s">
        <v>455</v>
      </c>
      <c r="C316" s="108">
        <v>0</v>
      </c>
      <c r="D316" s="108">
        <v>0</v>
      </c>
      <c r="E316" s="103">
        <f t="shared" si="75"/>
        <v>0</v>
      </c>
      <c r="F316" s="104">
        <f t="shared" si="70"/>
        <v>0</v>
      </c>
      <c r="G316" s="70">
        <v>36</v>
      </c>
      <c r="H316" s="104">
        <f t="shared" si="71"/>
        <v>7.0066173608407945E-3</v>
      </c>
      <c r="I316" s="70">
        <v>180</v>
      </c>
      <c r="J316" s="104">
        <f t="shared" si="72"/>
        <v>5.4329781775376536E-3</v>
      </c>
      <c r="K316" s="75">
        <f t="shared" si="73"/>
        <v>4.1465318461261494E-3</v>
      </c>
      <c r="L316" s="106">
        <f t="shared" si="74"/>
        <v>4450.8823185534839</v>
      </c>
    </row>
    <row r="317" spans="1:12" hidden="1">
      <c r="A317" s="42" t="s">
        <v>618</v>
      </c>
      <c r="B317" s="107" t="s">
        <v>456</v>
      </c>
      <c r="C317" s="108">
        <v>0</v>
      </c>
      <c r="D317" s="108">
        <v>0</v>
      </c>
      <c r="E317" s="103">
        <f t="shared" si="75"/>
        <v>0</v>
      </c>
      <c r="F317" s="104">
        <f t="shared" si="70"/>
        <v>0</v>
      </c>
      <c r="G317" s="70">
        <v>0</v>
      </c>
      <c r="H317" s="104">
        <f t="shared" si="71"/>
        <v>0</v>
      </c>
      <c r="I317" s="70">
        <v>13</v>
      </c>
      <c r="J317" s="104">
        <f t="shared" si="72"/>
        <v>3.9238175726660833E-4</v>
      </c>
      <c r="K317" s="75">
        <f t="shared" si="73"/>
        <v>1.3079391908886944E-4</v>
      </c>
      <c r="L317" s="106">
        <f t="shared" si="74"/>
        <v>140.39403613668841</v>
      </c>
    </row>
    <row r="318" spans="1:12" hidden="1">
      <c r="A318" s="42" t="s">
        <v>619</v>
      </c>
      <c r="B318" s="107" t="s">
        <v>457</v>
      </c>
      <c r="C318" s="108">
        <v>2</v>
      </c>
      <c r="D318" s="108">
        <v>0</v>
      </c>
      <c r="E318" s="103">
        <f t="shared" si="75"/>
        <v>2</v>
      </c>
      <c r="F318" s="104">
        <f t="shared" si="70"/>
        <v>2.7133360466693801E-4</v>
      </c>
      <c r="G318" s="70">
        <v>110</v>
      </c>
      <c r="H318" s="104">
        <f t="shared" si="71"/>
        <v>2.1409108602569091E-2</v>
      </c>
      <c r="I318" s="70">
        <v>213</v>
      </c>
      <c r="J318" s="104">
        <f t="shared" si="72"/>
        <v>6.4290241767528903E-3</v>
      </c>
      <c r="K318" s="75">
        <f t="shared" si="73"/>
        <v>9.3698221279963061E-3</v>
      </c>
      <c r="L318" s="106">
        <f t="shared" si="74"/>
        <v>10057.555852718557</v>
      </c>
    </row>
    <row r="319" spans="1:12" hidden="1">
      <c r="A319" s="42" t="s">
        <v>620</v>
      </c>
      <c r="B319" s="107" t="s">
        <v>458</v>
      </c>
      <c r="C319" s="108">
        <v>0</v>
      </c>
      <c r="D319" s="108">
        <v>0</v>
      </c>
      <c r="E319" s="103">
        <f t="shared" si="75"/>
        <v>0</v>
      </c>
      <c r="F319" s="104">
        <f t="shared" si="70"/>
        <v>0</v>
      </c>
      <c r="G319" s="70">
        <v>0</v>
      </c>
      <c r="H319" s="104">
        <f t="shared" si="71"/>
        <v>0</v>
      </c>
      <c r="I319" s="70">
        <v>172</v>
      </c>
      <c r="J319" s="104">
        <f t="shared" si="72"/>
        <v>5.191512480758202E-3</v>
      </c>
      <c r="K319" s="75">
        <f t="shared" si="73"/>
        <v>1.7305041602527339E-3</v>
      </c>
      <c r="L319" s="106">
        <f t="shared" si="74"/>
        <v>1857.5210935008004</v>
      </c>
    </row>
    <row r="320" spans="1:12" hidden="1">
      <c r="A320" s="42" t="s">
        <v>621</v>
      </c>
      <c r="B320" s="107" t="s">
        <v>622</v>
      </c>
      <c r="C320" s="108">
        <v>0</v>
      </c>
      <c r="D320" s="108">
        <v>0</v>
      </c>
      <c r="E320" s="103">
        <f t="shared" si="75"/>
        <v>0</v>
      </c>
      <c r="F320" s="104">
        <f t="shared" si="70"/>
        <v>0</v>
      </c>
      <c r="G320" s="70">
        <v>0</v>
      </c>
      <c r="H320" s="104">
        <f t="shared" si="71"/>
        <v>0</v>
      </c>
      <c r="I320" s="70">
        <v>0</v>
      </c>
      <c r="J320" s="104">
        <f t="shared" si="72"/>
        <v>0</v>
      </c>
      <c r="K320" s="75">
        <f t="shared" si="73"/>
        <v>0</v>
      </c>
      <c r="L320" s="106">
        <f t="shared" si="74"/>
        <v>0</v>
      </c>
    </row>
    <row r="321" spans="1:17" hidden="1">
      <c r="A321" s="42" t="s">
        <v>623</v>
      </c>
      <c r="B321" s="107" t="s">
        <v>459</v>
      </c>
      <c r="C321" s="108">
        <v>0</v>
      </c>
      <c r="D321" s="108">
        <v>0</v>
      </c>
      <c r="E321" s="103">
        <f t="shared" si="75"/>
        <v>0</v>
      </c>
      <c r="F321" s="104">
        <f t="shared" si="70"/>
        <v>0</v>
      </c>
      <c r="G321" s="70">
        <v>0</v>
      </c>
      <c r="H321" s="104">
        <f t="shared" si="71"/>
        <v>0</v>
      </c>
      <c r="I321" s="70">
        <v>45</v>
      </c>
      <c r="J321" s="104">
        <f t="shared" si="72"/>
        <v>1.3582445443844134E-3</v>
      </c>
      <c r="K321" s="75">
        <f>+(F321+H321+J321)/3</f>
        <v>4.5274818146147112E-4</v>
      </c>
      <c r="L321" s="106">
        <f t="shared" si="74"/>
        <v>485.97935585776759</v>
      </c>
    </row>
    <row r="322" spans="1:17" hidden="1">
      <c r="A322" s="42" t="s">
        <v>624</v>
      </c>
      <c r="B322" s="107" t="s">
        <v>460</v>
      </c>
      <c r="C322" s="108">
        <v>0</v>
      </c>
      <c r="D322" s="108">
        <v>0</v>
      </c>
      <c r="E322" s="103">
        <v>0</v>
      </c>
      <c r="F322" s="104">
        <f t="shared" si="70"/>
        <v>0</v>
      </c>
      <c r="G322" s="70">
        <v>0</v>
      </c>
      <c r="H322" s="104">
        <f t="shared" si="71"/>
        <v>0</v>
      </c>
      <c r="I322" s="70">
        <v>4</v>
      </c>
      <c r="J322" s="104">
        <f t="shared" si="72"/>
        <v>1.2073284838972564E-4</v>
      </c>
      <c r="K322" s="75">
        <f t="shared" si="73"/>
        <v>4.0244282796575216E-5</v>
      </c>
      <c r="L322" s="106">
        <f t="shared" si="74"/>
        <v>43.1981649651349</v>
      </c>
    </row>
    <row r="323" spans="1:17" hidden="1">
      <c r="A323" s="42" t="s">
        <v>625</v>
      </c>
      <c r="B323" s="107" t="s">
        <v>461</v>
      </c>
      <c r="C323" s="108">
        <v>0</v>
      </c>
      <c r="D323" s="108">
        <v>0</v>
      </c>
      <c r="E323" s="103">
        <v>0</v>
      </c>
      <c r="F323" s="104">
        <f t="shared" si="70"/>
        <v>0</v>
      </c>
      <c r="G323" s="70">
        <v>0</v>
      </c>
      <c r="H323" s="104">
        <f t="shared" si="71"/>
        <v>0</v>
      </c>
      <c r="I323" s="70">
        <v>256</v>
      </c>
      <c r="J323" s="104">
        <f t="shared" si="72"/>
        <v>7.726902296942441E-3</v>
      </c>
      <c r="K323" s="75">
        <f t="shared" si="73"/>
        <v>2.5756340989808138E-3</v>
      </c>
      <c r="L323" s="106">
        <f t="shared" si="74"/>
        <v>2764.6825577686336</v>
      </c>
    </row>
    <row r="324" spans="1:17" ht="24" hidden="1" customHeight="1">
      <c r="A324" s="42" t="s">
        <v>626</v>
      </c>
      <c r="B324" s="127" t="s">
        <v>462</v>
      </c>
      <c r="C324" s="108">
        <v>61</v>
      </c>
      <c r="D324" s="108">
        <v>51</v>
      </c>
      <c r="E324" s="103">
        <f t="shared" si="75"/>
        <v>112</v>
      </c>
      <c r="F324" s="104">
        <f t="shared" si="70"/>
        <v>1.5194681861348529E-2</v>
      </c>
      <c r="G324" s="70">
        <v>28</v>
      </c>
      <c r="H324" s="104">
        <f t="shared" si="71"/>
        <v>5.4495912806539508E-3</v>
      </c>
      <c r="I324" s="70">
        <v>179</v>
      </c>
      <c r="J324" s="104">
        <f t="shared" si="72"/>
        <v>5.4027949654402224E-3</v>
      </c>
      <c r="K324" s="75">
        <f t="shared" si="73"/>
        <v>8.682356035814234E-3</v>
      </c>
      <c r="L324" s="106">
        <f t="shared" si="74"/>
        <v>9319.630572545715</v>
      </c>
    </row>
    <row r="325" spans="1:17" hidden="1">
      <c r="A325" s="42" t="s">
        <v>463</v>
      </c>
      <c r="B325" s="107" t="s">
        <v>464</v>
      </c>
      <c r="C325" s="108">
        <v>0</v>
      </c>
      <c r="D325" s="108">
        <v>0</v>
      </c>
      <c r="E325" s="103">
        <f t="shared" si="75"/>
        <v>0</v>
      </c>
      <c r="F325" s="104">
        <f t="shared" si="70"/>
        <v>0</v>
      </c>
      <c r="G325" s="70">
        <v>0</v>
      </c>
      <c r="H325" s="104">
        <f t="shared" si="71"/>
        <v>0</v>
      </c>
      <c r="I325" s="70">
        <v>16</v>
      </c>
      <c r="J325" s="104">
        <f t="shared" si="72"/>
        <v>4.8293139355890256E-4</v>
      </c>
      <c r="K325" s="75">
        <f t="shared" si="73"/>
        <v>1.6097713118630086E-4</v>
      </c>
      <c r="L325" s="106">
        <f t="shared" si="74"/>
        <v>172.7926598605396</v>
      </c>
    </row>
    <row r="326" spans="1:17" hidden="1">
      <c r="A326" s="42" t="s">
        <v>465</v>
      </c>
      <c r="B326" s="107" t="s">
        <v>466</v>
      </c>
      <c r="C326" s="108">
        <v>0</v>
      </c>
      <c r="D326" s="108">
        <v>0</v>
      </c>
      <c r="E326" s="103">
        <f t="shared" si="75"/>
        <v>0</v>
      </c>
      <c r="F326" s="104">
        <f t="shared" si="70"/>
        <v>0</v>
      </c>
      <c r="G326" s="70">
        <v>0</v>
      </c>
      <c r="H326" s="104">
        <f t="shared" si="71"/>
        <v>0</v>
      </c>
      <c r="I326" s="70">
        <v>73</v>
      </c>
      <c r="J326" s="104">
        <f t="shared" si="72"/>
        <v>2.2033744831124929E-3</v>
      </c>
      <c r="K326" s="75">
        <f t="shared" si="73"/>
        <v>7.3445816103749758E-4</v>
      </c>
      <c r="L326" s="106">
        <f t="shared" si="74"/>
        <v>788.36651061371185</v>
      </c>
    </row>
    <row r="327" spans="1:17" ht="15">
      <c r="A327"/>
      <c r="B327" s="111"/>
      <c r="C327" s="110">
        <f>SUM(C303:C326)</f>
        <v>85</v>
      </c>
      <c r="D327" s="110">
        <f t="shared" ref="D327:L327" si="76">SUM(D303:D326)</f>
        <v>80</v>
      </c>
      <c r="E327" s="110">
        <f t="shared" si="76"/>
        <v>165</v>
      </c>
      <c r="F327" s="112">
        <f t="shared" si="76"/>
        <v>2.2385022385022386E-2</v>
      </c>
      <c r="G327" s="110">
        <f t="shared" si="76"/>
        <v>697</v>
      </c>
      <c r="H327" s="112">
        <f t="shared" si="76"/>
        <v>0.13565589723627869</v>
      </c>
      <c r="I327" s="110">
        <f t="shared" si="76"/>
        <v>2495</v>
      </c>
      <c r="J327" s="112">
        <f t="shared" si="76"/>
        <v>7.5307114183091342E-2</v>
      </c>
      <c r="K327" s="112">
        <f>(F327+H327+J327)/3</f>
        <v>7.778267793479747E-2</v>
      </c>
      <c r="L327" s="168">
        <f t="shared" si="76"/>
        <v>83491.8333578374</v>
      </c>
      <c r="Q327" s="107"/>
    </row>
    <row r="329" spans="1:17">
      <c r="I329" s="76"/>
      <c r="L329" s="106">
        <f>L327+L300+L278+L260+L251+L161+L113+L70+L53+L25</f>
        <v>1073398.8025949134</v>
      </c>
    </row>
    <row r="330" spans="1:17">
      <c r="A330" s="76" t="s">
        <v>627</v>
      </c>
      <c r="B330" s="72"/>
      <c r="C330" s="73"/>
      <c r="D330" s="73"/>
    </row>
    <row r="331" spans="1:17" s="172" customFormat="1" hidden="1">
      <c r="A331" s="172" t="s">
        <v>628</v>
      </c>
      <c r="B331" s="173" t="s">
        <v>629</v>
      </c>
      <c r="C331" s="174">
        <v>0</v>
      </c>
      <c r="D331" s="174">
        <v>0</v>
      </c>
      <c r="E331" s="103">
        <f>C331+D331</f>
        <v>0</v>
      </c>
      <c r="F331" s="175"/>
      <c r="G331" s="172">
        <v>0</v>
      </c>
      <c r="H331" s="175"/>
      <c r="I331" s="172">
        <v>0</v>
      </c>
      <c r="J331" s="175">
        <v>0</v>
      </c>
      <c r="K331" s="176"/>
      <c r="L331" s="177"/>
    </row>
    <row r="332" spans="1:17" s="172" customFormat="1" hidden="1">
      <c r="A332" s="172" t="s">
        <v>630</v>
      </c>
      <c r="B332" s="173" t="s">
        <v>631</v>
      </c>
      <c r="C332" s="174">
        <v>0</v>
      </c>
      <c r="D332" s="174">
        <v>0</v>
      </c>
      <c r="E332" s="103">
        <f t="shared" ref="E332:E338" si="77">C332+D332</f>
        <v>0</v>
      </c>
      <c r="F332" s="175"/>
      <c r="G332" s="172">
        <v>0</v>
      </c>
      <c r="H332" s="175"/>
      <c r="I332" s="172">
        <v>5</v>
      </c>
      <c r="J332" s="175"/>
      <c r="K332" s="176"/>
      <c r="L332" s="178"/>
    </row>
    <row r="333" spans="1:17" s="172" customFormat="1" hidden="1">
      <c r="A333" s="172" t="s">
        <v>632</v>
      </c>
      <c r="B333" s="173" t="s">
        <v>633</v>
      </c>
      <c r="C333" s="174">
        <v>0</v>
      </c>
      <c r="D333" s="174">
        <v>0</v>
      </c>
      <c r="E333" s="103">
        <f t="shared" si="77"/>
        <v>0</v>
      </c>
      <c r="F333" s="175"/>
      <c r="G333" s="172">
        <v>0</v>
      </c>
      <c r="H333" s="175"/>
      <c r="I333" s="172">
        <v>0</v>
      </c>
      <c r="J333" s="175"/>
      <c r="K333" s="176"/>
      <c r="L333" s="178"/>
    </row>
    <row r="334" spans="1:17" s="172" customFormat="1" hidden="1">
      <c r="A334" s="172" t="s">
        <v>634</v>
      </c>
      <c r="B334" s="173" t="s">
        <v>635</v>
      </c>
      <c r="C334" s="174">
        <v>0</v>
      </c>
      <c r="D334" s="174">
        <v>0</v>
      </c>
      <c r="E334" s="103">
        <f t="shared" si="77"/>
        <v>0</v>
      </c>
      <c r="F334" s="175"/>
      <c r="G334" s="172">
        <v>0</v>
      </c>
      <c r="H334" s="175"/>
      <c r="I334" s="172">
        <v>0</v>
      </c>
      <c r="J334" s="175"/>
      <c r="K334" s="179"/>
      <c r="L334" s="178"/>
    </row>
    <row r="335" spans="1:17" s="172" customFormat="1" hidden="1">
      <c r="A335" s="172" t="s">
        <v>636</v>
      </c>
      <c r="B335" s="173" t="s">
        <v>637</v>
      </c>
      <c r="C335" s="174">
        <v>67</v>
      </c>
      <c r="D335" s="174">
        <v>37</v>
      </c>
      <c r="E335" s="103">
        <f t="shared" si="77"/>
        <v>104</v>
      </c>
      <c r="F335" s="175"/>
      <c r="G335" s="172">
        <v>0</v>
      </c>
      <c r="H335" s="175"/>
      <c r="I335" s="172">
        <v>107</v>
      </c>
      <c r="J335" s="175"/>
      <c r="K335" s="179"/>
      <c r="L335" s="178"/>
    </row>
    <row r="336" spans="1:17" s="172" customFormat="1" hidden="1">
      <c r="A336" s="172" t="s">
        <v>638</v>
      </c>
      <c r="B336" s="173" t="s">
        <v>639</v>
      </c>
      <c r="C336" s="174">
        <v>0</v>
      </c>
      <c r="D336" s="174">
        <v>0</v>
      </c>
      <c r="E336" s="103">
        <f t="shared" si="77"/>
        <v>0</v>
      </c>
      <c r="F336" s="175"/>
      <c r="G336" s="172">
        <v>0</v>
      </c>
      <c r="H336" s="175"/>
      <c r="I336" s="172">
        <v>9</v>
      </c>
      <c r="J336" s="175"/>
      <c r="K336" s="179"/>
      <c r="L336" s="178"/>
    </row>
    <row r="337" spans="1:17" s="172" customFormat="1" hidden="1">
      <c r="A337" s="172" t="s">
        <v>640</v>
      </c>
      <c r="B337" s="173" t="s">
        <v>641</v>
      </c>
      <c r="C337" s="174">
        <v>0</v>
      </c>
      <c r="D337" s="174">
        <v>0</v>
      </c>
      <c r="E337" s="103">
        <f t="shared" si="77"/>
        <v>0</v>
      </c>
      <c r="F337" s="175"/>
      <c r="G337" s="172">
        <v>0</v>
      </c>
      <c r="H337" s="175"/>
      <c r="I337" s="172">
        <v>13</v>
      </c>
      <c r="J337" s="175"/>
      <c r="K337" s="179"/>
      <c r="L337" s="178"/>
    </row>
    <row r="338" spans="1:17" s="172" customFormat="1" hidden="1">
      <c r="A338" s="172" t="s">
        <v>642</v>
      </c>
      <c r="B338" s="173" t="s">
        <v>643</v>
      </c>
      <c r="C338" s="174">
        <v>10</v>
      </c>
      <c r="D338" s="174">
        <v>9</v>
      </c>
      <c r="E338" s="103">
        <f t="shared" si="77"/>
        <v>19</v>
      </c>
      <c r="F338" s="175"/>
      <c r="G338" s="172">
        <v>6</v>
      </c>
      <c r="H338" s="175"/>
      <c r="I338" s="172">
        <v>35</v>
      </c>
      <c r="J338" s="175"/>
      <c r="K338" s="179"/>
      <c r="L338" s="178"/>
    </row>
    <row r="339" spans="1:17" s="184" customFormat="1">
      <c r="A339" s="180" t="s">
        <v>644</v>
      </c>
      <c r="B339" s="181"/>
      <c r="C339" s="180">
        <f>SUM(C331:C338)</f>
        <v>77</v>
      </c>
      <c r="D339" s="180">
        <f t="shared" ref="D339:L339" si="78">SUM(D331:D338)</f>
        <v>46</v>
      </c>
      <c r="E339" s="180">
        <f t="shared" si="78"/>
        <v>123</v>
      </c>
      <c r="F339" s="182">
        <f t="shared" si="78"/>
        <v>0</v>
      </c>
      <c r="G339" s="180">
        <f t="shared" si="78"/>
        <v>6</v>
      </c>
      <c r="H339" s="182">
        <f t="shared" si="78"/>
        <v>0</v>
      </c>
      <c r="I339" s="180">
        <f t="shared" si="78"/>
        <v>169</v>
      </c>
      <c r="J339" s="182">
        <f t="shared" si="78"/>
        <v>0</v>
      </c>
      <c r="K339" s="180">
        <f t="shared" si="78"/>
        <v>0</v>
      </c>
      <c r="L339" s="183">
        <f t="shared" si="78"/>
        <v>0</v>
      </c>
    </row>
    <row r="340" spans="1:17">
      <c r="A340" s="185" t="s">
        <v>37</v>
      </c>
      <c r="C340" s="186">
        <f>C339+C327+C300+C278+C260+C251+C161+C113+C70+C53+C25</f>
        <v>5299</v>
      </c>
      <c r="D340" s="186">
        <f>D339+D327+D300+D278+D260+D251+D161+D113+D70+D53+D25</f>
        <v>2195</v>
      </c>
      <c r="E340" s="74">
        <f>E339+E327+E300+E278+E260+E251+E161+E113+E70+E53+E25</f>
        <v>7494</v>
      </c>
      <c r="F340" s="75">
        <f>F339+F327+F300+F278+F260+F251+F161+F113+F70+F53+F25</f>
        <v>0.99999999999999989</v>
      </c>
      <c r="G340" s="76">
        <f>G339+G327+G300+G278+G260+G251+G161+G113+G70+G53+G25</f>
        <v>5144</v>
      </c>
      <c r="H340" s="75">
        <f t="shared" ref="H340:K340" si="79">H339+H327+H300+H278+H260+H251+H161+H113+H70+H53+H25</f>
        <v>1.0000000000000002</v>
      </c>
      <c r="I340" s="76">
        <f>I339+I327+I300+I278+I260+I251+I161+I113+I70+I53+I25</f>
        <v>33300</v>
      </c>
      <c r="J340" s="75">
        <f t="shared" si="79"/>
        <v>0.99999999999999989</v>
      </c>
      <c r="K340" s="75">
        <f t="shared" si="79"/>
        <v>1</v>
      </c>
      <c r="Q340" s="107"/>
    </row>
    <row r="341" spans="1:17">
      <c r="A341" s="186" t="s">
        <v>645</v>
      </c>
      <c r="C341" s="186">
        <f>C327+C300+C278+C260+C251+C161+C113+C70+C53+C25</f>
        <v>5222</v>
      </c>
      <c r="D341" s="186">
        <f t="shared" ref="D341:J341" si="80">D327+D300+D278+D260+D251+D161+D113+D70+D53+D25</f>
        <v>2149</v>
      </c>
      <c r="E341" s="186">
        <f t="shared" si="80"/>
        <v>7371</v>
      </c>
      <c r="F341" s="187">
        <f t="shared" si="80"/>
        <v>0.99999999999999989</v>
      </c>
      <c r="G341" s="186">
        <f t="shared" si="80"/>
        <v>5138</v>
      </c>
      <c r="H341" s="187">
        <f t="shared" si="80"/>
        <v>1.0000000000000002</v>
      </c>
      <c r="I341" s="186">
        <f t="shared" si="80"/>
        <v>33131</v>
      </c>
      <c r="J341" s="187">
        <f t="shared" si="80"/>
        <v>0.99999999999999989</v>
      </c>
    </row>
    <row r="342" spans="1:17">
      <c r="A342" s="188" t="s">
        <v>646</v>
      </c>
      <c r="C342" s="188">
        <f>C340-C341</f>
        <v>77</v>
      </c>
      <c r="D342" s="188">
        <f>D340-D341</f>
        <v>46</v>
      </c>
      <c r="E342" s="189">
        <f>E340-E341</f>
        <v>123</v>
      </c>
      <c r="F342" s="175">
        <f>(E340-E341)/E340</f>
        <v>1.6413130504403524E-2</v>
      </c>
      <c r="G342" s="172">
        <f>G340-G341</f>
        <v>6</v>
      </c>
      <c r="H342" s="175">
        <f>(G340-G341)/G340</f>
        <v>1.1664074650077762E-3</v>
      </c>
      <c r="I342" s="172">
        <f>I340-I341</f>
        <v>169</v>
      </c>
      <c r="J342" s="175">
        <f>(I340-I341)/I340</f>
        <v>5.0750750750750747E-3</v>
      </c>
    </row>
    <row r="343" spans="1:17">
      <c r="A343" s="190" t="s">
        <v>647</v>
      </c>
    </row>
    <row r="344" spans="1:17">
      <c r="A344" s="190" t="s">
        <v>648</v>
      </c>
      <c r="B344" s="191"/>
      <c r="G344" s="70" t="s">
        <v>649</v>
      </c>
      <c r="J344" s="104" t="s">
        <v>650</v>
      </c>
    </row>
    <row r="345" spans="1:17">
      <c r="G345" s="70" t="s">
        <v>651</v>
      </c>
      <c r="J345" s="104" t="s">
        <v>652</v>
      </c>
    </row>
    <row r="346" spans="1:17">
      <c r="G346" s="70" t="s">
        <v>653</v>
      </c>
      <c r="J346" s="104" t="s">
        <v>654</v>
      </c>
    </row>
    <row r="348" spans="1:17" ht="15">
      <c r="K348" s="150"/>
    </row>
  </sheetData>
  <autoFilter ref="A2:Q347">
    <filterColumn colId="1">
      <filters blank="1"/>
    </filterColumn>
  </autoFilter>
  <mergeCells count="1">
    <mergeCell ref="L2:L3"/>
  </mergeCells>
  <pageMargins left="0.37" right="0.75" top="0.41" bottom="0.39" header="0.31" footer="0.21"/>
  <pageSetup scale="73" fitToHeight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zoomScale="120" zoomScaleNormal="12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41" style="42" bestFit="1" customWidth="1"/>
    <col min="2" max="2" width="12.7109375" style="107" bestFit="1" customWidth="1"/>
    <col min="3" max="3" width="8.7109375" style="139" bestFit="1" customWidth="1"/>
    <col min="4" max="4" width="8.140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50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591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>
      <c r="A7" s="70" t="s">
        <v>591</v>
      </c>
      <c r="B7" s="107" t="s">
        <v>416</v>
      </c>
      <c r="C7" s="139">
        <v>351</v>
      </c>
      <c r="D7" s="139">
        <v>223</v>
      </c>
      <c r="E7" s="139">
        <v>574</v>
      </c>
      <c r="F7" s="104">
        <v>7.7872744539411204E-2</v>
      </c>
      <c r="G7" s="140">
        <v>8</v>
      </c>
      <c r="H7" s="104">
        <v>1.557026080186843E-3</v>
      </c>
      <c r="I7" s="140">
        <v>77</v>
      </c>
      <c r="J7" s="104">
        <v>2.3241073315022186E-3</v>
      </c>
      <c r="K7" s="75">
        <v>2.7251292650366757E-2</v>
      </c>
      <c r="L7" s="106">
        <f>K7*$L$5</f>
        <v>29251.504900067233</v>
      </c>
    </row>
    <row r="8" spans="1:12">
      <c r="A8" s="70" t="s">
        <v>592</v>
      </c>
      <c r="B8" s="107" t="s">
        <v>417</v>
      </c>
      <c r="C8" s="139">
        <v>0</v>
      </c>
      <c r="D8" s="139">
        <v>0</v>
      </c>
      <c r="E8" s="139">
        <v>0</v>
      </c>
      <c r="F8" s="104">
        <v>0</v>
      </c>
      <c r="G8" s="140">
        <v>5</v>
      </c>
      <c r="H8" s="104">
        <v>9.7314130011677698E-4</v>
      </c>
      <c r="I8" s="140">
        <v>103</v>
      </c>
      <c r="J8" s="104">
        <v>3.108870846035435E-3</v>
      </c>
      <c r="K8" s="75">
        <v>1.3606707153840708E-3</v>
      </c>
      <c r="L8" s="106">
        <f t="shared" ref="L8:L23" si="0">K8*$L$5</f>
        <v>1460.5423166192254</v>
      </c>
    </row>
    <row r="9" spans="1:12">
      <c r="A9" s="70" t="s">
        <v>593</v>
      </c>
      <c r="B9" s="107" t="s">
        <v>418</v>
      </c>
      <c r="C9" s="139">
        <v>7</v>
      </c>
      <c r="D9" s="139">
        <v>15</v>
      </c>
      <c r="E9" s="139">
        <v>22</v>
      </c>
      <c r="F9" s="104">
        <v>2.9846696513363179E-3</v>
      </c>
      <c r="G9" s="140">
        <v>0</v>
      </c>
      <c r="H9" s="104">
        <v>0</v>
      </c>
      <c r="I9" s="140">
        <v>0</v>
      </c>
      <c r="J9" s="104">
        <v>0</v>
      </c>
      <c r="K9" s="75">
        <v>9.9488988377877271E-4</v>
      </c>
      <c r="L9" s="106">
        <f t="shared" si="0"/>
        <v>1067.913609961927</v>
      </c>
    </row>
    <row r="10" spans="1:12">
      <c r="A10" s="70" t="s">
        <v>594</v>
      </c>
      <c r="B10" s="107" t="s">
        <v>419</v>
      </c>
      <c r="C10" s="139">
        <v>33</v>
      </c>
      <c r="D10" s="139">
        <v>3</v>
      </c>
      <c r="E10" s="139">
        <v>36</v>
      </c>
      <c r="F10" s="104">
        <v>4.884004884004884E-3</v>
      </c>
      <c r="G10" s="140">
        <v>31</v>
      </c>
      <c r="H10" s="104">
        <v>6.0334760607240173E-3</v>
      </c>
      <c r="I10" s="140">
        <v>163</v>
      </c>
      <c r="J10" s="104">
        <v>4.9198635718813192E-3</v>
      </c>
      <c r="K10" s="75">
        <v>5.2791148388700729E-3</v>
      </c>
      <c r="L10" s="106">
        <f t="shared" si="0"/>
        <v>5666.5955468041739</v>
      </c>
    </row>
    <row r="11" spans="1:12">
      <c r="A11" s="70" t="s">
        <v>595</v>
      </c>
      <c r="B11" s="107" t="s">
        <v>420</v>
      </c>
      <c r="C11" s="139">
        <v>19</v>
      </c>
      <c r="D11" s="139">
        <v>25</v>
      </c>
      <c r="E11" s="139">
        <v>44</v>
      </c>
      <c r="F11" s="104">
        <v>5.9693393026726358E-3</v>
      </c>
      <c r="G11" s="140">
        <v>0</v>
      </c>
      <c r="H11" s="104">
        <v>0</v>
      </c>
      <c r="I11" s="140">
        <v>34</v>
      </c>
      <c r="J11" s="104">
        <v>1.0262292113126679E-3</v>
      </c>
      <c r="K11" s="75">
        <v>2.3318561713284347E-3</v>
      </c>
      <c r="L11" s="106">
        <f t="shared" si="0"/>
        <v>2503.0116221275007</v>
      </c>
    </row>
    <row r="12" spans="1:12">
      <c r="A12" s="70" t="s">
        <v>596</v>
      </c>
      <c r="B12" s="107" t="s">
        <v>421</v>
      </c>
      <c r="C12" s="139">
        <v>0</v>
      </c>
      <c r="D12" s="139">
        <v>0</v>
      </c>
      <c r="E12" s="139">
        <v>0</v>
      </c>
      <c r="F12" s="104">
        <v>0</v>
      </c>
      <c r="G12" s="140">
        <v>0</v>
      </c>
      <c r="H12" s="104">
        <v>0</v>
      </c>
      <c r="I12" s="140">
        <v>5</v>
      </c>
      <c r="J12" s="104">
        <v>1.5091606048715705E-4</v>
      </c>
      <c r="K12" s="75">
        <v>5.0305353495719018E-5</v>
      </c>
      <c r="L12" s="106">
        <f t="shared" si="0"/>
        <v>53.997706206418627</v>
      </c>
    </row>
    <row r="13" spans="1:12">
      <c r="A13" s="70" t="s">
        <v>422</v>
      </c>
      <c r="B13" s="107" t="s">
        <v>423</v>
      </c>
      <c r="C13" s="139">
        <v>0</v>
      </c>
      <c r="D13" s="139">
        <v>0</v>
      </c>
      <c r="E13" s="139">
        <v>0</v>
      </c>
      <c r="F13" s="104">
        <v>0</v>
      </c>
      <c r="G13" s="140">
        <v>566</v>
      </c>
      <c r="H13" s="104">
        <v>0.11015959517321915</v>
      </c>
      <c r="I13" s="140">
        <v>4015</v>
      </c>
      <c r="J13" s="104">
        <v>0.1211855965711871</v>
      </c>
      <c r="K13" s="75">
        <v>7.7115063914802093E-2</v>
      </c>
      <c r="L13" s="106">
        <f t="shared" si="0"/>
        <v>82775.217268178763</v>
      </c>
    </row>
    <row r="14" spans="1:12">
      <c r="A14" s="70" t="s">
        <v>424</v>
      </c>
      <c r="B14" s="107" t="s">
        <v>425</v>
      </c>
      <c r="C14" s="139">
        <v>35</v>
      </c>
      <c r="D14" s="139">
        <v>0</v>
      </c>
      <c r="E14" s="139">
        <v>35</v>
      </c>
      <c r="F14" s="104">
        <v>4.7483380816714148E-3</v>
      </c>
      <c r="G14" s="140">
        <v>0</v>
      </c>
      <c r="H14" s="104">
        <v>0</v>
      </c>
      <c r="I14" s="140">
        <v>877</v>
      </c>
      <c r="J14" s="104">
        <v>2.6470677009447344E-2</v>
      </c>
      <c r="K14" s="75">
        <v>1.0406338363706252E-2</v>
      </c>
      <c r="L14" s="106">
        <f t="shared" si="0"/>
        <v>11170.1511389998</v>
      </c>
    </row>
    <row r="15" spans="1:12">
      <c r="A15" s="70" t="s">
        <v>426</v>
      </c>
      <c r="B15" s="107" t="s">
        <v>427</v>
      </c>
      <c r="C15" s="139">
        <v>0</v>
      </c>
      <c r="D15" s="139">
        <v>0</v>
      </c>
      <c r="E15" s="139">
        <v>0</v>
      </c>
      <c r="F15" s="104">
        <v>0</v>
      </c>
      <c r="G15" s="140">
        <v>0</v>
      </c>
      <c r="H15" s="104">
        <v>0</v>
      </c>
      <c r="I15" s="140">
        <v>32</v>
      </c>
      <c r="J15" s="104">
        <v>9.6586278711780513E-4</v>
      </c>
      <c r="K15" s="75">
        <v>3.2195426237260173E-4</v>
      </c>
      <c r="L15" s="106">
        <f t="shared" si="0"/>
        <v>345.5853197210792</v>
      </c>
    </row>
    <row r="16" spans="1:12">
      <c r="A16" s="70" t="s">
        <v>428</v>
      </c>
      <c r="B16" s="107" t="s">
        <v>429</v>
      </c>
      <c r="C16" s="139">
        <v>3</v>
      </c>
      <c r="D16" s="139">
        <v>0</v>
      </c>
      <c r="E16" s="139">
        <v>3</v>
      </c>
      <c r="F16" s="104">
        <v>4.0700040700040698E-4</v>
      </c>
      <c r="G16" s="140">
        <v>0</v>
      </c>
      <c r="H16" s="104">
        <v>0</v>
      </c>
      <c r="I16" s="140">
        <v>15</v>
      </c>
      <c r="J16" s="104">
        <v>4.5274818146147112E-4</v>
      </c>
      <c r="K16" s="75">
        <v>2.8658286282062605E-4</v>
      </c>
      <c r="L16" s="106">
        <f t="shared" si="0"/>
        <v>307.61770179588228</v>
      </c>
    </row>
    <row r="17" spans="1:12">
      <c r="A17" s="70" t="s">
        <v>430</v>
      </c>
      <c r="B17" s="107" t="s">
        <v>431</v>
      </c>
      <c r="C17" s="139">
        <v>0</v>
      </c>
      <c r="D17" s="139">
        <v>0</v>
      </c>
      <c r="E17" s="139">
        <v>0</v>
      </c>
      <c r="F17" s="104">
        <v>0</v>
      </c>
      <c r="G17" s="140">
        <v>3</v>
      </c>
      <c r="H17" s="104">
        <v>5.8388478007006617E-4</v>
      </c>
      <c r="I17" s="140">
        <v>34</v>
      </c>
      <c r="J17" s="104">
        <v>1.0262292113126679E-3</v>
      </c>
      <c r="K17" s="75">
        <v>5.3670466379424466E-4</v>
      </c>
      <c r="L17" s="106">
        <f t="shared" si="0"/>
        <v>576.09814346384769</v>
      </c>
    </row>
    <row r="18" spans="1:12">
      <c r="A18" s="70" t="s">
        <v>601</v>
      </c>
      <c r="B18" s="107" t="s">
        <v>432</v>
      </c>
      <c r="C18" s="139">
        <v>0</v>
      </c>
      <c r="D18" s="139">
        <v>0</v>
      </c>
      <c r="E18" s="139">
        <v>0</v>
      </c>
      <c r="F18" s="104">
        <v>0</v>
      </c>
      <c r="G18" s="140">
        <v>0</v>
      </c>
      <c r="H18" s="104">
        <v>0</v>
      </c>
      <c r="I18" s="140">
        <v>218</v>
      </c>
      <c r="J18" s="104">
        <v>6.5799402372400473E-3</v>
      </c>
      <c r="K18" s="75">
        <v>2.1933134124133493E-3</v>
      </c>
      <c r="L18" s="106">
        <f t="shared" si="0"/>
        <v>2354.2999905998522</v>
      </c>
    </row>
    <row r="19" spans="1:12">
      <c r="A19" s="70" t="s">
        <v>602</v>
      </c>
      <c r="B19" s="107" t="s">
        <v>433</v>
      </c>
      <c r="C19" s="139">
        <v>13</v>
      </c>
      <c r="D19" s="139">
        <v>0</v>
      </c>
      <c r="E19" s="139">
        <v>13</v>
      </c>
      <c r="F19" s="104">
        <v>1.7636684303350969E-3</v>
      </c>
      <c r="G19" s="140">
        <v>30</v>
      </c>
      <c r="H19" s="104">
        <v>5.8388478007006615E-3</v>
      </c>
      <c r="I19" s="140">
        <v>94</v>
      </c>
      <c r="J19" s="104">
        <v>2.8372219371585526E-3</v>
      </c>
      <c r="K19" s="75">
        <v>3.4799127227314371E-3</v>
      </c>
      <c r="L19" s="106">
        <f t="shared" si="0"/>
        <v>3735.3341497147285</v>
      </c>
    </row>
    <row r="20" spans="1:12">
      <c r="A20" s="70" t="s">
        <v>603</v>
      </c>
      <c r="B20" s="107" t="s">
        <v>434</v>
      </c>
      <c r="C20" s="139">
        <v>48</v>
      </c>
      <c r="D20" s="139">
        <v>48</v>
      </c>
      <c r="E20" s="139">
        <v>96</v>
      </c>
      <c r="F20" s="104">
        <v>1.3024013024013023E-2</v>
      </c>
      <c r="G20" s="140">
        <v>0</v>
      </c>
      <c r="H20" s="104">
        <v>0</v>
      </c>
      <c r="I20" s="140">
        <v>0</v>
      </c>
      <c r="J20" s="104">
        <v>0</v>
      </c>
      <c r="K20" s="75">
        <v>4.3413376746710081E-3</v>
      </c>
      <c r="L20" s="106">
        <f t="shared" si="0"/>
        <v>4659.9866616520449</v>
      </c>
    </row>
    <row r="21" spans="1:12">
      <c r="A21" s="70" t="s">
        <v>604</v>
      </c>
      <c r="B21" s="107" t="s">
        <v>435</v>
      </c>
      <c r="C21" s="139">
        <v>9</v>
      </c>
      <c r="D21" s="139">
        <v>16</v>
      </c>
      <c r="E21" s="139">
        <v>25</v>
      </c>
      <c r="F21" s="104">
        <v>3.391670058336725E-3</v>
      </c>
      <c r="G21" s="140">
        <v>0</v>
      </c>
      <c r="H21" s="104">
        <v>0</v>
      </c>
      <c r="I21" s="140">
        <v>0</v>
      </c>
      <c r="J21" s="104">
        <v>0</v>
      </c>
      <c r="K21" s="75">
        <v>1.1305566861122417E-3</v>
      </c>
      <c r="L21" s="106">
        <f t="shared" si="0"/>
        <v>1213.5381931385534</v>
      </c>
    </row>
    <row r="22" spans="1:12">
      <c r="A22" s="70" t="s">
        <v>605</v>
      </c>
      <c r="B22" s="107" t="s">
        <v>436</v>
      </c>
      <c r="C22" s="139">
        <v>61</v>
      </c>
      <c r="D22" s="139">
        <v>53</v>
      </c>
      <c r="E22" s="139">
        <v>114</v>
      </c>
      <c r="F22" s="104">
        <v>1.5466015466015465E-2</v>
      </c>
      <c r="G22" s="140">
        <v>0</v>
      </c>
      <c r="H22" s="104">
        <v>0</v>
      </c>
      <c r="I22" s="140">
        <v>0</v>
      </c>
      <c r="J22" s="104">
        <v>0</v>
      </c>
      <c r="K22" s="75">
        <v>5.1553384886718215E-3</v>
      </c>
      <c r="L22" s="106">
        <f t="shared" si="0"/>
        <v>5533.7341607118024</v>
      </c>
    </row>
    <row r="23" spans="1:12" ht="15.75" thickBot="1">
      <c r="A23" s="70" t="s">
        <v>606</v>
      </c>
      <c r="B23" s="107" t="s">
        <v>437</v>
      </c>
      <c r="C23" s="139">
        <v>77</v>
      </c>
      <c r="D23" s="139">
        <v>48</v>
      </c>
      <c r="E23" s="139">
        <v>125</v>
      </c>
      <c r="F23" s="104">
        <v>1.6958350291683626E-2</v>
      </c>
      <c r="G23" s="140">
        <v>0</v>
      </c>
      <c r="H23" s="104">
        <v>0</v>
      </c>
      <c r="I23" s="140">
        <v>91</v>
      </c>
      <c r="J23" s="104">
        <v>2.746672300866258E-3</v>
      </c>
      <c r="K23" s="75">
        <v>6.5683408641832941E-3</v>
      </c>
      <c r="L23" s="106">
        <f t="shared" si="0"/>
        <v>7050.4492186495854</v>
      </c>
    </row>
    <row r="24" spans="1:12" ht="13.5" thickBot="1">
      <c r="A24" s="122" t="s">
        <v>607</v>
      </c>
      <c r="B24" s="123"/>
      <c r="C24" s="141">
        <f>SUM(C7:C23)</f>
        <v>656</v>
      </c>
      <c r="D24" s="141">
        <f t="shared" ref="D24:L24" si="1">SUM(D7:D23)</f>
        <v>431</v>
      </c>
      <c r="E24" s="141">
        <f t="shared" si="1"/>
        <v>1087</v>
      </c>
      <c r="F24" s="125">
        <f t="shared" si="1"/>
        <v>0.1474698141364808</v>
      </c>
      <c r="G24" s="141">
        <f t="shared" si="1"/>
        <v>643</v>
      </c>
      <c r="H24" s="125">
        <f t="shared" si="1"/>
        <v>0.12514597119501752</v>
      </c>
      <c r="I24" s="141">
        <f t="shared" si="1"/>
        <v>5758</v>
      </c>
      <c r="J24" s="125">
        <f t="shared" si="1"/>
        <v>0.17379493525701004</v>
      </c>
      <c r="K24" s="125">
        <f t="shared" si="1"/>
        <v>0.14880357352950283</v>
      </c>
      <c r="L24" s="126">
        <f t="shared" si="1"/>
        <v>159725.57764841244</v>
      </c>
    </row>
    <row r="25" spans="1:12">
      <c r="A25" s="143"/>
      <c r="B25" s="144"/>
      <c r="C25" s="145"/>
      <c r="D25" s="145"/>
      <c r="E25" s="146"/>
      <c r="F25" s="147"/>
      <c r="G25" s="60"/>
      <c r="H25" s="147"/>
      <c r="I25" s="60"/>
      <c r="J25" s="147"/>
      <c r="K25" s="19"/>
      <c r="L25" s="41"/>
    </row>
  </sheetData>
  <mergeCells count="2">
    <mergeCell ref="B1:J1"/>
    <mergeCell ref="L3:L4"/>
  </mergeCells>
  <pageMargins left="0.25" right="0.25" top="0.25" bottom="0.25" header="0.31" footer="0.21"/>
  <pageSetup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zoomScale="120" zoomScaleNormal="120" workbookViewId="0">
      <pane xSplit="1" ySplit="2" topLeftCell="B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2.75"/>
  <cols>
    <col min="1" max="1" width="39.42578125" style="42" bestFit="1" customWidth="1"/>
    <col min="2" max="2" width="12.140625" style="107" bestFit="1" customWidth="1"/>
    <col min="3" max="3" width="8.7109375" style="108" bestFit="1" customWidth="1"/>
    <col min="4" max="4" width="7.28515625" style="108" bestFit="1" customWidth="1"/>
    <col min="5" max="5" width="12.140625" style="103" bestFit="1" customWidth="1"/>
    <col min="6" max="6" width="10.140625" style="104" bestFit="1" customWidth="1"/>
    <col min="7" max="7" width="13.5703125" style="70" customWidth="1"/>
    <col min="8" max="8" width="10.140625" style="113" bestFit="1" customWidth="1"/>
    <col min="9" max="9" width="11.5703125" style="70" bestFit="1" customWidth="1"/>
    <col min="10" max="10" width="14.28515625" style="113" bestFit="1" customWidth="1"/>
    <col min="11" max="11" width="10.5703125" style="105" bestFit="1" customWidth="1"/>
    <col min="12" max="12" width="22.5703125" style="7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71"/>
      <c r="L1" s="71"/>
    </row>
    <row r="2" spans="1:12" s="76" customFormat="1" ht="13.5" thickBot="1">
      <c r="A2" s="70" t="s">
        <v>28</v>
      </c>
      <c r="B2" s="72"/>
      <c r="C2" s="73"/>
      <c r="D2" s="73"/>
      <c r="E2" s="74"/>
      <c r="F2" s="75"/>
      <c r="H2" s="77"/>
      <c r="J2" s="77"/>
      <c r="K2" s="40"/>
      <c r="L2" s="78"/>
    </row>
    <row r="3" spans="1:12" s="76" customFormat="1">
      <c r="A3" s="79"/>
      <c r="B3" s="80"/>
      <c r="C3" s="81"/>
      <c r="D3" s="81"/>
      <c r="E3" s="82"/>
      <c r="F3" s="83"/>
      <c r="G3" s="84"/>
      <c r="H3" s="85"/>
      <c r="I3" s="84"/>
      <c r="J3" s="85"/>
      <c r="K3" s="86"/>
      <c r="L3" s="222" t="s">
        <v>3</v>
      </c>
    </row>
    <row r="4" spans="1:12" s="76" customFormat="1" ht="13.5" thickBot="1">
      <c r="A4" s="87"/>
      <c r="B4" s="88"/>
      <c r="C4" s="89"/>
      <c r="D4" s="89"/>
      <c r="E4" s="90" t="s">
        <v>29</v>
      </c>
      <c r="F4" s="91" t="s">
        <v>30</v>
      </c>
      <c r="G4" s="92" t="s">
        <v>31</v>
      </c>
      <c r="H4" s="93" t="s">
        <v>30</v>
      </c>
      <c r="I4" s="92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94" t="s">
        <v>15</v>
      </c>
      <c r="B5" s="95" t="s">
        <v>33</v>
      </c>
      <c r="C5" s="96" t="s">
        <v>34</v>
      </c>
      <c r="D5" s="96" t="s">
        <v>35</v>
      </c>
      <c r="E5" s="97" t="s">
        <v>36</v>
      </c>
      <c r="F5" s="98" t="s">
        <v>37</v>
      </c>
      <c r="G5" s="99" t="s">
        <v>38</v>
      </c>
      <c r="H5" s="100" t="s">
        <v>37</v>
      </c>
      <c r="I5" s="99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>
      <c r="A6" s="76"/>
      <c r="B6" s="72"/>
      <c r="C6" s="73"/>
      <c r="D6" s="73"/>
      <c r="H6" s="104"/>
      <c r="J6" s="104"/>
      <c r="L6" s="106"/>
    </row>
    <row r="7" spans="1:12">
      <c r="A7" s="70" t="s">
        <v>41</v>
      </c>
      <c r="B7" s="107" t="s">
        <v>42</v>
      </c>
      <c r="C7" s="108">
        <v>0</v>
      </c>
      <c r="D7" s="108">
        <v>0</v>
      </c>
      <c r="E7" s="108">
        <v>0</v>
      </c>
      <c r="F7" s="104">
        <v>0</v>
      </c>
      <c r="G7" s="70">
        <v>0</v>
      </c>
      <c r="H7" s="104">
        <v>0</v>
      </c>
      <c r="I7" s="70">
        <v>30</v>
      </c>
      <c r="J7" s="104">
        <v>9.0549636292294223E-4</v>
      </c>
      <c r="K7" s="75">
        <v>3.018321209743141E-4</v>
      </c>
      <c r="L7" s="106">
        <f>K7*$L$5</f>
        <v>323.98623723851171</v>
      </c>
    </row>
    <row r="8" spans="1:12">
      <c r="A8" s="70" t="s">
        <v>43</v>
      </c>
      <c r="B8" s="107" t="s">
        <v>44</v>
      </c>
      <c r="C8" s="108">
        <v>0</v>
      </c>
      <c r="D8" s="108">
        <v>0</v>
      </c>
      <c r="E8" s="108">
        <v>0</v>
      </c>
      <c r="F8" s="104">
        <v>0</v>
      </c>
      <c r="G8" s="70">
        <v>0</v>
      </c>
      <c r="H8" s="104">
        <v>0</v>
      </c>
      <c r="I8" s="70">
        <v>9</v>
      </c>
      <c r="J8" s="104">
        <v>2.716489088768827E-4</v>
      </c>
      <c r="K8" s="75">
        <v>9.0549636292294234E-5</v>
      </c>
      <c r="L8" s="106">
        <f t="shared" ref="L8:L19" si="0">K8*$L$5</f>
        <v>97.19587117155352</v>
      </c>
    </row>
    <row r="9" spans="1:12">
      <c r="A9" s="70" t="s">
        <v>45</v>
      </c>
      <c r="B9" s="107" t="s">
        <v>46</v>
      </c>
      <c r="C9" s="108">
        <v>0</v>
      </c>
      <c r="D9" s="108">
        <v>0</v>
      </c>
      <c r="E9" s="108">
        <v>0</v>
      </c>
      <c r="F9" s="104">
        <v>0</v>
      </c>
      <c r="G9" s="70">
        <v>0</v>
      </c>
      <c r="H9" s="104">
        <v>0</v>
      </c>
      <c r="I9" s="70">
        <v>12</v>
      </c>
      <c r="J9" s="104">
        <v>3.6219854516917688E-4</v>
      </c>
      <c r="K9" s="75">
        <v>1.2073284838972563E-4</v>
      </c>
      <c r="L9" s="106">
        <f t="shared" si="0"/>
        <v>129.59449489540467</v>
      </c>
    </row>
    <row r="10" spans="1:12">
      <c r="A10" s="70" t="s">
        <v>47</v>
      </c>
      <c r="B10" s="107" t="s">
        <v>48</v>
      </c>
      <c r="C10" s="108">
        <v>0</v>
      </c>
      <c r="D10" s="108">
        <v>0</v>
      </c>
      <c r="E10" s="108">
        <v>0</v>
      </c>
      <c r="F10" s="104">
        <v>0</v>
      </c>
      <c r="G10" s="70">
        <v>0</v>
      </c>
      <c r="H10" s="104">
        <v>0</v>
      </c>
      <c r="I10" s="70">
        <v>20</v>
      </c>
      <c r="J10" s="104">
        <v>6.0366424194862819E-4</v>
      </c>
      <c r="K10" s="75">
        <v>2.0122141398287607E-4</v>
      </c>
      <c r="L10" s="106">
        <f t="shared" si="0"/>
        <v>215.99082482567451</v>
      </c>
    </row>
    <row r="11" spans="1:12">
      <c r="A11" s="70" t="s">
        <v>49</v>
      </c>
      <c r="B11" s="107" t="s">
        <v>50</v>
      </c>
      <c r="C11" s="108">
        <v>0</v>
      </c>
      <c r="D11" s="108">
        <v>0</v>
      </c>
      <c r="E11" s="108">
        <v>0</v>
      </c>
      <c r="F11" s="104">
        <v>0</v>
      </c>
      <c r="G11" s="70">
        <v>58</v>
      </c>
      <c r="H11" s="104">
        <v>1.1288439081354613E-2</v>
      </c>
      <c r="I11" s="70">
        <v>563</v>
      </c>
      <c r="J11" s="104">
        <v>1.6993148410853882E-2</v>
      </c>
      <c r="K11" s="75">
        <v>9.4271958307361649E-3</v>
      </c>
      <c r="L11" s="106">
        <f t="shared" si="0"/>
        <v>10119.140716539958</v>
      </c>
    </row>
    <row r="12" spans="1:12">
      <c r="A12" s="70" t="s">
        <v>51</v>
      </c>
      <c r="B12" s="107" t="s">
        <v>52</v>
      </c>
      <c r="C12" s="108">
        <v>0</v>
      </c>
      <c r="D12" s="108">
        <v>0</v>
      </c>
      <c r="E12" s="108">
        <v>0</v>
      </c>
      <c r="F12" s="104">
        <v>0</v>
      </c>
      <c r="G12" s="70">
        <v>2</v>
      </c>
      <c r="H12" s="104">
        <v>3.8925652004671076E-4</v>
      </c>
      <c r="I12" s="70">
        <v>69</v>
      </c>
      <c r="J12" s="104">
        <v>2.0826416347227671E-3</v>
      </c>
      <c r="K12" s="75">
        <v>8.2396605158982592E-4</v>
      </c>
      <c r="L12" s="106">
        <f t="shared" si="0"/>
        <v>884.4441731553776</v>
      </c>
    </row>
    <row r="13" spans="1:12">
      <c r="A13" s="70" t="s">
        <v>53</v>
      </c>
      <c r="B13" s="107" t="s">
        <v>54</v>
      </c>
      <c r="C13" s="108">
        <v>3</v>
      </c>
      <c r="D13" s="108">
        <v>1</v>
      </c>
      <c r="E13" s="108">
        <v>4</v>
      </c>
      <c r="F13" s="104">
        <v>5.4266720933387601E-4</v>
      </c>
      <c r="G13" s="70">
        <v>39</v>
      </c>
      <c r="H13" s="104">
        <v>7.5905021409108601E-3</v>
      </c>
      <c r="I13" s="70">
        <v>89</v>
      </c>
      <c r="J13" s="104">
        <v>2.6863058766713956E-3</v>
      </c>
      <c r="K13" s="75">
        <v>3.6064917423053772E-3</v>
      </c>
      <c r="L13" s="106">
        <f t="shared" si="0"/>
        <v>3871.2039177590341</v>
      </c>
    </row>
    <row r="14" spans="1:12">
      <c r="A14" s="70" t="s">
        <v>55</v>
      </c>
      <c r="B14" s="107" t="s">
        <v>56</v>
      </c>
      <c r="C14" s="108">
        <v>0</v>
      </c>
      <c r="D14" s="108">
        <v>0</v>
      </c>
      <c r="E14" s="108">
        <v>0</v>
      </c>
      <c r="F14" s="104">
        <v>0</v>
      </c>
      <c r="G14" s="70">
        <v>23</v>
      </c>
      <c r="H14" s="104">
        <v>4.4764499805371744E-3</v>
      </c>
      <c r="I14" s="70">
        <v>67</v>
      </c>
      <c r="J14" s="104">
        <v>2.0222752105279042E-3</v>
      </c>
      <c r="K14" s="75">
        <v>2.1662417303550262E-3</v>
      </c>
      <c r="L14" s="106">
        <f t="shared" si="0"/>
        <v>2325.2412794942179</v>
      </c>
    </row>
    <row r="15" spans="1:12">
      <c r="A15" s="70" t="s">
        <v>57</v>
      </c>
      <c r="B15" s="107" t="s">
        <v>58</v>
      </c>
      <c r="C15" s="108">
        <v>4</v>
      </c>
      <c r="D15" s="108">
        <v>7</v>
      </c>
      <c r="E15" s="108">
        <v>11</v>
      </c>
      <c r="F15" s="104">
        <v>1.492334825668159E-3</v>
      </c>
      <c r="G15" s="70">
        <v>38</v>
      </c>
      <c r="H15" s="104">
        <v>7.3958738808875052E-3</v>
      </c>
      <c r="I15" s="70">
        <v>95</v>
      </c>
      <c r="J15" s="104">
        <v>2.8674051492559838E-3</v>
      </c>
      <c r="K15" s="75">
        <v>3.9185379519372163E-3</v>
      </c>
      <c r="L15" s="106">
        <f t="shared" si="0"/>
        <v>4206.1539455321317</v>
      </c>
    </row>
    <row r="16" spans="1:12">
      <c r="A16" s="70" t="s">
        <v>59</v>
      </c>
      <c r="B16" s="107" t="s">
        <v>60</v>
      </c>
      <c r="C16" s="108">
        <v>0</v>
      </c>
      <c r="D16" s="108">
        <v>0</v>
      </c>
      <c r="E16" s="108">
        <v>0</v>
      </c>
      <c r="F16" s="104">
        <v>0</v>
      </c>
      <c r="G16" s="70">
        <v>2</v>
      </c>
      <c r="H16" s="104">
        <v>3.8925652004671076E-4</v>
      </c>
      <c r="I16" s="70">
        <v>28</v>
      </c>
      <c r="J16" s="104">
        <v>8.4512993872807945E-4</v>
      </c>
      <c r="K16" s="75">
        <v>4.1146215292493007E-4</v>
      </c>
      <c r="L16" s="106">
        <f t="shared" si="0"/>
        <v>441.662982262745</v>
      </c>
    </row>
    <row r="17" spans="1:12">
      <c r="A17" s="70" t="s">
        <v>61</v>
      </c>
      <c r="B17" s="107" t="s">
        <v>62</v>
      </c>
      <c r="C17" s="108">
        <v>0</v>
      </c>
      <c r="D17" s="108">
        <v>0</v>
      </c>
      <c r="E17" s="108">
        <v>0</v>
      </c>
      <c r="F17" s="104">
        <v>0</v>
      </c>
      <c r="G17" s="70">
        <v>0</v>
      </c>
      <c r="H17" s="104">
        <v>0</v>
      </c>
      <c r="I17" s="70">
        <v>4</v>
      </c>
      <c r="J17" s="104">
        <v>1.2073284838972564E-4</v>
      </c>
      <c r="K17" s="75">
        <v>4.0244282796575216E-5</v>
      </c>
      <c r="L17" s="106">
        <f t="shared" si="0"/>
        <v>43.1981649651349</v>
      </c>
    </row>
    <row r="18" spans="1:12">
      <c r="A18" s="70" t="s">
        <v>63</v>
      </c>
      <c r="B18" s="107" t="s">
        <v>64</v>
      </c>
      <c r="C18" s="108">
        <v>0</v>
      </c>
      <c r="D18" s="108">
        <v>0</v>
      </c>
      <c r="E18" s="108">
        <v>0</v>
      </c>
      <c r="F18" s="104">
        <v>0</v>
      </c>
      <c r="G18" s="70">
        <v>0</v>
      </c>
      <c r="H18" s="104">
        <v>0</v>
      </c>
      <c r="I18" s="70">
        <v>20</v>
      </c>
      <c r="J18" s="104">
        <v>6.0366424194862819E-4</v>
      </c>
      <c r="K18" s="75">
        <v>2.0122141398287607E-4</v>
      </c>
      <c r="L18" s="106">
        <f t="shared" si="0"/>
        <v>215.99082482567451</v>
      </c>
    </row>
    <row r="19" spans="1:12" ht="13.5" thickBot="1">
      <c r="A19" s="70" t="s">
        <v>65</v>
      </c>
      <c r="B19" s="109" t="s">
        <v>66</v>
      </c>
      <c r="C19" s="108">
        <v>0</v>
      </c>
      <c r="D19" s="108">
        <v>0</v>
      </c>
      <c r="E19" s="108">
        <v>0</v>
      </c>
      <c r="F19" s="104">
        <v>0</v>
      </c>
      <c r="G19" s="70">
        <v>0</v>
      </c>
      <c r="H19" s="104">
        <v>0</v>
      </c>
      <c r="I19" s="70">
        <v>69</v>
      </c>
      <c r="J19" s="104">
        <v>2.0826416347227671E-3</v>
      </c>
      <c r="K19" s="75">
        <v>6.9421387824092232E-4</v>
      </c>
      <c r="L19" s="106">
        <f t="shared" si="0"/>
        <v>745.16834564857686</v>
      </c>
    </row>
    <row r="20" spans="1:12" ht="13.5" thickBot="1">
      <c r="A20" s="122" t="s">
        <v>660</v>
      </c>
      <c r="B20" s="123"/>
      <c r="C20" s="124">
        <v>7</v>
      </c>
      <c r="D20" s="124">
        <v>8</v>
      </c>
      <c r="E20" s="124">
        <v>15</v>
      </c>
      <c r="F20" s="125">
        <v>2.0350020350020349E-3</v>
      </c>
      <c r="G20" s="124">
        <v>162</v>
      </c>
      <c r="H20" s="125">
        <v>3.1529778123783575E-2</v>
      </c>
      <c r="I20" s="124">
        <v>1075</v>
      </c>
      <c r="J20" s="125">
        <v>3.2446953004738759E-2</v>
      </c>
      <c r="K20" s="125">
        <v>2.2003911054508125E-2</v>
      </c>
      <c r="L20" s="126">
        <f>SUM(L7:L19)</f>
        <v>23618.971778313997</v>
      </c>
    </row>
  </sheetData>
  <mergeCells count="2">
    <mergeCell ref="B1:J1"/>
    <mergeCell ref="L3:L4"/>
  </mergeCells>
  <pageMargins left="0.25" right="0.25" top="0.25" bottom="0.25" header="0.31" footer="0.21"/>
  <pageSetup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120" zoomScaleNormal="120" workbookViewId="0">
      <pane xSplit="1" ySplit="5" topLeftCell="B33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47.5703125" style="42" bestFit="1" customWidth="1"/>
    <col min="2" max="2" width="12.7109375" style="107" bestFit="1" customWidth="1"/>
    <col min="3" max="3" width="8.7109375" style="139" bestFit="1" customWidth="1"/>
    <col min="4" max="4" width="8.140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50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520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 ht="12.75">
      <c r="A7" s="70" t="s">
        <v>521</v>
      </c>
      <c r="B7" s="109" t="s">
        <v>180</v>
      </c>
      <c r="C7" s="148">
        <v>0</v>
      </c>
      <c r="D7" s="148">
        <v>0</v>
      </c>
      <c r="E7" s="148">
        <v>0</v>
      </c>
      <c r="F7" s="104">
        <v>0</v>
      </c>
      <c r="G7" s="140">
        <v>33</v>
      </c>
      <c r="H7" s="104">
        <v>6.422732580770728E-3</v>
      </c>
      <c r="I7" s="140">
        <v>220</v>
      </c>
      <c r="J7" s="104">
        <v>6.6403066614349098E-3</v>
      </c>
      <c r="K7" s="75">
        <v>4.3543464140685462E-3</v>
      </c>
      <c r="L7" s="106">
        <f>K7*$L$5</f>
        <v>4673.9502269446311</v>
      </c>
    </row>
    <row r="8" spans="1:12" ht="12.75">
      <c r="A8" s="70" t="s">
        <v>524</v>
      </c>
      <c r="B8" s="109" t="s">
        <v>181</v>
      </c>
      <c r="C8" s="148">
        <v>2</v>
      </c>
      <c r="D8" s="148">
        <v>2</v>
      </c>
      <c r="E8" s="148">
        <v>4</v>
      </c>
      <c r="F8" s="104">
        <v>5.4266720933387601E-4</v>
      </c>
      <c r="G8" s="140">
        <v>0</v>
      </c>
      <c r="H8" s="104">
        <v>0</v>
      </c>
      <c r="I8" s="140">
        <v>15</v>
      </c>
      <c r="J8" s="104">
        <v>4.5274818146147112E-4</v>
      </c>
      <c r="K8" s="75">
        <v>3.3180513026511571E-4</v>
      </c>
      <c r="L8" s="106">
        <f t="shared" ref="L8:L47" si="0">K8*$L$5</f>
        <v>356.15922952142438</v>
      </c>
    </row>
    <row r="9" spans="1:12" ht="12.75">
      <c r="A9" s="70" t="s">
        <v>525</v>
      </c>
      <c r="B9" s="109" t="s">
        <v>182</v>
      </c>
      <c r="C9" s="148">
        <v>1</v>
      </c>
      <c r="D9" s="148">
        <v>1</v>
      </c>
      <c r="E9" s="148">
        <v>2</v>
      </c>
      <c r="F9" s="104">
        <v>2.7133360466693801E-4</v>
      </c>
      <c r="G9" s="140">
        <v>342</v>
      </c>
      <c r="H9" s="104">
        <v>6.6562864927987547E-2</v>
      </c>
      <c r="I9" s="140">
        <v>557</v>
      </c>
      <c r="J9" s="104">
        <v>1.6812049138269294E-2</v>
      </c>
      <c r="K9" s="75">
        <v>2.7882082556974594E-2</v>
      </c>
      <c r="L9" s="106">
        <f t="shared" si="0"/>
        <v>29928.594030509044</v>
      </c>
    </row>
    <row r="10" spans="1:12" ht="12.75">
      <c r="A10" s="70" t="s">
        <v>526</v>
      </c>
      <c r="B10" s="109" t="s">
        <v>183</v>
      </c>
      <c r="C10" s="148">
        <v>13</v>
      </c>
      <c r="D10" s="148">
        <v>20</v>
      </c>
      <c r="E10" s="148">
        <v>33</v>
      </c>
      <c r="F10" s="104">
        <v>4.4770044770044773E-3</v>
      </c>
      <c r="G10" s="140">
        <v>21</v>
      </c>
      <c r="H10" s="104">
        <v>4.0871934604904629E-3</v>
      </c>
      <c r="I10" s="140">
        <v>317</v>
      </c>
      <c r="J10" s="104">
        <v>9.5680782348857574E-3</v>
      </c>
      <c r="K10" s="75">
        <v>6.0440920574602319E-3</v>
      </c>
      <c r="L10" s="106">
        <f t="shared" si="0"/>
        <v>6487.7211772512383</v>
      </c>
    </row>
    <row r="11" spans="1:12" ht="12.75">
      <c r="A11" s="70" t="s">
        <v>527</v>
      </c>
      <c r="B11" s="109" t="s">
        <v>184</v>
      </c>
      <c r="C11" s="148">
        <v>48</v>
      </c>
      <c r="D11" s="148">
        <v>20</v>
      </c>
      <c r="E11" s="148">
        <v>68</v>
      </c>
      <c r="F11" s="104">
        <v>9.2253425586758912E-3</v>
      </c>
      <c r="G11" s="140">
        <v>45</v>
      </c>
      <c r="H11" s="104">
        <v>8.7582717010509931E-3</v>
      </c>
      <c r="I11" s="140">
        <v>275</v>
      </c>
      <c r="J11" s="104">
        <v>8.300383326793637E-3</v>
      </c>
      <c r="K11" s="75">
        <v>8.7613325288401749E-3</v>
      </c>
      <c r="L11" s="106">
        <f t="shared" si="0"/>
        <v>9404.4038455929058</v>
      </c>
    </row>
    <row r="12" spans="1:12" ht="12.75">
      <c r="A12" s="70" t="s">
        <v>528</v>
      </c>
      <c r="B12" s="109" t="s">
        <v>185</v>
      </c>
      <c r="C12" s="148">
        <v>0</v>
      </c>
      <c r="D12" s="148">
        <v>0</v>
      </c>
      <c r="E12" s="148">
        <v>0</v>
      </c>
      <c r="F12" s="104">
        <v>0</v>
      </c>
      <c r="G12" s="140">
        <v>0</v>
      </c>
      <c r="H12" s="104">
        <v>0</v>
      </c>
      <c r="I12" s="140">
        <v>4</v>
      </c>
      <c r="J12" s="104">
        <v>1.2073284838972564E-4</v>
      </c>
      <c r="K12" s="75">
        <v>4.0244282796575216E-5</v>
      </c>
      <c r="L12" s="106">
        <f t="shared" si="0"/>
        <v>43.1981649651349</v>
      </c>
    </row>
    <row r="13" spans="1:12" ht="12.75">
      <c r="A13" s="70" t="s">
        <v>186</v>
      </c>
      <c r="B13" s="109" t="s">
        <v>187</v>
      </c>
      <c r="C13" s="148">
        <v>12</v>
      </c>
      <c r="D13" s="148">
        <v>11</v>
      </c>
      <c r="E13" s="148">
        <v>23</v>
      </c>
      <c r="F13" s="104">
        <v>3.1203364536697871E-3</v>
      </c>
      <c r="G13" s="140">
        <v>4</v>
      </c>
      <c r="H13" s="104">
        <v>7.7851304009342152E-4</v>
      </c>
      <c r="I13" s="140">
        <v>23</v>
      </c>
      <c r="J13" s="104">
        <v>6.9421387824092243E-4</v>
      </c>
      <c r="K13" s="75">
        <v>1.5310211240013771E-3</v>
      </c>
      <c r="L13" s="106">
        <f t="shared" si="0"/>
        <v>1643.3962412505962</v>
      </c>
    </row>
    <row r="14" spans="1:12" ht="12.75">
      <c r="A14" s="70" t="s">
        <v>188</v>
      </c>
      <c r="B14" s="109" t="s">
        <v>189</v>
      </c>
      <c r="C14" s="148">
        <v>1</v>
      </c>
      <c r="D14" s="148">
        <v>1</v>
      </c>
      <c r="E14" s="148">
        <v>2</v>
      </c>
      <c r="F14" s="104">
        <v>2.7133360466693801E-4</v>
      </c>
      <c r="G14" s="140">
        <v>49</v>
      </c>
      <c r="H14" s="104">
        <v>9.5367847411444145E-3</v>
      </c>
      <c r="I14" s="140">
        <v>408</v>
      </c>
      <c r="J14" s="104">
        <v>1.2314750535752015E-2</v>
      </c>
      <c r="K14" s="75">
        <v>7.3742896271877896E-3</v>
      </c>
      <c r="L14" s="106">
        <f t="shared" si="0"/>
        <v>7915.5536558114618</v>
      </c>
    </row>
    <row r="15" spans="1:12" ht="12.75">
      <c r="A15" s="70" t="s">
        <v>190</v>
      </c>
      <c r="B15" s="109" t="s">
        <v>191</v>
      </c>
      <c r="C15" s="148">
        <v>0</v>
      </c>
      <c r="D15" s="148">
        <v>1</v>
      </c>
      <c r="E15" s="148">
        <v>1</v>
      </c>
      <c r="F15" s="104">
        <v>1.35666802333469E-4</v>
      </c>
      <c r="G15" s="140">
        <v>0</v>
      </c>
      <c r="H15" s="104">
        <v>0</v>
      </c>
      <c r="I15" s="140">
        <v>95</v>
      </c>
      <c r="J15" s="104">
        <v>2.8674051492559838E-3</v>
      </c>
      <c r="K15" s="75">
        <v>1.0010239838631511E-3</v>
      </c>
      <c r="L15" s="106">
        <f t="shared" si="0"/>
        <v>1074.497945647496</v>
      </c>
    </row>
    <row r="16" spans="1:12" ht="12.75">
      <c r="A16" s="70" t="s">
        <v>192</v>
      </c>
      <c r="B16" s="109" t="s">
        <v>193</v>
      </c>
      <c r="C16" s="148">
        <v>0</v>
      </c>
      <c r="D16" s="148">
        <v>0</v>
      </c>
      <c r="E16" s="148">
        <v>0</v>
      </c>
      <c r="F16" s="104">
        <v>0</v>
      </c>
      <c r="G16" s="140">
        <v>173</v>
      </c>
      <c r="H16" s="104">
        <v>3.3670688984040485E-2</v>
      </c>
      <c r="I16" s="140">
        <v>509</v>
      </c>
      <c r="J16" s="104">
        <v>1.5363254957592587E-2</v>
      </c>
      <c r="K16" s="75">
        <v>1.6344647980544358E-2</v>
      </c>
      <c r="L16" s="106">
        <f t="shared" si="0"/>
        <v>17544.325571151679</v>
      </c>
    </row>
    <row r="17" spans="1:12" ht="12.75">
      <c r="A17" s="70" t="s">
        <v>194</v>
      </c>
      <c r="B17" s="109" t="s">
        <v>195</v>
      </c>
      <c r="C17" s="148">
        <v>0</v>
      </c>
      <c r="D17" s="148">
        <v>0</v>
      </c>
      <c r="E17" s="148">
        <v>0</v>
      </c>
      <c r="F17" s="104">
        <v>0</v>
      </c>
      <c r="G17" s="140">
        <v>0</v>
      </c>
      <c r="H17" s="104">
        <v>0</v>
      </c>
      <c r="I17" s="140">
        <v>11</v>
      </c>
      <c r="J17" s="104">
        <v>3.3201533307174549E-4</v>
      </c>
      <c r="K17" s="75">
        <v>1.1067177769058183E-4</v>
      </c>
      <c r="L17" s="106">
        <f t="shared" si="0"/>
        <v>118.79495365412096</v>
      </c>
    </row>
    <row r="18" spans="1:12" ht="12.75">
      <c r="A18" s="70" t="s">
        <v>489</v>
      </c>
      <c r="B18" s="109" t="s">
        <v>196</v>
      </c>
      <c r="C18" s="148">
        <v>0</v>
      </c>
      <c r="D18" s="148">
        <v>0</v>
      </c>
      <c r="E18" s="148">
        <v>0</v>
      </c>
      <c r="F18" s="104">
        <v>0</v>
      </c>
      <c r="G18" s="140">
        <v>25</v>
      </c>
      <c r="H18" s="104">
        <v>4.8657065005838851E-3</v>
      </c>
      <c r="I18" s="140">
        <v>82</v>
      </c>
      <c r="J18" s="104">
        <v>2.4750233919893757E-3</v>
      </c>
      <c r="K18" s="75">
        <v>2.4469099641910869E-3</v>
      </c>
      <c r="L18" s="106">
        <f t="shared" si="0"/>
        <v>2626.5102256202745</v>
      </c>
    </row>
    <row r="19" spans="1:12" ht="12" customHeight="1">
      <c r="A19" s="70" t="s">
        <v>529</v>
      </c>
      <c r="B19" s="109" t="s">
        <v>197</v>
      </c>
      <c r="C19" s="148">
        <v>0</v>
      </c>
      <c r="D19" s="148">
        <v>0</v>
      </c>
      <c r="E19" s="148">
        <v>0</v>
      </c>
      <c r="F19" s="104">
        <v>0</v>
      </c>
      <c r="G19" s="140">
        <v>0</v>
      </c>
      <c r="H19" s="104">
        <v>0</v>
      </c>
      <c r="I19" s="140">
        <v>4</v>
      </c>
      <c r="J19" s="104">
        <v>1.2073284838972564E-4</v>
      </c>
      <c r="K19" s="75">
        <v>4.0244282796575216E-5</v>
      </c>
      <c r="L19" s="106">
        <f t="shared" si="0"/>
        <v>43.1981649651349</v>
      </c>
    </row>
    <row r="20" spans="1:12" ht="12" customHeight="1">
      <c r="A20" s="70" t="s">
        <v>530</v>
      </c>
      <c r="B20" s="109" t="s">
        <v>198</v>
      </c>
      <c r="C20" s="148">
        <v>0</v>
      </c>
      <c r="D20" s="148">
        <v>0</v>
      </c>
      <c r="E20" s="148">
        <v>0</v>
      </c>
      <c r="F20" s="104">
        <v>0</v>
      </c>
      <c r="G20" s="140">
        <v>0</v>
      </c>
      <c r="H20" s="104">
        <v>0</v>
      </c>
      <c r="I20" s="140">
        <v>31</v>
      </c>
      <c r="J20" s="104">
        <v>9.3567957502037368E-4</v>
      </c>
      <c r="K20" s="75">
        <v>3.1189319167345791E-4</v>
      </c>
      <c r="L20" s="106">
        <f t="shared" si="0"/>
        <v>334.78577847979545</v>
      </c>
    </row>
    <row r="21" spans="1:12" ht="12" customHeight="1">
      <c r="A21" s="70" t="s">
        <v>531</v>
      </c>
      <c r="B21" s="109" t="s">
        <v>199</v>
      </c>
      <c r="C21" s="148">
        <v>0</v>
      </c>
      <c r="D21" s="148">
        <v>0</v>
      </c>
      <c r="E21" s="148">
        <v>0</v>
      </c>
      <c r="F21" s="104">
        <v>0</v>
      </c>
      <c r="G21" s="140">
        <v>0</v>
      </c>
      <c r="H21" s="104">
        <v>0</v>
      </c>
      <c r="I21" s="140">
        <v>10</v>
      </c>
      <c r="J21" s="104">
        <v>3.018321209743141E-4</v>
      </c>
      <c r="K21" s="75">
        <v>1.0061070699143804E-4</v>
      </c>
      <c r="L21" s="106">
        <f t="shared" si="0"/>
        <v>107.99541241283725</v>
      </c>
    </row>
    <row r="22" spans="1:12" ht="12.75">
      <c r="A22" s="70" t="s">
        <v>532</v>
      </c>
      <c r="B22" s="109" t="s">
        <v>200</v>
      </c>
      <c r="C22" s="148">
        <v>375</v>
      </c>
      <c r="D22" s="148">
        <v>205</v>
      </c>
      <c r="E22" s="148">
        <v>580</v>
      </c>
      <c r="F22" s="104">
        <v>7.8686745353412024E-2</v>
      </c>
      <c r="G22" s="140">
        <v>192</v>
      </c>
      <c r="H22" s="104">
        <v>3.7368625924484235E-2</v>
      </c>
      <c r="I22" s="140">
        <v>1949</v>
      </c>
      <c r="J22" s="104">
        <v>5.8827080377893817E-2</v>
      </c>
      <c r="K22" s="75">
        <v>5.8294150551930025E-2</v>
      </c>
      <c r="L22" s="106">
        <f t="shared" si="0"/>
        <v>62572.871400729287</v>
      </c>
    </row>
    <row r="23" spans="1:12" ht="12.75">
      <c r="A23" s="70" t="s">
        <v>533</v>
      </c>
      <c r="B23" s="109" t="s">
        <v>201</v>
      </c>
      <c r="C23" s="148">
        <v>0</v>
      </c>
      <c r="D23" s="148">
        <v>0</v>
      </c>
      <c r="E23" s="148">
        <v>0</v>
      </c>
      <c r="F23" s="104">
        <v>0</v>
      </c>
      <c r="G23" s="140">
        <v>0</v>
      </c>
      <c r="H23" s="104">
        <v>0</v>
      </c>
      <c r="I23" s="140">
        <v>90</v>
      </c>
      <c r="J23" s="104">
        <v>2.7164890887688268E-3</v>
      </c>
      <c r="K23" s="75">
        <v>9.0549636292294223E-4</v>
      </c>
      <c r="L23" s="106">
        <f t="shared" si="0"/>
        <v>971.95871171553517</v>
      </c>
    </row>
    <row r="24" spans="1:12" ht="12.75">
      <c r="A24" s="70" t="s">
        <v>534</v>
      </c>
      <c r="B24" s="109" t="s">
        <v>202</v>
      </c>
      <c r="C24" s="148">
        <v>0</v>
      </c>
      <c r="D24" s="148">
        <v>0</v>
      </c>
      <c r="E24" s="148">
        <v>0</v>
      </c>
      <c r="F24" s="104">
        <v>0</v>
      </c>
      <c r="G24" s="140">
        <v>0</v>
      </c>
      <c r="H24" s="104">
        <v>0</v>
      </c>
      <c r="I24" s="140">
        <v>8</v>
      </c>
      <c r="J24" s="104">
        <v>2.4146569677945128E-4</v>
      </c>
      <c r="K24" s="75">
        <v>8.0488565593150432E-5</v>
      </c>
      <c r="L24" s="106">
        <f t="shared" si="0"/>
        <v>86.3963299302698</v>
      </c>
    </row>
    <row r="25" spans="1:12" ht="12.75">
      <c r="A25" s="70" t="s">
        <v>535</v>
      </c>
      <c r="B25" s="109" t="s">
        <v>203</v>
      </c>
      <c r="C25" s="148">
        <v>0</v>
      </c>
      <c r="D25" s="148">
        <v>0</v>
      </c>
      <c r="E25" s="148">
        <v>0</v>
      </c>
      <c r="F25" s="104">
        <v>0</v>
      </c>
      <c r="G25" s="140">
        <v>1</v>
      </c>
      <c r="H25" s="104">
        <v>1.9462826002335538E-4</v>
      </c>
      <c r="I25" s="140">
        <v>86</v>
      </c>
      <c r="J25" s="104">
        <v>2.595756240379101E-3</v>
      </c>
      <c r="K25" s="75">
        <v>9.3012816680081883E-4</v>
      </c>
      <c r="L25" s="106">
        <f t="shared" si="0"/>
        <v>998.39846050380061</v>
      </c>
    </row>
    <row r="26" spans="1:12" ht="12" customHeight="1">
      <c r="A26" s="70" t="s">
        <v>536</v>
      </c>
      <c r="B26" s="109" t="s">
        <v>204</v>
      </c>
      <c r="C26" s="148">
        <v>0</v>
      </c>
      <c r="D26" s="148">
        <v>0</v>
      </c>
      <c r="E26" s="148">
        <v>0</v>
      </c>
      <c r="F26" s="104">
        <v>0</v>
      </c>
      <c r="G26" s="140">
        <v>18</v>
      </c>
      <c r="H26" s="104">
        <v>3.5033086804203972E-3</v>
      </c>
      <c r="I26" s="140">
        <v>94</v>
      </c>
      <c r="J26" s="104">
        <v>2.8372219371585526E-3</v>
      </c>
      <c r="K26" s="75">
        <v>2.1135102058596499E-3</v>
      </c>
      <c r="L26" s="106">
        <f t="shared" si="0"/>
        <v>2268.6393242418767</v>
      </c>
    </row>
    <row r="27" spans="1:12" ht="12.75">
      <c r="A27" s="70" t="s">
        <v>205</v>
      </c>
      <c r="B27" s="109" t="s">
        <v>206</v>
      </c>
      <c r="C27" s="148">
        <v>0</v>
      </c>
      <c r="D27" s="148">
        <v>0</v>
      </c>
      <c r="E27" s="148">
        <v>0</v>
      </c>
      <c r="F27" s="104">
        <v>0</v>
      </c>
      <c r="G27" s="140">
        <v>32</v>
      </c>
      <c r="H27" s="104">
        <v>6.2281043207473722E-3</v>
      </c>
      <c r="I27" s="140">
        <v>137</v>
      </c>
      <c r="J27" s="104">
        <v>4.1351000573481029E-3</v>
      </c>
      <c r="K27" s="75">
        <v>3.4544014593651585E-3</v>
      </c>
      <c r="L27" s="106">
        <f t="shared" si="0"/>
        <v>3707.9503901646817</v>
      </c>
    </row>
    <row r="28" spans="1:12" ht="12.75">
      <c r="A28" s="128" t="s">
        <v>207</v>
      </c>
      <c r="B28" s="107" t="s">
        <v>208</v>
      </c>
      <c r="C28" s="148">
        <v>0</v>
      </c>
      <c r="D28" s="148">
        <v>0</v>
      </c>
      <c r="E28" s="148">
        <v>0</v>
      </c>
      <c r="F28" s="104">
        <v>0</v>
      </c>
      <c r="G28" s="140">
        <v>3</v>
      </c>
      <c r="H28" s="104">
        <v>5.8388478007006617E-4</v>
      </c>
      <c r="I28" s="140">
        <v>33</v>
      </c>
      <c r="J28" s="104">
        <v>9.9604599921523647E-4</v>
      </c>
      <c r="K28" s="75">
        <v>5.2664359309510095E-4</v>
      </c>
      <c r="L28" s="106">
        <f t="shared" si="0"/>
        <v>565.298602222564</v>
      </c>
    </row>
    <row r="29" spans="1:12" ht="12.75">
      <c r="A29" s="128" t="s">
        <v>209</v>
      </c>
      <c r="B29" s="107" t="s">
        <v>210</v>
      </c>
      <c r="C29" s="148">
        <v>113</v>
      </c>
      <c r="D29" s="148">
        <v>24</v>
      </c>
      <c r="E29" s="148">
        <v>137</v>
      </c>
      <c r="F29" s="104">
        <v>1.8586351919685253E-2</v>
      </c>
      <c r="G29" s="140">
        <v>21</v>
      </c>
      <c r="H29" s="104">
        <v>4.0871934604904629E-3</v>
      </c>
      <c r="I29" s="140">
        <v>266</v>
      </c>
      <c r="J29" s="104">
        <v>8.0287344179167542E-3</v>
      </c>
      <c r="K29" s="75">
        <v>1.0234093266030822E-2</v>
      </c>
      <c r="L29" s="106">
        <f t="shared" si="0"/>
        <v>10985.263457402149</v>
      </c>
    </row>
    <row r="30" spans="1:12" ht="12.75">
      <c r="A30" s="128" t="s">
        <v>211</v>
      </c>
      <c r="B30" s="107" t="s">
        <v>212</v>
      </c>
      <c r="C30" s="148">
        <v>0</v>
      </c>
      <c r="D30" s="148">
        <v>0</v>
      </c>
      <c r="E30" s="148">
        <v>0</v>
      </c>
      <c r="F30" s="104">
        <v>0</v>
      </c>
      <c r="G30" s="140">
        <v>4</v>
      </c>
      <c r="H30" s="104">
        <v>7.7851304009342152E-4</v>
      </c>
      <c r="I30" s="140">
        <v>49</v>
      </c>
      <c r="J30" s="104">
        <v>1.478977392774139E-3</v>
      </c>
      <c r="K30" s="75">
        <v>7.5249681095585343E-4</v>
      </c>
      <c r="L30" s="106">
        <f t="shared" si="0"/>
        <v>807.72917583650383</v>
      </c>
    </row>
    <row r="31" spans="1:12" ht="12.75">
      <c r="A31" s="70" t="s">
        <v>213</v>
      </c>
      <c r="B31" s="107" t="s">
        <v>214</v>
      </c>
      <c r="C31" s="148">
        <v>0</v>
      </c>
      <c r="D31" s="148">
        <v>0</v>
      </c>
      <c r="E31" s="148">
        <v>0</v>
      </c>
      <c r="F31" s="104">
        <v>0</v>
      </c>
      <c r="G31" s="140">
        <v>0</v>
      </c>
      <c r="H31" s="104">
        <v>0</v>
      </c>
      <c r="I31" s="140">
        <v>1</v>
      </c>
      <c r="J31" s="104">
        <v>3.018321209743141E-5</v>
      </c>
      <c r="K31" s="75">
        <v>1.0061070699143804E-5</v>
      </c>
      <c r="L31" s="106">
        <f t="shared" si="0"/>
        <v>10.799541241283725</v>
      </c>
    </row>
    <row r="32" spans="1:12" ht="12.75">
      <c r="A32" s="70" t="s">
        <v>215</v>
      </c>
      <c r="B32" s="107" t="s">
        <v>216</v>
      </c>
      <c r="C32" s="148">
        <v>118</v>
      </c>
      <c r="D32" s="148">
        <v>124</v>
      </c>
      <c r="E32" s="148">
        <v>242</v>
      </c>
      <c r="F32" s="104">
        <v>3.2831366164699498E-2</v>
      </c>
      <c r="G32" s="140">
        <v>95</v>
      </c>
      <c r="H32" s="104">
        <v>1.8489684702218762E-2</v>
      </c>
      <c r="I32" s="140">
        <v>588</v>
      </c>
      <c r="J32" s="104">
        <v>1.7747728713289668E-2</v>
      </c>
      <c r="K32" s="75">
        <v>2.3022926526735977E-2</v>
      </c>
      <c r="L32" s="106">
        <f t="shared" si="0"/>
        <v>24712.78176602906</v>
      </c>
    </row>
    <row r="33" spans="1:12" ht="12.75">
      <c r="A33" s="70" t="s">
        <v>217</v>
      </c>
      <c r="B33" s="107" t="s">
        <v>218</v>
      </c>
      <c r="C33" s="148">
        <v>2</v>
      </c>
      <c r="D33" s="148">
        <v>226</v>
      </c>
      <c r="E33" s="148">
        <v>228</v>
      </c>
      <c r="F33" s="104">
        <v>3.0932030932030931E-2</v>
      </c>
      <c r="G33" s="140">
        <v>50</v>
      </c>
      <c r="H33" s="104">
        <v>9.7314130011677703E-3</v>
      </c>
      <c r="I33" s="140">
        <v>226</v>
      </c>
      <c r="J33" s="104">
        <v>6.821405934019498E-3</v>
      </c>
      <c r="K33" s="75">
        <v>1.5828283289072733E-2</v>
      </c>
      <c r="L33" s="106">
        <f t="shared" si="0"/>
        <v>16990.060329623746</v>
      </c>
    </row>
    <row r="34" spans="1:12" ht="12.75">
      <c r="A34" s="70" t="s">
        <v>219</v>
      </c>
      <c r="B34" s="107" t="s">
        <v>220</v>
      </c>
      <c r="C34" s="148">
        <v>0</v>
      </c>
      <c r="D34" s="148">
        <v>0</v>
      </c>
      <c r="E34" s="148">
        <v>0</v>
      </c>
      <c r="F34" s="104">
        <v>0</v>
      </c>
      <c r="G34" s="140">
        <v>10</v>
      </c>
      <c r="H34" s="104">
        <v>1.946282600233554E-3</v>
      </c>
      <c r="I34" s="140">
        <v>136</v>
      </c>
      <c r="J34" s="104">
        <v>4.1049168452506717E-3</v>
      </c>
      <c r="K34" s="75">
        <v>2.0170664818280754E-3</v>
      </c>
      <c r="L34" s="106">
        <f t="shared" si="0"/>
        <v>2165.1167463485904</v>
      </c>
    </row>
    <row r="35" spans="1:12" ht="12.75">
      <c r="A35" s="70" t="s">
        <v>221</v>
      </c>
      <c r="B35" s="107" t="s">
        <v>222</v>
      </c>
      <c r="C35" s="148">
        <v>0</v>
      </c>
      <c r="D35" s="148">
        <v>0</v>
      </c>
      <c r="E35" s="148">
        <v>0</v>
      </c>
      <c r="F35" s="104">
        <v>0</v>
      </c>
      <c r="G35" s="140">
        <v>0</v>
      </c>
      <c r="H35" s="104">
        <v>0</v>
      </c>
      <c r="I35" s="140">
        <v>43</v>
      </c>
      <c r="J35" s="104">
        <v>1.2978781201895505E-3</v>
      </c>
      <c r="K35" s="75">
        <v>4.3262604006318348E-4</v>
      </c>
      <c r="L35" s="106">
        <f t="shared" si="0"/>
        <v>464.38027337520009</v>
      </c>
    </row>
    <row r="36" spans="1:12" ht="12.75">
      <c r="A36" s="70" t="s">
        <v>223</v>
      </c>
      <c r="B36" s="107" t="s">
        <v>224</v>
      </c>
      <c r="C36" s="148">
        <v>0</v>
      </c>
      <c r="D36" s="148">
        <v>0</v>
      </c>
      <c r="E36" s="148">
        <v>0</v>
      </c>
      <c r="F36" s="104">
        <v>0</v>
      </c>
      <c r="G36" s="140">
        <v>0</v>
      </c>
      <c r="H36" s="104">
        <v>0</v>
      </c>
      <c r="I36" s="140">
        <v>7</v>
      </c>
      <c r="J36" s="104">
        <v>2.1128248468201986E-4</v>
      </c>
      <c r="K36" s="75">
        <v>7.0427494894006616E-5</v>
      </c>
      <c r="L36" s="106">
        <f t="shared" si="0"/>
        <v>75.596788688986067</v>
      </c>
    </row>
    <row r="37" spans="1:12" ht="12.75">
      <c r="A37" s="70" t="s">
        <v>225</v>
      </c>
      <c r="B37" s="107" t="s">
        <v>226</v>
      </c>
      <c r="C37" s="148">
        <v>0</v>
      </c>
      <c r="D37" s="148">
        <v>0</v>
      </c>
      <c r="E37" s="148">
        <v>0</v>
      </c>
      <c r="F37" s="104">
        <v>0</v>
      </c>
      <c r="G37" s="140">
        <v>0</v>
      </c>
      <c r="H37" s="104">
        <v>0</v>
      </c>
      <c r="I37" s="140">
        <v>12</v>
      </c>
      <c r="J37" s="104">
        <v>3.6219854516917688E-4</v>
      </c>
      <c r="K37" s="75">
        <v>1.2073284838972563E-4</v>
      </c>
      <c r="L37" s="106">
        <f t="shared" si="0"/>
        <v>129.59449489540467</v>
      </c>
    </row>
    <row r="38" spans="1:12" ht="12.75">
      <c r="A38" s="70" t="s">
        <v>227</v>
      </c>
      <c r="B38" s="107" t="s">
        <v>228</v>
      </c>
      <c r="C38" s="148">
        <v>0</v>
      </c>
      <c r="D38" s="148">
        <v>0</v>
      </c>
      <c r="E38" s="148">
        <v>0</v>
      </c>
      <c r="F38" s="104">
        <v>0</v>
      </c>
      <c r="G38" s="140">
        <v>5</v>
      </c>
      <c r="H38" s="104">
        <v>9.7314130011677698E-4</v>
      </c>
      <c r="I38" s="140">
        <v>15</v>
      </c>
      <c r="J38" s="104">
        <v>4.5274818146147112E-4</v>
      </c>
      <c r="K38" s="75">
        <v>4.7529649385941603E-4</v>
      </c>
      <c r="L38" s="106">
        <f t="shared" si="0"/>
        <v>510.18268738625767</v>
      </c>
    </row>
    <row r="39" spans="1:12" ht="12.75">
      <c r="A39" s="70" t="s">
        <v>229</v>
      </c>
      <c r="B39" s="107" t="s">
        <v>230</v>
      </c>
      <c r="C39" s="148">
        <v>3</v>
      </c>
      <c r="D39" s="148">
        <v>16</v>
      </c>
      <c r="E39" s="148">
        <v>19</v>
      </c>
      <c r="F39" s="104">
        <v>2.5776692443359112E-3</v>
      </c>
      <c r="G39" s="140">
        <v>23</v>
      </c>
      <c r="H39" s="104">
        <v>4.4764499805371744E-3</v>
      </c>
      <c r="I39" s="140">
        <v>244</v>
      </c>
      <c r="J39" s="104">
        <v>7.3647037517732637E-3</v>
      </c>
      <c r="K39" s="75">
        <v>4.8062743255487825E-3</v>
      </c>
      <c r="L39" s="106">
        <f t="shared" si="0"/>
        <v>5159.0491059867372</v>
      </c>
    </row>
    <row r="40" spans="1:12" ht="12.75">
      <c r="A40" s="70" t="s">
        <v>231</v>
      </c>
      <c r="B40" s="107" t="s">
        <v>232</v>
      </c>
      <c r="C40" s="148">
        <v>0</v>
      </c>
      <c r="D40" s="148">
        <v>0</v>
      </c>
      <c r="E40" s="148">
        <v>0</v>
      </c>
      <c r="F40" s="104">
        <v>0</v>
      </c>
      <c r="G40" s="140">
        <v>0</v>
      </c>
      <c r="H40" s="104">
        <v>0</v>
      </c>
      <c r="I40" s="140">
        <v>39</v>
      </c>
      <c r="J40" s="104">
        <v>1.1771452717998249E-3</v>
      </c>
      <c r="K40" s="75">
        <v>3.9238175726660833E-4</v>
      </c>
      <c r="L40" s="106">
        <f t="shared" si="0"/>
        <v>421.18210841006527</v>
      </c>
    </row>
    <row r="41" spans="1:12" ht="12.75">
      <c r="A41" s="70" t="s">
        <v>233</v>
      </c>
      <c r="B41" s="107" t="s">
        <v>234</v>
      </c>
      <c r="C41" s="148">
        <v>0</v>
      </c>
      <c r="D41" s="148">
        <v>0</v>
      </c>
      <c r="E41" s="148">
        <v>0</v>
      </c>
      <c r="F41" s="104">
        <v>0</v>
      </c>
      <c r="G41" s="140">
        <v>1</v>
      </c>
      <c r="H41" s="104">
        <v>1.9462826002335538E-4</v>
      </c>
      <c r="I41" s="140">
        <v>5</v>
      </c>
      <c r="J41" s="104">
        <v>1.5091606048715705E-4</v>
      </c>
      <c r="K41" s="75">
        <v>1.1518144017017081E-4</v>
      </c>
      <c r="L41" s="106">
        <f t="shared" si="0"/>
        <v>123.63561995981898</v>
      </c>
    </row>
    <row r="42" spans="1:12" ht="12.75">
      <c r="A42" s="70" t="s">
        <v>235</v>
      </c>
      <c r="B42" s="107" t="s">
        <v>236</v>
      </c>
      <c r="C42" s="148">
        <v>0</v>
      </c>
      <c r="D42" s="148">
        <v>0</v>
      </c>
      <c r="E42" s="148">
        <v>0</v>
      </c>
      <c r="F42" s="104">
        <v>0</v>
      </c>
      <c r="G42" s="140">
        <v>0</v>
      </c>
      <c r="H42" s="104">
        <v>0</v>
      </c>
      <c r="I42" s="140">
        <v>17</v>
      </c>
      <c r="J42" s="104">
        <v>5.1311460565633396E-4</v>
      </c>
      <c r="K42" s="75">
        <v>1.7103820188544465E-4</v>
      </c>
      <c r="L42" s="106">
        <f t="shared" si="0"/>
        <v>183.59220110182332</v>
      </c>
    </row>
    <row r="43" spans="1:12" ht="12.75">
      <c r="A43" s="70" t="s">
        <v>237</v>
      </c>
      <c r="B43" s="107" t="s">
        <v>238</v>
      </c>
      <c r="C43" s="148">
        <v>0</v>
      </c>
      <c r="D43" s="148">
        <v>0</v>
      </c>
      <c r="E43" s="148">
        <v>0</v>
      </c>
      <c r="F43" s="104">
        <v>0</v>
      </c>
      <c r="G43" s="140">
        <v>0</v>
      </c>
      <c r="H43" s="104">
        <v>0</v>
      </c>
      <c r="I43" s="140">
        <v>3</v>
      </c>
      <c r="J43" s="104">
        <v>9.0549636292294221E-5</v>
      </c>
      <c r="K43" s="75">
        <v>3.0183212097431407E-5</v>
      </c>
      <c r="L43" s="106">
        <f t="shared" si="0"/>
        <v>32.398623723851166</v>
      </c>
    </row>
    <row r="44" spans="1:12" ht="12.75">
      <c r="A44" s="70" t="s">
        <v>239</v>
      </c>
      <c r="B44" s="107" t="s">
        <v>240</v>
      </c>
      <c r="C44" s="148">
        <v>0</v>
      </c>
      <c r="D44" s="148">
        <v>0</v>
      </c>
      <c r="E44" s="148">
        <v>0</v>
      </c>
      <c r="F44" s="104">
        <v>0</v>
      </c>
      <c r="G44" s="140">
        <v>1</v>
      </c>
      <c r="H44" s="104">
        <v>1.9462826002335538E-4</v>
      </c>
      <c r="I44" s="140">
        <v>83</v>
      </c>
      <c r="J44" s="104">
        <v>2.5052066040868069E-3</v>
      </c>
      <c r="K44" s="75">
        <v>8.9994495470338738E-4</v>
      </c>
      <c r="L44" s="106">
        <f t="shared" si="0"/>
        <v>965.99983677994942</v>
      </c>
    </row>
    <row r="45" spans="1:12" ht="12.75">
      <c r="A45" s="70" t="s">
        <v>241</v>
      </c>
      <c r="B45" s="107" t="s">
        <v>242</v>
      </c>
      <c r="C45" s="148">
        <v>0</v>
      </c>
      <c r="D45" s="148">
        <v>0</v>
      </c>
      <c r="E45" s="148">
        <v>0</v>
      </c>
      <c r="F45" s="104">
        <v>0</v>
      </c>
      <c r="G45" s="140">
        <v>0</v>
      </c>
      <c r="H45" s="104">
        <v>0</v>
      </c>
      <c r="I45" s="140">
        <v>60</v>
      </c>
      <c r="J45" s="104">
        <v>1.8109927258458845E-3</v>
      </c>
      <c r="K45" s="75">
        <v>6.0366424194862819E-4</v>
      </c>
      <c r="L45" s="106">
        <f t="shared" si="0"/>
        <v>647.97247447702341</v>
      </c>
    </row>
    <row r="46" spans="1:12" ht="12.75">
      <c r="A46" s="70" t="s">
        <v>243</v>
      </c>
      <c r="B46" s="107" t="s">
        <v>244</v>
      </c>
      <c r="C46" s="148">
        <v>24</v>
      </c>
      <c r="D46" s="148">
        <v>23</v>
      </c>
      <c r="E46" s="148">
        <v>47</v>
      </c>
      <c r="F46" s="104">
        <v>6.3763397096730434E-3</v>
      </c>
      <c r="G46" s="140">
        <v>63</v>
      </c>
      <c r="H46" s="104">
        <v>1.226158038147139E-2</v>
      </c>
      <c r="I46" s="140">
        <v>268</v>
      </c>
      <c r="J46" s="104">
        <v>8.0891008421116167E-3</v>
      </c>
      <c r="K46" s="75">
        <v>8.9090069777520171E-3</v>
      </c>
      <c r="L46" s="106">
        <f t="shared" si="0"/>
        <v>9562.917422228742</v>
      </c>
    </row>
    <row r="47" spans="1:12" ht="13.5" thickBot="1">
      <c r="A47" s="70" t="s">
        <v>245</v>
      </c>
      <c r="B47" s="107" t="s">
        <v>246</v>
      </c>
      <c r="C47" s="148">
        <v>3</v>
      </c>
      <c r="D47" s="148">
        <v>2</v>
      </c>
      <c r="E47" s="148">
        <v>5</v>
      </c>
      <c r="F47" s="104">
        <v>6.7833401166734499E-4</v>
      </c>
      <c r="G47" s="140">
        <v>34</v>
      </c>
      <c r="H47" s="104">
        <v>6.6173608407940829E-3</v>
      </c>
      <c r="I47" s="140">
        <v>127</v>
      </c>
      <c r="J47" s="104">
        <v>3.8332679363737888E-3</v>
      </c>
      <c r="K47" s="75">
        <v>3.7096542629450721E-3</v>
      </c>
      <c r="L47" s="106">
        <f t="shared" si="0"/>
        <v>3981.9384438863558</v>
      </c>
    </row>
    <row r="48" spans="1:12" ht="13.5" thickBot="1">
      <c r="A48" s="122" t="s">
        <v>247</v>
      </c>
      <c r="B48" s="123"/>
      <c r="C48" s="141">
        <f>SUM(C7:C47)</f>
        <v>715</v>
      </c>
      <c r="D48" s="141">
        <f t="shared" ref="D48:L48" si="1">SUM(D7:D47)</f>
        <v>676</v>
      </c>
      <c r="E48" s="141">
        <f t="shared" si="1"/>
        <v>1391</v>
      </c>
      <c r="F48" s="125">
        <f t="shared" si="1"/>
        <v>0.1887125220458554</v>
      </c>
      <c r="G48" s="141">
        <f t="shared" si="1"/>
        <v>1245</v>
      </c>
      <c r="H48" s="125">
        <f t="shared" si="1"/>
        <v>0.24231218372907751</v>
      </c>
      <c r="I48" s="141">
        <f t="shared" si="1"/>
        <v>7147</v>
      </c>
      <c r="J48" s="125">
        <f t="shared" si="1"/>
        <v>0.21571941686034229</v>
      </c>
      <c r="K48" s="125">
        <f t="shared" si="1"/>
        <v>0.21558137421175841</v>
      </c>
      <c r="L48" s="126">
        <f t="shared" si="1"/>
        <v>231404.78894066735</v>
      </c>
    </row>
    <row r="49" spans="1:13">
      <c r="A49" s="143"/>
      <c r="B49" s="144"/>
      <c r="C49" s="145"/>
      <c r="D49" s="145"/>
      <c r="E49" s="146"/>
      <c r="F49" s="147"/>
      <c r="G49" s="60"/>
      <c r="H49" s="147"/>
      <c r="I49" s="60"/>
      <c r="J49" s="147"/>
      <c r="K49" s="19"/>
      <c r="L49" s="41"/>
      <c r="M49" s="48"/>
    </row>
    <row r="50" spans="1:13">
      <c r="A50" s="143"/>
      <c r="B50" s="144"/>
      <c r="C50" s="145"/>
      <c r="D50" s="145"/>
      <c r="E50" s="146"/>
      <c r="F50" s="147"/>
      <c r="G50" s="60"/>
      <c r="H50" s="147"/>
      <c r="I50" s="60"/>
      <c r="J50" s="147"/>
      <c r="K50" s="19"/>
      <c r="L50" s="41"/>
      <c r="M50" s="48"/>
    </row>
    <row r="51" spans="1:13">
      <c r="A51" s="143"/>
      <c r="B51" s="144"/>
      <c r="C51" s="145"/>
      <c r="D51" s="145"/>
      <c r="E51" s="146"/>
      <c r="F51" s="147"/>
      <c r="G51" s="60"/>
      <c r="H51" s="147"/>
      <c r="I51" s="60"/>
      <c r="J51" s="147"/>
      <c r="K51" s="19"/>
      <c r="L51" s="41"/>
      <c r="M51" s="48"/>
    </row>
  </sheetData>
  <mergeCells count="2">
    <mergeCell ref="B1:J1"/>
    <mergeCell ref="L3:L4"/>
  </mergeCells>
  <pageMargins left="0.25" right="0.25" top="0.25" bottom="0.25" header="0.31" footer="0.21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120" zoomScaleNormal="120" workbookViewId="0">
      <pane xSplit="1" ySplit="5" topLeftCell="B27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47.28515625" style="42" bestFit="1" customWidth="1"/>
    <col min="2" max="2" width="12.140625" style="107" bestFit="1" customWidth="1"/>
    <col min="3" max="3" width="8.7109375" style="139" bestFit="1" customWidth="1"/>
    <col min="4" max="4" width="8.140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05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71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40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6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499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>
      <c r="A7" s="70" t="s">
        <v>500</v>
      </c>
      <c r="B7" s="107" t="s">
        <v>120</v>
      </c>
      <c r="C7" s="139">
        <v>2</v>
      </c>
      <c r="D7" s="139">
        <v>1</v>
      </c>
      <c r="E7" s="139">
        <v>3</v>
      </c>
      <c r="F7" s="104">
        <v>4.0700040700040698E-4</v>
      </c>
      <c r="G7" s="140">
        <v>6</v>
      </c>
      <c r="H7" s="104">
        <v>1.1677695601401323E-3</v>
      </c>
      <c r="I7" s="140">
        <v>31</v>
      </c>
      <c r="J7" s="104">
        <v>9.3567957502037368E-4</v>
      </c>
      <c r="K7" s="75">
        <v>8.3681651405363765E-4</v>
      </c>
      <c r="L7" s="106">
        <f t="shared" ref="L7:L43" si="0">K7*$L$5</f>
        <v>898.23784417682396</v>
      </c>
    </row>
    <row r="8" spans="1:12">
      <c r="A8" s="70" t="s">
        <v>503</v>
      </c>
      <c r="B8" s="107" t="s">
        <v>121</v>
      </c>
      <c r="C8" s="139">
        <v>0</v>
      </c>
      <c r="D8" s="139">
        <v>1</v>
      </c>
      <c r="E8" s="139">
        <v>1</v>
      </c>
      <c r="F8" s="104">
        <v>1.35666802333469E-4</v>
      </c>
      <c r="G8" s="140">
        <v>5</v>
      </c>
      <c r="H8" s="104">
        <v>9.7314130011677698E-4</v>
      </c>
      <c r="I8" s="140">
        <v>21</v>
      </c>
      <c r="J8" s="104">
        <v>6.3384745404605953E-4</v>
      </c>
      <c r="K8" s="75">
        <v>5.8088518549876853E-4</v>
      </c>
      <c r="L8" s="106">
        <f t="shared" si="0"/>
        <v>623.5214625595022</v>
      </c>
    </row>
    <row r="9" spans="1:12">
      <c r="A9" s="70" t="s">
        <v>504</v>
      </c>
      <c r="B9" s="107" t="s">
        <v>122</v>
      </c>
      <c r="C9" s="139">
        <v>13</v>
      </c>
      <c r="D9" s="139">
        <v>3</v>
      </c>
      <c r="E9" s="139">
        <v>16</v>
      </c>
      <c r="F9" s="104">
        <v>2.170668837335504E-3</v>
      </c>
      <c r="G9" s="140">
        <v>0</v>
      </c>
      <c r="H9" s="104">
        <v>0</v>
      </c>
      <c r="I9" s="140">
        <v>8</v>
      </c>
      <c r="J9" s="104">
        <v>2.4146569677945128E-4</v>
      </c>
      <c r="K9" s="75">
        <v>8.0404484470498506E-4</v>
      </c>
      <c r="L9" s="106">
        <f t="shared" si="0"/>
        <v>863.06077353894386</v>
      </c>
    </row>
    <row r="10" spans="1:12">
      <c r="A10" s="70" t="s">
        <v>505</v>
      </c>
      <c r="B10" s="107" t="s">
        <v>123</v>
      </c>
      <c r="C10" s="139">
        <v>1</v>
      </c>
      <c r="D10" s="139">
        <v>0</v>
      </c>
      <c r="E10" s="139">
        <v>1</v>
      </c>
      <c r="F10" s="104">
        <v>1.35666802333469E-4</v>
      </c>
      <c r="G10" s="140">
        <v>46</v>
      </c>
      <c r="H10" s="104">
        <v>8.9528999610743489E-3</v>
      </c>
      <c r="I10" s="140">
        <v>97</v>
      </c>
      <c r="J10" s="104">
        <v>2.9277715734508467E-3</v>
      </c>
      <c r="K10" s="75">
        <v>4.0054461122862213E-3</v>
      </c>
      <c r="L10" s="106">
        <f t="shared" si="0"/>
        <v>4299.4410607864802</v>
      </c>
    </row>
    <row r="11" spans="1:12">
      <c r="A11" s="70" t="s">
        <v>506</v>
      </c>
      <c r="B11" s="107" t="s">
        <v>124</v>
      </c>
      <c r="C11" s="139">
        <v>54</v>
      </c>
      <c r="D11" s="139">
        <v>38</v>
      </c>
      <c r="E11" s="139">
        <v>92</v>
      </c>
      <c r="F11" s="104">
        <v>1.2481345814679148E-2</v>
      </c>
      <c r="G11" s="140">
        <v>45</v>
      </c>
      <c r="H11" s="104">
        <v>8.7582717010509931E-3</v>
      </c>
      <c r="I11" s="140">
        <v>96</v>
      </c>
      <c r="J11" s="104">
        <v>2.8975883613534151E-3</v>
      </c>
      <c r="K11" s="75">
        <v>8.0457352923611856E-3</v>
      </c>
      <c r="L11" s="106">
        <f t="shared" si="0"/>
        <v>8636.2826288161305</v>
      </c>
    </row>
    <row r="12" spans="1:12">
      <c r="A12" s="70" t="s">
        <v>507</v>
      </c>
      <c r="B12" s="107" t="s">
        <v>125</v>
      </c>
      <c r="C12" s="139">
        <v>0</v>
      </c>
      <c r="D12" s="139">
        <v>1</v>
      </c>
      <c r="E12" s="139">
        <v>1</v>
      </c>
      <c r="F12" s="104">
        <v>1.35666802333469E-4</v>
      </c>
      <c r="G12" s="140">
        <v>0</v>
      </c>
      <c r="H12" s="104">
        <v>0</v>
      </c>
      <c r="I12" s="140">
        <v>62</v>
      </c>
      <c r="J12" s="104">
        <v>1.8713591500407474E-3</v>
      </c>
      <c r="K12" s="75">
        <v>6.6900865079140548E-4</v>
      </c>
      <c r="L12" s="106">
        <f t="shared" si="0"/>
        <v>718.113084685133</v>
      </c>
    </row>
    <row r="13" spans="1:12">
      <c r="A13" s="70" t="s">
        <v>126</v>
      </c>
      <c r="B13" s="107" t="s">
        <v>127</v>
      </c>
      <c r="C13" s="139">
        <v>42</v>
      </c>
      <c r="D13" s="139">
        <v>18</v>
      </c>
      <c r="E13" s="139">
        <v>60</v>
      </c>
      <c r="F13" s="104">
        <v>8.1400081400081394E-3</v>
      </c>
      <c r="G13" s="140">
        <v>13</v>
      </c>
      <c r="H13" s="104">
        <v>2.53016738030362E-3</v>
      </c>
      <c r="I13" s="140">
        <v>23</v>
      </c>
      <c r="J13" s="104">
        <v>6.9421387824092243E-4</v>
      </c>
      <c r="K13" s="75">
        <v>3.7881297995175606E-3</v>
      </c>
      <c r="L13" s="106">
        <f t="shared" si="0"/>
        <v>4066.1739908762579</v>
      </c>
    </row>
    <row r="14" spans="1:12">
      <c r="A14" s="70" t="s">
        <v>128</v>
      </c>
      <c r="B14" s="107" t="s">
        <v>129</v>
      </c>
      <c r="C14" s="139">
        <v>0</v>
      </c>
      <c r="D14" s="139">
        <v>1</v>
      </c>
      <c r="E14" s="139">
        <v>1</v>
      </c>
      <c r="F14" s="104">
        <v>1.35666802333469E-4</v>
      </c>
      <c r="G14" s="140">
        <v>8</v>
      </c>
      <c r="H14" s="104">
        <v>1.557026080186843E-3</v>
      </c>
      <c r="I14" s="140">
        <v>44</v>
      </c>
      <c r="J14" s="104">
        <v>1.328061332286982E-3</v>
      </c>
      <c r="K14" s="75">
        <v>1.0069180716024313E-3</v>
      </c>
      <c r="L14" s="106">
        <f t="shared" si="0"/>
        <v>1080.8246523692287</v>
      </c>
    </row>
    <row r="15" spans="1:12">
      <c r="A15" s="70" t="s">
        <v>130</v>
      </c>
      <c r="B15" s="107" t="s">
        <v>131</v>
      </c>
      <c r="C15" s="139">
        <v>0</v>
      </c>
      <c r="D15" s="139">
        <v>0</v>
      </c>
      <c r="E15" s="139">
        <v>0</v>
      </c>
      <c r="F15" s="104">
        <v>0</v>
      </c>
      <c r="G15" s="140">
        <v>4</v>
      </c>
      <c r="H15" s="104">
        <v>7.7851304009342152E-4</v>
      </c>
      <c r="I15" s="140">
        <v>22</v>
      </c>
      <c r="J15" s="104">
        <v>6.6403066614349098E-4</v>
      </c>
      <c r="K15" s="75">
        <v>4.8084790207897078E-4</v>
      </c>
      <c r="L15" s="106">
        <f t="shared" si="0"/>
        <v>516.14156232184325</v>
      </c>
    </row>
    <row r="16" spans="1:12">
      <c r="A16" s="70" t="s">
        <v>132</v>
      </c>
      <c r="B16" s="107" t="s">
        <v>133</v>
      </c>
      <c r="C16" s="139">
        <v>0</v>
      </c>
      <c r="D16" s="139">
        <v>0</v>
      </c>
      <c r="E16" s="139">
        <v>0</v>
      </c>
      <c r="F16" s="104">
        <v>0</v>
      </c>
      <c r="G16" s="140">
        <v>0</v>
      </c>
      <c r="H16" s="104">
        <v>0</v>
      </c>
      <c r="I16" s="140">
        <v>90</v>
      </c>
      <c r="J16" s="104">
        <v>2.7164890887688268E-3</v>
      </c>
      <c r="K16" s="75">
        <v>9.0549636292294223E-4</v>
      </c>
      <c r="L16" s="106">
        <f t="shared" si="0"/>
        <v>971.95871171553517</v>
      </c>
    </row>
    <row r="17" spans="1:12">
      <c r="A17" s="70" t="s">
        <v>134</v>
      </c>
      <c r="B17" s="107" t="s">
        <v>135</v>
      </c>
      <c r="C17" s="139">
        <v>92</v>
      </c>
      <c r="D17" s="139">
        <v>42</v>
      </c>
      <c r="E17" s="139">
        <v>134</v>
      </c>
      <c r="F17" s="104">
        <v>1.8179351512684846E-2</v>
      </c>
      <c r="G17" s="140">
        <v>24</v>
      </c>
      <c r="H17" s="104">
        <v>4.6710782405605293E-3</v>
      </c>
      <c r="I17" s="140">
        <v>70</v>
      </c>
      <c r="J17" s="104">
        <v>2.1128248468201987E-3</v>
      </c>
      <c r="K17" s="75">
        <v>8.3210848666885242E-3</v>
      </c>
      <c r="L17" s="106">
        <f t="shared" si="0"/>
        <v>8931.842532194114</v>
      </c>
    </row>
    <row r="18" spans="1:12">
      <c r="A18" s="70" t="s">
        <v>510</v>
      </c>
      <c r="B18" s="107" t="s">
        <v>136</v>
      </c>
      <c r="C18" s="139">
        <v>7</v>
      </c>
      <c r="D18" s="139">
        <v>1</v>
      </c>
      <c r="E18" s="139">
        <v>8</v>
      </c>
      <c r="F18" s="104">
        <v>1.085334418667752E-3</v>
      </c>
      <c r="G18" s="140">
        <v>0</v>
      </c>
      <c r="H18" s="104">
        <v>0</v>
      </c>
      <c r="I18" s="140">
        <v>0</v>
      </c>
      <c r="J18" s="104">
        <v>0</v>
      </c>
      <c r="K18" s="75">
        <v>3.6177813955591732E-4</v>
      </c>
      <c r="L18" s="106">
        <f t="shared" si="0"/>
        <v>388.33222180433705</v>
      </c>
    </row>
    <row r="19" spans="1:12">
      <c r="A19" s="70" t="s">
        <v>511</v>
      </c>
      <c r="B19" s="107" t="s">
        <v>137</v>
      </c>
      <c r="C19" s="139">
        <v>0</v>
      </c>
      <c r="D19" s="139">
        <v>0</v>
      </c>
      <c r="E19" s="139">
        <v>0</v>
      </c>
      <c r="F19" s="104">
        <v>0</v>
      </c>
      <c r="G19" s="140">
        <v>0</v>
      </c>
      <c r="H19" s="104">
        <v>0</v>
      </c>
      <c r="I19" s="140">
        <v>6</v>
      </c>
      <c r="J19" s="104">
        <v>1.8109927258458844E-4</v>
      </c>
      <c r="K19" s="75">
        <v>6.0366424194862814E-5</v>
      </c>
      <c r="L19" s="106">
        <f t="shared" si="0"/>
        <v>64.797247447702333</v>
      </c>
    </row>
    <row r="20" spans="1:12">
      <c r="A20" s="70" t="s">
        <v>512</v>
      </c>
      <c r="B20" s="107" t="s">
        <v>138</v>
      </c>
      <c r="C20" s="139">
        <v>85</v>
      </c>
      <c r="D20" s="139">
        <v>48</v>
      </c>
      <c r="E20" s="139">
        <v>133</v>
      </c>
      <c r="F20" s="104">
        <v>1.8043684710351376E-2</v>
      </c>
      <c r="G20" s="140">
        <v>44</v>
      </c>
      <c r="H20" s="104">
        <v>8.5636434410276373E-3</v>
      </c>
      <c r="I20" s="140">
        <v>236</v>
      </c>
      <c r="J20" s="104">
        <v>7.1232380549938121E-3</v>
      </c>
      <c r="K20" s="75">
        <v>1.1243522068790942E-2</v>
      </c>
      <c r="L20" s="106">
        <f t="shared" si="0"/>
        <v>12068.783125589678</v>
      </c>
    </row>
    <row r="21" spans="1:12">
      <c r="A21" s="70" t="s">
        <v>513</v>
      </c>
      <c r="B21" s="107" t="s">
        <v>139</v>
      </c>
      <c r="C21" s="139">
        <v>0</v>
      </c>
      <c r="D21" s="139">
        <v>0</v>
      </c>
      <c r="E21" s="139">
        <v>0</v>
      </c>
      <c r="F21" s="104">
        <v>0</v>
      </c>
      <c r="G21" s="140">
        <v>9</v>
      </c>
      <c r="H21" s="104">
        <v>1.7516543402101986E-3</v>
      </c>
      <c r="I21" s="140">
        <v>33</v>
      </c>
      <c r="J21" s="104">
        <v>9.9604599921523647E-4</v>
      </c>
      <c r="K21" s="75">
        <v>9.1590011314181177E-4</v>
      </c>
      <c r="L21" s="106">
        <f t="shared" si="0"/>
        <v>983.12608474296621</v>
      </c>
    </row>
    <row r="22" spans="1:12">
      <c r="A22" s="70" t="s">
        <v>514</v>
      </c>
      <c r="B22" s="107" t="s">
        <v>140</v>
      </c>
      <c r="C22" s="139">
        <v>83</v>
      </c>
      <c r="D22" s="139">
        <v>0</v>
      </c>
      <c r="E22" s="139">
        <v>83</v>
      </c>
      <c r="F22" s="104">
        <v>1.1260344593677927E-2</v>
      </c>
      <c r="G22" s="140">
        <v>9</v>
      </c>
      <c r="H22" s="104">
        <v>1.7516543402101986E-3</v>
      </c>
      <c r="I22" s="140">
        <v>253</v>
      </c>
      <c r="J22" s="104">
        <v>7.6363526606501465E-3</v>
      </c>
      <c r="K22" s="75">
        <v>6.8827838648460905E-3</v>
      </c>
      <c r="L22" s="106">
        <f t="shared" si="0"/>
        <v>7387.9719590453824</v>
      </c>
    </row>
    <row r="23" spans="1:12">
      <c r="A23" s="70" t="s">
        <v>515</v>
      </c>
      <c r="B23" s="107" t="s">
        <v>141</v>
      </c>
      <c r="C23" s="139">
        <v>15</v>
      </c>
      <c r="D23" s="139">
        <v>8</v>
      </c>
      <c r="E23" s="139">
        <v>23</v>
      </c>
      <c r="F23" s="104">
        <v>3.1203364536697871E-3</v>
      </c>
      <c r="G23" s="140">
        <v>4</v>
      </c>
      <c r="H23" s="104">
        <v>7.7851304009342152E-4</v>
      </c>
      <c r="I23" s="140">
        <v>17</v>
      </c>
      <c r="J23" s="104">
        <v>5.1311460565633396E-4</v>
      </c>
      <c r="K23" s="75">
        <v>1.4706546998065142E-3</v>
      </c>
      <c r="L23" s="106">
        <f t="shared" si="0"/>
        <v>1578.5989938028938</v>
      </c>
    </row>
    <row r="24" spans="1:12">
      <c r="A24" s="70" t="s">
        <v>516</v>
      </c>
      <c r="B24" s="107" t="s">
        <v>142</v>
      </c>
      <c r="C24" s="139">
        <v>48</v>
      </c>
      <c r="D24" s="139">
        <v>9</v>
      </c>
      <c r="E24" s="139">
        <v>57</v>
      </c>
      <c r="F24" s="104">
        <v>7.7330077330077327E-3</v>
      </c>
      <c r="G24" s="140">
        <v>9</v>
      </c>
      <c r="H24" s="104">
        <v>1.7516543402101986E-3</v>
      </c>
      <c r="I24" s="140">
        <v>60</v>
      </c>
      <c r="J24" s="104">
        <v>1.8109927258458845E-3</v>
      </c>
      <c r="K24" s="75">
        <v>3.7652182663546053E-3</v>
      </c>
      <c r="L24" s="106">
        <f t="shared" si="0"/>
        <v>4041.5807786135283</v>
      </c>
    </row>
    <row r="25" spans="1:12">
      <c r="A25" s="70" t="s">
        <v>517</v>
      </c>
      <c r="B25" s="107" t="s">
        <v>143</v>
      </c>
      <c r="C25" s="139">
        <v>0</v>
      </c>
      <c r="D25" s="139">
        <v>0</v>
      </c>
      <c r="E25" s="139">
        <v>0</v>
      </c>
      <c r="F25" s="104">
        <v>0</v>
      </c>
      <c r="G25" s="140">
        <v>0</v>
      </c>
      <c r="H25" s="104">
        <v>0</v>
      </c>
      <c r="I25" s="140">
        <v>17</v>
      </c>
      <c r="J25" s="104">
        <v>5.1311460565633396E-4</v>
      </c>
      <c r="K25" s="75">
        <v>1.7103820188544465E-4</v>
      </c>
      <c r="L25" s="106">
        <f t="shared" si="0"/>
        <v>183.59220110182332</v>
      </c>
    </row>
    <row r="26" spans="1:12">
      <c r="A26" s="70" t="s">
        <v>293</v>
      </c>
      <c r="B26" s="107" t="s">
        <v>144</v>
      </c>
      <c r="C26" s="139">
        <v>72</v>
      </c>
      <c r="D26" s="139">
        <v>31</v>
      </c>
      <c r="E26" s="139">
        <v>103</v>
      </c>
      <c r="F26" s="104">
        <v>1.3973680640347307E-2</v>
      </c>
      <c r="G26" s="140">
        <v>29</v>
      </c>
      <c r="H26" s="104">
        <v>5.6442195406773065E-3</v>
      </c>
      <c r="I26" s="140">
        <v>153</v>
      </c>
      <c r="J26" s="104">
        <v>4.6180314509070052E-3</v>
      </c>
      <c r="K26" s="75">
        <v>8.0786438773105384E-3</v>
      </c>
      <c r="L26" s="106">
        <f t="shared" si="0"/>
        <v>8671.6066644958591</v>
      </c>
    </row>
    <row r="27" spans="1:12">
      <c r="A27" s="128" t="s">
        <v>145</v>
      </c>
      <c r="B27" s="107" t="s">
        <v>146</v>
      </c>
      <c r="C27" s="139">
        <v>25</v>
      </c>
      <c r="D27" s="139">
        <v>7</v>
      </c>
      <c r="E27" s="139">
        <v>32</v>
      </c>
      <c r="F27" s="104">
        <v>4.3413376746710081E-3</v>
      </c>
      <c r="G27" s="140">
        <v>1</v>
      </c>
      <c r="H27" s="104">
        <v>1.9462826002335538E-4</v>
      </c>
      <c r="I27" s="140">
        <v>1133</v>
      </c>
      <c r="J27" s="104">
        <v>3.4197579306389787E-2</v>
      </c>
      <c r="K27" s="75">
        <v>1.2911181747028051E-2</v>
      </c>
      <c r="L27" s="106">
        <f t="shared" si="0"/>
        <v>13858.847027345209</v>
      </c>
    </row>
    <row r="28" spans="1:12">
      <c r="A28" s="128" t="s">
        <v>147</v>
      </c>
      <c r="B28" s="107" t="s">
        <v>148</v>
      </c>
      <c r="C28" s="139">
        <v>0</v>
      </c>
      <c r="D28" s="139">
        <v>0</v>
      </c>
      <c r="E28" s="139">
        <v>0</v>
      </c>
      <c r="F28" s="104">
        <v>0</v>
      </c>
      <c r="G28" s="140">
        <v>0</v>
      </c>
      <c r="H28" s="104">
        <v>0</v>
      </c>
      <c r="I28" s="140">
        <v>1</v>
      </c>
      <c r="J28" s="104">
        <v>3.018321209743141E-5</v>
      </c>
      <c r="K28" s="75">
        <v>1.0061070699143804E-5</v>
      </c>
      <c r="L28" s="106">
        <f t="shared" si="0"/>
        <v>10.799541241283725</v>
      </c>
    </row>
    <row r="29" spans="1:12">
      <c r="A29" s="128" t="s">
        <v>149</v>
      </c>
      <c r="B29" s="107" t="s">
        <v>150</v>
      </c>
      <c r="C29" s="139">
        <v>0</v>
      </c>
      <c r="D29" s="139">
        <v>0</v>
      </c>
      <c r="E29" s="139">
        <v>0</v>
      </c>
      <c r="F29" s="104">
        <v>0</v>
      </c>
      <c r="G29" s="140">
        <v>1</v>
      </c>
      <c r="H29" s="104">
        <v>1.9462826002335538E-4</v>
      </c>
      <c r="I29" s="140">
        <v>14</v>
      </c>
      <c r="J29" s="104">
        <v>4.2256496936403972E-4</v>
      </c>
      <c r="K29" s="75">
        <v>2.0573107646246503E-4</v>
      </c>
      <c r="L29" s="106">
        <f t="shared" si="0"/>
        <v>220.8314911313725</v>
      </c>
    </row>
    <row r="30" spans="1:12">
      <c r="A30" s="128" t="s">
        <v>151</v>
      </c>
      <c r="B30" s="107" t="s">
        <v>152</v>
      </c>
      <c r="C30" s="139">
        <v>6</v>
      </c>
      <c r="D30" s="139">
        <v>0</v>
      </c>
      <c r="E30" s="139">
        <v>6</v>
      </c>
      <c r="F30" s="104">
        <v>8.1400081400081396E-4</v>
      </c>
      <c r="G30" s="140">
        <v>0</v>
      </c>
      <c r="H30" s="104">
        <v>0</v>
      </c>
      <c r="I30" s="140">
        <v>19</v>
      </c>
      <c r="J30" s="104">
        <v>5.7348102985119674E-4</v>
      </c>
      <c r="K30" s="75">
        <v>4.6249394795067024E-4</v>
      </c>
      <c r="L30" s="106">
        <f t="shared" si="0"/>
        <v>496.44044993764351</v>
      </c>
    </row>
    <row r="31" spans="1:12">
      <c r="A31" s="128" t="s">
        <v>153</v>
      </c>
      <c r="B31" s="109" t="s">
        <v>154</v>
      </c>
      <c r="C31" s="139">
        <v>1</v>
      </c>
      <c r="D31" s="139">
        <v>0</v>
      </c>
      <c r="E31" s="139">
        <v>1</v>
      </c>
      <c r="F31" s="104">
        <v>1.35666802333469E-4</v>
      </c>
      <c r="G31" s="140">
        <v>0</v>
      </c>
      <c r="H31" s="104">
        <v>0</v>
      </c>
      <c r="I31" s="140">
        <v>0</v>
      </c>
      <c r="J31" s="104">
        <v>0</v>
      </c>
      <c r="K31" s="75">
        <v>4.5222267444489665E-5</v>
      </c>
      <c r="L31" s="106">
        <f t="shared" si="0"/>
        <v>48.541527725542132</v>
      </c>
    </row>
    <row r="32" spans="1:12">
      <c r="A32" s="70" t="s">
        <v>155</v>
      </c>
      <c r="B32" s="107" t="s">
        <v>156</v>
      </c>
      <c r="C32" s="139">
        <v>0</v>
      </c>
      <c r="D32" s="139">
        <v>0</v>
      </c>
      <c r="E32" s="139">
        <v>0</v>
      </c>
      <c r="F32" s="104">
        <v>0</v>
      </c>
      <c r="G32" s="140">
        <v>0</v>
      </c>
      <c r="H32" s="104">
        <v>0</v>
      </c>
      <c r="I32" s="140">
        <v>7</v>
      </c>
      <c r="J32" s="104">
        <v>2.1128248468201986E-4</v>
      </c>
      <c r="K32" s="75">
        <v>7.0427494894006616E-5</v>
      </c>
      <c r="L32" s="106">
        <f t="shared" si="0"/>
        <v>75.596788688986067</v>
      </c>
    </row>
    <row r="33" spans="1:12">
      <c r="A33" s="70" t="s">
        <v>157</v>
      </c>
      <c r="B33" s="107" t="s">
        <v>158</v>
      </c>
      <c r="C33" s="139">
        <v>77</v>
      </c>
      <c r="D33" s="139">
        <v>26</v>
      </c>
      <c r="E33" s="139">
        <v>103</v>
      </c>
      <c r="F33" s="104">
        <v>1.3973680640347307E-2</v>
      </c>
      <c r="G33" s="140">
        <v>44</v>
      </c>
      <c r="H33" s="104">
        <v>8.5636434410276373E-3</v>
      </c>
      <c r="I33" s="140">
        <v>239</v>
      </c>
      <c r="J33" s="104">
        <v>7.2137876912861066E-3</v>
      </c>
      <c r="K33" s="75">
        <v>9.9170372575536851E-3</v>
      </c>
      <c r="L33" s="106">
        <f t="shared" si="0"/>
        <v>10644.935917547267</v>
      </c>
    </row>
    <row r="34" spans="1:12">
      <c r="A34" s="70" t="s">
        <v>159</v>
      </c>
      <c r="B34" s="107" t="s">
        <v>160</v>
      </c>
      <c r="C34" s="139">
        <v>32</v>
      </c>
      <c r="D34" s="139">
        <v>12</v>
      </c>
      <c r="E34" s="139">
        <v>44</v>
      </c>
      <c r="F34" s="104">
        <v>5.9693393026726358E-3</v>
      </c>
      <c r="G34" s="140">
        <v>12</v>
      </c>
      <c r="H34" s="104">
        <v>2.3355391202802647E-3</v>
      </c>
      <c r="I34" s="140">
        <v>28</v>
      </c>
      <c r="J34" s="104">
        <v>8.4512993872807945E-4</v>
      </c>
      <c r="K34" s="75">
        <v>3.0500027872269932E-3</v>
      </c>
      <c r="L34" s="106">
        <f t="shared" si="0"/>
        <v>3273.8693397206021</v>
      </c>
    </row>
    <row r="35" spans="1:12">
      <c r="A35" s="70" t="s">
        <v>161</v>
      </c>
      <c r="B35" s="107" t="s">
        <v>162</v>
      </c>
      <c r="C35" s="139">
        <v>0</v>
      </c>
      <c r="D35" s="139">
        <v>0</v>
      </c>
      <c r="E35" s="139">
        <v>0</v>
      </c>
      <c r="F35" s="104">
        <v>0</v>
      </c>
      <c r="G35" s="140">
        <v>11</v>
      </c>
      <c r="H35" s="104">
        <v>2.1409108602569093E-3</v>
      </c>
      <c r="I35" s="140">
        <v>22</v>
      </c>
      <c r="J35" s="104">
        <v>6.6403066614349098E-4</v>
      </c>
      <c r="K35" s="75">
        <v>9.349805088001334E-4</v>
      </c>
      <c r="L35" s="106">
        <f t="shared" si="0"/>
        <v>1003.6069585956459</v>
      </c>
    </row>
    <row r="36" spans="1:12">
      <c r="A36" s="70" t="s">
        <v>163</v>
      </c>
      <c r="B36" s="107" t="s">
        <v>164</v>
      </c>
      <c r="C36" s="139">
        <v>9</v>
      </c>
      <c r="D36" s="139">
        <v>36</v>
      </c>
      <c r="E36" s="139">
        <v>45</v>
      </c>
      <c r="F36" s="104">
        <v>6.105006105006105E-3</v>
      </c>
      <c r="G36" s="140">
        <v>0</v>
      </c>
      <c r="H36" s="104">
        <v>0</v>
      </c>
      <c r="I36" s="140">
        <v>21</v>
      </c>
      <c r="J36" s="104">
        <v>6.3384745404605953E-4</v>
      </c>
      <c r="K36" s="75">
        <v>2.2462845196840548E-3</v>
      </c>
      <c r="L36" s="106">
        <f t="shared" si="0"/>
        <v>2411.1591137163541</v>
      </c>
    </row>
    <row r="37" spans="1:12">
      <c r="A37" s="70" t="s">
        <v>165</v>
      </c>
      <c r="B37" s="107" t="s">
        <v>166</v>
      </c>
      <c r="C37" s="139">
        <v>0</v>
      </c>
      <c r="D37" s="139">
        <v>0</v>
      </c>
      <c r="E37" s="139">
        <v>0</v>
      </c>
      <c r="F37" s="104">
        <v>0</v>
      </c>
      <c r="G37" s="140">
        <v>0</v>
      </c>
      <c r="H37" s="104">
        <v>0</v>
      </c>
      <c r="I37" s="140">
        <v>15</v>
      </c>
      <c r="J37" s="104">
        <v>4.5274818146147112E-4</v>
      </c>
      <c r="K37" s="75">
        <v>1.5091606048715705E-4</v>
      </c>
      <c r="L37" s="106">
        <f t="shared" si="0"/>
        <v>161.99311861925585</v>
      </c>
    </row>
    <row r="38" spans="1:12">
      <c r="A38" s="70" t="s">
        <v>167</v>
      </c>
      <c r="B38" s="107" t="s">
        <v>168</v>
      </c>
      <c r="C38" s="139">
        <v>0</v>
      </c>
      <c r="D38" s="139">
        <v>0</v>
      </c>
      <c r="E38" s="139">
        <v>0</v>
      </c>
      <c r="F38" s="104">
        <v>0</v>
      </c>
      <c r="G38" s="140">
        <v>0</v>
      </c>
      <c r="H38" s="104">
        <v>0</v>
      </c>
      <c r="I38" s="140">
        <v>3</v>
      </c>
      <c r="J38" s="104">
        <v>9.0549636292294221E-5</v>
      </c>
      <c r="K38" s="75">
        <v>3.0183212097431407E-5</v>
      </c>
      <c r="L38" s="106">
        <f t="shared" si="0"/>
        <v>32.398623723851166</v>
      </c>
    </row>
    <row r="39" spans="1:12">
      <c r="A39" s="70" t="s">
        <v>169</v>
      </c>
      <c r="B39" s="107" t="s">
        <v>170</v>
      </c>
      <c r="C39" s="139">
        <v>4</v>
      </c>
      <c r="D39" s="139">
        <v>1</v>
      </c>
      <c r="E39" s="139">
        <v>5</v>
      </c>
      <c r="F39" s="104">
        <v>6.7833401166734499E-4</v>
      </c>
      <c r="G39" s="140">
        <v>16</v>
      </c>
      <c r="H39" s="104">
        <v>3.1140521603736861E-3</v>
      </c>
      <c r="I39" s="140">
        <v>49</v>
      </c>
      <c r="J39" s="104">
        <v>1.478977392774139E-3</v>
      </c>
      <c r="K39" s="75">
        <v>1.7571211882717232E-3</v>
      </c>
      <c r="L39" s="106">
        <f t="shared" si="0"/>
        <v>1886.0917795050186</v>
      </c>
    </row>
    <row r="40" spans="1:12">
      <c r="A40" s="70" t="s">
        <v>171</v>
      </c>
      <c r="B40" s="107" t="s">
        <v>172</v>
      </c>
      <c r="C40" s="139">
        <v>0</v>
      </c>
      <c r="D40" s="139">
        <v>0</v>
      </c>
      <c r="E40" s="139">
        <v>0</v>
      </c>
      <c r="F40" s="104">
        <v>0</v>
      </c>
      <c r="G40" s="140">
        <v>0</v>
      </c>
      <c r="H40" s="104">
        <v>0</v>
      </c>
      <c r="I40" s="140">
        <v>7</v>
      </c>
      <c r="J40" s="104">
        <v>2.1128248468201986E-4</v>
      </c>
      <c r="K40" s="75">
        <v>7.0427494894006616E-5</v>
      </c>
      <c r="L40" s="106">
        <f t="shared" si="0"/>
        <v>75.596788688986067</v>
      </c>
    </row>
    <row r="41" spans="1:12">
      <c r="A41" s="70" t="s">
        <v>173</v>
      </c>
      <c r="B41" s="107" t="s">
        <v>174</v>
      </c>
      <c r="C41" s="139">
        <v>0</v>
      </c>
      <c r="D41" s="139">
        <v>0</v>
      </c>
      <c r="E41" s="139">
        <v>0</v>
      </c>
      <c r="F41" s="104">
        <v>0</v>
      </c>
      <c r="G41" s="140">
        <v>1</v>
      </c>
      <c r="H41" s="104">
        <v>1.9462826002335538E-4</v>
      </c>
      <c r="I41" s="140">
        <v>3</v>
      </c>
      <c r="J41" s="104">
        <v>9.0549636292294221E-5</v>
      </c>
      <c r="K41" s="75">
        <v>9.5059298771883196E-5</v>
      </c>
      <c r="L41" s="106">
        <f t="shared" si="0"/>
        <v>102.03653747725153</v>
      </c>
    </row>
    <row r="42" spans="1:12">
      <c r="A42" s="70" t="s">
        <v>175</v>
      </c>
      <c r="B42" s="107" t="s">
        <v>176</v>
      </c>
      <c r="C42" s="139">
        <v>109</v>
      </c>
      <c r="D42" s="139">
        <v>33</v>
      </c>
      <c r="E42" s="139">
        <v>142</v>
      </c>
      <c r="F42" s="104">
        <v>1.9264685931352599E-2</v>
      </c>
      <c r="G42" s="140">
        <v>48</v>
      </c>
      <c r="H42" s="104">
        <v>9.3421564811210587E-3</v>
      </c>
      <c r="I42" s="140">
        <v>244</v>
      </c>
      <c r="J42" s="104">
        <v>7.3647037517732637E-3</v>
      </c>
      <c r="K42" s="75">
        <v>1.1990515388082308E-2</v>
      </c>
      <c r="L42" s="106">
        <f t="shared" si="0"/>
        <v>12870.604860063429</v>
      </c>
    </row>
    <row r="43" spans="1:12" ht="15.75" thickBot="1">
      <c r="A43" s="70" t="s">
        <v>177</v>
      </c>
      <c r="B43" s="107" t="s">
        <v>178</v>
      </c>
      <c r="C43" s="139">
        <v>0</v>
      </c>
      <c r="D43" s="139">
        <v>0</v>
      </c>
      <c r="E43" s="139">
        <v>0</v>
      </c>
      <c r="F43" s="104">
        <v>0</v>
      </c>
      <c r="G43" s="140">
        <v>0</v>
      </c>
      <c r="H43" s="104">
        <v>0</v>
      </c>
      <c r="I43" s="140">
        <v>9</v>
      </c>
      <c r="J43" s="104">
        <v>2.716489088768827E-4</v>
      </c>
      <c r="K43" s="75">
        <v>9.0549636292294234E-5</v>
      </c>
      <c r="L43" s="106">
        <f t="shared" si="0"/>
        <v>97.19587117155352</v>
      </c>
    </row>
    <row r="44" spans="1:12" ht="13.5" thickBot="1">
      <c r="A44" s="122" t="s">
        <v>179</v>
      </c>
      <c r="B44" s="123"/>
      <c r="C44" s="141">
        <f>SUM(C7:C43)</f>
        <v>777</v>
      </c>
      <c r="D44" s="141">
        <f t="shared" ref="D44:J44" si="1">SUM(D7:D43)</f>
        <v>317</v>
      </c>
      <c r="E44" s="141">
        <f t="shared" si="1"/>
        <v>1094</v>
      </c>
      <c r="F44" s="125">
        <f t="shared" si="1"/>
        <v>0.14841948175281511</v>
      </c>
      <c r="G44" s="141">
        <f t="shared" si="1"/>
        <v>389</v>
      </c>
      <c r="H44" s="125">
        <f t="shared" si="1"/>
        <v>7.5710393149085245E-2</v>
      </c>
      <c r="I44" s="141">
        <f t="shared" si="1"/>
        <v>3153</v>
      </c>
      <c r="J44" s="125">
        <f t="shared" si="1"/>
        <v>9.516766774320122E-2</v>
      </c>
      <c r="K44" s="142">
        <f>SUM(K7:K43)</f>
        <v>0.10643251421503386</v>
      </c>
      <c r="L44" s="126">
        <f>SUM(L7:L43)</f>
        <v>114244.53331558341</v>
      </c>
    </row>
    <row r="45" spans="1:12">
      <c r="A45" s="143"/>
      <c r="B45" s="144"/>
      <c r="C45" s="145"/>
      <c r="D45" s="145"/>
      <c r="E45" s="146"/>
      <c r="F45" s="147"/>
      <c r="G45" s="60"/>
      <c r="H45" s="147"/>
      <c r="I45" s="60"/>
      <c r="J45" s="147"/>
      <c r="K45" s="129"/>
      <c r="L45" s="130"/>
    </row>
    <row r="46" spans="1:12">
      <c r="A46" s="143"/>
      <c r="B46" s="144"/>
      <c r="C46" s="145"/>
      <c r="D46" s="145"/>
      <c r="E46" s="146"/>
      <c r="F46" s="147"/>
      <c r="G46" s="60"/>
      <c r="H46" s="147"/>
      <c r="I46" s="60"/>
      <c r="J46" s="147"/>
      <c r="K46" s="131"/>
      <c r="L46" s="29"/>
    </row>
  </sheetData>
  <mergeCells count="2">
    <mergeCell ref="B1:J1"/>
    <mergeCell ref="L3:L4"/>
  </mergeCells>
  <pageMargins left="0.25" right="0.25" top="0.25" bottom="0.25" header="0.31" footer="0.21"/>
  <pageSetup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zoomScaleNormal="10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2.75"/>
  <cols>
    <col min="1" max="1" width="50.140625" style="42" bestFit="1" customWidth="1"/>
    <col min="2" max="2" width="12.140625" style="107" bestFit="1" customWidth="1"/>
    <col min="3" max="3" width="8.7109375" style="108" bestFit="1" customWidth="1"/>
    <col min="4" max="4" width="7.28515625" style="108" bestFit="1" customWidth="1"/>
    <col min="5" max="5" width="12.140625" style="103" bestFit="1" customWidth="1"/>
    <col min="6" max="6" width="10.140625" style="104" bestFit="1" customWidth="1"/>
    <col min="7" max="7" width="16.85546875" style="70" bestFit="1" customWidth="1"/>
    <col min="8" max="8" width="10.140625" style="113" bestFit="1" customWidth="1"/>
    <col min="9" max="9" width="11.5703125" style="70" bestFit="1" customWidth="1"/>
    <col min="10" max="10" width="14.28515625" style="113" bestFit="1" customWidth="1"/>
    <col min="11" max="11" width="10.5703125" style="105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71"/>
      <c r="L1" s="114"/>
    </row>
    <row r="2" spans="1:12" s="76" customFormat="1" ht="13.5" thickBot="1">
      <c r="A2" s="70" t="s">
        <v>28</v>
      </c>
      <c r="B2" s="72"/>
      <c r="C2" s="73"/>
      <c r="D2" s="73"/>
      <c r="E2" s="74"/>
      <c r="F2" s="75"/>
      <c r="H2" s="77"/>
      <c r="J2" s="77"/>
      <c r="K2" s="40"/>
      <c r="L2" s="115"/>
    </row>
    <row r="3" spans="1:12" s="76" customFormat="1" ht="12.75" customHeight="1">
      <c r="A3" s="192"/>
      <c r="B3" s="80"/>
      <c r="C3" s="81"/>
      <c r="D3" s="81"/>
      <c r="E3" s="82"/>
      <c r="F3" s="83"/>
      <c r="G3" s="84"/>
      <c r="H3" s="85"/>
      <c r="I3" s="84"/>
      <c r="J3" s="116"/>
      <c r="K3" s="86"/>
      <c r="L3" s="222" t="s">
        <v>3</v>
      </c>
    </row>
    <row r="4" spans="1:12" s="76" customFormat="1" ht="13.5" thickBot="1">
      <c r="A4" s="94"/>
      <c r="B4" s="88"/>
      <c r="C4" s="89"/>
      <c r="D4" s="89"/>
      <c r="E4" s="90" t="s">
        <v>29</v>
      </c>
      <c r="F4" s="91" t="s">
        <v>30</v>
      </c>
      <c r="G4" s="92" t="s">
        <v>31</v>
      </c>
      <c r="H4" s="93" t="s">
        <v>30</v>
      </c>
      <c r="I4" s="92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96" t="s">
        <v>34</v>
      </c>
      <c r="D5" s="96" t="s">
        <v>35</v>
      </c>
      <c r="E5" s="97" t="s">
        <v>36</v>
      </c>
      <c r="F5" s="98" t="s">
        <v>37</v>
      </c>
      <c r="G5" s="99" t="s">
        <v>38</v>
      </c>
      <c r="H5" s="100" t="s">
        <v>37</v>
      </c>
      <c r="I5" s="99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>
      <c r="A6" s="117" t="s">
        <v>473</v>
      </c>
      <c r="B6" s="118"/>
      <c r="C6" s="119"/>
      <c r="D6" s="119"/>
      <c r="E6" s="120"/>
      <c r="F6" s="19"/>
      <c r="G6" s="55"/>
      <c r="H6" s="121"/>
      <c r="I6" s="55"/>
      <c r="J6" s="121"/>
      <c r="K6" s="19"/>
      <c r="L6" s="25"/>
    </row>
    <row r="7" spans="1:12">
      <c r="A7" s="70" t="s">
        <v>474</v>
      </c>
      <c r="B7" s="107" t="s">
        <v>67</v>
      </c>
      <c r="C7" s="108">
        <v>0</v>
      </c>
      <c r="D7" s="108">
        <v>0</v>
      </c>
      <c r="E7" s="108">
        <v>0</v>
      </c>
      <c r="F7" s="104">
        <v>0</v>
      </c>
      <c r="G7" s="70">
        <v>0</v>
      </c>
      <c r="H7" s="104">
        <v>0</v>
      </c>
      <c r="I7" s="70">
        <v>7</v>
      </c>
      <c r="J7" s="104">
        <v>2.1128248468201986E-4</v>
      </c>
      <c r="K7" s="75">
        <v>7.0427494894006616E-5</v>
      </c>
      <c r="L7" s="106">
        <f>K7*$L$5</f>
        <v>75.596788688986067</v>
      </c>
    </row>
    <row r="8" spans="1:12">
      <c r="A8" s="70" t="s">
        <v>475</v>
      </c>
      <c r="B8" s="107" t="s">
        <v>68</v>
      </c>
      <c r="C8" s="108">
        <v>0</v>
      </c>
      <c r="D8" s="108">
        <v>0</v>
      </c>
      <c r="E8" s="108">
        <v>0</v>
      </c>
      <c r="F8" s="104">
        <v>0</v>
      </c>
      <c r="G8" s="70">
        <v>0</v>
      </c>
      <c r="H8" s="104">
        <v>0</v>
      </c>
      <c r="I8" s="70">
        <v>12</v>
      </c>
      <c r="J8" s="104">
        <v>3.6219854516917688E-4</v>
      </c>
      <c r="K8" s="75">
        <v>1.2073284838972563E-4</v>
      </c>
      <c r="L8" s="106">
        <f t="shared" ref="L8:L30" si="0">K8*$L$5</f>
        <v>129.59449489540467</v>
      </c>
    </row>
    <row r="9" spans="1:12">
      <c r="A9" s="70" t="s">
        <v>476</v>
      </c>
      <c r="B9" s="107" t="s">
        <v>69</v>
      </c>
      <c r="C9" s="108">
        <v>2</v>
      </c>
      <c r="D9" s="108">
        <v>1</v>
      </c>
      <c r="E9" s="108">
        <v>3</v>
      </c>
      <c r="F9" s="104">
        <v>4.0700040700040698E-4</v>
      </c>
      <c r="G9" s="70">
        <v>9</v>
      </c>
      <c r="H9" s="104">
        <v>1.7516543402101986E-3</v>
      </c>
      <c r="I9" s="70">
        <v>24</v>
      </c>
      <c r="J9" s="104">
        <v>7.2439709033835376E-4</v>
      </c>
      <c r="K9" s="75">
        <v>9.6101727918298651E-4</v>
      </c>
      <c r="L9" s="106">
        <f t="shared" si="0"/>
        <v>1031.5547967480391</v>
      </c>
    </row>
    <row r="10" spans="1:12">
      <c r="A10" s="70" t="s">
        <v>477</v>
      </c>
      <c r="B10" s="107" t="s">
        <v>70</v>
      </c>
      <c r="C10" s="108">
        <v>0</v>
      </c>
      <c r="D10" s="108">
        <v>0</v>
      </c>
      <c r="E10" s="108">
        <v>0</v>
      </c>
      <c r="F10" s="104">
        <v>0</v>
      </c>
      <c r="G10" s="70">
        <v>0</v>
      </c>
      <c r="H10" s="104">
        <v>0</v>
      </c>
      <c r="I10" s="70">
        <v>1</v>
      </c>
      <c r="J10" s="104">
        <v>3.018321209743141E-5</v>
      </c>
      <c r="K10" s="75">
        <v>1.0061070699143804E-5</v>
      </c>
      <c r="L10" s="106">
        <f t="shared" si="0"/>
        <v>10.799541241283725</v>
      </c>
    </row>
    <row r="11" spans="1:12">
      <c r="A11" s="70" t="s">
        <v>478</v>
      </c>
      <c r="B11" s="109" t="s">
        <v>71</v>
      </c>
      <c r="C11" s="108">
        <v>0</v>
      </c>
      <c r="D11" s="108">
        <v>0</v>
      </c>
      <c r="E11" s="108">
        <v>0</v>
      </c>
      <c r="F11" s="104">
        <v>0</v>
      </c>
      <c r="G11" s="70">
        <v>0</v>
      </c>
      <c r="H11" s="104">
        <v>0</v>
      </c>
      <c r="I11" s="70">
        <v>8</v>
      </c>
      <c r="J11" s="104">
        <v>2.4146569677945128E-4</v>
      </c>
      <c r="K11" s="75">
        <v>8.0488565593150432E-5</v>
      </c>
      <c r="L11" s="106">
        <f t="shared" si="0"/>
        <v>86.3963299302698</v>
      </c>
    </row>
    <row r="12" spans="1:12">
      <c r="A12" s="70" t="s">
        <v>72</v>
      </c>
      <c r="B12" s="109" t="s">
        <v>73</v>
      </c>
      <c r="C12" s="108">
        <v>0</v>
      </c>
      <c r="D12" s="108">
        <v>0</v>
      </c>
      <c r="E12" s="108">
        <v>0</v>
      </c>
      <c r="F12" s="104">
        <v>0</v>
      </c>
      <c r="G12" s="70">
        <v>0</v>
      </c>
      <c r="H12" s="104">
        <v>0</v>
      </c>
      <c r="I12" s="70">
        <v>49</v>
      </c>
      <c r="J12" s="104">
        <v>1.478977392774139E-3</v>
      </c>
      <c r="K12" s="75">
        <v>4.9299246425804633E-4</v>
      </c>
      <c r="L12" s="106">
        <f t="shared" si="0"/>
        <v>529.17752082290247</v>
      </c>
    </row>
    <row r="13" spans="1:12">
      <c r="A13" s="70" t="s">
        <v>74</v>
      </c>
      <c r="B13" s="107" t="s">
        <v>75</v>
      </c>
      <c r="C13" s="108">
        <v>0</v>
      </c>
      <c r="D13" s="108">
        <v>0</v>
      </c>
      <c r="E13" s="108">
        <v>0</v>
      </c>
      <c r="F13" s="104">
        <v>0</v>
      </c>
      <c r="G13" s="70">
        <v>0</v>
      </c>
      <c r="H13" s="104">
        <v>0</v>
      </c>
      <c r="I13" s="70">
        <v>41</v>
      </c>
      <c r="J13" s="104">
        <v>1.2375116959946878E-3</v>
      </c>
      <c r="K13" s="75">
        <v>4.1250389866489596E-4</v>
      </c>
      <c r="L13" s="106">
        <f t="shared" si="0"/>
        <v>442.78119089263271</v>
      </c>
    </row>
    <row r="14" spans="1:12">
      <c r="A14" s="70" t="s">
        <v>76</v>
      </c>
      <c r="B14" s="107" t="s">
        <v>77</v>
      </c>
      <c r="C14" s="108">
        <v>8</v>
      </c>
      <c r="D14" s="108">
        <v>166</v>
      </c>
      <c r="E14" s="108">
        <v>174</v>
      </c>
      <c r="F14" s="104">
        <v>2.3606023606023607E-2</v>
      </c>
      <c r="G14" s="70">
        <v>44</v>
      </c>
      <c r="H14" s="104">
        <v>8.5636434410276373E-3</v>
      </c>
      <c r="I14" s="70">
        <v>277</v>
      </c>
      <c r="J14" s="104">
        <v>8.3607497509884995E-3</v>
      </c>
      <c r="K14" s="75">
        <v>1.3510138932679916E-2</v>
      </c>
      <c r="L14" s="106">
        <f t="shared" si="0"/>
        <v>14501.76695322954</v>
      </c>
    </row>
    <row r="15" spans="1:12">
      <c r="A15" s="70" t="s">
        <v>78</v>
      </c>
      <c r="B15" s="107" t="s">
        <v>79</v>
      </c>
      <c r="C15" s="108">
        <v>0</v>
      </c>
      <c r="D15" s="108">
        <v>0</v>
      </c>
      <c r="E15" s="108">
        <v>0</v>
      </c>
      <c r="F15" s="104">
        <v>0</v>
      </c>
      <c r="G15" s="70">
        <v>12</v>
      </c>
      <c r="H15" s="104">
        <v>2.3355391202802647E-3</v>
      </c>
      <c r="I15" s="70">
        <v>125</v>
      </c>
      <c r="J15" s="104">
        <v>3.772901512178926E-3</v>
      </c>
      <c r="K15" s="75">
        <v>2.0361468774863969E-3</v>
      </c>
      <c r="L15" s="106">
        <f t="shared" si="0"/>
        <v>2185.5976202012698</v>
      </c>
    </row>
    <row r="16" spans="1:12">
      <c r="A16" s="70" t="s">
        <v>80</v>
      </c>
      <c r="B16" s="107" t="s">
        <v>81</v>
      </c>
      <c r="C16" s="108">
        <v>0</v>
      </c>
      <c r="D16" s="108">
        <v>0</v>
      </c>
      <c r="E16" s="108">
        <v>0</v>
      </c>
      <c r="F16" s="104">
        <v>0</v>
      </c>
      <c r="G16" s="70">
        <v>0</v>
      </c>
      <c r="H16" s="104">
        <v>0</v>
      </c>
      <c r="I16" s="70">
        <v>7</v>
      </c>
      <c r="J16" s="104">
        <v>2.1128248468201986E-4</v>
      </c>
      <c r="K16" s="75">
        <v>7.0427494894006616E-5</v>
      </c>
      <c r="L16" s="106">
        <f t="shared" si="0"/>
        <v>75.596788688986067</v>
      </c>
    </row>
    <row r="17" spans="1:12">
      <c r="A17" s="70" t="s">
        <v>479</v>
      </c>
      <c r="B17" s="107" t="s">
        <v>82</v>
      </c>
      <c r="C17" s="108">
        <v>26</v>
      </c>
      <c r="D17" s="108">
        <v>21</v>
      </c>
      <c r="E17" s="108">
        <v>47</v>
      </c>
      <c r="F17" s="104">
        <v>6.3763397096730434E-3</v>
      </c>
      <c r="G17" s="70">
        <v>9</v>
      </c>
      <c r="H17" s="104">
        <v>1.7516543402101986E-3</v>
      </c>
      <c r="I17" s="70">
        <v>368</v>
      </c>
      <c r="J17" s="104">
        <v>1.1107422051854759E-2</v>
      </c>
      <c r="K17" s="75">
        <v>6.4118053672460006E-3</v>
      </c>
      <c r="L17" s="106">
        <f t="shared" si="0"/>
        <v>6882.424203673494</v>
      </c>
    </row>
    <row r="18" spans="1:12">
      <c r="A18" s="70" t="s">
        <v>480</v>
      </c>
      <c r="B18" s="107" t="s">
        <v>83</v>
      </c>
      <c r="C18" s="108">
        <v>0</v>
      </c>
      <c r="D18" s="108">
        <v>0</v>
      </c>
      <c r="E18" s="108">
        <v>0</v>
      </c>
      <c r="F18" s="104">
        <v>0</v>
      </c>
      <c r="G18" s="70">
        <v>8</v>
      </c>
      <c r="H18" s="104">
        <v>1.557026080186843E-3</v>
      </c>
      <c r="I18" s="70">
        <v>45</v>
      </c>
      <c r="J18" s="104">
        <v>1.3582445443844134E-3</v>
      </c>
      <c r="K18" s="75">
        <v>9.7175687485708548E-4</v>
      </c>
      <c r="L18" s="106">
        <f t="shared" si="0"/>
        <v>1043.0826658849705</v>
      </c>
    </row>
    <row r="19" spans="1:12">
      <c r="A19" s="70" t="s">
        <v>132</v>
      </c>
      <c r="B19" s="107" t="s">
        <v>84</v>
      </c>
      <c r="C19" s="108">
        <v>0</v>
      </c>
      <c r="D19" s="108">
        <v>0</v>
      </c>
      <c r="E19" s="108">
        <v>0</v>
      </c>
      <c r="F19" s="104">
        <v>0</v>
      </c>
      <c r="G19" s="70">
        <v>38</v>
      </c>
      <c r="H19" s="104">
        <v>7.3958738808875052E-3</v>
      </c>
      <c r="I19" s="70">
        <v>72</v>
      </c>
      <c r="J19" s="104">
        <v>2.1731912710150616E-3</v>
      </c>
      <c r="K19" s="75">
        <v>3.1896883839675223E-3</v>
      </c>
      <c r="L19" s="106">
        <f t="shared" si="0"/>
        <v>3423.807692001642</v>
      </c>
    </row>
    <row r="20" spans="1:12">
      <c r="A20" s="70" t="s">
        <v>481</v>
      </c>
      <c r="B20" s="107" t="s">
        <v>85</v>
      </c>
      <c r="C20" s="108">
        <v>9</v>
      </c>
      <c r="D20" s="108">
        <v>6</v>
      </c>
      <c r="E20" s="108">
        <v>15</v>
      </c>
      <c r="F20" s="104">
        <v>2.0350020350020349E-3</v>
      </c>
      <c r="G20" s="70">
        <v>6</v>
      </c>
      <c r="H20" s="104">
        <v>1.1677695601401323E-3</v>
      </c>
      <c r="I20" s="70">
        <v>46</v>
      </c>
      <c r="J20" s="104">
        <v>1.3884277564818449E-3</v>
      </c>
      <c r="K20" s="75">
        <v>1.5303997838746707E-3</v>
      </c>
      <c r="L20" s="106">
        <f t="shared" si="0"/>
        <v>1642.7292955025855</v>
      </c>
    </row>
    <row r="21" spans="1:12">
      <c r="A21" s="70" t="s">
        <v>482</v>
      </c>
      <c r="B21" s="107" t="s">
        <v>86</v>
      </c>
      <c r="C21" s="108">
        <v>3</v>
      </c>
      <c r="D21" s="108">
        <v>1</v>
      </c>
      <c r="E21" s="108">
        <v>4</v>
      </c>
      <c r="F21" s="104">
        <v>5.4266720933387601E-4</v>
      </c>
      <c r="G21" s="70">
        <v>17</v>
      </c>
      <c r="H21" s="104">
        <v>3.3086804203970414E-3</v>
      </c>
      <c r="I21" s="70">
        <v>126</v>
      </c>
      <c r="J21" s="104">
        <v>3.8030847242763576E-3</v>
      </c>
      <c r="K21" s="75">
        <v>2.5514774513357582E-3</v>
      </c>
      <c r="L21" s="106">
        <f t="shared" si="0"/>
        <v>2738.7528411117237</v>
      </c>
    </row>
    <row r="22" spans="1:12">
      <c r="A22" s="70" t="s">
        <v>483</v>
      </c>
      <c r="B22" s="107" t="s">
        <v>87</v>
      </c>
      <c r="C22" s="108">
        <v>0</v>
      </c>
      <c r="D22" s="108">
        <v>0</v>
      </c>
      <c r="E22" s="108">
        <v>0</v>
      </c>
      <c r="F22" s="104">
        <v>0</v>
      </c>
      <c r="G22" s="70">
        <v>1</v>
      </c>
      <c r="H22" s="104">
        <v>1.9462826002335538E-4</v>
      </c>
      <c r="I22" s="70">
        <v>148</v>
      </c>
      <c r="J22" s="104">
        <v>4.4671153904198482E-3</v>
      </c>
      <c r="K22" s="75">
        <v>1.5539145501477346E-3</v>
      </c>
      <c r="L22" s="106">
        <f t="shared" si="0"/>
        <v>1667.9700174633915</v>
      </c>
    </row>
    <row r="23" spans="1:12">
      <c r="A23" s="70" t="s">
        <v>484</v>
      </c>
      <c r="B23" s="107" t="s">
        <v>88</v>
      </c>
      <c r="C23" s="108">
        <v>2</v>
      </c>
      <c r="D23" s="108">
        <v>0</v>
      </c>
      <c r="E23" s="108">
        <v>2</v>
      </c>
      <c r="F23" s="104">
        <v>2.7133360466693801E-4</v>
      </c>
      <c r="G23" s="70">
        <v>17</v>
      </c>
      <c r="H23" s="104">
        <v>3.3086804203970414E-3</v>
      </c>
      <c r="I23" s="70">
        <v>67</v>
      </c>
      <c r="J23" s="104">
        <v>2.0222752105279042E-3</v>
      </c>
      <c r="K23" s="75">
        <v>1.8674297451972946E-3</v>
      </c>
      <c r="L23" s="106">
        <f t="shared" si="0"/>
        <v>2004.4968524248998</v>
      </c>
    </row>
    <row r="24" spans="1:12">
      <c r="A24" s="70" t="s">
        <v>485</v>
      </c>
      <c r="B24" s="107" t="s">
        <v>89</v>
      </c>
      <c r="C24" s="108">
        <v>0</v>
      </c>
      <c r="D24" s="108">
        <v>0</v>
      </c>
      <c r="E24" s="108">
        <v>0</v>
      </c>
      <c r="F24" s="104">
        <v>0</v>
      </c>
      <c r="G24" s="70">
        <v>0</v>
      </c>
      <c r="H24" s="104">
        <v>0</v>
      </c>
      <c r="I24" s="70">
        <v>6</v>
      </c>
      <c r="J24" s="104">
        <v>1.8109927258458844E-4</v>
      </c>
      <c r="K24" s="75">
        <v>6.0366424194862814E-5</v>
      </c>
      <c r="L24" s="106">
        <f t="shared" si="0"/>
        <v>64.797247447702333</v>
      </c>
    </row>
    <row r="25" spans="1:12">
      <c r="A25" s="70" t="s">
        <v>486</v>
      </c>
      <c r="B25" s="107" t="s">
        <v>90</v>
      </c>
      <c r="C25" s="108">
        <v>43</v>
      </c>
      <c r="D25" s="108">
        <v>40</v>
      </c>
      <c r="E25" s="108">
        <v>83</v>
      </c>
      <c r="F25" s="104">
        <v>1.1260344593677927E-2</v>
      </c>
      <c r="G25" s="70">
        <v>3</v>
      </c>
      <c r="H25" s="104">
        <v>5.8388478007006617E-4</v>
      </c>
      <c r="I25" s="70">
        <v>198</v>
      </c>
      <c r="J25" s="104">
        <v>5.9762759952914192E-3</v>
      </c>
      <c r="K25" s="75">
        <v>5.9401684563464702E-3</v>
      </c>
      <c r="L25" s="106">
        <f t="shared" si="0"/>
        <v>6376.1697082543751</v>
      </c>
    </row>
    <row r="26" spans="1:12">
      <c r="A26" s="70" t="s">
        <v>91</v>
      </c>
      <c r="B26" s="107" t="s">
        <v>92</v>
      </c>
      <c r="C26" s="108">
        <v>10</v>
      </c>
      <c r="D26" s="108">
        <v>1</v>
      </c>
      <c r="E26" s="108">
        <v>11</v>
      </c>
      <c r="F26" s="104">
        <v>1.492334825668159E-3</v>
      </c>
      <c r="G26" s="70">
        <v>12</v>
      </c>
      <c r="H26" s="104">
        <v>2.3355391202802647E-3</v>
      </c>
      <c r="I26" s="70">
        <v>233</v>
      </c>
      <c r="J26" s="104">
        <v>7.0326884187015184E-3</v>
      </c>
      <c r="K26" s="75">
        <v>3.6201874548833141E-3</v>
      </c>
      <c r="L26" s="106">
        <f t="shared" si="0"/>
        <v>3885.9048792408757</v>
      </c>
    </row>
    <row r="27" spans="1:12">
      <c r="A27" s="70" t="s">
        <v>93</v>
      </c>
      <c r="B27" s="107" t="s">
        <v>94</v>
      </c>
      <c r="C27" s="108">
        <v>0</v>
      </c>
      <c r="D27" s="108">
        <v>0</v>
      </c>
      <c r="E27" s="108">
        <v>0</v>
      </c>
      <c r="F27" s="104">
        <v>0</v>
      </c>
      <c r="G27" s="70">
        <v>0</v>
      </c>
      <c r="H27" s="104">
        <v>0</v>
      </c>
      <c r="I27" s="70">
        <v>41</v>
      </c>
      <c r="J27" s="104">
        <v>1.2375116959946878E-3</v>
      </c>
      <c r="K27" s="75">
        <v>4.1250389866489596E-4</v>
      </c>
      <c r="L27" s="106">
        <f t="shared" si="0"/>
        <v>442.78119089263271</v>
      </c>
    </row>
    <row r="28" spans="1:12">
      <c r="A28" s="128" t="s">
        <v>95</v>
      </c>
      <c r="B28" s="107" t="s">
        <v>96</v>
      </c>
      <c r="C28" s="108">
        <v>0</v>
      </c>
      <c r="D28" s="108">
        <v>0</v>
      </c>
      <c r="E28" s="108">
        <v>0</v>
      </c>
      <c r="F28" s="104">
        <v>0</v>
      </c>
      <c r="G28" s="70">
        <v>0</v>
      </c>
      <c r="H28" s="104">
        <v>0</v>
      </c>
      <c r="I28" s="70">
        <v>3</v>
      </c>
      <c r="J28" s="104">
        <v>9.0549636292294221E-5</v>
      </c>
      <c r="K28" s="75">
        <v>3.0183212097431407E-5</v>
      </c>
      <c r="L28" s="106">
        <f t="shared" si="0"/>
        <v>32.398623723851166</v>
      </c>
    </row>
    <row r="29" spans="1:12">
      <c r="A29" s="70" t="s">
        <v>97</v>
      </c>
      <c r="B29" s="107" t="s">
        <v>98</v>
      </c>
      <c r="C29" s="108">
        <v>0</v>
      </c>
      <c r="D29" s="108">
        <v>0</v>
      </c>
      <c r="E29" s="108">
        <v>0</v>
      </c>
      <c r="F29" s="104">
        <v>0</v>
      </c>
      <c r="G29" s="70">
        <v>0</v>
      </c>
      <c r="H29" s="104">
        <v>0</v>
      </c>
      <c r="I29" s="70">
        <v>16</v>
      </c>
      <c r="J29" s="104">
        <v>4.8293139355890256E-4</v>
      </c>
      <c r="K29" s="75">
        <v>1.6097713118630086E-4</v>
      </c>
      <c r="L29" s="106">
        <f t="shared" si="0"/>
        <v>172.7926598605396</v>
      </c>
    </row>
    <row r="30" spans="1:12" ht="13.5" thickBot="1">
      <c r="A30" s="70" t="s">
        <v>99</v>
      </c>
      <c r="B30" s="107" t="s">
        <v>100</v>
      </c>
      <c r="C30" s="108">
        <v>1</v>
      </c>
      <c r="D30" s="108">
        <v>1</v>
      </c>
      <c r="E30" s="108">
        <v>2</v>
      </c>
      <c r="F30" s="104">
        <v>2.7133360466693801E-4</v>
      </c>
      <c r="G30" s="70">
        <v>0</v>
      </c>
      <c r="H30" s="104">
        <v>0</v>
      </c>
      <c r="I30" s="70">
        <v>195</v>
      </c>
      <c r="J30" s="104">
        <v>5.8857263589991247E-3</v>
      </c>
      <c r="K30" s="75">
        <v>2.052353321222021E-3</v>
      </c>
      <c r="L30" s="106">
        <f t="shared" si="0"/>
        <v>2202.9935975014105</v>
      </c>
    </row>
    <row r="31" spans="1:12" s="76" customFormat="1" ht="13.5" thickBot="1">
      <c r="A31" s="122" t="s">
        <v>101</v>
      </c>
      <c r="B31" s="123"/>
      <c r="C31" s="124">
        <f>SUM(C7:C30)</f>
        <v>104</v>
      </c>
      <c r="D31" s="124">
        <f t="shared" ref="D31:K31" si="1">SUM(D7:D30)</f>
        <v>237</v>
      </c>
      <c r="E31" s="124">
        <f t="shared" si="1"/>
        <v>341</v>
      </c>
      <c r="F31" s="125">
        <f t="shared" si="1"/>
        <v>4.626237959571293E-2</v>
      </c>
      <c r="G31" s="124">
        <f t="shared" si="1"/>
        <v>176</v>
      </c>
      <c r="H31" s="125">
        <f t="shared" si="1"/>
        <v>3.4254573764110549E-2</v>
      </c>
      <c r="I31" s="124">
        <f t="shared" si="1"/>
        <v>2115</v>
      </c>
      <c r="J31" s="125">
        <f t="shared" si="1"/>
        <v>6.383749358606744E-2</v>
      </c>
      <c r="K31" s="125">
        <f t="shared" si="1"/>
        <v>4.8118148981963649E-2</v>
      </c>
      <c r="L31" s="126">
        <f>SUM(L7:L30)</f>
        <v>51649.9635003234</v>
      </c>
    </row>
  </sheetData>
  <mergeCells count="2">
    <mergeCell ref="B1:J1"/>
    <mergeCell ref="L3:L4"/>
  </mergeCells>
  <pageMargins left="0.25" right="0.25" top="0.25" bottom="0.25" header="0.31" footer="0.21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zoomScale="120" zoomScaleNormal="12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2.75"/>
  <cols>
    <col min="1" max="1" width="35.28515625" style="42" bestFit="1" customWidth="1"/>
    <col min="2" max="2" width="9.7109375" style="107" customWidth="1"/>
    <col min="3" max="3" width="8.7109375" style="108" bestFit="1" customWidth="1"/>
    <col min="4" max="4" width="7.28515625" style="108" bestFit="1" customWidth="1"/>
    <col min="5" max="5" width="12.140625" style="103" bestFit="1" customWidth="1"/>
    <col min="6" max="6" width="10.140625" style="104" bestFit="1" customWidth="1"/>
    <col min="7" max="7" width="16.85546875" style="70" bestFit="1" customWidth="1"/>
    <col min="8" max="8" width="10.140625" style="113" bestFit="1" customWidth="1"/>
    <col min="9" max="9" width="11.5703125" style="70" bestFit="1" customWidth="1"/>
    <col min="10" max="10" width="14.28515625" style="113" bestFit="1" customWidth="1"/>
    <col min="11" max="11" width="10.5703125" style="105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71"/>
      <c r="L1" s="114"/>
    </row>
    <row r="2" spans="1:12" s="76" customFormat="1" ht="13.5" thickBot="1">
      <c r="A2" s="70" t="s">
        <v>28</v>
      </c>
      <c r="B2" s="72"/>
      <c r="C2" s="73"/>
      <c r="D2" s="73"/>
      <c r="E2" s="74"/>
      <c r="F2" s="75"/>
      <c r="H2" s="77"/>
      <c r="J2" s="77"/>
      <c r="K2" s="40"/>
      <c r="L2" s="115"/>
    </row>
    <row r="3" spans="1:12" s="76" customFormat="1" ht="12.75" customHeight="1">
      <c r="A3" s="192"/>
      <c r="B3" s="80"/>
      <c r="C3" s="81"/>
      <c r="D3" s="81"/>
      <c r="E3" s="82"/>
      <c r="F3" s="83"/>
      <c r="G3" s="84"/>
      <c r="H3" s="85"/>
      <c r="I3" s="84"/>
      <c r="J3" s="116"/>
      <c r="K3" s="86"/>
      <c r="L3" s="222" t="s">
        <v>3</v>
      </c>
    </row>
    <row r="4" spans="1:12" s="76" customFormat="1" ht="13.5" thickBot="1">
      <c r="A4" s="94"/>
      <c r="B4" s="88"/>
      <c r="C4" s="89"/>
      <c r="D4" s="89"/>
      <c r="E4" s="90" t="s">
        <v>29</v>
      </c>
      <c r="F4" s="91" t="s">
        <v>30</v>
      </c>
      <c r="G4" s="92" t="s">
        <v>31</v>
      </c>
      <c r="H4" s="93" t="s">
        <v>30</v>
      </c>
      <c r="I4" s="92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96" t="s">
        <v>34</v>
      </c>
      <c r="D5" s="96" t="s">
        <v>35</v>
      </c>
      <c r="E5" s="97" t="s">
        <v>36</v>
      </c>
      <c r="F5" s="98" t="s">
        <v>37</v>
      </c>
      <c r="G5" s="99" t="s">
        <v>38</v>
      </c>
      <c r="H5" s="100" t="s">
        <v>37</v>
      </c>
      <c r="I5" s="99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>
      <c r="A6" s="117" t="s">
        <v>655</v>
      </c>
      <c r="B6" s="118"/>
      <c r="C6" s="119"/>
      <c r="D6" s="119"/>
      <c r="E6" s="120"/>
      <c r="F6" s="19"/>
      <c r="G6" s="55"/>
      <c r="H6" s="121"/>
      <c r="I6" s="55"/>
      <c r="J6" s="121"/>
      <c r="K6" s="19"/>
      <c r="L6" s="25"/>
    </row>
    <row r="7" spans="1:12">
      <c r="A7" s="70" t="s">
        <v>490</v>
      </c>
      <c r="B7" s="107" t="s">
        <v>102</v>
      </c>
      <c r="C7" s="108">
        <v>8</v>
      </c>
      <c r="D7" s="108">
        <v>4</v>
      </c>
      <c r="E7" s="108">
        <v>12</v>
      </c>
      <c r="F7" s="104">
        <v>1.6280016280016279E-3</v>
      </c>
      <c r="G7" s="70">
        <v>5</v>
      </c>
      <c r="H7" s="104">
        <v>9.7314130011677698E-4</v>
      </c>
      <c r="I7" s="70">
        <v>19</v>
      </c>
      <c r="J7" s="104">
        <v>5.7348102985119674E-4</v>
      </c>
      <c r="K7" s="104">
        <v>1.0582079859898673E-3</v>
      </c>
      <c r="L7" s="106">
        <f>K7*$L$5</f>
        <v>1135.8791850578982</v>
      </c>
    </row>
    <row r="8" spans="1:12">
      <c r="A8" s="70" t="s">
        <v>491</v>
      </c>
      <c r="B8" s="107" t="s">
        <v>103</v>
      </c>
      <c r="C8" s="108">
        <v>0</v>
      </c>
      <c r="D8" s="108">
        <v>0</v>
      </c>
      <c r="E8" s="108">
        <v>0</v>
      </c>
      <c r="F8" s="104">
        <v>0</v>
      </c>
      <c r="G8" s="70">
        <v>26</v>
      </c>
      <c r="H8" s="104">
        <v>5.0603347606072401E-3</v>
      </c>
      <c r="I8" s="70">
        <v>158</v>
      </c>
      <c r="J8" s="104">
        <v>4.7689475113941622E-3</v>
      </c>
      <c r="K8" s="104">
        <v>3.2764274240004673E-3</v>
      </c>
      <c r="L8" s="106">
        <f t="shared" ref="L8:L19" si="0">K8*$L$5</f>
        <v>3516.9132737112373</v>
      </c>
    </row>
    <row r="9" spans="1:12">
      <c r="A9" s="70" t="s">
        <v>492</v>
      </c>
      <c r="B9" s="107" t="s">
        <v>104</v>
      </c>
      <c r="C9" s="108">
        <v>0</v>
      </c>
      <c r="D9" s="108">
        <v>0</v>
      </c>
      <c r="E9" s="108">
        <v>0</v>
      </c>
      <c r="F9" s="104">
        <v>0</v>
      </c>
      <c r="G9" s="70">
        <v>36</v>
      </c>
      <c r="H9" s="104">
        <v>7.0066173608407945E-3</v>
      </c>
      <c r="I9" s="70">
        <v>131</v>
      </c>
      <c r="J9" s="104">
        <v>3.9540007847635146E-3</v>
      </c>
      <c r="K9" s="104">
        <v>3.6535393818681026E-3</v>
      </c>
      <c r="L9" s="106">
        <f t="shared" si="0"/>
        <v>3921.7047977305806</v>
      </c>
    </row>
    <row r="10" spans="1:12" ht="26.25" customHeight="1">
      <c r="A10" s="70" t="s">
        <v>132</v>
      </c>
      <c r="B10" s="127" t="s">
        <v>105</v>
      </c>
      <c r="C10" s="108">
        <v>1</v>
      </c>
      <c r="D10" s="108">
        <v>0</v>
      </c>
      <c r="E10" s="108">
        <v>1</v>
      </c>
      <c r="F10" s="104">
        <v>1.35666802333469E-4</v>
      </c>
      <c r="G10" s="70">
        <v>3</v>
      </c>
      <c r="H10" s="104">
        <v>5.8388478007006617E-4</v>
      </c>
      <c r="I10" s="70">
        <v>60</v>
      </c>
      <c r="J10" s="104">
        <v>1.8109927258458845E-3</v>
      </c>
      <c r="K10" s="104">
        <v>8.435147694164732E-4</v>
      </c>
      <c r="L10" s="106">
        <f t="shared" si="0"/>
        <v>905.42774346276667</v>
      </c>
    </row>
    <row r="11" spans="1:12">
      <c r="A11" s="70" t="s">
        <v>493</v>
      </c>
      <c r="B11" s="107" t="s">
        <v>106</v>
      </c>
      <c r="C11" s="108">
        <v>0</v>
      </c>
      <c r="D11" s="108">
        <v>0</v>
      </c>
      <c r="E11" s="108">
        <v>0</v>
      </c>
      <c r="F11" s="104">
        <v>0</v>
      </c>
      <c r="G11" s="70">
        <v>51</v>
      </c>
      <c r="H11" s="104">
        <v>9.9260412611911243E-3</v>
      </c>
      <c r="I11" s="70">
        <v>691</v>
      </c>
      <c r="J11" s="104">
        <v>2.0856599559325104E-2</v>
      </c>
      <c r="K11" s="104">
        <v>1.0260880273505409E-2</v>
      </c>
      <c r="L11" s="106">
        <f t="shared" si="0"/>
        <v>11014.016599150471</v>
      </c>
    </row>
    <row r="12" spans="1:12">
      <c r="A12" s="70" t="s">
        <v>107</v>
      </c>
      <c r="B12" s="107" t="s">
        <v>108</v>
      </c>
      <c r="C12" s="108">
        <v>7</v>
      </c>
      <c r="D12" s="108">
        <v>1</v>
      </c>
      <c r="E12" s="108">
        <v>8</v>
      </c>
      <c r="F12" s="104">
        <v>1.085334418667752E-3</v>
      </c>
      <c r="G12" s="70">
        <v>24</v>
      </c>
      <c r="H12" s="104">
        <v>4.6710782405605293E-3</v>
      </c>
      <c r="I12" s="70">
        <v>176</v>
      </c>
      <c r="J12" s="104">
        <v>5.3122453291479278E-3</v>
      </c>
      <c r="K12" s="104">
        <v>3.6895526627920699E-3</v>
      </c>
      <c r="L12" s="106">
        <f t="shared" si="0"/>
        <v>3960.3614103518812</v>
      </c>
    </row>
    <row r="13" spans="1:12">
      <c r="A13" s="70" t="s">
        <v>109</v>
      </c>
      <c r="B13" s="107" t="s">
        <v>110</v>
      </c>
      <c r="C13" s="108">
        <v>0</v>
      </c>
      <c r="D13" s="108">
        <v>0</v>
      </c>
      <c r="E13" s="108">
        <v>0</v>
      </c>
      <c r="F13" s="104">
        <v>0</v>
      </c>
      <c r="G13" s="70">
        <v>3</v>
      </c>
      <c r="H13" s="104">
        <v>5.8388478007006617E-4</v>
      </c>
      <c r="I13" s="70">
        <v>13</v>
      </c>
      <c r="J13" s="104">
        <v>3.9238175726660833E-4</v>
      </c>
      <c r="K13" s="104">
        <v>3.254221791122248E-4</v>
      </c>
      <c r="L13" s="106">
        <f t="shared" si="0"/>
        <v>349.30777739688943</v>
      </c>
    </row>
    <row r="14" spans="1:12">
      <c r="A14" s="70" t="s">
        <v>111</v>
      </c>
      <c r="B14" s="107" t="s">
        <v>112</v>
      </c>
      <c r="C14" s="108">
        <v>12</v>
      </c>
      <c r="D14" s="108">
        <v>0</v>
      </c>
      <c r="E14" s="108">
        <v>12</v>
      </c>
      <c r="F14" s="104">
        <v>1.6280016280016279E-3</v>
      </c>
      <c r="G14" s="70">
        <v>0</v>
      </c>
      <c r="H14" s="104">
        <v>0</v>
      </c>
      <c r="I14" s="70">
        <v>147</v>
      </c>
      <c r="J14" s="104">
        <v>4.4369321783224169E-3</v>
      </c>
      <c r="K14" s="104">
        <v>2.0216446021080149E-3</v>
      </c>
      <c r="L14" s="106">
        <f t="shared" si="0"/>
        <v>2170.0308951752127</v>
      </c>
    </row>
    <row r="15" spans="1:12">
      <c r="A15" s="70" t="s">
        <v>113</v>
      </c>
      <c r="B15" s="107" t="s">
        <v>114</v>
      </c>
      <c r="C15" s="108">
        <v>1</v>
      </c>
      <c r="D15" s="108">
        <v>4</v>
      </c>
      <c r="E15" s="108">
        <v>5</v>
      </c>
      <c r="F15" s="104">
        <v>6.7833401166734499E-4</v>
      </c>
      <c r="G15" s="70">
        <v>7</v>
      </c>
      <c r="H15" s="104">
        <v>1.3623978201634877E-3</v>
      </c>
      <c r="I15" s="70">
        <v>19</v>
      </c>
      <c r="J15" s="104">
        <v>5.7348102985119674E-4</v>
      </c>
      <c r="K15" s="104">
        <v>8.7140428722734314E-4</v>
      </c>
      <c r="L15" s="106">
        <f t="shared" si="0"/>
        <v>935.36431848590394</v>
      </c>
    </row>
    <row r="16" spans="1:12">
      <c r="A16" s="70" t="s">
        <v>115</v>
      </c>
      <c r="B16" s="107" t="s">
        <v>116</v>
      </c>
      <c r="C16" s="108">
        <v>0</v>
      </c>
      <c r="D16" s="108">
        <v>0</v>
      </c>
      <c r="E16" s="108">
        <v>0</v>
      </c>
      <c r="F16" s="104">
        <v>0</v>
      </c>
      <c r="G16" s="70">
        <v>0</v>
      </c>
      <c r="H16" s="104">
        <v>0</v>
      </c>
      <c r="I16" s="70">
        <v>1</v>
      </c>
      <c r="J16" s="104">
        <v>3.018321209743141E-5</v>
      </c>
      <c r="K16" s="104">
        <v>1.0061070699143804E-5</v>
      </c>
      <c r="L16" s="106">
        <f t="shared" si="0"/>
        <v>10.799541241283725</v>
      </c>
    </row>
    <row r="17" spans="1:13">
      <c r="A17" s="70" t="s">
        <v>496</v>
      </c>
      <c r="B17" s="107" t="s">
        <v>117</v>
      </c>
      <c r="C17" s="108">
        <v>4</v>
      </c>
      <c r="D17" s="108">
        <v>0</v>
      </c>
      <c r="E17" s="108">
        <v>4</v>
      </c>
      <c r="F17" s="104">
        <v>5.4266720933387601E-4</v>
      </c>
      <c r="G17" s="70">
        <v>0</v>
      </c>
      <c r="H17" s="104">
        <v>0</v>
      </c>
      <c r="I17" s="70">
        <v>79</v>
      </c>
      <c r="J17" s="104">
        <v>2.3844737556970811E-3</v>
      </c>
      <c r="K17" s="104">
        <v>9.75713655010319E-4</v>
      </c>
      <c r="L17" s="106">
        <f t="shared" si="0"/>
        <v>1047.3298689635826</v>
      </c>
    </row>
    <row r="18" spans="1:13">
      <c r="A18" s="70" t="s">
        <v>497</v>
      </c>
      <c r="B18" s="107" t="s">
        <v>118</v>
      </c>
      <c r="C18" s="108">
        <v>0</v>
      </c>
      <c r="D18" s="108">
        <v>0</v>
      </c>
      <c r="E18" s="108">
        <v>0</v>
      </c>
      <c r="F18" s="104">
        <v>0</v>
      </c>
      <c r="G18" s="70">
        <v>0</v>
      </c>
      <c r="H18" s="104">
        <v>0</v>
      </c>
      <c r="I18" s="70">
        <v>3</v>
      </c>
      <c r="J18" s="104">
        <v>9.0549636292294221E-5</v>
      </c>
      <c r="K18" s="104">
        <v>3.0183212097431407E-5</v>
      </c>
      <c r="L18" s="106">
        <f t="shared" si="0"/>
        <v>32.398623723851166</v>
      </c>
    </row>
    <row r="19" spans="1:13" ht="13.5" thickBot="1">
      <c r="A19" s="70" t="s">
        <v>498</v>
      </c>
      <c r="B19" s="107" t="s">
        <v>119</v>
      </c>
      <c r="C19" s="108">
        <v>3</v>
      </c>
      <c r="D19" s="108">
        <v>2</v>
      </c>
      <c r="E19" s="108">
        <v>5</v>
      </c>
      <c r="F19" s="104">
        <v>6.7833401166734499E-4</v>
      </c>
      <c r="G19" s="70">
        <v>4</v>
      </c>
      <c r="H19" s="104">
        <v>7.7851304009342152E-4</v>
      </c>
      <c r="I19" s="70">
        <v>1</v>
      </c>
      <c r="J19" s="104">
        <v>3.018321209743141E-5</v>
      </c>
      <c r="K19" s="104">
        <v>4.9567675461939932E-4</v>
      </c>
      <c r="L19" s="106">
        <f t="shared" si="0"/>
        <v>532.05883488259587</v>
      </c>
    </row>
    <row r="20" spans="1:13" ht="13.5" thickBot="1">
      <c r="A20" s="122" t="s">
        <v>659</v>
      </c>
      <c r="B20" s="123"/>
      <c r="C20" s="124">
        <f>SUM(C7:C19)</f>
        <v>36</v>
      </c>
      <c r="D20" s="124">
        <f t="shared" ref="D20:K20" si="1">SUM(D7:D19)</f>
        <v>11</v>
      </c>
      <c r="E20" s="124">
        <f t="shared" si="1"/>
        <v>47</v>
      </c>
      <c r="F20" s="125">
        <f t="shared" si="1"/>
        <v>6.3763397096730425E-3</v>
      </c>
      <c r="G20" s="124">
        <f t="shared" si="1"/>
        <v>159</v>
      </c>
      <c r="H20" s="125">
        <f t="shared" si="1"/>
        <v>3.0945893343713508E-2</v>
      </c>
      <c r="I20" s="124">
        <f t="shared" si="1"/>
        <v>1498</v>
      </c>
      <c r="J20" s="125">
        <f t="shared" si="1"/>
        <v>4.5214451721952251E-2</v>
      </c>
      <c r="K20" s="125">
        <f t="shared" si="1"/>
        <v>2.7512228258446264E-2</v>
      </c>
      <c r="L20" s="126">
        <f>SUM(L7:L19)</f>
        <v>29531.592869334152</v>
      </c>
      <c r="M20" s="105"/>
    </row>
    <row r="21" spans="1:13">
      <c r="A21" s="128"/>
      <c r="K21" s="129"/>
      <c r="L21" s="130"/>
    </row>
    <row r="22" spans="1:13">
      <c r="K22" s="131"/>
      <c r="L22" s="29"/>
    </row>
  </sheetData>
  <mergeCells count="2">
    <mergeCell ref="B1:J1"/>
    <mergeCell ref="L3:L4"/>
  </mergeCells>
  <pageMargins left="0.25" right="0.25" top="0.25" bottom="0.25" header="0.31" footer="0.21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7"/>
  <sheetViews>
    <sheetView zoomScaleNormal="100" workbookViewId="0">
      <pane xSplit="1" ySplit="5" topLeftCell="B74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41.42578125" style="42" bestFit="1" customWidth="1"/>
    <col min="2" max="2" width="12.140625" style="107" bestFit="1" customWidth="1"/>
    <col min="3" max="3" width="9.28515625" style="139" bestFit="1" customWidth="1"/>
    <col min="4" max="4" width="7.710937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4.140625" style="104" bestFit="1" customWidth="1"/>
    <col min="11" max="11" width="10.5703125" style="150" bestFit="1" customWidth="1"/>
    <col min="12" max="12" width="22.42578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543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>
      <c r="A7" s="70" t="s">
        <v>544</v>
      </c>
      <c r="B7" s="107" t="s">
        <v>248</v>
      </c>
      <c r="C7" s="139">
        <v>0</v>
      </c>
      <c r="D7" s="139">
        <v>0</v>
      </c>
      <c r="E7" s="139">
        <v>0</v>
      </c>
      <c r="F7" s="104">
        <v>0</v>
      </c>
      <c r="G7" s="140">
        <v>22</v>
      </c>
      <c r="H7" s="104">
        <v>4.2818217205138186E-3</v>
      </c>
      <c r="I7" s="140">
        <v>69</v>
      </c>
      <c r="J7" s="104">
        <v>2.0826416347227671E-3</v>
      </c>
      <c r="K7" s="75">
        <v>2.1214877850788618E-3</v>
      </c>
      <c r="L7" s="106">
        <f>K7*$L$5</f>
        <v>2277.2024482233846</v>
      </c>
    </row>
    <row r="8" spans="1:12">
      <c r="A8" s="70" t="s">
        <v>545</v>
      </c>
      <c r="B8" s="107" t="s">
        <v>249</v>
      </c>
      <c r="C8" s="139">
        <v>0</v>
      </c>
      <c r="D8" s="139">
        <v>0</v>
      </c>
      <c r="E8" s="139">
        <v>0</v>
      </c>
      <c r="F8" s="104">
        <v>0</v>
      </c>
      <c r="G8" s="140">
        <v>0</v>
      </c>
      <c r="H8" s="104">
        <v>0</v>
      </c>
      <c r="I8" s="140">
        <v>16</v>
      </c>
      <c r="J8" s="104">
        <v>4.8293139355890256E-4</v>
      </c>
      <c r="K8" s="75">
        <v>1.6097713118630086E-4</v>
      </c>
      <c r="L8" s="106">
        <f t="shared" ref="L8:L71" si="0">K8*$L$5</f>
        <v>172.7926598605396</v>
      </c>
    </row>
    <row r="9" spans="1:12">
      <c r="A9" s="70" t="s">
        <v>546</v>
      </c>
      <c r="B9" s="107" t="s">
        <v>250</v>
      </c>
      <c r="C9" s="139">
        <v>0</v>
      </c>
      <c r="D9" s="139">
        <v>0</v>
      </c>
      <c r="E9" s="139">
        <v>0</v>
      </c>
      <c r="F9" s="104">
        <v>0</v>
      </c>
      <c r="G9" s="140">
        <v>0</v>
      </c>
      <c r="H9" s="104">
        <v>0</v>
      </c>
      <c r="I9" s="140">
        <v>3</v>
      </c>
      <c r="J9" s="104">
        <v>9.0549636292294221E-5</v>
      </c>
      <c r="K9" s="75">
        <v>3.0183212097431407E-5</v>
      </c>
      <c r="L9" s="106">
        <f t="shared" si="0"/>
        <v>32.398623723851166</v>
      </c>
    </row>
    <row r="10" spans="1:12">
      <c r="A10" s="70" t="s">
        <v>549</v>
      </c>
      <c r="B10" s="107" t="s">
        <v>251</v>
      </c>
      <c r="C10" s="139">
        <v>0</v>
      </c>
      <c r="D10" s="139">
        <v>0</v>
      </c>
      <c r="E10" s="139">
        <v>0</v>
      </c>
      <c r="F10" s="104">
        <v>0</v>
      </c>
      <c r="G10" s="140">
        <v>0</v>
      </c>
      <c r="H10" s="104">
        <v>0</v>
      </c>
      <c r="I10" s="140">
        <v>3</v>
      </c>
      <c r="J10" s="104">
        <v>9.0549636292294221E-5</v>
      </c>
      <c r="K10" s="75">
        <v>3.0183212097431407E-5</v>
      </c>
      <c r="L10" s="106">
        <f t="shared" si="0"/>
        <v>32.398623723851166</v>
      </c>
    </row>
    <row r="11" spans="1:12">
      <c r="A11" s="70" t="s">
        <v>550</v>
      </c>
      <c r="B11" s="107" t="s">
        <v>252</v>
      </c>
      <c r="C11" s="139">
        <v>0</v>
      </c>
      <c r="D11" s="139">
        <v>0</v>
      </c>
      <c r="E11" s="139">
        <v>0</v>
      </c>
      <c r="F11" s="104">
        <v>0</v>
      </c>
      <c r="G11" s="140">
        <v>0</v>
      </c>
      <c r="H11" s="104">
        <v>0</v>
      </c>
      <c r="I11" s="140">
        <v>1</v>
      </c>
      <c r="J11" s="104">
        <v>3.018321209743141E-5</v>
      </c>
      <c r="K11" s="75">
        <v>1.0061070699143804E-5</v>
      </c>
      <c r="L11" s="106">
        <f t="shared" si="0"/>
        <v>10.799541241283725</v>
      </c>
    </row>
    <row r="12" spans="1:12">
      <c r="A12" s="70" t="s">
        <v>551</v>
      </c>
      <c r="B12" s="107" t="s">
        <v>253</v>
      </c>
      <c r="C12" s="139">
        <v>0</v>
      </c>
      <c r="D12" s="139">
        <v>0</v>
      </c>
      <c r="E12" s="139">
        <v>0</v>
      </c>
      <c r="F12" s="104">
        <v>0</v>
      </c>
      <c r="G12" s="140">
        <v>0</v>
      </c>
      <c r="H12" s="104">
        <v>0</v>
      </c>
      <c r="I12" s="140">
        <v>11</v>
      </c>
      <c r="J12" s="104">
        <v>3.3201533307174549E-4</v>
      </c>
      <c r="K12" s="75">
        <v>1.1067177769058183E-4</v>
      </c>
      <c r="L12" s="106">
        <f t="shared" si="0"/>
        <v>118.79495365412096</v>
      </c>
    </row>
    <row r="13" spans="1:12">
      <c r="A13" s="70" t="s">
        <v>254</v>
      </c>
      <c r="B13" s="107" t="s">
        <v>255</v>
      </c>
      <c r="C13" s="139">
        <v>0</v>
      </c>
      <c r="D13" s="139">
        <v>0</v>
      </c>
      <c r="E13" s="139">
        <v>0</v>
      </c>
      <c r="F13" s="104">
        <v>0</v>
      </c>
      <c r="G13" s="140">
        <v>0</v>
      </c>
      <c r="H13" s="104">
        <v>0</v>
      </c>
      <c r="I13" s="140">
        <v>1</v>
      </c>
      <c r="J13" s="104">
        <v>3.018321209743141E-5</v>
      </c>
      <c r="K13" s="75">
        <v>1.0061070699143804E-5</v>
      </c>
      <c r="L13" s="106">
        <f t="shared" si="0"/>
        <v>10.799541241283725</v>
      </c>
    </row>
    <row r="14" spans="1:12">
      <c r="A14" s="70" t="s">
        <v>256</v>
      </c>
      <c r="B14" s="107" t="s">
        <v>257</v>
      </c>
      <c r="C14" s="139">
        <v>739</v>
      </c>
      <c r="D14" s="139">
        <v>59</v>
      </c>
      <c r="E14" s="139">
        <v>798</v>
      </c>
      <c r="F14" s="104">
        <v>0.10826210826210826</v>
      </c>
      <c r="G14" s="140">
        <v>233</v>
      </c>
      <c r="H14" s="104">
        <v>4.5348384585441805E-2</v>
      </c>
      <c r="I14" s="140">
        <v>782</v>
      </c>
      <c r="J14" s="104">
        <v>2.3603271860191361E-2</v>
      </c>
      <c r="K14" s="75">
        <v>5.9071254902580479E-2</v>
      </c>
      <c r="L14" s="106">
        <f t="shared" si="0"/>
        <v>63407.014280208779</v>
      </c>
    </row>
    <row r="15" spans="1:12">
      <c r="A15" s="70" t="s">
        <v>258</v>
      </c>
      <c r="B15" s="107" t="s">
        <v>259</v>
      </c>
      <c r="C15" s="139">
        <v>0</v>
      </c>
      <c r="D15" s="139">
        <v>0</v>
      </c>
      <c r="E15" s="139">
        <v>0</v>
      </c>
      <c r="F15" s="104">
        <v>0</v>
      </c>
      <c r="G15" s="140">
        <v>0</v>
      </c>
      <c r="H15" s="104">
        <v>0</v>
      </c>
      <c r="I15" s="140">
        <v>13</v>
      </c>
      <c r="J15" s="104">
        <v>3.9238175726660833E-4</v>
      </c>
      <c r="K15" s="75">
        <v>1.3079391908886944E-4</v>
      </c>
      <c r="L15" s="106">
        <f t="shared" si="0"/>
        <v>140.39403613668841</v>
      </c>
    </row>
    <row r="16" spans="1:12">
      <c r="A16" s="70" t="s">
        <v>260</v>
      </c>
      <c r="B16" s="107" t="s">
        <v>261</v>
      </c>
      <c r="C16" s="139">
        <v>0</v>
      </c>
      <c r="D16" s="139">
        <v>0</v>
      </c>
      <c r="E16" s="139">
        <v>0</v>
      </c>
      <c r="F16" s="104">
        <v>0</v>
      </c>
      <c r="G16" s="140">
        <v>0</v>
      </c>
      <c r="H16" s="104">
        <v>0</v>
      </c>
      <c r="I16" s="140">
        <v>4</v>
      </c>
      <c r="J16" s="104">
        <v>1.2073284838972564E-4</v>
      </c>
      <c r="K16" s="75">
        <v>4.0244282796575216E-5</v>
      </c>
      <c r="L16" s="106">
        <f t="shared" si="0"/>
        <v>43.1981649651349</v>
      </c>
    </row>
    <row r="17" spans="1:12">
      <c r="A17" s="70" t="s">
        <v>262</v>
      </c>
      <c r="B17" s="107" t="s">
        <v>263</v>
      </c>
      <c r="C17" s="139">
        <v>0</v>
      </c>
      <c r="D17" s="139">
        <v>0</v>
      </c>
      <c r="E17" s="139">
        <v>0</v>
      </c>
      <c r="F17" s="104">
        <v>0</v>
      </c>
      <c r="G17" s="140">
        <v>0</v>
      </c>
      <c r="H17" s="104">
        <v>0</v>
      </c>
      <c r="I17" s="140">
        <v>2</v>
      </c>
      <c r="J17" s="104">
        <v>6.0366424194862821E-5</v>
      </c>
      <c r="K17" s="75">
        <v>2.0122141398287608E-5</v>
      </c>
      <c r="L17" s="106">
        <f t="shared" si="0"/>
        <v>21.59908248256745</v>
      </c>
    </row>
    <row r="18" spans="1:12">
      <c r="A18" s="70" t="s">
        <v>132</v>
      </c>
      <c r="B18" s="107" t="s">
        <v>264</v>
      </c>
      <c r="C18" s="139">
        <v>0</v>
      </c>
      <c r="D18" s="139">
        <v>0</v>
      </c>
      <c r="E18" s="139">
        <v>0</v>
      </c>
      <c r="F18" s="104">
        <v>0</v>
      </c>
      <c r="G18" s="140">
        <v>8</v>
      </c>
      <c r="H18" s="104">
        <v>1.557026080186843E-3</v>
      </c>
      <c r="I18" s="140">
        <v>30</v>
      </c>
      <c r="J18" s="104">
        <v>9.0549636292294223E-4</v>
      </c>
      <c r="K18" s="75">
        <v>8.2084081436992846E-4</v>
      </c>
      <c r="L18" s="106">
        <f t="shared" si="0"/>
        <v>881.0895472657146</v>
      </c>
    </row>
    <row r="19" spans="1:12">
      <c r="A19" s="70" t="s">
        <v>552</v>
      </c>
      <c r="B19" s="107" t="s">
        <v>265</v>
      </c>
      <c r="C19" s="139">
        <v>0</v>
      </c>
      <c r="D19" s="139">
        <v>0</v>
      </c>
      <c r="E19" s="139">
        <v>0</v>
      </c>
      <c r="F19" s="104">
        <v>0</v>
      </c>
      <c r="G19" s="140">
        <v>10</v>
      </c>
      <c r="H19" s="104">
        <v>1.946282600233554E-3</v>
      </c>
      <c r="I19" s="140">
        <v>72</v>
      </c>
      <c r="J19" s="104">
        <v>2.1731912710150616E-3</v>
      </c>
      <c r="K19" s="75">
        <v>1.3731579570828718E-3</v>
      </c>
      <c r="L19" s="106">
        <f t="shared" si="0"/>
        <v>1473.9461069064319</v>
      </c>
    </row>
    <row r="20" spans="1:12">
      <c r="A20" s="70" t="s">
        <v>553</v>
      </c>
      <c r="B20" s="107" t="s">
        <v>266</v>
      </c>
      <c r="C20" s="139">
        <v>0</v>
      </c>
      <c r="D20" s="139">
        <v>0</v>
      </c>
      <c r="E20" s="139">
        <v>0</v>
      </c>
      <c r="F20" s="104">
        <v>0</v>
      </c>
      <c r="G20" s="140">
        <v>0</v>
      </c>
      <c r="H20" s="104">
        <v>0</v>
      </c>
      <c r="I20" s="140">
        <v>12</v>
      </c>
      <c r="J20" s="104">
        <v>3.6219854516917688E-4</v>
      </c>
      <c r="K20" s="75">
        <v>1.2073284838972563E-4</v>
      </c>
      <c r="L20" s="106">
        <f t="shared" si="0"/>
        <v>129.59449489540467</v>
      </c>
    </row>
    <row r="21" spans="1:12">
      <c r="A21" s="70" t="s">
        <v>554</v>
      </c>
      <c r="B21" s="107" t="s">
        <v>267</v>
      </c>
      <c r="C21" s="139">
        <v>125</v>
      </c>
      <c r="D21" s="139">
        <v>2</v>
      </c>
      <c r="E21" s="139">
        <v>127</v>
      </c>
      <c r="F21" s="104">
        <v>1.7229683896350562E-2</v>
      </c>
      <c r="G21" s="140">
        <v>89</v>
      </c>
      <c r="H21" s="104">
        <v>1.732191514207863E-2</v>
      </c>
      <c r="I21" s="140">
        <v>277</v>
      </c>
      <c r="J21" s="104">
        <v>8.3607497509884995E-3</v>
      </c>
      <c r="K21" s="75">
        <v>1.4304116263139231E-2</v>
      </c>
      <c r="L21" s="106">
        <f t="shared" si="0"/>
        <v>15354.021269032075</v>
      </c>
    </row>
    <row r="22" spans="1:12">
      <c r="A22" s="70" t="s">
        <v>555</v>
      </c>
      <c r="B22" s="107" t="s">
        <v>268</v>
      </c>
      <c r="C22" s="139">
        <v>255</v>
      </c>
      <c r="D22" s="139">
        <v>0</v>
      </c>
      <c r="E22" s="139">
        <v>255</v>
      </c>
      <c r="F22" s="104">
        <v>3.4595034595034595E-2</v>
      </c>
      <c r="G22" s="140">
        <v>19</v>
      </c>
      <c r="H22" s="104">
        <v>3.6979369404437526E-3</v>
      </c>
      <c r="I22" s="140">
        <v>182</v>
      </c>
      <c r="J22" s="104">
        <v>5.4933446017325161E-3</v>
      </c>
      <c r="K22" s="75">
        <v>1.4595438712403619E-2</v>
      </c>
      <c r="L22" s="106">
        <f t="shared" si="0"/>
        <v>15666.726437241487</v>
      </c>
    </row>
    <row r="23" spans="1:12">
      <c r="A23" s="70" t="s">
        <v>556</v>
      </c>
      <c r="B23" s="107" t="s">
        <v>269</v>
      </c>
      <c r="C23" s="139">
        <v>0</v>
      </c>
      <c r="D23" s="139">
        <v>1</v>
      </c>
      <c r="E23" s="139">
        <v>1</v>
      </c>
      <c r="F23" s="104">
        <v>1.35666802333469E-4</v>
      </c>
      <c r="G23" s="140">
        <v>59</v>
      </c>
      <c r="H23" s="104">
        <v>1.1483067341377969E-2</v>
      </c>
      <c r="I23" s="140">
        <v>325</v>
      </c>
      <c r="J23" s="104">
        <v>9.8095439316652072E-3</v>
      </c>
      <c r="K23" s="75">
        <v>7.1427593584588818E-3</v>
      </c>
      <c r="L23" s="106">
        <f t="shared" si="0"/>
        <v>7667.0293425933742</v>
      </c>
    </row>
    <row r="24" spans="1:12">
      <c r="A24" s="70" t="s">
        <v>557</v>
      </c>
      <c r="B24" s="107" t="s">
        <v>270</v>
      </c>
      <c r="C24" s="139">
        <v>2</v>
      </c>
      <c r="D24" s="139">
        <v>2</v>
      </c>
      <c r="E24" s="139">
        <v>4</v>
      </c>
      <c r="F24" s="104">
        <v>5.4266720933387601E-4</v>
      </c>
      <c r="G24" s="140">
        <v>9</v>
      </c>
      <c r="H24" s="104">
        <v>1.7516543402101986E-3</v>
      </c>
      <c r="I24" s="140">
        <v>61</v>
      </c>
      <c r="J24" s="104">
        <v>1.8411759379433159E-3</v>
      </c>
      <c r="K24" s="75">
        <v>1.378499162495797E-3</v>
      </c>
      <c r="L24" s="106">
        <f t="shared" si="0"/>
        <v>1479.6793504010791</v>
      </c>
    </row>
    <row r="25" spans="1:12">
      <c r="A25" s="70" t="s">
        <v>558</v>
      </c>
      <c r="B25" s="107" t="s">
        <v>271</v>
      </c>
      <c r="C25" s="139">
        <v>2</v>
      </c>
      <c r="D25" s="139">
        <v>0</v>
      </c>
      <c r="E25" s="139">
        <v>2</v>
      </c>
      <c r="F25" s="104">
        <v>2.7133360466693801E-4</v>
      </c>
      <c r="G25" s="140">
        <v>0</v>
      </c>
      <c r="H25" s="104">
        <v>0</v>
      </c>
      <c r="I25" s="140">
        <v>7</v>
      </c>
      <c r="J25" s="104">
        <v>2.1128248468201986E-4</v>
      </c>
      <c r="K25" s="75">
        <v>1.6087202978298595E-4</v>
      </c>
      <c r="L25" s="106">
        <f t="shared" si="0"/>
        <v>172.67984414007032</v>
      </c>
    </row>
    <row r="26" spans="1:12">
      <c r="A26" s="70" t="s">
        <v>559</v>
      </c>
      <c r="B26" s="107" t="s">
        <v>272</v>
      </c>
      <c r="C26" s="139">
        <v>0</v>
      </c>
      <c r="D26" s="139">
        <v>0</v>
      </c>
      <c r="E26" s="139">
        <v>0</v>
      </c>
      <c r="F26" s="104">
        <v>0</v>
      </c>
      <c r="G26" s="140">
        <v>16</v>
      </c>
      <c r="H26" s="104">
        <v>3.1140521603736861E-3</v>
      </c>
      <c r="I26" s="140">
        <v>46</v>
      </c>
      <c r="J26" s="104">
        <v>1.3884277564818449E-3</v>
      </c>
      <c r="K26" s="75">
        <v>1.5008266389518437E-3</v>
      </c>
      <c r="L26" s="106">
        <f t="shared" si="0"/>
        <v>1610.9855171534571</v>
      </c>
    </row>
    <row r="27" spans="1:12">
      <c r="A27" s="70" t="s">
        <v>273</v>
      </c>
      <c r="B27" s="107" t="s">
        <v>274</v>
      </c>
      <c r="C27" s="139">
        <v>0</v>
      </c>
      <c r="D27" s="139">
        <v>0</v>
      </c>
      <c r="E27" s="139">
        <v>0</v>
      </c>
      <c r="F27" s="104">
        <v>0</v>
      </c>
      <c r="G27" s="140">
        <v>0</v>
      </c>
      <c r="H27" s="104">
        <v>0</v>
      </c>
      <c r="I27" s="140">
        <v>40</v>
      </c>
      <c r="J27" s="104">
        <v>1.2073284838972564E-3</v>
      </c>
      <c r="K27" s="75">
        <v>4.0244282796575215E-4</v>
      </c>
      <c r="L27" s="106">
        <f t="shared" si="0"/>
        <v>431.98164965134902</v>
      </c>
    </row>
    <row r="28" spans="1:12">
      <c r="A28" s="128" t="s">
        <v>275</v>
      </c>
      <c r="B28" s="107" t="s">
        <v>276</v>
      </c>
      <c r="C28" s="139">
        <v>0</v>
      </c>
      <c r="D28" s="139">
        <v>0</v>
      </c>
      <c r="E28" s="139">
        <v>0</v>
      </c>
      <c r="F28" s="104">
        <v>0</v>
      </c>
      <c r="G28" s="140">
        <v>34</v>
      </c>
      <c r="H28" s="104">
        <v>6.6173608407940829E-3</v>
      </c>
      <c r="I28" s="140">
        <v>131</v>
      </c>
      <c r="J28" s="104">
        <v>3.9540007847635146E-3</v>
      </c>
      <c r="K28" s="75">
        <v>3.5237872085191989E-3</v>
      </c>
      <c r="L28" s="106">
        <f t="shared" si="0"/>
        <v>3782.4289702237797</v>
      </c>
    </row>
    <row r="29" spans="1:12">
      <c r="A29" s="128" t="s">
        <v>277</v>
      </c>
      <c r="B29" s="107" t="s">
        <v>278</v>
      </c>
      <c r="C29" s="139">
        <v>0</v>
      </c>
      <c r="D29" s="139">
        <v>0</v>
      </c>
      <c r="E29" s="139">
        <v>0</v>
      </c>
      <c r="F29" s="104">
        <v>0</v>
      </c>
      <c r="G29" s="140">
        <v>13</v>
      </c>
      <c r="H29" s="104">
        <v>2.53016738030362E-3</v>
      </c>
      <c r="I29" s="140">
        <v>51</v>
      </c>
      <c r="J29" s="104">
        <v>1.5393438169690019E-3</v>
      </c>
      <c r="K29" s="75">
        <v>1.3565037324242072E-3</v>
      </c>
      <c r="L29" s="106">
        <f t="shared" si="0"/>
        <v>1456.0694820996746</v>
      </c>
    </row>
    <row r="30" spans="1:12">
      <c r="A30" s="128" t="s">
        <v>279</v>
      </c>
      <c r="B30" s="107" t="s">
        <v>280</v>
      </c>
      <c r="C30" s="139">
        <v>0</v>
      </c>
      <c r="D30" s="139">
        <v>0</v>
      </c>
      <c r="E30" s="139">
        <v>0</v>
      </c>
      <c r="F30" s="104">
        <v>0</v>
      </c>
      <c r="G30" s="140">
        <v>0</v>
      </c>
      <c r="H30" s="104">
        <v>0</v>
      </c>
      <c r="I30" s="140">
        <v>1</v>
      </c>
      <c r="J30" s="104">
        <v>3.018321209743141E-5</v>
      </c>
      <c r="K30" s="75">
        <v>1.0061070699143804E-5</v>
      </c>
      <c r="L30" s="106">
        <f t="shared" si="0"/>
        <v>10.799541241283725</v>
      </c>
    </row>
    <row r="31" spans="1:12">
      <c r="A31" s="128" t="s">
        <v>281</v>
      </c>
      <c r="B31" s="107" t="s">
        <v>282</v>
      </c>
      <c r="C31" s="139">
        <v>0</v>
      </c>
      <c r="D31" s="139">
        <v>0</v>
      </c>
      <c r="E31" s="139">
        <v>0</v>
      </c>
      <c r="F31" s="104">
        <v>0</v>
      </c>
      <c r="G31" s="140">
        <v>0</v>
      </c>
      <c r="H31" s="104">
        <v>0</v>
      </c>
      <c r="I31" s="140">
        <v>7</v>
      </c>
      <c r="J31" s="104">
        <v>2.1128248468201986E-4</v>
      </c>
      <c r="K31" s="75">
        <v>7.0427494894006616E-5</v>
      </c>
      <c r="L31" s="106">
        <f t="shared" si="0"/>
        <v>75.596788688986067</v>
      </c>
    </row>
    <row r="32" spans="1:12">
      <c r="A32" s="70" t="s">
        <v>283</v>
      </c>
      <c r="B32" s="107" t="s">
        <v>284</v>
      </c>
      <c r="C32" s="139">
        <v>0</v>
      </c>
      <c r="D32" s="139">
        <v>0</v>
      </c>
      <c r="E32" s="139">
        <v>0</v>
      </c>
      <c r="F32" s="104">
        <v>0</v>
      </c>
      <c r="G32" s="140">
        <v>0</v>
      </c>
      <c r="H32" s="104">
        <v>0</v>
      </c>
      <c r="I32" s="140">
        <v>2</v>
      </c>
      <c r="J32" s="104">
        <v>6.0366424194862821E-5</v>
      </c>
      <c r="K32" s="75">
        <v>2.0122141398287608E-5</v>
      </c>
      <c r="L32" s="106">
        <f t="shared" si="0"/>
        <v>21.59908248256745</v>
      </c>
    </row>
    <row r="33" spans="1:12">
      <c r="A33" s="70" t="s">
        <v>285</v>
      </c>
      <c r="B33" s="107" t="s">
        <v>286</v>
      </c>
      <c r="C33" s="139">
        <v>3</v>
      </c>
      <c r="D33" s="139">
        <v>0</v>
      </c>
      <c r="E33" s="139">
        <v>3</v>
      </c>
      <c r="F33" s="104">
        <v>4.0700040700040698E-4</v>
      </c>
      <c r="G33" s="140">
        <v>17</v>
      </c>
      <c r="H33" s="104">
        <v>3.3086804203970414E-3</v>
      </c>
      <c r="I33" s="140">
        <v>31</v>
      </c>
      <c r="J33" s="104">
        <v>9.3567957502037368E-4</v>
      </c>
      <c r="K33" s="75">
        <v>1.5504534674726075E-3</v>
      </c>
      <c r="L33" s="106">
        <f t="shared" si="0"/>
        <v>1664.2548954642282</v>
      </c>
    </row>
    <row r="34" spans="1:12">
      <c r="A34" s="70" t="s">
        <v>287</v>
      </c>
      <c r="B34" s="107" t="s">
        <v>288</v>
      </c>
      <c r="C34" s="139">
        <v>0</v>
      </c>
      <c r="D34" s="139">
        <v>0</v>
      </c>
      <c r="E34" s="139">
        <v>0</v>
      </c>
      <c r="F34" s="104">
        <v>0</v>
      </c>
      <c r="G34" s="140">
        <v>0</v>
      </c>
      <c r="H34" s="104">
        <v>0</v>
      </c>
      <c r="I34" s="140">
        <v>34</v>
      </c>
      <c r="J34" s="104">
        <v>1.0262292113126679E-3</v>
      </c>
      <c r="K34" s="75">
        <v>3.420764037708893E-4</v>
      </c>
      <c r="L34" s="106">
        <f t="shared" si="0"/>
        <v>367.18440220364664</v>
      </c>
    </row>
    <row r="35" spans="1:12">
      <c r="A35" s="70" t="s">
        <v>289</v>
      </c>
      <c r="B35" s="107" t="s">
        <v>290</v>
      </c>
      <c r="C35" s="139">
        <v>0</v>
      </c>
      <c r="D35" s="139">
        <v>0</v>
      </c>
      <c r="E35" s="139">
        <v>0</v>
      </c>
      <c r="F35" s="104">
        <v>0</v>
      </c>
      <c r="G35" s="140">
        <v>0</v>
      </c>
      <c r="H35" s="104">
        <v>0</v>
      </c>
      <c r="I35" s="140">
        <v>19</v>
      </c>
      <c r="J35" s="104">
        <v>5.7348102985119674E-4</v>
      </c>
      <c r="K35" s="75">
        <v>1.9116034328373226E-4</v>
      </c>
      <c r="L35" s="106">
        <f t="shared" si="0"/>
        <v>205.19128358439076</v>
      </c>
    </row>
    <row r="36" spans="1:12">
      <c r="A36" s="70" t="s">
        <v>291</v>
      </c>
      <c r="B36" s="107" t="s">
        <v>292</v>
      </c>
      <c r="C36" s="139">
        <v>41</v>
      </c>
      <c r="D36" s="139">
        <v>33</v>
      </c>
      <c r="E36" s="139">
        <v>74</v>
      </c>
      <c r="F36" s="104">
        <v>1.0039343372676706E-2</v>
      </c>
      <c r="G36" s="140">
        <v>3</v>
      </c>
      <c r="H36" s="104">
        <v>5.8388478007006617E-4</v>
      </c>
      <c r="I36" s="140">
        <v>175</v>
      </c>
      <c r="J36" s="104">
        <v>5.2820621170504966E-3</v>
      </c>
      <c r="K36" s="75">
        <v>5.3017634232657568E-3</v>
      </c>
      <c r="L36" s="106">
        <f t="shared" si="0"/>
        <v>5690.9065101749711</v>
      </c>
    </row>
    <row r="37" spans="1:12">
      <c r="A37" s="70" t="s">
        <v>293</v>
      </c>
      <c r="B37" s="107" t="s">
        <v>294</v>
      </c>
      <c r="C37" s="139">
        <v>5</v>
      </c>
      <c r="D37" s="139">
        <v>8</v>
      </c>
      <c r="E37" s="139">
        <v>13</v>
      </c>
      <c r="F37" s="104">
        <v>1.7636684303350969E-3</v>
      </c>
      <c r="G37" s="140">
        <v>35</v>
      </c>
      <c r="H37" s="104">
        <v>6.8119891008174387E-3</v>
      </c>
      <c r="I37" s="140">
        <v>116</v>
      </c>
      <c r="J37" s="104">
        <v>3.5012526033020436E-3</v>
      </c>
      <c r="K37" s="75">
        <v>4.0256367114848597E-3</v>
      </c>
      <c r="L37" s="106">
        <f t="shared" si="0"/>
        <v>4321.1136257899725</v>
      </c>
    </row>
    <row r="38" spans="1:12">
      <c r="A38" s="70" t="s">
        <v>295</v>
      </c>
      <c r="B38" s="107" t="s">
        <v>296</v>
      </c>
      <c r="C38" s="139">
        <v>0</v>
      </c>
      <c r="D38" s="139">
        <v>0</v>
      </c>
      <c r="E38" s="139">
        <v>0</v>
      </c>
      <c r="F38" s="104">
        <v>0</v>
      </c>
      <c r="G38" s="140">
        <v>5</v>
      </c>
      <c r="H38" s="104">
        <v>9.7314130011677698E-4</v>
      </c>
      <c r="I38" s="140">
        <v>25</v>
      </c>
      <c r="J38" s="104">
        <v>7.5458030243578521E-4</v>
      </c>
      <c r="K38" s="75">
        <v>5.7590720085085414E-4</v>
      </c>
      <c r="L38" s="106">
        <f t="shared" si="0"/>
        <v>618.17809979909498</v>
      </c>
    </row>
    <row r="39" spans="1:12">
      <c r="A39" s="70" t="s">
        <v>297</v>
      </c>
      <c r="B39" s="107" t="s">
        <v>298</v>
      </c>
      <c r="C39" s="139">
        <v>0</v>
      </c>
      <c r="D39" s="139">
        <v>0</v>
      </c>
      <c r="E39" s="139">
        <v>0</v>
      </c>
      <c r="F39" s="104">
        <v>0</v>
      </c>
      <c r="G39" s="140">
        <v>0</v>
      </c>
      <c r="H39" s="104">
        <v>0</v>
      </c>
      <c r="I39" s="140">
        <v>5</v>
      </c>
      <c r="J39" s="104">
        <v>1.5091606048715705E-4</v>
      </c>
      <c r="K39" s="75">
        <v>5.0305353495719018E-5</v>
      </c>
      <c r="L39" s="106">
        <f t="shared" si="0"/>
        <v>53.997706206418627</v>
      </c>
    </row>
    <row r="40" spans="1:12">
      <c r="A40" s="70" t="s">
        <v>299</v>
      </c>
      <c r="B40" s="107" t="s">
        <v>300</v>
      </c>
      <c r="C40" s="139">
        <v>0</v>
      </c>
      <c r="D40" s="139">
        <v>0</v>
      </c>
      <c r="E40" s="139">
        <v>0</v>
      </c>
      <c r="F40" s="104">
        <v>0</v>
      </c>
      <c r="G40" s="140">
        <v>0</v>
      </c>
      <c r="H40" s="104">
        <v>0</v>
      </c>
      <c r="I40" s="140">
        <v>8</v>
      </c>
      <c r="J40" s="104">
        <v>2.4146569677945128E-4</v>
      </c>
      <c r="K40" s="75">
        <v>8.0488565593150432E-5</v>
      </c>
      <c r="L40" s="106">
        <f t="shared" si="0"/>
        <v>86.3963299302698</v>
      </c>
    </row>
    <row r="41" spans="1:12">
      <c r="A41" s="70" t="s">
        <v>301</v>
      </c>
      <c r="B41" s="107" t="s">
        <v>302</v>
      </c>
      <c r="C41" s="139">
        <v>4</v>
      </c>
      <c r="D41" s="139">
        <v>4</v>
      </c>
      <c r="E41" s="139">
        <v>8</v>
      </c>
      <c r="F41" s="104">
        <v>1.085334418667752E-3</v>
      </c>
      <c r="G41" s="140">
        <v>0</v>
      </c>
      <c r="H41" s="104">
        <v>0</v>
      </c>
      <c r="I41" s="140">
        <v>73</v>
      </c>
      <c r="J41" s="104">
        <v>2.2033744831124929E-3</v>
      </c>
      <c r="K41" s="75">
        <v>1.096236300593415E-3</v>
      </c>
      <c r="L41" s="106">
        <f t="shared" si="0"/>
        <v>1176.6987324180488</v>
      </c>
    </row>
    <row r="42" spans="1:12">
      <c r="A42" s="70" t="s">
        <v>303</v>
      </c>
      <c r="B42" s="107" t="s">
        <v>304</v>
      </c>
      <c r="C42" s="139">
        <v>0</v>
      </c>
      <c r="D42" s="139">
        <v>0</v>
      </c>
      <c r="E42" s="139">
        <v>0</v>
      </c>
      <c r="F42" s="104">
        <v>0</v>
      </c>
      <c r="G42" s="140">
        <v>242</v>
      </c>
      <c r="H42" s="104">
        <v>4.7100038925652003E-2</v>
      </c>
      <c r="I42" s="140">
        <v>289</v>
      </c>
      <c r="J42" s="104">
        <v>8.7229482961576777E-3</v>
      </c>
      <c r="K42" s="75">
        <v>1.8607662407269892E-2</v>
      </c>
      <c r="L42" s="106">
        <f t="shared" si="0"/>
        <v>19973.442547053881</v>
      </c>
    </row>
    <row r="43" spans="1:12">
      <c r="A43" s="70" t="s">
        <v>305</v>
      </c>
      <c r="B43" s="107" t="s">
        <v>306</v>
      </c>
      <c r="C43" s="139">
        <v>0</v>
      </c>
      <c r="D43" s="139">
        <v>0</v>
      </c>
      <c r="E43" s="139">
        <v>0</v>
      </c>
      <c r="F43" s="104">
        <v>0</v>
      </c>
      <c r="G43" s="140">
        <v>0</v>
      </c>
      <c r="H43" s="104">
        <v>0</v>
      </c>
      <c r="I43" s="140">
        <v>1</v>
      </c>
      <c r="J43" s="104">
        <v>3.018321209743141E-5</v>
      </c>
      <c r="K43" s="75">
        <v>1.0061070699143804E-5</v>
      </c>
      <c r="L43" s="106">
        <f t="shared" si="0"/>
        <v>10.799541241283725</v>
      </c>
    </row>
    <row r="44" spans="1:12">
      <c r="A44" s="70" t="s">
        <v>307</v>
      </c>
      <c r="B44" s="107" t="s">
        <v>308</v>
      </c>
      <c r="C44" s="139">
        <v>0</v>
      </c>
      <c r="D44" s="139">
        <v>0</v>
      </c>
      <c r="E44" s="139">
        <v>0</v>
      </c>
      <c r="F44" s="104">
        <v>0</v>
      </c>
      <c r="G44" s="140">
        <v>0</v>
      </c>
      <c r="H44" s="104">
        <v>0</v>
      </c>
      <c r="I44" s="140">
        <v>25</v>
      </c>
      <c r="J44" s="104">
        <v>7.5458030243578521E-4</v>
      </c>
      <c r="K44" s="75">
        <v>2.5152676747859507E-4</v>
      </c>
      <c r="L44" s="106">
        <f t="shared" si="0"/>
        <v>269.98853103209308</v>
      </c>
    </row>
    <row r="45" spans="1:12">
      <c r="A45" s="70" t="s">
        <v>309</v>
      </c>
      <c r="B45" s="107" t="s">
        <v>310</v>
      </c>
      <c r="C45" s="139">
        <v>0</v>
      </c>
      <c r="D45" s="139">
        <v>0</v>
      </c>
      <c r="E45" s="139">
        <v>0</v>
      </c>
      <c r="F45" s="104">
        <v>0</v>
      </c>
      <c r="G45" s="140">
        <v>0</v>
      </c>
      <c r="H45" s="104">
        <v>0</v>
      </c>
      <c r="I45" s="140">
        <v>6</v>
      </c>
      <c r="J45" s="104">
        <v>1.8109927258458844E-4</v>
      </c>
      <c r="K45" s="75">
        <v>6.0366424194862814E-5</v>
      </c>
      <c r="L45" s="106">
        <f t="shared" si="0"/>
        <v>64.797247447702333</v>
      </c>
    </row>
    <row r="46" spans="1:12">
      <c r="A46" s="70" t="s">
        <v>311</v>
      </c>
      <c r="B46" s="107" t="s">
        <v>312</v>
      </c>
      <c r="C46" s="139">
        <v>0</v>
      </c>
      <c r="D46" s="139">
        <v>0</v>
      </c>
      <c r="E46" s="139">
        <v>0</v>
      </c>
      <c r="F46" s="104">
        <v>0</v>
      </c>
      <c r="G46" s="140">
        <v>0</v>
      </c>
      <c r="H46" s="104">
        <v>0</v>
      </c>
      <c r="I46" s="140">
        <v>232</v>
      </c>
      <c r="J46" s="104">
        <v>7.0025052066040872E-3</v>
      </c>
      <c r="K46" s="75">
        <v>2.3341684022013622E-3</v>
      </c>
      <c r="L46" s="106">
        <f t="shared" si="0"/>
        <v>2505.4935679778241</v>
      </c>
    </row>
    <row r="47" spans="1:12">
      <c r="A47" s="70" t="s">
        <v>313</v>
      </c>
      <c r="B47" s="107" t="s">
        <v>314</v>
      </c>
      <c r="C47" s="139">
        <v>0</v>
      </c>
      <c r="D47" s="139">
        <v>0</v>
      </c>
      <c r="E47" s="139">
        <v>0</v>
      </c>
      <c r="F47" s="104">
        <v>0</v>
      </c>
      <c r="G47" s="140">
        <v>0</v>
      </c>
      <c r="H47" s="104">
        <v>0</v>
      </c>
      <c r="I47" s="140">
        <v>19</v>
      </c>
      <c r="J47" s="104">
        <v>5.7348102985119674E-4</v>
      </c>
      <c r="K47" s="75">
        <v>1.9116034328373226E-4</v>
      </c>
      <c r="L47" s="106">
        <f t="shared" si="0"/>
        <v>205.19128358439076</v>
      </c>
    </row>
    <row r="48" spans="1:12">
      <c r="A48" s="70" t="s">
        <v>315</v>
      </c>
      <c r="B48" s="107" t="s">
        <v>316</v>
      </c>
      <c r="C48" s="139">
        <v>0</v>
      </c>
      <c r="D48" s="139">
        <v>0</v>
      </c>
      <c r="E48" s="139">
        <v>0</v>
      </c>
      <c r="F48" s="104">
        <v>0</v>
      </c>
      <c r="G48" s="140">
        <v>0</v>
      </c>
      <c r="H48" s="104">
        <v>0</v>
      </c>
      <c r="I48" s="140">
        <v>14</v>
      </c>
      <c r="J48" s="104">
        <v>4.2256496936403972E-4</v>
      </c>
      <c r="K48" s="75">
        <v>1.4085498978801323E-4</v>
      </c>
      <c r="L48" s="106">
        <f t="shared" si="0"/>
        <v>151.19357737797213</v>
      </c>
    </row>
    <row r="49" spans="1:12">
      <c r="A49" s="70" t="s">
        <v>317</v>
      </c>
      <c r="B49" s="107" t="s">
        <v>318</v>
      </c>
      <c r="C49" s="139">
        <v>19</v>
      </c>
      <c r="D49" s="139">
        <v>16</v>
      </c>
      <c r="E49" s="139">
        <v>35</v>
      </c>
      <c r="F49" s="104">
        <v>4.7483380816714148E-3</v>
      </c>
      <c r="G49" s="140">
        <v>0</v>
      </c>
      <c r="H49" s="104">
        <v>0</v>
      </c>
      <c r="I49" s="140">
        <v>371</v>
      </c>
      <c r="J49" s="104">
        <v>1.1197971688147053E-2</v>
      </c>
      <c r="K49" s="75">
        <v>5.3154365899394894E-3</v>
      </c>
      <c r="L49" s="106">
        <f t="shared" si="0"/>
        <v>5705.583270910236</v>
      </c>
    </row>
    <row r="50" spans="1:12">
      <c r="A50" s="70" t="s">
        <v>319</v>
      </c>
      <c r="B50" s="107" t="s">
        <v>320</v>
      </c>
      <c r="C50" s="139">
        <v>238</v>
      </c>
      <c r="D50" s="139">
        <v>62</v>
      </c>
      <c r="E50" s="139">
        <v>300</v>
      </c>
      <c r="F50" s="104">
        <v>4.0700040700040699E-2</v>
      </c>
      <c r="G50" s="140">
        <v>3</v>
      </c>
      <c r="H50" s="104">
        <v>5.8388478007006617E-4</v>
      </c>
      <c r="I50" s="140">
        <v>349</v>
      </c>
      <c r="J50" s="104">
        <v>1.0533941022003562E-2</v>
      </c>
      <c r="K50" s="75">
        <v>1.7272622167371441E-2</v>
      </c>
      <c r="L50" s="106">
        <f t="shared" si="0"/>
        <v>18540.41195213086</v>
      </c>
    </row>
    <row r="51" spans="1:12">
      <c r="A51" s="70" t="s">
        <v>321</v>
      </c>
      <c r="B51" s="107" t="s">
        <v>322</v>
      </c>
      <c r="C51" s="139">
        <v>78</v>
      </c>
      <c r="D51" s="139">
        <v>69</v>
      </c>
      <c r="E51" s="139">
        <v>147</v>
      </c>
      <c r="F51" s="104">
        <v>1.9943019943019943E-2</v>
      </c>
      <c r="G51" s="140">
        <v>0</v>
      </c>
      <c r="H51" s="104">
        <v>0</v>
      </c>
      <c r="I51" s="140">
        <v>0</v>
      </c>
      <c r="J51" s="104">
        <v>0</v>
      </c>
      <c r="K51" s="75">
        <v>6.6476733143399809E-3</v>
      </c>
      <c r="L51" s="106">
        <f t="shared" si="0"/>
        <v>7135.6045756546937</v>
      </c>
    </row>
    <row r="52" spans="1:12">
      <c r="A52" s="70" t="s">
        <v>323</v>
      </c>
      <c r="B52" s="107" t="s">
        <v>324</v>
      </c>
      <c r="C52" s="139">
        <v>224</v>
      </c>
      <c r="D52" s="139">
        <v>0</v>
      </c>
      <c r="E52" s="139">
        <v>224</v>
      </c>
      <c r="F52" s="104">
        <v>3.0389363722697058E-2</v>
      </c>
      <c r="G52" s="140">
        <v>90</v>
      </c>
      <c r="H52" s="104">
        <v>1.7516543402101986E-2</v>
      </c>
      <c r="I52" s="140">
        <v>163</v>
      </c>
      <c r="J52" s="104">
        <v>4.9198635718813192E-3</v>
      </c>
      <c r="K52" s="75">
        <v>1.7608590232226787E-2</v>
      </c>
      <c r="L52" s="106">
        <f t="shared" si="0"/>
        <v>18901.039670656715</v>
      </c>
    </row>
    <row r="53" spans="1:12">
      <c r="A53" s="70" t="s">
        <v>325</v>
      </c>
      <c r="B53" s="107" t="s">
        <v>326</v>
      </c>
      <c r="C53" s="139">
        <v>1</v>
      </c>
      <c r="D53" s="139">
        <v>1</v>
      </c>
      <c r="E53" s="139">
        <v>2</v>
      </c>
      <c r="F53" s="104">
        <v>2.7133360466693801E-4</v>
      </c>
      <c r="G53" s="140">
        <v>13</v>
      </c>
      <c r="H53" s="104">
        <v>2.53016738030362E-3</v>
      </c>
      <c r="I53" s="140">
        <v>464</v>
      </c>
      <c r="J53" s="104">
        <v>1.4005010413208174E-2</v>
      </c>
      <c r="K53" s="75">
        <v>5.6021704660595773E-3</v>
      </c>
      <c r="L53" s="106">
        <f t="shared" si="0"/>
        <v>6013.3630702009368</v>
      </c>
    </row>
    <row r="54" spans="1:12">
      <c r="A54" s="70" t="s">
        <v>327</v>
      </c>
      <c r="B54" s="107" t="s">
        <v>328</v>
      </c>
      <c r="C54" s="139">
        <v>2</v>
      </c>
      <c r="D54" s="139">
        <v>2</v>
      </c>
      <c r="E54" s="139">
        <v>4</v>
      </c>
      <c r="F54" s="104">
        <v>5.4266720933387601E-4</v>
      </c>
      <c r="G54" s="140">
        <v>20</v>
      </c>
      <c r="H54" s="104">
        <v>3.8925652004671079E-3</v>
      </c>
      <c r="I54" s="140">
        <v>70</v>
      </c>
      <c r="J54" s="104">
        <v>2.1128248468201987E-3</v>
      </c>
      <c r="K54" s="75">
        <v>2.1826857522070607E-3</v>
      </c>
      <c r="L54" s="106">
        <f t="shared" si="0"/>
        <v>2342.8922728600364</v>
      </c>
    </row>
    <row r="55" spans="1:12">
      <c r="A55" s="70" t="s">
        <v>329</v>
      </c>
      <c r="B55" s="107" t="s">
        <v>330</v>
      </c>
      <c r="C55" s="139">
        <v>0</v>
      </c>
      <c r="D55" s="139">
        <v>0</v>
      </c>
      <c r="E55" s="139">
        <v>0</v>
      </c>
      <c r="F55" s="104">
        <v>0</v>
      </c>
      <c r="G55" s="140">
        <v>0</v>
      </c>
      <c r="H55" s="104">
        <v>0</v>
      </c>
      <c r="I55" s="140">
        <v>6</v>
      </c>
      <c r="J55" s="104">
        <v>1.8109927258458844E-4</v>
      </c>
      <c r="K55" s="75">
        <v>6.0366424194862814E-5</v>
      </c>
      <c r="L55" s="106">
        <f t="shared" si="0"/>
        <v>64.797247447702333</v>
      </c>
    </row>
    <row r="56" spans="1:12">
      <c r="A56" s="70" t="s">
        <v>331</v>
      </c>
      <c r="B56" s="107" t="s">
        <v>332</v>
      </c>
      <c r="C56" s="139">
        <v>329</v>
      </c>
      <c r="D56" s="139">
        <v>19</v>
      </c>
      <c r="E56" s="139">
        <v>348</v>
      </c>
      <c r="F56" s="104">
        <v>4.7212047212047213E-2</v>
      </c>
      <c r="G56" s="140">
        <v>52</v>
      </c>
      <c r="H56" s="104">
        <v>1.012066952121448E-2</v>
      </c>
      <c r="I56" s="140">
        <v>141</v>
      </c>
      <c r="J56" s="104">
        <v>4.2558329057378287E-3</v>
      </c>
      <c r="K56" s="75">
        <v>2.0529516546333174E-2</v>
      </c>
      <c r="L56" s="106">
        <f t="shared" si="0"/>
        <v>22036.358478686485</v>
      </c>
    </row>
    <row r="57" spans="1:12">
      <c r="A57" s="70" t="s">
        <v>333</v>
      </c>
      <c r="B57" s="107" t="s">
        <v>334</v>
      </c>
      <c r="C57" s="139">
        <v>62</v>
      </c>
      <c r="D57" s="139">
        <v>1</v>
      </c>
      <c r="E57" s="139">
        <v>63</v>
      </c>
      <c r="F57" s="104">
        <v>8.5470085470085479E-3</v>
      </c>
      <c r="G57" s="140">
        <v>0</v>
      </c>
      <c r="H57" s="104">
        <v>0</v>
      </c>
      <c r="I57" s="140">
        <v>106</v>
      </c>
      <c r="J57" s="104">
        <v>3.1994204823277291E-3</v>
      </c>
      <c r="K57" s="75">
        <v>3.9154763431120928E-3</v>
      </c>
      <c r="L57" s="106">
        <f t="shared" si="0"/>
        <v>4202.8676182852296</v>
      </c>
    </row>
    <row r="58" spans="1:12">
      <c r="A58" s="70" t="s">
        <v>335</v>
      </c>
      <c r="B58" s="107" t="s">
        <v>336</v>
      </c>
      <c r="C58" s="139">
        <v>1</v>
      </c>
      <c r="D58" s="139">
        <v>1</v>
      </c>
      <c r="E58" s="139">
        <v>2</v>
      </c>
      <c r="F58" s="104">
        <v>2.7133360466693801E-4</v>
      </c>
      <c r="G58" s="140">
        <v>20</v>
      </c>
      <c r="H58" s="104">
        <v>3.8925652004671079E-3</v>
      </c>
      <c r="I58" s="140">
        <v>291</v>
      </c>
      <c r="J58" s="104">
        <v>8.7833147203525402E-3</v>
      </c>
      <c r="K58" s="75">
        <v>4.3157378418288627E-3</v>
      </c>
      <c r="L58" s="106">
        <f t="shared" si="0"/>
        <v>4632.5078317326561</v>
      </c>
    </row>
    <row r="59" spans="1:12">
      <c r="A59" s="70" t="s">
        <v>337</v>
      </c>
      <c r="B59" s="107" t="s">
        <v>338</v>
      </c>
      <c r="C59" s="139">
        <v>0</v>
      </c>
      <c r="D59" s="139">
        <v>0</v>
      </c>
      <c r="E59" s="139">
        <v>0</v>
      </c>
      <c r="F59" s="104">
        <v>0</v>
      </c>
      <c r="G59" s="140">
        <v>0</v>
      </c>
      <c r="H59" s="104">
        <v>0</v>
      </c>
      <c r="I59" s="140">
        <v>3</v>
      </c>
      <c r="J59" s="104">
        <v>9.0549636292294221E-5</v>
      </c>
      <c r="K59" s="75">
        <v>3.0183212097431407E-5</v>
      </c>
      <c r="L59" s="106">
        <f t="shared" si="0"/>
        <v>32.398623723851166</v>
      </c>
    </row>
    <row r="60" spans="1:12">
      <c r="A60" s="70" t="s">
        <v>339</v>
      </c>
      <c r="B60" s="107" t="s">
        <v>340</v>
      </c>
      <c r="C60" s="139">
        <v>2</v>
      </c>
      <c r="D60" s="139">
        <v>2</v>
      </c>
      <c r="E60" s="139">
        <v>4</v>
      </c>
      <c r="F60" s="104">
        <v>5.4266720933387601E-4</v>
      </c>
      <c r="G60" s="140">
        <v>4</v>
      </c>
      <c r="H60" s="104">
        <v>7.7851304009342152E-4</v>
      </c>
      <c r="I60" s="140">
        <v>45</v>
      </c>
      <c r="J60" s="104">
        <v>1.3582445443844134E-3</v>
      </c>
      <c r="K60" s="75">
        <v>8.9314159793723702E-4</v>
      </c>
      <c r="L60" s="106">
        <f t="shared" si="0"/>
        <v>958.69712177353756</v>
      </c>
    </row>
    <row r="61" spans="1:12">
      <c r="A61" s="70" t="s">
        <v>341</v>
      </c>
      <c r="B61" s="107" t="s">
        <v>342</v>
      </c>
      <c r="C61" s="139">
        <v>0</v>
      </c>
      <c r="D61" s="139">
        <v>0</v>
      </c>
      <c r="E61" s="139">
        <v>0</v>
      </c>
      <c r="F61" s="104">
        <v>0</v>
      </c>
      <c r="G61" s="140">
        <v>8</v>
      </c>
      <c r="H61" s="104">
        <v>1.557026080186843E-3</v>
      </c>
      <c r="I61" s="140">
        <v>31</v>
      </c>
      <c r="J61" s="104">
        <v>9.3567957502037368E-4</v>
      </c>
      <c r="K61" s="75">
        <v>8.3090188506907217E-4</v>
      </c>
      <c r="L61" s="106">
        <f t="shared" si="0"/>
        <v>891.88908850699818</v>
      </c>
    </row>
    <row r="62" spans="1:12">
      <c r="A62" s="70" t="s">
        <v>343</v>
      </c>
      <c r="B62" s="107" t="s">
        <v>344</v>
      </c>
      <c r="C62" s="139">
        <v>0</v>
      </c>
      <c r="D62" s="139">
        <v>0</v>
      </c>
      <c r="E62" s="139">
        <v>0</v>
      </c>
      <c r="F62" s="104">
        <v>0</v>
      </c>
      <c r="G62" s="140">
        <v>0</v>
      </c>
      <c r="H62" s="104">
        <v>0</v>
      </c>
      <c r="I62" s="140">
        <v>39</v>
      </c>
      <c r="J62" s="104">
        <v>1.1771452717998249E-3</v>
      </c>
      <c r="K62" s="75">
        <v>3.9238175726660833E-4</v>
      </c>
      <c r="L62" s="106">
        <f t="shared" si="0"/>
        <v>421.18210841006527</v>
      </c>
    </row>
    <row r="63" spans="1:12">
      <c r="A63" s="70" t="s">
        <v>345</v>
      </c>
      <c r="B63" s="107" t="s">
        <v>346</v>
      </c>
      <c r="C63" s="139">
        <v>0</v>
      </c>
      <c r="D63" s="139">
        <v>0</v>
      </c>
      <c r="E63" s="139">
        <v>0</v>
      </c>
      <c r="F63" s="104">
        <v>0</v>
      </c>
      <c r="G63" s="140">
        <v>0</v>
      </c>
      <c r="H63" s="104">
        <v>0</v>
      </c>
      <c r="I63" s="140">
        <v>1</v>
      </c>
      <c r="J63" s="104">
        <v>3.018321209743141E-5</v>
      </c>
      <c r="K63" s="75">
        <v>1.0061070699143804E-5</v>
      </c>
      <c r="L63" s="106">
        <f t="shared" si="0"/>
        <v>10.799541241283725</v>
      </c>
    </row>
    <row r="64" spans="1:12">
      <c r="A64" s="70" t="s">
        <v>347</v>
      </c>
      <c r="B64" s="107" t="s">
        <v>348</v>
      </c>
      <c r="C64" s="139">
        <v>0</v>
      </c>
      <c r="D64" s="139">
        <v>0</v>
      </c>
      <c r="E64" s="139">
        <v>0</v>
      </c>
      <c r="F64" s="104">
        <v>0</v>
      </c>
      <c r="G64" s="140">
        <v>0</v>
      </c>
      <c r="H64" s="104">
        <v>0</v>
      </c>
      <c r="I64" s="140">
        <v>194</v>
      </c>
      <c r="J64" s="104">
        <v>5.8555431469016934E-3</v>
      </c>
      <c r="K64" s="75">
        <v>1.9518477156338979E-3</v>
      </c>
      <c r="L64" s="106">
        <f t="shared" si="0"/>
        <v>2095.1110008090427</v>
      </c>
    </row>
    <row r="65" spans="1:12">
      <c r="A65" s="70" t="s">
        <v>349</v>
      </c>
      <c r="B65" s="107" t="s">
        <v>350</v>
      </c>
      <c r="C65" s="139">
        <v>0</v>
      </c>
      <c r="D65" s="139">
        <v>0</v>
      </c>
      <c r="E65" s="139">
        <v>0</v>
      </c>
      <c r="F65" s="104">
        <v>0</v>
      </c>
      <c r="G65" s="140">
        <v>17</v>
      </c>
      <c r="H65" s="104">
        <v>3.3086804203970414E-3</v>
      </c>
      <c r="I65" s="140">
        <v>39</v>
      </c>
      <c r="J65" s="104">
        <v>1.1771452717998249E-3</v>
      </c>
      <c r="K65" s="75">
        <v>1.4952752307322889E-3</v>
      </c>
      <c r="L65" s="106">
        <f t="shared" si="0"/>
        <v>1605.0266422178713</v>
      </c>
    </row>
    <row r="66" spans="1:12">
      <c r="A66" s="70" t="s">
        <v>351</v>
      </c>
      <c r="B66" s="107" t="s">
        <v>352</v>
      </c>
      <c r="C66" s="139">
        <v>4</v>
      </c>
      <c r="D66" s="139">
        <v>3</v>
      </c>
      <c r="E66" s="139">
        <v>7</v>
      </c>
      <c r="F66" s="104">
        <v>9.4966761633428305E-4</v>
      </c>
      <c r="G66" s="140">
        <v>9</v>
      </c>
      <c r="H66" s="104">
        <v>1.7516543402101986E-3</v>
      </c>
      <c r="I66" s="140">
        <v>141</v>
      </c>
      <c r="J66" s="104">
        <v>4.2558329057378287E-3</v>
      </c>
      <c r="K66" s="75">
        <v>2.31905162076077E-3</v>
      </c>
      <c r="L66" s="106">
        <f t="shared" si="0"/>
        <v>2489.2672328804033</v>
      </c>
    </row>
    <row r="67" spans="1:12">
      <c r="A67" s="70" t="s">
        <v>353</v>
      </c>
      <c r="B67" s="107" t="s">
        <v>354</v>
      </c>
      <c r="C67" s="139">
        <v>0</v>
      </c>
      <c r="D67" s="139">
        <v>0</v>
      </c>
      <c r="E67" s="139">
        <v>0</v>
      </c>
      <c r="F67" s="104">
        <v>0</v>
      </c>
      <c r="G67" s="140">
        <v>26</v>
      </c>
      <c r="H67" s="104">
        <v>5.0603347606072401E-3</v>
      </c>
      <c r="I67" s="140">
        <v>45</v>
      </c>
      <c r="J67" s="104">
        <v>1.3582445443844134E-3</v>
      </c>
      <c r="K67" s="75">
        <v>2.1395264349972176E-3</v>
      </c>
      <c r="L67" s="106">
        <f t="shared" si="0"/>
        <v>2296.5651134461768</v>
      </c>
    </row>
    <row r="68" spans="1:12">
      <c r="A68" s="70" t="s">
        <v>355</v>
      </c>
      <c r="B68" s="107" t="s">
        <v>356</v>
      </c>
      <c r="C68" s="139">
        <v>0</v>
      </c>
      <c r="D68" s="139">
        <v>0</v>
      </c>
      <c r="E68" s="139">
        <v>0</v>
      </c>
      <c r="F68" s="104">
        <v>0</v>
      </c>
      <c r="G68" s="140">
        <v>0</v>
      </c>
      <c r="H68" s="104">
        <v>0</v>
      </c>
      <c r="I68" s="140">
        <v>9</v>
      </c>
      <c r="J68" s="104">
        <v>2.716489088768827E-4</v>
      </c>
      <c r="K68" s="75">
        <v>9.0549636292294234E-5</v>
      </c>
      <c r="L68" s="106">
        <f t="shared" si="0"/>
        <v>97.19587117155352</v>
      </c>
    </row>
    <row r="69" spans="1:12">
      <c r="A69" s="70" t="s">
        <v>357</v>
      </c>
      <c r="B69" s="107" t="s">
        <v>358</v>
      </c>
      <c r="C69" s="139">
        <v>0</v>
      </c>
      <c r="D69" s="139">
        <v>0</v>
      </c>
      <c r="E69" s="139">
        <v>0</v>
      </c>
      <c r="F69" s="104">
        <v>0</v>
      </c>
      <c r="G69" s="140">
        <v>0</v>
      </c>
      <c r="H69" s="104">
        <v>0</v>
      </c>
      <c r="I69" s="140">
        <v>19</v>
      </c>
      <c r="J69" s="104">
        <v>5.7348102985119674E-4</v>
      </c>
      <c r="K69" s="75">
        <v>1.9116034328373226E-4</v>
      </c>
      <c r="L69" s="106">
        <f t="shared" si="0"/>
        <v>205.19128358439076</v>
      </c>
    </row>
    <row r="70" spans="1:12">
      <c r="A70" s="70" t="s">
        <v>359</v>
      </c>
      <c r="B70" s="107" t="s">
        <v>360</v>
      </c>
      <c r="C70" s="139">
        <v>0</v>
      </c>
      <c r="D70" s="139">
        <v>0</v>
      </c>
      <c r="E70" s="139">
        <v>0</v>
      </c>
      <c r="F70" s="104">
        <v>0</v>
      </c>
      <c r="G70" s="140">
        <v>0</v>
      </c>
      <c r="H70" s="104">
        <v>0</v>
      </c>
      <c r="I70" s="140">
        <v>123</v>
      </c>
      <c r="J70" s="104">
        <v>3.7125350879840631E-3</v>
      </c>
      <c r="K70" s="75">
        <v>1.2375116959946876E-3</v>
      </c>
      <c r="L70" s="106">
        <f t="shared" si="0"/>
        <v>1328.3435726778978</v>
      </c>
    </row>
    <row r="71" spans="1:12">
      <c r="A71" s="70" t="s">
        <v>361</v>
      </c>
      <c r="B71" s="107" t="s">
        <v>362</v>
      </c>
      <c r="C71" s="139">
        <v>0</v>
      </c>
      <c r="D71" s="139">
        <v>0</v>
      </c>
      <c r="E71" s="139">
        <v>0</v>
      </c>
      <c r="F71" s="104">
        <v>0</v>
      </c>
      <c r="G71" s="140">
        <v>0</v>
      </c>
      <c r="H71" s="104">
        <v>0</v>
      </c>
      <c r="I71" s="140">
        <v>57</v>
      </c>
      <c r="J71" s="104">
        <v>1.7204430895535903E-3</v>
      </c>
      <c r="K71" s="75">
        <v>5.7348102985119674E-4</v>
      </c>
      <c r="L71" s="106">
        <f t="shared" si="0"/>
        <v>615.57385075317222</v>
      </c>
    </row>
    <row r="72" spans="1:12">
      <c r="A72" s="70" t="s">
        <v>363</v>
      </c>
      <c r="B72" s="107" t="s">
        <v>364</v>
      </c>
      <c r="C72" s="139">
        <v>0</v>
      </c>
      <c r="D72" s="139">
        <v>0</v>
      </c>
      <c r="E72" s="139">
        <v>0</v>
      </c>
      <c r="F72" s="104">
        <v>0</v>
      </c>
      <c r="G72" s="140">
        <v>0</v>
      </c>
      <c r="H72" s="104">
        <v>0</v>
      </c>
      <c r="I72" s="140">
        <v>1</v>
      </c>
      <c r="J72" s="104">
        <v>3.018321209743141E-5</v>
      </c>
      <c r="K72" s="75">
        <v>1.0061070699143804E-5</v>
      </c>
      <c r="L72" s="106">
        <f t="shared" ref="L72:L86" si="1">K72*$L$5</f>
        <v>10.799541241283725</v>
      </c>
    </row>
    <row r="73" spans="1:12">
      <c r="A73" s="70" t="s">
        <v>365</v>
      </c>
      <c r="B73" s="107" t="s">
        <v>366</v>
      </c>
      <c r="C73" s="139">
        <v>0</v>
      </c>
      <c r="D73" s="139">
        <v>0</v>
      </c>
      <c r="E73" s="139">
        <v>0</v>
      </c>
      <c r="F73" s="104">
        <v>0</v>
      </c>
      <c r="G73" s="140">
        <v>6</v>
      </c>
      <c r="H73" s="104">
        <v>1.1677695601401323E-3</v>
      </c>
      <c r="I73" s="140">
        <v>10</v>
      </c>
      <c r="J73" s="104">
        <v>3.018321209743141E-4</v>
      </c>
      <c r="K73" s="75">
        <v>4.8986722703814876E-4</v>
      </c>
      <c r="L73" s="106">
        <f t="shared" si="1"/>
        <v>525.82289493323935</v>
      </c>
    </row>
    <row r="74" spans="1:12">
      <c r="A74" s="70" t="s">
        <v>367</v>
      </c>
      <c r="B74" s="109" t="s">
        <v>368</v>
      </c>
      <c r="C74" s="139">
        <v>1</v>
      </c>
      <c r="D74" s="139">
        <v>0</v>
      </c>
      <c r="E74" s="139">
        <v>1</v>
      </c>
      <c r="F74" s="104">
        <v>1.35666802333469E-4</v>
      </c>
      <c r="G74" s="140">
        <v>2</v>
      </c>
      <c r="H74" s="104">
        <v>3.8925652004671076E-4</v>
      </c>
      <c r="I74" s="140">
        <v>6</v>
      </c>
      <c r="J74" s="104">
        <v>1.8109927258458844E-4</v>
      </c>
      <c r="K74" s="75">
        <v>2.3534086498825608E-4</v>
      </c>
      <c r="L74" s="106">
        <f t="shared" si="1"/>
        <v>252.61460268004521</v>
      </c>
    </row>
    <row r="75" spans="1:12">
      <c r="A75" s="70" t="s">
        <v>369</v>
      </c>
      <c r="B75" s="109" t="s">
        <v>370</v>
      </c>
      <c r="C75" s="139">
        <v>107</v>
      </c>
      <c r="D75" s="139">
        <v>0</v>
      </c>
      <c r="E75" s="139">
        <v>107</v>
      </c>
      <c r="F75" s="104">
        <v>1.4516347849681184E-2</v>
      </c>
      <c r="G75" s="140">
        <v>46</v>
      </c>
      <c r="H75" s="104">
        <v>8.9528999610743489E-3</v>
      </c>
      <c r="I75" s="140">
        <v>55</v>
      </c>
      <c r="J75" s="104">
        <v>1.6600766653587274E-3</v>
      </c>
      <c r="K75" s="75">
        <v>8.3764414920380857E-3</v>
      </c>
      <c r="L75" s="106">
        <f t="shared" si="1"/>
        <v>8991.2622675600287</v>
      </c>
    </row>
    <row r="76" spans="1:12">
      <c r="A76" s="70" t="s">
        <v>371</v>
      </c>
      <c r="B76" s="107" t="s">
        <v>372</v>
      </c>
      <c r="C76" s="139">
        <v>0</v>
      </c>
      <c r="D76" s="139">
        <v>0</v>
      </c>
      <c r="E76" s="139">
        <v>0</v>
      </c>
      <c r="F76" s="104">
        <v>0</v>
      </c>
      <c r="G76" s="140">
        <v>0</v>
      </c>
      <c r="H76" s="104">
        <v>0</v>
      </c>
      <c r="I76" s="140">
        <v>10</v>
      </c>
      <c r="J76" s="104">
        <v>3.018321209743141E-4</v>
      </c>
      <c r="K76" s="75">
        <v>1.0061070699143804E-4</v>
      </c>
      <c r="L76" s="106">
        <f t="shared" si="1"/>
        <v>107.99541241283725</v>
      </c>
    </row>
    <row r="77" spans="1:12">
      <c r="A77" s="70" t="s">
        <v>373</v>
      </c>
      <c r="B77" s="107" t="s">
        <v>374</v>
      </c>
      <c r="C77" s="139">
        <v>0</v>
      </c>
      <c r="D77" s="139">
        <v>0</v>
      </c>
      <c r="E77" s="139">
        <v>0</v>
      </c>
      <c r="F77" s="104">
        <v>0</v>
      </c>
      <c r="G77" s="140">
        <v>0</v>
      </c>
      <c r="H77" s="104">
        <v>0</v>
      </c>
      <c r="I77" s="140">
        <v>8</v>
      </c>
      <c r="J77" s="104">
        <v>2.4146569677945128E-4</v>
      </c>
      <c r="K77" s="75">
        <v>8.0488565593150432E-5</v>
      </c>
      <c r="L77" s="106">
        <f t="shared" si="1"/>
        <v>86.3963299302698</v>
      </c>
    </row>
    <row r="78" spans="1:12">
      <c r="A78" s="70" t="s">
        <v>375</v>
      </c>
      <c r="B78" s="107" t="s">
        <v>376</v>
      </c>
      <c r="C78" s="139">
        <v>0</v>
      </c>
      <c r="D78" s="139">
        <v>0</v>
      </c>
      <c r="E78" s="139">
        <v>0</v>
      </c>
      <c r="F78" s="104">
        <v>0</v>
      </c>
      <c r="G78" s="140">
        <v>5</v>
      </c>
      <c r="H78" s="104">
        <v>9.7314130011677698E-4</v>
      </c>
      <c r="I78" s="140">
        <v>46</v>
      </c>
      <c r="J78" s="104">
        <v>1.3884277564818449E-3</v>
      </c>
      <c r="K78" s="75">
        <v>7.8718968553287384E-4</v>
      </c>
      <c r="L78" s="106">
        <f t="shared" si="1"/>
        <v>844.96846586605307</v>
      </c>
    </row>
    <row r="79" spans="1:12">
      <c r="A79" s="70" t="s">
        <v>377</v>
      </c>
      <c r="B79" s="107" t="s">
        <v>378</v>
      </c>
      <c r="C79" s="139">
        <v>151</v>
      </c>
      <c r="D79" s="139">
        <v>7</v>
      </c>
      <c r="E79" s="139">
        <v>158</v>
      </c>
      <c r="F79" s="104">
        <v>2.1435354768688103E-2</v>
      </c>
      <c r="G79" s="140">
        <v>47</v>
      </c>
      <c r="H79" s="104">
        <v>9.1475282210977029E-3</v>
      </c>
      <c r="I79" s="140">
        <v>172</v>
      </c>
      <c r="J79" s="104">
        <v>5.191512480758202E-3</v>
      </c>
      <c r="K79" s="75">
        <v>1.1924798490181335E-2</v>
      </c>
      <c r="L79" s="106">
        <f t="shared" si="1"/>
        <v>12800.064420546274</v>
      </c>
    </row>
    <row r="80" spans="1:12">
      <c r="A80" s="70" t="s">
        <v>379</v>
      </c>
      <c r="B80" s="107" t="s">
        <v>380</v>
      </c>
      <c r="C80" s="139">
        <v>1</v>
      </c>
      <c r="D80" s="139">
        <v>1</v>
      </c>
      <c r="E80" s="139">
        <v>2</v>
      </c>
      <c r="F80" s="104">
        <v>2.7133360466693801E-4</v>
      </c>
      <c r="G80" s="140">
        <v>4</v>
      </c>
      <c r="H80" s="104">
        <v>7.7851304009342152E-4</v>
      </c>
      <c r="I80" s="140">
        <v>10</v>
      </c>
      <c r="J80" s="104">
        <v>3.018321209743141E-4</v>
      </c>
      <c r="K80" s="75">
        <v>4.5055958857822452E-4</v>
      </c>
      <c r="L80" s="106">
        <f t="shared" si="1"/>
        <v>483.63012287752292</v>
      </c>
    </row>
    <row r="81" spans="1:12">
      <c r="A81" s="70" t="s">
        <v>381</v>
      </c>
      <c r="B81" s="107" t="s">
        <v>382</v>
      </c>
      <c r="C81" s="139">
        <v>342</v>
      </c>
      <c r="D81" s="139">
        <v>2</v>
      </c>
      <c r="E81" s="139">
        <v>344</v>
      </c>
      <c r="F81" s="104">
        <v>4.6669380002713333E-2</v>
      </c>
      <c r="G81" s="140">
        <v>255</v>
      </c>
      <c r="H81" s="104">
        <v>4.9630206305955625E-2</v>
      </c>
      <c r="I81" s="140">
        <v>356</v>
      </c>
      <c r="J81" s="104">
        <v>1.0745223506685582E-2</v>
      </c>
      <c r="K81" s="75">
        <v>3.5681603271784844E-2</v>
      </c>
      <c r="L81" s="106">
        <f t="shared" si="1"/>
        <v>38300.590226600587</v>
      </c>
    </row>
    <row r="82" spans="1:12">
      <c r="A82" s="70" t="s">
        <v>383</v>
      </c>
      <c r="B82" s="107" t="s">
        <v>384</v>
      </c>
      <c r="C82" s="139">
        <v>0</v>
      </c>
      <c r="D82" s="139">
        <v>0</v>
      </c>
      <c r="E82" s="139">
        <v>0</v>
      </c>
      <c r="F82" s="104">
        <v>0</v>
      </c>
      <c r="G82" s="140">
        <v>4</v>
      </c>
      <c r="H82" s="104">
        <v>7.7851304009342152E-4</v>
      </c>
      <c r="I82" s="140">
        <v>10</v>
      </c>
      <c r="J82" s="104">
        <v>3.018321209743141E-4</v>
      </c>
      <c r="K82" s="75">
        <v>3.6011505368924521E-4</v>
      </c>
      <c r="L82" s="106">
        <f t="shared" si="1"/>
        <v>386.54706742643867</v>
      </c>
    </row>
    <row r="83" spans="1:12">
      <c r="A83" s="70" t="s">
        <v>385</v>
      </c>
      <c r="B83" s="107" t="s">
        <v>386</v>
      </c>
      <c r="C83" s="139">
        <v>66</v>
      </c>
      <c r="D83" s="139">
        <v>6</v>
      </c>
      <c r="E83" s="139">
        <v>72</v>
      </c>
      <c r="F83" s="104">
        <v>9.768009768009768E-3</v>
      </c>
      <c r="G83" s="140">
        <v>82</v>
      </c>
      <c r="H83" s="104">
        <v>1.5959517321915143E-2</v>
      </c>
      <c r="I83" s="140">
        <v>689</v>
      </c>
      <c r="J83" s="104">
        <v>2.0796233135130241E-2</v>
      </c>
      <c r="K83" s="75">
        <v>1.5507920075018384E-2</v>
      </c>
      <c r="L83" s="106">
        <f t="shared" si="1"/>
        <v>16646.18283926235</v>
      </c>
    </row>
    <row r="84" spans="1:12">
      <c r="A84" s="70" t="s">
        <v>387</v>
      </c>
      <c r="B84" s="107" t="s">
        <v>388</v>
      </c>
      <c r="C84" s="139">
        <v>0</v>
      </c>
      <c r="D84" s="139">
        <v>1</v>
      </c>
      <c r="E84" s="139">
        <v>1</v>
      </c>
      <c r="F84" s="104">
        <v>1.35666802333469E-4</v>
      </c>
      <c r="G84" s="140">
        <v>10</v>
      </c>
      <c r="H84" s="104">
        <v>1.946282600233554E-3</v>
      </c>
      <c r="I84" s="140">
        <v>39</v>
      </c>
      <c r="J84" s="104">
        <v>1.1771452717998249E-3</v>
      </c>
      <c r="K84" s="75">
        <v>1.086364891455616E-3</v>
      </c>
      <c r="L84" s="106">
        <f t="shared" si="1"/>
        <v>1166.102773669611</v>
      </c>
    </row>
    <row r="85" spans="1:12">
      <c r="A85" s="70" t="s">
        <v>389</v>
      </c>
      <c r="B85" s="107" t="s">
        <v>390</v>
      </c>
      <c r="C85" s="139">
        <v>0</v>
      </c>
      <c r="D85" s="139">
        <v>0</v>
      </c>
      <c r="E85" s="139">
        <v>0</v>
      </c>
      <c r="F85" s="104">
        <v>0</v>
      </c>
      <c r="G85" s="140">
        <v>4</v>
      </c>
      <c r="H85" s="104">
        <v>7.7851304009342152E-4</v>
      </c>
      <c r="I85" s="140">
        <v>468</v>
      </c>
      <c r="J85" s="104">
        <v>1.4125743261597899E-2</v>
      </c>
      <c r="K85" s="75">
        <v>4.9680854338971072E-3</v>
      </c>
      <c r="L85" s="106">
        <f t="shared" si="1"/>
        <v>5332.7369559343842</v>
      </c>
    </row>
    <row r="86" spans="1:12" ht="15.75" thickBot="1">
      <c r="A86" s="70" t="s">
        <v>391</v>
      </c>
      <c r="B86" s="107" t="s">
        <v>392</v>
      </c>
      <c r="C86" s="139">
        <v>0</v>
      </c>
      <c r="D86" s="139">
        <v>0</v>
      </c>
      <c r="E86" s="139">
        <v>0</v>
      </c>
      <c r="F86" s="104">
        <v>0</v>
      </c>
      <c r="G86" s="140">
        <v>11</v>
      </c>
      <c r="H86" s="104">
        <v>2.1409108602569093E-3</v>
      </c>
      <c r="I86" s="140">
        <v>28</v>
      </c>
      <c r="J86" s="104">
        <v>8.4512993872807945E-4</v>
      </c>
      <c r="K86" s="75">
        <v>9.953469329949964E-4</v>
      </c>
      <c r="L86" s="106">
        <f t="shared" si="1"/>
        <v>1068.4042060433485</v>
      </c>
    </row>
    <row r="87" spans="1:12" ht="13.5" thickBot="1">
      <c r="A87" s="122" t="s">
        <v>658</v>
      </c>
      <c r="B87" s="123"/>
      <c r="C87" s="141">
        <f>SUM(C7:C86)</f>
        <v>2804</v>
      </c>
      <c r="D87" s="141">
        <f t="shared" ref="D87:K87" si="2">SUM(D7:D86)</f>
        <v>302</v>
      </c>
      <c r="E87" s="141">
        <f t="shared" si="2"/>
        <v>3106</v>
      </c>
      <c r="F87" s="125">
        <f t="shared" si="2"/>
        <v>0.42138108804775465</v>
      </c>
      <c r="G87" s="141">
        <f t="shared" si="2"/>
        <v>1552</v>
      </c>
      <c r="H87" s="125">
        <f t="shared" si="2"/>
        <v>0.30206305955624757</v>
      </c>
      <c r="I87" s="141">
        <f t="shared" si="2"/>
        <v>7836</v>
      </c>
      <c r="J87" s="125">
        <f t="shared" si="2"/>
        <v>0.2365156499954725</v>
      </c>
      <c r="K87" s="125">
        <f t="shared" si="2"/>
        <v>0.31998659919982492</v>
      </c>
      <c r="L87" s="126">
        <f>SUM(L7:L86)</f>
        <v>343473.23242751055</v>
      </c>
    </row>
  </sheetData>
  <mergeCells count="2">
    <mergeCell ref="B1:J1"/>
    <mergeCell ref="L3:L4"/>
  </mergeCells>
  <pageMargins left="0.25" right="0.25" top="0.25" bottom="0.25" header="0.31" footer="0.21"/>
  <pageSetup scale="81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zoomScale="120" zoomScaleNormal="120" workbookViewId="0">
      <pane xSplit="1" ySplit="5" topLeftCell="B6" activePane="bottomRight" state="frozen"/>
      <selection activeCell="Q13" sqref="Q13"/>
      <selection pane="topRight" activeCell="Q13" sqref="Q13"/>
      <selection pane="bottomLeft" activeCell="Q13" sqref="Q13"/>
      <selection pane="bottomRight" activeCell="B2" sqref="B2"/>
    </sheetView>
  </sheetViews>
  <sheetFormatPr defaultColWidth="9.140625" defaultRowHeight="15"/>
  <cols>
    <col min="1" max="1" width="29.7109375" style="42" bestFit="1" customWidth="1"/>
    <col min="2" max="2" width="12.140625" style="107" bestFit="1" customWidth="1"/>
    <col min="3" max="3" width="8.7109375" style="139" bestFit="1" customWidth="1"/>
    <col min="4" max="4" width="7.28515625" style="139" bestFit="1" customWidth="1"/>
    <col min="5" max="5" width="12.140625" style="148" bestFit="1" customWidth="1"/>
    <col min="6" max="6" width="10.140625" style="104" bestFit="1" customWidth="1"/>
    <col min="7" max="7" width="16.85546875" style="140" bestFit="1" customWidth="1"/>
    <col min="8" max="8" width="10.140625" style="104" bestFit="1" customWidth="1"/>
    <col min="9" max="9" width="11.5703125" style="140" bestFit="1" customWidth="1"/>
    <col min="10" max="10" width="15.42578125" style="104" bestFit="1" customWidth="1"/>
    <col min="11" max="11" width="10.5703125" style="150" bestFit="1" customWidth="1"/>
    <col min="12" max="12" width="22.5703125" style="106" bestFit="1" customWidth="1"/>
    <col min="13" max="16384" width="9.140625" style="42"/>
  </cols>
  <sheetData>
    <row r="1" spans="1:12" ht="12.75" customHeight="1">
      <c r="A1" s="70" t="s">
        <v>27</v>
      </c>
      <c r="B1" s="221" t="s">
        <v>661</v>
      </c>
      <c r="C1" s="221"/>
      <c r="D1" s="221"/>
      <c r="E1" s="221"/>
      <c r="F1" s="221"/>
      <c r="G1" s="221"/>
      <c r="H1" s="221"/>
      <c r="I1" s="221"/>
      <c r="J1" s="221"/>
      <c r="K1" s="149"/>
      <c r="L1" s="114"/>
    </row>
    <row r="2" spans="1:12" s="76" customFormat="1" ht="13.5" thickBot="1">
      <c r="A2" s="70" t="s">
        <v>28</v>
      </c>
      <c r="B2" s="72"/>
      <c r="C2" s="132"/>
      <c r="D2" s="132"/>
      <c r="E2" s="132"/>
      <c r="F2" s="75"/>
      <c r="G2" s="133"/>
      <c r="H2" s="75"/>
      <c r="I2" s="133"/>
      <c r="J2" s="75"/>
      <c r="K2" s="19"/>
      <c r="L2" s="115"/>
    </row>
    <row r="3" spans="1:12" s="76" customFormat="1" ht="12.75" customHeight="1">
      <c r="A3" s="192"/>
      <c r="B3" s="80"/>
      <c r="C3" s="134"/>
      <c r="D3" s="134"/>
      <c r="E3" s="134"/>
      <c r="F3" s="83"/>
      <c r="G3" s="134"/>
      <c r="H3" s="83"/>
      <c r="I3" s="134"/>
      <c r="J3" s="116"/>
      <c r="K3" s="83"/>
      <c r="L3" s="222" t="s">
        <v>3</v>
      </c>
    </row>
    <row r="4" spans="1:12" s="76" customFormat="1" ht="13.5" thickBot="1">
      <c r="A4" s="94"/>
      <c r="B4" s="88"/>
      <c r="C4" s="135"/>
      <c r="D4" s="135"/>
      <c r="E4" s="135" t="s">
        <v>29</v>
      </c>
      <c r="F4" s="91" t="s">
        <v>30</v>
      </c>
      <c r="G4" s="135" t="s">
        <v>31</v>
      </c>
      <c r="H4" s="91" t="s">
        <v>30</v>
      </c>
      <c r="I4" s="135" t="s">
        <v>31</v>
      </c>
      <c r="J4" s="93" t="s">
        <v>30</v>
      </c>
      <c r="K4" s="91" t="s">
        <v>32</v>
      </c>
      <c r="L4" s="223"/>
    </row>
    <row r="5" spans="1:12" s="76" customFormat="1" ht="13.5" thickBot="1">
      <c r="A5" s="193" t="s">
        <v>468</v>
      </c>
      <c r="B5" s="95" t="s">
        <v>33</v>
      </c>
      <c r="C5" s="136" t="s">
        <v>34</v>
      </c>
      <c r="D5" s="136" t="s">
        <v>35</v>
      </c>
      <c r="E5" s="136" t="s">
        <v>36</v>
      </c>
      <c r="F5" s="98" t="s">
        <v>37</v>
      </c>
      <c r="G5" s="136" t="s">
        <v>38</v>
      </c>
      <c r="H5" s="98" t="s">
        <v>37</v>
      </c>
      <c r="I5" s="136" t="s">
        <v>39</v>
      </c>
      <c r="J5" s="101" t="s">
        <v>37</v>
      </c>
      <c r="K5" s="98" t="s">
        <v>40</v>
      </c>
      <c r="L5" s="102">
        <f>'FY17 Summary Records'!J3</f>
        <v>1073398.8025949132</v>
      </c>
    </row>
    <row r="6" spans="1:12" s="76" customFormat="1" ht="12.75">
      <c r="A6" s="117" t="s">
        <v>572</v>
      </c>
      <c r="B6" s="118"/>
      <c r="C6" s="137"/>
      <c r="D6" s="137"/>
      <c r="E6" s="137"/>
      <c r="F6" s="19"/>
      <c r="G6" s="138"/>
      <c r="H6" s="19"/>
      <c r="I6" s="138"/>
      <c r="J6" s="19"/>
      <c r="K6" s="19"/>
      <c r="L6" s="25"/>
    </row>
    <row r="7" spans="1:12">
      <c r="A7" s="153" t="s">
        <v>573</v>
      </c>
      <c r="B7" s="144" t="s">
        <v>393</v>
      </c>
      <c r="C7" s="145">
        <v>4</v>
      </c>
      <c r="D7" s="145">
        <v>2</v>
      </c>
      <c r="E7" s="146">
        <v>6</v>
      </c>
      <c r="F7" s="147">
        <v>8.1400081400081396E-4</v>
      </c>
      <c r="G7" s="60">
        <v>32</v>
      </c>
      <c r="H7" s="147">
        <v>6.2281043207473722E-3</v>
      </c>
      <c r="I7" s="60">
        <v>80</v>
      </c>
      <c r="J7" s="147">
        <v>2.4146569677945128E-3</v>
      </c>
      <c r="K7" s="19">
        <v>3.1522540341808996E-3</v>
      </c>
      <c r="L7" s="25">
        <f>K7*$L$5</f>
        <v>3383.6257057647622</v>
      </c>
    </row>
    <row r="8" spans="1:12">
      <c r="A8" s="153" t="s">
        <v>132</v>
      </c>
      <c r="B8" s="144" t="s">
        <v>394</v>
      </c>
      <c r="C8" s="145">
        <v>0</v>
      </c>
      <c r="D8" s="145">
        <v>0</v>
      </c>
      <c r="E8" s="146">
        <v>0</v>
      </c>
      <c r="F8" s="147">
        <v>0</v>
      </c>
      <c r="G8" s="60">
        <v>4</v>
      </c>
      <c r="H8" s="147">
        <v>7.7851304009342152E-4</v>
      </c>
      <c r="I8" s="60">
        <v>56</v>
      </c>
      <c r="J8" s="147">
        <v>1.6902598774561589E-3</v>
      </c>
      <c r="K8" s="19">
        <v>8.2292430584986014E-4</v>
      </c>
      <c r="L8" s="25">
        <f t="shared" ref="L8:L10" si="0">K8*$L$5</f>
        <v>883.32596452549001</v>
      </c>
    </row>
    <row r="9" spans="1:12">
      <c r="A9" s="153" t="s">
        <v>293</v>
      </c>
      <c r="B9" s="144" t="s">
        <v>395</v>
      </c>
      <c r="C9" s="145">
        <v>1</v>
      </c>
      <c r="D9" s="145">
        <v>0</v>
      </c>
      <c r="E9" s="146">
        <v>1</v>
      </c>
      <c r="F9" s="147">
        <v>1.35666802333469E-4</v>
      </c>
      <c r="G9" s="60">
        <v>27</v>
      </c>
      <c r="H9" s="147">
        <v>5.2549630206305958E-3</v>
      </c>
      <c r="I9" s="60">
        <v>156</v>
      </c>
      <c r="J9" s="147">
        <v>4.7085810871992997E-3</v>
      </c>
      <c r="K9" s="19">
        <v>3.366403636721122E-3</v>
      </c>
      <c r="L9" s="25">
        <f t="shared" si="0"/>
        <v>3613.4936327076134</v>
      </c>
    </row>
    <row r="10" spans="1:12" ht="15.75" thickBot="1">
      <c r="A10" s="153" t="s">
        <v>577</v>
      </c>
      <c r="B10" s="144" t="s">
        <v>396</v>
      </c>
      <c r="C10" s="145">
        <v>0</v>
      </c>
      <c r="D10" s="145">
        <v>0</v>
      </c>
      <c r="E10" s="146">
        <v>0</v>
      </c>
      <c r="F10" s="147">
        <v>0</v>
      </c>
      <c r="G10" s="60">
        <v>0</v>
      </c>
      <c r="H10" s="147">
        <v>0</v>
      </c>
      <c r="I10" s="60">
        <v>5</v>
      </c>
      <c r="J10" s="147">
        <v>1.5091606048715705E-4</v>
      </c>
      <c r="K10" s="19">
        <v>5.0305353495719018E-5</v>
      </c>
      <c r="L10" s="25">
        <f t="shared" si="0"/>
        <v>53.997706206418627</v>
      </c>
    </row>
    <row r="11" spans="1:12" ht="13.5" thickBot="1">
      <c r="A11" s="122" t="s">
        <v>657</v>
      </c>
      <c r="B11" s="123"/>
      <c r="C11" s="141">
        <f>SUM(C7:C10)</f>
        <v>5</v>
      </c>
      <c r="D11" s="141">
        <f t="shared" ref="D11:K11" si="1">SUM(D7:D10)</f>
        <v>2</v>
      </c>
      <c r="E11" s="141">
        <f t="shared" si="1"/>
        <v>7</v>
      </c>
      <c r="F11" s="151">
        <f t="shared" si="1"/>
        <v>9.4966761633428294E-4</v>
      </c>
      <c r="G11" s="152">
        <f t="shared" si="1"/>
        <v>63</v>
      </c>
      <c r="H11" s="151">
        <f t="shared" si="1"/>
        <v>1.226158038147139E-2</v>
      </c>
      <c r="I11" s="152">
        <f t="shared" si="1"/>
        <v>297</v>
      </c>
      <c r="J11" s="151">
        <f t="shared" si="1"/>
        <v>8.9644139929371293E-3</v>
      </c>
      <c r="K11" s="151">
        <f t="shared" si="1"/>
        <v>7.3918873302476016E-3</v>
      </c>
      <c r="L11" s="126">
        <f>SUM(L7:L10)</f>
        <v>7934.443009204284</v>
      </c>
    </row>
    <row r="12" spans="1:12">
      <c r="A12" s="143"/>
      <c r="B12" s="144"/>
      <c r="C12" s="145"/>
      <c r="D12" s="145"/>
      <c r="E12" s="146"/>
      <c r="F12" s="147"/>
      <c r="G12" s="60"/>
      <c r="H12" s="147"/>
      <c r="I12" s="60"/>
      <c r="J12" s="147"/>
      <c r="K12" s="19"/>
      <c r="L12" s="41"/>
    </row>
  </sheetData>
  <mergeCells count="2">
    <mergeCell ref="B1:J1"/>
    <mergeCell ref="L3:L4"/>
  </mergeCells>
  <pageMargins left="0.25" right="0.25" top="0.25" bottom="0.25" header="0.31" footer="0.21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FY17 Summary Records</vt:lpstr>
      <vt:lpstr>DA</vt:lpstr>
      <vt:lpstr>DCA</vt:lpstr>
      <vt:lpstr>DCHS</vt:lpstr>
      <vt:lpstr>DCJ</vt:lpstr>
      <vt:lpstr>DCM</vt:lpstr>
      <vt:lpstr>DCS</vt:lpstr>
      <vt:lpstr>HD</vt:lpstr>
      <vt:lpstr>LIB</vt:lpstr>
      <vt:lpstr>MCSO</vt:lpstr>
      <vt:lpstr>NOND</vt:lpstr>
      <vt:lpstr>Original</vt:lpstr>
      <vt:lpstr>DA!Print_Area</vt:lpstr>
      <vt:lpstr>DCA!Print_Area</vt:lpstr>
      <vt:lpstr>DCHS!Print_Area</vt:lpstr>
      <vt:lpstr>DCJ!Print_Area</vt:lpstr>
      <vt:lpstr>DCM!Print_Area</vt:lpstr>
      <vt:lpstr>DCS!Print_Area</vt:lpstr>
      <vt:lpstr>'FY17 Summary Records'!Print_Area</vt:lpstr>
      <vt:lpstr>HD!Print_Area</vt:lpstr>
      <vt:lpstr>LIB!Print_Area</vt:lpstr>
      <vt:lpstr>MCSO!Print_Area</vt:lpstr>
      <vt:lpstr>NOND!Print_Area</vt:lpstr>
      <vt:lpstr>Original!Print_Area</vt:lpstr>
      <vt:lpstr>HD!Print_Titles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Mahoney-Clark</dc:creator>
  <cp:lastModifiedBy>Christian Elkin</cp:lastModifiedBy>
  <cp:lastPrinted>2015-12-11T02:28:37Z</cp:lastPrinted>
  <dcterms:created xsi:type="dcterms:W3CDTF">2015-12-09T00:03:58Z</dcterms:created>
  <dcterms:modified xsi:type="dcterms:W3CDTF">2015-12-22T23:14:30Z</dcterms:modified>
</cp:coreProperties>
</file>