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CA Director\Budget\FY 2018\Rate Setting\Published Rate Sheets\"/>
    </mc:Choice>
  </mc:AlternateContent>
  <bookViews>
    <workbookView xWindow="9945" yWindow="720" windowWidth="9240" windowHeight="5970" tabRatio="878"/>
  </bookViews>
  <sheets>
    <sheet name="Workbook Overview" sheetId="32" r:id="rId1"/>
    <sheet name="Summary" sheetId="31" r:id="rId2"/>
    <sheet name="Detail" sheetId="1" r:id="rId3"/>
    <sheet name="Rates" sheetId="33" r:id="rId4"/>
  </sheets>
  <externalReferences>
    <externalReference r:id="rId5"/>
    <externalReference r:id="rId6"/>
  </externalReferences>
  <definedNames>
    <definedName name="_xlnm._FilterDatabase" localSheetId="2" hidden="1">Detail!$A$1:$AH$265</definedName>
    <definedName name="_Order1" hidden="1">255</definedName>
    <definedName name="_Sort" localSheetId="1" hidden="1">#REF!</definedName>
    <definedName name="_Sort" hidden="1">#REF!</definedName>
    <definedName name="MCSO1" localSheetId="1" hidden="1">[1]DOH!#REF!</definedName>
    <definedName name="MCSO1" hidden="1">[1]DOH!#REF!</definedName>
    <definedName name="MCSO2" localSheetId="1" hidden="1">[2]DOH!#REF!</definedName>
    <definedName name="MCSO2" hidden="1">[2]DOH!#REF!</definedName>
  </definedNames>
  <calcPr calcId="152511"/>
</workbook>
</file>

<file path=xl/calcChain.xml><?xml version="1.0" encoding="utf-8"?>
<calcChain xmlns="http://schemas.openxmlformats.org/spreadsheetml/2006/main">
  <c r="AH3" i="1" l="1"/>
  <c r="T5" i="31" l="1"/>
  <c r="S3" i="1" l="1"/>
  <c r="S4" i="1"/>
  <c r="S5" i="1"/>
  <c r="S6" i="1"/>
  <c r="S7" i="1"/>
  <c r="S8" i="1"/>
  <c r="S9" i="1"/>
  <c r="S10" i="1"/>
  <c r="S11" i="1"/>
  <c r="S12" i="1"/>
  <c r="S13" i="1"/>
  <c r="S14" i="1"/>
  <c r="S15"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9" i="1"/>
  <c r="S81" i="1"/>
  <c r="S84" i="1"/>
  <c r="S86" i="1"/>
  <c r="S87" i="1"/>
  <c r="S88" i="1"/>
  <c r="S89" i="1"/>
  <c r="S90" i="1"/>
  <c r="S91" i="1"/>
  <c r="S92" i="1"/>
  <c r="S95" i="1"/>
  <c r="S96" i="1"/>
  <c r="S97" i="1"/>
  <c r="S98" i="1"/>
  <c r="S99" i="1"/>
  <c r="S102" i="1"/>
  <c r="S103" i="1"/>
  <c r="S104" i="1"/>
  <c r="S105" i="1"/>
  <c r="S106" i="1"/>
  <c r="S107" i="1"/>
  <c r="S108" i="1"/>
  <c r="S111" i="1"/>
  <c r="S115" i="1"/>
  <c r="S116" i="1"/>
  <c r="S117" i="1"/>
  <c r="S118" i="1"/>
  <c r="S121" i="1"/>
  <c r="S122" i="1"/>
  <c r="S123" i="1"/>
  <c r="S124" i="1"/>
  <c r="S126" i="1"/>
  <c r="S127" i="1"/>
  <c r="S128" i="1"/>
  <c r="S129" i="1"/>
  <c r="S130" i="1"/>
  <c r="S131" i="1"/>
  <c r="S132" i="1"/>
  <c r="S133" i="1"/>
  <c r="S135" i="1"/>
  <c r="S136" i="1"/>
  <c r="S141" i="1"/>
  <c r="S142" i="1"/>
  <c r="S143" i="1"/>
  <c r="S144" i="1"/>
  <c r="S145" i="1"/>
  <c r="S146" i="1"/>
  <c r="S149" i="1"/>
  <c r="S151" i="1"/>
  <c r="S152" i="1"/>
  <c r="S153" i="1"/>
  <c r="S154" i="1"/>
  <c r="S155" i="1"/>
  <c r="S156" i="1"/>
  <c r="S157" i="1"/>
  <c r="S158"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6" i="1"/>
  <c r="O97" i="1"/>
  <c r="O98" i="1"/>
  <c r="O99" i="1"/>
  <c r="O100" i="1"/>
  <c r="O101" i="1"/>
  <c r="O102" i="1"/>
  <c r="O103" i="1"/>
  <c r="O104" i="1"/>
  <c r="O105" i="1"/>
  <c r="O106" i="1"/>
  <c r="O107" i="1"/>
  <c r="O108" i="1"/>
  <c r="O109" i="1"/>
  <c r="O110" i="1"/>
  <c r="O112" i="1"/>
  <c r="O113" i="1"/>
  <c r="O114" i="1"/>
  <c r="O115" i="1"/>
  <c r="O116" i="1"/>
  <c r="O117" i="1"/>
  <c r="O118" i="1"/>
  <c r="O119" i="1"/>
  <c r="O120" i="1"/>
  <c r="O121" i="1"/>
  <c r="O124" i="1"/>
  <c r="O125" i="1"/>
  <c r="O126" i="1"/>
  <c r="O127" i="1"/>
  <c r="O128" i="1"/>
  <c r="O129" i="1"/>
  <c r="O130" i="1"/>
  <c r="O131" i="1"/>
  <c r="O132" i="1"/>
  <c r="O133" i="1"/>
  <c r="O134" i="1"/>
  <c r="O135" i="1"/>
  <c r="O136" i="1"/>
  <c r="O137" i="1"/>
  <c r="O138" i="1"/>
  <c r="O139" i="1"/>
  <c r="O140"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M243" i="1"/>
  <c r="M244" i="1"/>
  <c r="M245" i="1"/>
  <c r="T245" i="1" l="1"/>
  <c r="T243" i="1"/>
  <c r="T244" i="1"/>
  <c r="M203" i="1" l="1"/>
  <c r="T203" i="1" s="1"/>
  <c r="M242" i="1" l="1"/>
  <c r="T242" i="1" s="1"/>
  <c r="M241" i="1"/>
  <c r="T241" i="1" s="1"/>
  <c r="M240" i="1"/>
  <c r="T240" i="1" s="1"/>
  <c r="M239" i="1"/>
  <c r="T239" i="1" s="1"/>
  <c r="M238" i="1"/>
  <c r="T238" i="1" s="1"/>
  <c r="M237" i="1"/>
  <c r="T237" i="1" s="1"/>
  <c r="M236" i="1"/>
  <c r="T236" i="1" s="1"/>
  <c r="M235" i="1"/>
  <c r="T235" i="1" s="1"/>
  <c r="M234" i="1"/>
  <c r="T234" i="1" s="1"/>
  <c r="M233" i="1"/>
  <c r="T233" i="1" s="1"/>
  <c r="M232" i="1"/>
  <c r="T232" i="1" s="1"/>
  <c r="M231" i="1"/>
  <c r="T231" i="1" s="1"/>
  <c r="M230" i="1"/>
  <c r="T230" i="1" s="1"/>
  <c r="M229" i="1"/>
  <c r="T229" i="1" s="1"/>
  <c r="M228" i="1"/>
  <c r="T228" i="1" s="1"/>
  <c r="M227" i="1"/>
  <c r="T227" i="1" s="1"/>
  <c r="M226" i="1"/>
  <c r="T226" i="1" s="1"/>
  <c r="M225" i="1"/>
  <c r="T225" i="1" s="1"/>
  <c r="M224" i="1"/>
  <c r="T224" i="1" s="1"/>
  <c r="M223" i="1"/>
  <c r="T223" i="1" s="1"/>
  <c r="M222" i="1"/>
  <c r="T222" i="1" s="1"/>
  <c r="M221" i="1"/>
  <c r="T221" i="1" s="1"/>
  <c r="M220" i="1"/>
  <c r="T220" i="1" s="1"/>
  <c r="M219" i="1"/>
  <c r="T219" i="1" s="1"/>
  <c r="M218" i="1"/>
  <c r="T218" i="1" s="1"/>
  <c r="M217" i="1"/>
  <c r="T217" i="1" s="1"/>
  <c r="M216" i="1"/>
  <c r="T216" i="1" s="1"/>
  <c r="M215" i="1"/>
  <c r="T215" i="1" s="1"/>
  <c r="M214" i="1"/>
  <c r="T214" i="1" s="1"/>
  <c r="M213" i="1"/>
  <c r="T213" i="1" s="1"/>
  <c r="M212" i="1"/>
  <c r="T212" i="1" s="1"/>
  <c r="M211" i="1"/>
  <c r="T211" i="1" s="1"/>
  <c r="M210" i="1"/>
  <c r="T210" i="1" s="1"/>
  <c r="M209" i="1"/>
  <c r="T209" i="1" s="1"/>
  <c r="M208" i="1"/>
  <c r="T208" i="1" s="1"/>
  <c r="M207" i="1"/>
  <c r="T207" i="1" s="1"/>
  <c r="M206" i="1"/>
  <c r="T206" i="1" s="1"/>
  <c r="M205" i="1"/>
  <c r="T205" i="1" s="1"/>
  <c r="M204" i="1"/>
  <c r="T204" i="1" s="1"/>
  <c r="M202" i="1"/>
  <c r="T202" i="1" s="1"/>
  <c r="M201" i="1"/>
  <c r="T201" i="1" s="1"/>
  <c r="M200" i="1"/>
  <c r="T200" i="1" s="1"/>
  <c r="M199" i="1"/>
  <c r="T199" i="1" s="1"/>
  <c r="M198" i="1"/>
  <c r="T198" i="1" s="1"/>
  <c r="M197" i="1"/>
  <c r="T197" i="1" s="1"/>
  <c r="M196" i="1"/>
  <c r="T196" i="1" s="1"/>
  <c r="M195" i="1"/>
  <c r="T195" i="1" s="1"/>
  <c r="M194" i="1"/>
  <c r="T194" i="1" s="1"/>
  <c r="M193" i="1"/>
  <c r="T193" i="1" s="1"/>
  <c r="M192" i="1"/>
  <c r="T192" i="1" s="1"/>
  <c r="M191" i="1"/>
  <c r="T191" i="1" s="1"/>
  <c r="M190" i="1"/>
  <c r="T190" i="1" s="1"/>
  <c r="M189" i="1"/>
  <c r="T189" i="1" s="1"/>
  <c r="M188" i="1"/>
  <c r="T188" i="1" s="1"/>
  <c r="M187" i="1"/>
  <c r="T187" i="1" s="1"/>
  <c r="M186" i="1"/>
  <c r="T186" i="1" s="1"/>
  <c r="M185" i="1"/>
  <c r="T185" i="1" s="1"/>
  <c r="M184" i="1"/>
  <c r="T184" i="1" s="1"/>
  <c r="M183" i="1"/>
  <c r="T183" i="1" s="1"/>
  <c r="M182" i="1"/>
  <c r="T182" i="1" s="1"/>
  <c r="M181" i="1"/>
  <c r="T181" i="1" s="1"/>
  <c r="M180" i="1"/>
  <c r="T180" i="1" s="1"/>
  <c r="M179" i="1"/>
  <c r="T179" i="1" s="1"/>
  <c r="M178" i="1"/>
  <c r="O178" i="1" s="1"/>
  <c r="T178" i="1" s="1"/>
  <c r="M177" i="1"/>
  <c r="O177" i="1" s="1"/>
  <c r="T177" i="1" s="1"/>
  <c r="M176" i="1"/>
  <c r="O176" i="1" s="1"/>
  <c r="T176" i="1" s="1"/>
  <c r="M175" i="1"/>
  <c r="T175" i="1" s="1"/>
  <c r="M174" i="1"/>
  <c r="T174" i="1" s="1"/>
  <c r="M173" i="1"/>
  <c r="T173" i="1" s="1"/>
  <c r="M172" i="1"/>
  <c r="T172" i="1" s="1"/>
  <c r="M171" i="1"/>
  <c r="T171" i="1" s="1"/>
  <c r="M170" i="1"/>
  <c r="T170" i="1" s="1"/>
  <c r="M169" i="1"/>
  <c r="T169" i="1" s="1"/>
  <c r="M168" i="1"/>
  <c r="T168" i="1" s="1"/>
  <c r="M167" i="1"/>
  <c r="T167" i="1" s="1"/>
  <c r="M166" i="1"/>
  <c r="T166" i="1" s="1"/>
  <c r="M165" i="1"/>
  <c r="T165" i="1" s="1"/>
  <c r="M164" i="1"/>
  <c r="T164" i="1" s="1"/>
  <c r="M163" i="1"/>
  <c r="T163" i="1" s="1"/>
  <c r="M162" i="1"/>
  <c r="T162" i="1" s="1"/>
  <c r="M161" i="1"/>
  <c r="T161" i="1" s="1"/>
  <c r="M160" i="1"/>
  <c r="T160" i="1" s="1"/>
  <c r="M159" i="1"/>
  <c r="S159" i="1" s="1"/>
  <c r="T159" i="1" s="1"/>
  <c r="M158" i="1"/>
  <c r="T158" i="1" s="1"/>
  <c r="M157" i="1"/>
  <c r="T157" i="1" s="1"/>
  <c r="M156" i="1"/>
  <c r="T156" i="1" s="1"/>
  <c r="M155" i="1"/>
  <c r="T155" i="1" s="1"/>
  <c r="M154" i="1"/>
  <c r="T154" i="1" s="1"/>
  <c r="M153" i="1"/>
  <c r="T153" i="1" s="1"/>
  <c r="M152" i="1"/>
  <c r="M151" i="1"/>
  <c r="M150" i="1"/>
  <c r="S150" i="1" s="1"/>
  <c r="M149" i="1"/>
  <c r="M148" i="1"/>
  <c r="M147" i="1"/>
  <c r="M146" i="1"/>
  <c r="M145" i="1"/>
  <c r="M144" i="1"/>
  <c r="M143" i="1"/>
  <c r="M142" i="1"/>
  <c r="M141" i="1"/>
  <c r="O141" i="1" s="1"/>
  <c r="M140" i="1"/>
  <c r="M139" i="1"/>
  <c r="M138" i="1"/>
  <c r="M137" i="1"/>
  <c r="M136" i="1"/>
  <c r="M135" i="1"/>
  <c r="T135" i="1" s="1"/>
  <c r="M134" i="1"/>
  <c r="S134" i="1" s="1"/>
  <c r="T134" i="1" s="1"/>
  <c r="M133" i="1"/>
  <c r="T133" i="1" s="1"/>
  <c r="M132" i="1"/>
  <c r="T132" i="1" s="1"/>
  <c r="M131" i="1"/>
  <c r="T131" i="1" s="1"/>
  <c r="M130" i="1"/>
  <c r="T130" i="1" s="1"/>
  <c r="M129" i="1"/>
  <c r="T129" i="1" s="1"/>
  <c r="M128" i="1"/>
  <c r="T128" i="1" s="1"/>
  <c r="M127" i="1"/>
  <c r="T127" i="1" s="1"/>
  <c r="M126" i="1"/>
  <c r="T126" i="1" s="1"/>
  <c r="M125" i="1"/>
  <c r="S125" i="1" s="1"/>
  <c r="T125" i="1" s="1"/>
  <c r="M124" i="1"/>
  <c r="M123" i="1"/>
  <c r="O123" i="1" s="1"/>
  <c r="M122" i="1"/>
  <c r="O122" i="1" s="1"/>
  <c r="M121" i="1"/>
  <c r="M120" i="1"/>
  <c r="M119" i="1"/>
  <c r="M118" i="1"/>
  <c r="M117" i="1"/>
  <c r="M116" i="1"/>
  <c r="M115" i="1"/>
  <c r="M114" i="1"/>
  <c r="S114" i="1" s="1"/>
  <c r="M113" i="1"/>
  <c r="S113" i="1" s="1"/>
  <c r="M112" i="1"/>
  <c r="S112" i="1" s="1"/>
  <c r="M111" i="1"/>
  <c r="O111" i="1" s="1"/>
  <c r="M110" i="1"/>
  <c r="S110" i="1" s="1"/>
  <c r="M109" i="1"/>
  <c r="M108" i="1"/>
  <c r="M107" i="1"/>
  <c r="M106" i="1"/>
  <c r="M105" i="1"/>
  <c r="M104" i="1"/>
  <c r="M103" i="1"/>
  <c r="M102" i="1"/>
  <c r="M101" i="1"/>
  <c r="T101" i="1" s="1"/>
  <c r="M100" i="1"/>
  <c r="T100" i="1" s="1"/>
  <c r="M99" i="1"/>
  <c r="T99" i="1" s="1"/>
  <c r="M98" i="1"/>
  <c r="T98" i="1" s="1"/>
  <c r="M97" i="1"/>
  <c r="T97" i="1" s="1"/>
  <c r="M96" i="1"/>
  <c r="M95" i="1"/>
  <c r="O95" i="1" s="1"/>
  <c r="M94" i="1"/>
  <c r="M93" i="1"/>
  <c r="M92" i="1"/>
  <c r="M91" i="1"/>
  <c r="M90" i="1"/>
  <c r="M89" i="1"/>
  <c r="M88" i="1"/>
  <c r="M87" i="1"/>
  <c r="M86" i="1"/>
  <c r="M85" i="1"/>
  <c r="S85" i="1" s="1"/>
  <c r="M84" i="1"/>
  <c r="M83" i="1"/>
  <c r="S83" i="1" s="1"/>
  <c r="M82" i="1"/>
  <c r="S82" i="1" s="1"/>
  <c r="M81" i="1"/>
  <c r="M80" i="1"/>
  <c r="S80" i="1" s="1"/>
  <c r="M79" i="1"/>
  <c r="M78" i="1"/>
  <c r="S78" i="1" s="1"/>
  <c r="M77" i="1"/>
  <c r="S77" i="1" s="1"/>
  <c r="M76" i="1"/>
  <c r="M75" i="1"/>
  <c r="M74" i="1"/>
  <c r="M73" i="1"/>
  <c r="M72" i="1"/>
  <c r="M71" i="1"/>
  <c r="M70" i="1"/>
  <c r="M69" i="1"/>
  <c r="M68" i="1"/>
  <c r="M67" i="1"/>
  <c r="M66" i="1"/>
  <c r="M65" i="1"/>
  <c r="M64" i="1"/>
  <c r="M63" i="1"/>
  <c r="M62" i="1"/>
  <c r="O62" i="1" s="1"/>
  <c r="M61" i="1"/>
  <c r="O61" i="1" s="1"/>
  <c r="M60" i="1"/>
  <c r="O60" i="1" s="1"/>
  <c r="M59" i="1"/>
  <c r="O59" i="1" s="1"/>
  <c r="M58" i="1"/>
  <c r="O58" i="1" s="1"/>
  <c r="M57" i="1"/>
  <c r="O57" i="1" s="1"/>
  <c r="M56" i="1"/>
  <c r="O56" i="1" s="1"/>
  <c r="M55" i="1"/>
  <c r="O55" i="1" s="1"/>
  <c r="M54" i="1"/>
  <c r="O54" i="1" s="1"/>
  <c r="M53" i="1"/>
  <c r="O53" i="1" s="1"/>
  <c r="M52" i="1"/>
  <c r="O52" i="1" s="1"/>
  <c r="M51" i="1"/>
  <c r="O51" i="1" s="1"/>
  <c r="M50" i="1"/>
  <c r="O50" i="1" s="1"/>
  <c r="M49" i="1"/>
  <c r="O49" i="1" s="1"/>
  <c r="M48" i="1"/>
  <c r="O48" i="1" s="1"/>
  <c r="M47" i="1"/>
  <c r="O47" i="1" s="1"/>
  <c r="M46" i="1"/>
  <c r="O46" i="1" s="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S16" i="1" s="1"/>
  <c r="M15" i="1"/>
  <c r="M14" i="1"/>
  <c r="M13" i="1"/>
  <c r="M12" i="1"/>
  <c r="M11" i="1"/>
  <c r="M10" i="1"/>
  <c r="M9" i="1"/>
  <c r="M8" i="1"/>
  <c r="M7" i="1"/>
  <c r="M6" i="1"/>
  <c r="M5" i="1"/>
  <c r="M4" i="1"/>
  <c r="M3" i="1"/>
  <c r="T3" i="1" s="1"/>
  <c r="M2" i="1"/>
  <c r="T152" i="1" l="1"/>
  <c r="T151" i="1"/>
  <c r="T150" i="1"/>
  <c r="T149" i="1"/>
  <c r="T148" i="1"/>
  <c r="T147" i="1"/>
  <c r="T146" i="1"/>
  <c r="T145" i="1"/>
  <c r="T144" i="1"/>
  <c r="T143" i="1"/>
  <c r="T142" i="1"/>
  <c r="T141" i="1"/>
  <c r="T139" i="1"/>
  <c r="T138" i="1"/>
  <c r="T137" i="1"/>
  <c r="T136" i="1"/>
  <c r="T124" i="1"/>
  <c r="T123" i="1"/>
  <c r="T122" i="1"/>
  <c r="T121" i="1"/>
  <c r="T120" i="1"/>
  <c r="T119" i="1"/>
  <c r="T118" i="1"/>
  <c r="T117" i="1"/>
  <c r="T116" i="1"/>
  <c r="T115" i="1"/>
  <c r="T114" i="1"/>
  <c r="T113" i="1"/>
  <c r="T112" i="1"/>
  <c r="T109" i="1"/>
  <c r="T108" i="1"/>
  <c r="T107" i="1"/>
  <c r="T106" i="1"/>
  <c r="T105" i="1"/>
  <c r="T104" i="1"/>
  <c r="T96" i="1"/>
  <c r="T95" i="1"/>
  <c r="T94" i="1"/>
  <c r="T93" i="1"/>
  <c r="T92" i="1"/>
  <c r="T90" i="1"/>
  <c r="T89" i="1"/>
  <c r="T88" i="1"/>
  <c r="T87" i="1"/>
  <c r="T86" i="1"/>
  <c r="T85" i="1"/>
  <c r="T84" i="1"/>
  <c r="T83" i="1"/>
  <c r="T82" i="1"/>
  <c r="T81" i="1"/>
  <c r="T80" i="1"/>
  <c r="T79" i="1"/>
  <c r="T78" i="1"/>
  <c r="T77" i="1"/>
  <c r="T76" i="1"/>
  <c r="T75" i="1"/>
  <c r="T74" i="1"/>
  <c r="T73" i="1"/>
  <c r="T71" i="1"/>
  <c r="T70" i="1"/>
  <c r="T69" i="1"/>
  <c r="T68" i="1"/>
  <c r="T67" i="1"/>
  <c r="T66" i="1"/>
  <c r="T64" i="1"/>
  <c r="T63" i="1"/>
  <c r="T62" i="1"/>
  <c r="T61" i="1"/>
  <c r="T60" i="1"/>
  <c r="T58" i="1"/>
  <c r="T57" i="1"/>
  <c r="T55" i="1"/>
  <c r="T54" i="1"/>
  <c r="T52" i="1"/>
  <c r="T50" i="1"/>
  <c r="T49" i="1"/>
  <c r="T47" i="1"/>
  <c r="T44" i="1"/>
  <c r="T43" i="1"/>
  <c r="T42" i="1"/>
  <c r="T41" i="1"/>
  <c r="T40" i="1"/>
  <c r="T39" i="1"/>
  <c r="T38" i="1"/>
  <c r="T37" i="1"/>
  <c r="T36" i="1"/>
  <c r="T35" i="1"/>
  <c r="T34" i="1"/>
  <c r="T33" i="1"/>
  <c r="T32" i="1"/>
  <c r="T31" i="1"/>
  <c r="T30" i="1"/>
  <c r="T28" i="1"/>
  <c r="T27" i="1"/>
  <c r="T26" i="1"/>
  <c r="T25" i="1"/>
  <c r="T24" i="1"/>
  <c r="T21" i="1"/>
  <c r="T19" i="1"/>
  <c r="T18" i="1"/>
  <c r="T17" i="1"/>
  <c r="T16" i="1"/>
  <c r="T14" i="1"/>
  <c r="T13" i="1"/>
  <c r="T12" i="1"/>
  <c r="T11" i="1"/>
  <c r="T10" i="1"/>
  <c r="T9" i="1"/>
  <c r="T7" i="1"/>
  <c r="T4" i="1"/>
  <c r="T32" i="31" l="1"/>
  <c r="O32" i="31"/>
  <c r="I34" i="31" l="1"/>
  <c r="N34" i="31"/>
  <c r="M34" i="31"/>
  <c r="L34" i="31"/>
  <c r="K34" i="31"/>
  <c r="J34" i="31"/>
  <c r="H34" i="31"/>
  <c r="C34" i="31"/>
  <c r="B34" i="31"/>
  <c r="S2" i="1" l="1"/>
  <c r="Q2" i="1"/>
  <c r="O2" i="1"/>
  <c r="T2" i="1" l="1"/>
  <c r="O33" i="31"/>
  <c r="O31" i="31"/>
  <c r="O30" i="31"/>
  <c r="O29" i="31"/>
  <c r="O28" i="31"/>
  <c r="O27" i="31"/>
  <c r="O26" i="31"/>
  <c r="O25" i="31"/>
  <c r="O24" i="31"/>
  <c r="O23" i="31"/>
  <c r="O34" i="31" l="1"/>
  <c r="T33" i="31"/>
  <c r="T31" i="31"/>
  <c r="T30" i="31"/>
  <c r="T29" i="31"/>
  <c r="T28" i="31"/>
  <c r="T27" i="31"/>
  <c r="T26" i="31"/>
  <c r="T25" i="31"/>
  <c r="T24" i="31"/>
  <c r="T23" i="31"/>
  <c r="T34" i="31" l="1"/>
  <c r="H16" i="31"/>
  <c r="T46" i="1" l="1"/>
  <c r="T111" i="1"/>
  <c r="T56" i="1"/>
  <c r="T29" i="1"/>
  <c r="T5" i="1"/>
  <c r="T6" i="1"/>
  <c r="T8" i="1"/>
  <c r="T15" i="1"/>
  <c r="T20" i="1"/>
  <c r="T140" i="1"/>
  <c r="T23" i="1"/>
  <c r="T48" i="1"/>
  <c r="T51" i="1"/>
  <c r="T53" i="1"/>
  <c r="T59" i="1"/>
  <c r="T65" i="1"/>
  <c r="T72" i="1"/>
  <c r="T91" i="1"/>
  <c r="T102" i="1"/>
  <c r="T103" i="1"/>
  <c r="T110" i="1"/>
  <c r="T22" i="1"/>
  <c r="T45" i="1"/>
  <c r="I16" i="31" l="1"/>
  <c r="N16" i="31" l="1"/>
  <c r="B16" i="31" l="1"/>
  <c r="O12" i="31" l="1"/>
  <c r="P12" i="31" s="1"/>
  <c r="Q12" i="31" s="1"/>
  <c r="O15" i="31"/>
  <c r="P15" i="31" s="1"/>
  <c r="O6" i="31"/>
  <c r="P6" i="31" s="1"/>
  <c r="Q6" i="31" s="1"/>
  <c r="O13" i="31"/>
  <c r="P13" i="31" s="1"/>
  <c r="Q13" i="31" s="1"/>
  <c r="O7" i="31"/>
  <c r="P7" i="31" s="1"/>
  <c r="Q7" i="31" s="1"/>
  <c r="O14" i="31"/>
  <c r="P14" i="31" s="1"/>
  <c r="Q14" i="31" s="1"/>
  <c r="L16" i="31"/>
  <c r="M16" i="31"/>
  <c r="O10" i="31"/>
  <c r="P10" i="31" s="1"/>
  <c r="Q10" i="31" s="1"/>
  <c r="K16" i="31"/>
  <c r="O8" i="31"/>
  <c r="P8" i="31" s="1"/>
  <c r="Q8" i="31" s="1"/>
  <c r="O11" i="31"/>
  <c r="P11" i="31" s="1"/>
  <c r="Q11" i="31" s="1"/>
  <c r="J16" i="31"/>
  <c r="O5" i="31"/>
  <c r="O9" i="31"/>
  <c r="P9" i="31" s="1"/>
  <c r="Q9" i="31" s="1"/>
  <c r="O16" i="31" l="1"/>
  <c r="P5" i="31"/>
  <c r="Q5" i="31" l="1"/>
  <c r="P16" i="31"/>
  <c r="Q16" i="31" s="1"/>
  <c r="AH203" i="1" l="1"/>
  <c r="AH226" i="1"/>
  <c r="AH187" i="1"/>
  <c r="AH108" i="1"/>
  <c r="AH190" i="1"/>
  <c r="AH67" i="1"/>
  <c r="AH166" i="1"/>
  <c r="AH143" i="1"/>
  <c r="AH133" i="1"/>
  <c r="AH234" i="1"/>
  <c r="AH81" i="1"/>
  <c r="AH84" i="1"/>
  <c r="AH229" i="1"/>
  <c r="AH210" i="1"/>
  <c r="AH27" i="1"/>
  <c r="AH88" i="1"/>
  <c r="AH207" i="1"/>
  <c r="AH162" i="1"/>
  <c r="AH32" i="1"/>
  <c r="AH102" i="1"/>
  <c r="AH119" i="1"/>
  <c r="AH213" i="1"/>
  <c r="AH8" i="1"/>
  <c r="AH17" i="1"/>
  <c r="AH42" i="1"/>
  <c r="AH91" i="1"/>
  <c r="AH70" i="1"/>
  <c r="AH217" i="1"/>
  <c r="AH90" i="1"/>
  <c r="AH245" i="1"/>
  <c r="AH116" i="1"/>
  <c r="AH115" i="1"/>
  <c r="AH149" i="1"/>
  <c r="AH80" i="1"/>
  <c r="AH192" i="1"/>
  <c r="AH180" i="1"/>
  <c r="AH97" i="1"/>
  <c r="AH237" i="1"/>
  <c r="AH202" i="1"/>
  <c r="AH19" i="1"/>
  <c r="AH57" i="1"/>
  <c r="AH53" i="1"/>
  <c r="AH220" i="1"/>
  <c r="AH122" i="1"/>
  <c r="AH95" i="1"/>
  <c r="AH241" i="1"/>
  <c r="AH62" i="1"/>
  <c r="AH36" i="1"/>
  <c r="AH223" i="1"/>
  <c r="AH148" i="1"/>
  <c r="AH188" i="1"/>
  <c r="AH38" i="1"/>
  <c r="AH25" i="1"/>
  <c r="AH39" i="1"/>
  <c r="AH227" i="1"/>
  <c r="AH140" i="1"/>
  <c r="AH198" i="1"/>
  <c r="AH197" i="1"/>
  <c r="AH86" i="1"/>
  <c r="AH146" i="1"/>
  <c r="AH218" i="1"/>
  <c r="AH101" i="1"/>
  <c r="AH110" i="1"/>
  <c r="AH160" i="1"/>
  <c r="AH126" i="1"/>
  <c r="AH186" i="1"/>
  <c r="AH212" i="1"/>
  <c r="AH209" i="1"/>
  <c r="AH142" i="1"/>
  <c r="AH135" i="1"/>
  <c r="AH77" i="1"/>
  <c r="AH96" i="1"/>
  <c r="AH85" i="1"/>
  <c r="AH144" i="1"/>
  <c r="AH51" i="1"/>
  <c r="AH21" i="1"/>
  <c r="AH109" i="1"/>
  <c r="AH64" i="1"/>
  <c r="AH40" i="1"/>
  <c r="AH228" i="1"/>
  <c r="AH222" i="1"/>
  <c r="AH111" i="1"/>
  <c r="AH172" i="1"/>
  <c r="AH141" i="1"/>
  <c r="AH123" i="1"/>
  <c r="AH127" i="1"/>
  <c r="AH157" i="1"/>
  <c r="AH169" i="1"/>
  <c r="AH76" i="1"/>
  <c r="AH200" i="1"/>
  <c r="AH107" i="1"/>
  <c r="AH230" i="1"/>
  <c r="AH185" i="1"/>
  <c r="AH7" i="1"/>
  <c r="AH72" i="1"/>
  <c r="AH178" i="1"/>
  <c r="AH14" i="1"/>
  <c r="AH120" i="1"/>
  <c r="AH92" i="1"/>
  <c r="AH29" i="1"/>
  <c r="AH147" i="1"/>
  <c r="AH206" i="1"/>
  <c r="AH47" i="1"/>
  <c r="AH236" i="1"/>
  <c r="AH94" i="1"/>
  <c r="AH6" i="1"/>
  <c r="AH175" i="1"/>
  <c r="AH193" i="1"/>
  <c r="AH117" i="1"/>
  <c r="AH129" i="1"/>
  <c r="AH4" i="1"/>
  <c r="AH167" i="1"/>
  <c r="AH224" i="1"/>
  <c r="AH24" i="1"/>
  <c r="AH199" i="1"/>
  <c r="AH44" i="1"/>
  <c r="AH9" i="1"/>
  <c r="AH65" i="1"/>
  <c r="AH60" i="1"/>
  <c r="AH75" i="1"/>
  <c r="AH232" i="1"/>
  <c r="AH196" i="1"/>
  <c r="AH26" i="1"/>
  <c r="AH240" i="1"/>
  <c r="AH150" i="1"/>
  <c r="AH161" i="1"/>
  <c r="AH204" i="1"/>
  <c r="AH163" i="1"/>
  <c r="AH130" i="1"/>
  <c r="AH121" i="1"/>
  <c r="AH105" i="1"/>
  <c r="AH37" i="1"/>
  <c r="AH63" i="1"/>
  <c r="AH28" i="1"/>
  <c r="AH243" i="1"/>
  <c r="AH74" i="1"/>
  <c r="AH103" i="1"/>
  <c r="AH82" i="1"/>
  <c r="AH22" i="1"/>
  <c r="AH58" i="1"/>
  <c r="AH177" i="1"/>
  <c r="AH235" i="1"/>
  <c r="AH211" i="1"/>
  <c r="AH78" i="1"/>
  <c r="AH171" i="1"/>
  <c r="AH52" i="1"/>
  <c r="AH152" i="1"/>
  <c r="AH48" i="1"/>
  <c r="AH138" i="1"/>
  <c r="AH233" i="1"/>
  <c r="AH128" i="1"/>
  <c r="AH10" i="1"/>
  <c r="AH134" i="1"/>
  <c r="AH182" i="1"/>
  <c r="AH131" i="1"/>
  <c r="AH238" i="1"/>
  <c r="AH137" i="1"/>
  <c r="AH12" i="1"/>
  <c r="AH145" i="1"/>
  <c r="AH181" i="1"/>
  <c r="AH31" i="1"/>
  <c r="AH239" i="1"/>
  <c r="AH55" i="1"/>
  <c r="AH30" i="1"/>
  <c r="AH174" i="1"/>
  <c r="AH45" i="1"/>
  <c r="AH34" i="1"/>
  <c r="AH118" i="1"/>
  <c r="AH132" i="1"/>
  <c r="AH15" i="1"/>
  <c r="AH173" i="1"/>
  <c r="AH168" i="1"/>
  <c r="AH208" i="1"/>
  <c r="AH214" i="1"/>
  <c r="AH179" i="1"/>
  <c r="AH93" i="1"/>
  <c r="AH49" i="1"/>
  <c r="AH176" i="1"/>
  <c r="AH195" i="1"/>
  <c r="AH46" i="1"/>
  <c r="AH189" i="1"/>
  <c r="AH33" i="1"/>
  <c r="AH18" i="1"/>
  <c r="AH242" i="1"/>
  <c r="AH23" i="1"/>
  <c r="AH66" i="1"/>
  <c r="AH156" i="1"/>
  <c r="AH244" i="1"/>
  <c r="AH219" i="1"/>
  <c r="AH170" i="1"/>
  <c r="AH216" i="1"/>
  <c r="AH125" i="1"/>
  <c r="AH159" i="1"/>
  <c r="AH112" i="1"/>
  <c r="AH136" i="1"/>
  <c r="AH41" i="1"/>
  <c r="AH158" i="1"/>
  <c r="AH59" i="1"/>
  <c r="AH225" i="1"/>
  <c r="AH13" i="1"/>
  <c r="AH35" i="1"/>
  <c r="AH201" i="1"/>
  <c r="AH184" i="1"/>
  <c r="AH231" i="1"/>
  <c r="AH113" i="1"/>
  <c r="AH191" i="1"/>
  <c r="AH100" i="1"/>
  <c r="AH205" i="1"/>
  <c r="AH106" i="1"/>
  <c r="AH215" i="1"/>
  <c r="AH83" i="1"/>
  <c r="AH43" i="1"/>
  <c r="AH71" i="1"/>
  <c r="AH183" i="1"/>
  <c r="AH155" i="1"/>
  <c r="AH164" i="1"/>
  <c r="AH104" i="1"/>
  <c r="AH50" i="1"/>
  <c r="AH153" i="1"/>
  <c r="AH73" i="1"/>
  <c r="AH194" i="1"/>
  <c r="AH61" i="1"/>
  <c r="AH87" i="1"/>
  <c r="AH124" i="1"/>
  <c r="AH114" i="1"/>
  <c r="AH151" i="1"/>
  <c r="AH139" i="1"/>
  <c r="AH68" i="1"/>
  <c r="AH54" i="1"/>
  <c r="AH221" i="1"/>
  <c r="AH20" i="1"/>
  <c r="AH99" i="1"/>
  <c r="AH154" i="1"/>
  <c r="AH11" i="1" l="1"/>
  <c r="AH16" i="1"/>
  <c r="AH79" i="1"/>
  <c r="AH98" i="1"/>
  <c r="AH56" i="1"/>
  <c r="AH5" i="1"/>
  <c r="AH165" i="1"/>
  <c r="AH89" i="1"/>
  <c r="AH2" i="1"/>
  <c r="AH69" i="1"/>
  <c r="T13" i="31" l="1"/>
  <c r="U13" i="31" s="1"/>
  <c r="V13" i="31" s="1"/>
  <c r="D13" i="31"/>
  <c r="E13" i="31" s="1"/>
  <c r="T10" i="31"/>
  <c r="U10" i="31" s="1"/>
  <c r="V10" i="31" s="1"/>
  <c r="D10" i="31"/>
  <c r="E10" i="31" s="1"/>
  <c r="D12" i="31"/>
  <c r="E12" i="31" s="1"/>
  <c r="T12" i="31"/>
  <c r="U12" i="31" s="1"/>
  <c r="V12" i="31" s="1"/>
  <c r="D5" i="31"/>
  <c r="C16" i="31"/>
  <c r="D11" i="31"/>
  <c r="E11" i="31" s="1"/>
  <c r="T11" i="31"/>
  <c r="U11" i="31" s="1"/>
  <c r="V11" i="31" s="1"/>
  <c r="D6" i="31"/>
  <c r="E6" i="31" s="1"/>
  <c r="T6" i="31"/>
  <c r="U6" i="31" s="1"/>
  <c r="V6" i="31" s="1"/>
  <c r="D15" i="31"/>
  <c r="E15" i="31" s="1"/>
  <c r="T15" i="31"/>
  <c r="U15" i="31" s="1"/>
  <c r="V15" i="31" s="1"/>
  <c r="D8" i="31"/>
  <c r="E8" i="31" s="1"/>
  <c r="T8" i="31"/>
  <c r="U8" i="31" s="1"/>
  <c r="V8" i="31" s="1"/>
  <c r="D9" i="31"/>
  <c r="E9" i="31" s="1"/>
  <c r="T9" i="31"/>
  <c r="U9" i="31" s="1"/>
  <c r="V9" i="31" s="1"/>
  <c r="D7" i="31"/>
  <c r="E7" i="31" s="1"/>
  <c r="T7" i="31"/>
  <c r="U7" i="31" s="1"/>
  <c r="V7" i="31" s="1"/>
  <c r="T14" i="31"/>
  <c r="U14" i="31" s="1"/>
  <c r="V14" i="31" s="1"/>
  <c r="D14" i="31"/>
  <c r="E14" i="31" s="1"/>
  <c r="E5" i="31" l="1"/>
  <c r="D16" i="31"/>
  <c r="E16" i="31" s="1"/>
  <c r="T16" i="31"/>
  <c r="U5" i="31"/>
  <c r="V5" i="31" l="1"/>
  <c r="U16" i="31"/>
  <c r="V16" i="31" s="1"/>
</calcChain>
</file>

<file path=xl/sharedStrings.xml><?xml version="1.0" encoding="utf-8"?>
<sst xmlns="http://schemas.openxmlformats.org/spreadsheetml/2006/main" count="2807" uniqueCount="953">
  <si>
    <t>MCODE</t>
  </si>
  <si>
    <t>Building Name</t>
  </si>
  <si>
    <t>Address</t>
  </si>
  <si>
    <t>Route</t>
  </si>
  <si>
    <t>Dept</t>
  </si>
  <si>
    <t>Division</t>
  </si>
  <si>
    <t>Program</t>
  </si>
  <si>
    <t>Cost Object</t>
  </si>
  <si>
    <t>M077</t>
  </si>
  <si>
    <t>EAST COUNTY COURTHOUSE</t>
  </si>
  <si>
    <t>18480 SE STARK ST</t>
  </si>
  <si>
    <t>DA</t>
  </si>
  <si>
    <t>N</t>
  </si>
  <si>
    <t>M239</t>
  </si>
  <si>
    <t>119/00/0358</t>
  </si>
  <si>
    <t>JUSTICE CTR</t>
  </si>
  <si>
    <t>1120 SW 3RD</t>
  </si>
  <si>
    <t>M240</t>
  </si>
  <si>
    <t>101/06/0600</t>
  </si>
  <si>
    <t>MULTNOMAH CNTY COURTHOUSE</t>
  </si>
  <si>
    <t>1021 SW 4TH</t>
  </si>
  <si>
    <t>ADMINISTRATION</t>
  </si>
  <si>
    <t>M242</t>
  </si>
  <si>
    <t>101/08/0837</t>
  </si>
  <si>
    <t>UNIT B</t>
  </si>
  <si>
    <t>M243</t>
  </si>
  <si>
    <t>106/15/1500</t>
  </si>
  <si>
    <t>PORTLAND BLDG</t>
  </si>
  <si>
    <t>1120 SW 5TH</t>
  </si>
  <si>
    <t>1,2</t>
  </si>
  <si>
    <t>SUPPORT ENFORCEMENT (SED)</t>
  </si>
  <si>
    <t>DA SED.66</t>
  </si>
  <si>
    <t>M244</t>
  </si>
  <si>
    <t>101/08/0809</t>
  </si>
  <si>
    <t>M245</t>
  </si>
  <si>
    <t>101/08/0853</t>
  </si>
  <si>
    <t>UNIT C/GANGS</t>
  </si>
  <si>
    <t>M246</t>
  </si>
  <si>
    <t>439/00/0000</t>
  </si>
  <si>
    <t>GATEWAY CHILDRENS CENTER</t>
  </si>
  <si>
    <t>10225 E Burnside St</t>
  </si>
  <si>
    <t>MDT</t>
  </si>
  <si>
    <t>M247</t>
  </si>
  <si>
    <t>101/08/0804</t>
  </si>
  <si>
    <t>M248</t>
  </si>
  <si>
    <t>DCA</t>
  </si>
  <si>
    <t>M008</t>
  </si>
  <si>
    <t>M506</t>
  </si>
  <si>
    <t>425/00/0000</t>
  </si>
  <si>
    <t>YEON BLDG</t>
  </si>
  <si>
    <t>1620 SE 190TH GRESHAM</t>
  </si>
  <si>
    <t>FLEET</t>
  </si>
  <si>
    <t>FLEET SERVICES</t>
  </si>
  <si>
    <t>Garret Vanderzanden</t>
  </si>
  <si>
    <t>M593</t>
  </si>
  <si>
    <t>FACILITIES</t>
  </si>
  <si>
    <t>ELECTRONIC SERVICES</t>
  </si>
  <si>
    <t>DON NOVAK</t>
  </si>
  <si>
    <t>M736</t>
  </si>
  <si>
    <t>M764</t>
  </si>
  <si>
    <t>M783</t>
  </si>
  <si>
    <t>M784</t>
  </si>
  <si>
    <t>M785</t>
  </si>
  <si>
    <t>M786</t>
  </si>
  <si>
    <t>274/00/0000</t>
  </si>
  <si>
    <t>BLANCHARD F&amp;PM</t>
  </si>
  <si>
    <t>401 N DIXON</t>
  </si>
  <si>
    <t>FACILITIES &amp; PROPERTY MGMT.</t>
  </si>
  <si>
    <t>M791</t>
  </si>
  <si>
    <t>M793</t>
  </si>
  <si>
    <t>M015</t>
  </si>
  <si>
    <t>DCHS</t>
  </si>
  <si>
    <t>M016</t>
  </si>
  <si>
    <t>167/200</t>
  </si>
  <si>
    <t>LINCOLN BLDG.</t>
  </si>
  <si>
    <t>421 SW OAK</t>
  </si>
  <si>
    <t>WEATHERIZATION/ENERGY ASSIST.</t>
  </si>
  <si>
    <t>M018</t>
  </si>
  <si>
    <t>M110</t>
  </si>
  <si>
    <t>DCHS BUSINESS SERVICES</t>
  </si>
  <si>
    <t>CHIEF FINANCIAL OFFICER</t>
  </si>
  <si>
    <t>Y</t>
  </si>
  <si>
    <t>CHSBS.FIN.CGF</t>
  </si>
  <si>
    <t>M122</t>
  </si>
  <si>
    <t>MHAS</t>
  </si>
  <si>
    <t>VERITY &amp; MANAGED CARE SERVICES</t>
  </si>
  <si>
    <t>M127</t>
  </si>
  <si>
    <t>DDSD</t>
  </si>
  <si>
    <t>DD DEVELOPMNTL DISABILITY SVCS</t>
  </si>
  <si>
    <t>DD10 ADULTS 48</t>
  </si>
  <si>
    <t>M130</t>
  </si>
  <si>
    <t>167/01</t>
  </si>
  <si>
    <t>SYSTEM ADMIN-ADMINISTRATION</t>
  </si>
  <si>
    <t>M134</t>
  </si>
  <si>
    <t>161/03/0000</t>
  </si>
  <si>
    <t>MEAD BLDG</t>
  </si>
  <si>
    <t>421 SW 5TH</t>
  </si>
  <si>
    <t>M150</t>
  </si>
  <si>
    <t>SCPSS.CGF</t>
  </si>
  <si>
    <t>M161</t>
  </si>
  <si>
    <t>M171</t>
  </si>
  <si>
    <t>ADSDIVADM201XIX</t>
  </si>
  <si>
    <t>M172</t>
  </si>
  <si>
    <t>409/02/0000</t>
  </si>
  <si>
    <t>4610 SE BELMONT</t>
  </si>
  <si>
    <t>ADSDIVAPSXIX</t>
  </si>
  <si>
    <t>M191</t>
  </si>
  <si>
    <t>377/02/0000</t>
  </si>
  <si>
    <t>CHERRY BLOSSOM PLAZA</t>
  </si>
  <si>
    <t>10615 SE Cherry Blossom Drive</t>
  </si>
  <si>
    <t>ADSDIVLTCMCXIX</t>
  </si>
  <si>
    <t>M192</t>
  </si>
  <si>
    <t>M193</t>
  </si>
  <si>
    <t>322/0A/0ADS</t>
  </si>
  <si>
    <t>ADS LTC-NNE</t>
  </si>
  <si>
    <t>ADSDIVLTCNNEDXIX</t>
  </si>
  <si>
    <t>M194</t>
  </si>
  <si>
    <t>TABOR SQUARE</t>
  </si>
  <si>
    <t>ADS LTC-SOUTHEAST</t>
  </si>
  <si>
    <t>ADSDIVLTCSEDXIX</t>
  </si>
  <si>
    <t>M195</t>
  </si>
  <si>
    <t>M198</t>
  </si>
  <si>
    <t>ADSDIVAHXIX</t>
  </si>
  <si>
    <t>M219</t>
  </si>
  <si>
    <t>M257</t>
  </si>
  <si>
    <t>1ST FLOOR MAIL STOP</t>
  </si>
  <si>
    <t>M280</t>
  </si>
  <si>
    <t>M286</t>
  </si>
  <si>
    <t>M291</t>
  </si>
  <si>
    <t>M485</t>
  </si>
  <si>
    <t>M531</t>
  </si>
  <si>
    <t>M727</t>
  </si>
  <si>
    <t>437/01/0100</t>
  </si>
  <si>
    <t>MULT CO EAST-AGING</t>
  </si>
  <si>
    <t>600 NE 8TH ST, ROOM 100</t>
  </si>
  <si>
    <t>ADS LTC-EAST</t>
  </si>
  <si>
    <t>ADSDIVLTCEDXIX</t>
  </si>
  <si>
    <t>M101</t>
  </si>
  <si>
    <t>503/02/250</t>
  </si>
  <si>
    <t>MULTNOMAH BLDG</t>
  </si>
  <si>
    <t>501 SE HAWTHORNE</t>
  </si>
  <si>
    <t>DCJ</t>
  </si>
  <si>
    <t>DIRECTOR'S OFFICE</t>
  </si>
  <si>
    <t>JOYCE RESARE</t>
  </si>
  <si>
    <t>M212</t>
  </si>
  <si>
    <t>M213</t>
  </si>
  <si>
    <t>304/00/0000</t>
  </si>
  <si>
    <t>PROB/PAR-MID CTY</t>
  </si>
  <si>
    <t>1415B SE 122ND</t>
  </si>
  <si>
    <t>M214</t>
  </si>
  <si>
    <t>M215</t>
  </si>
  <si>
    <t>119/00/0307</t>
  </si>
  <si>
    <t>M216</t>
  </si>
  <si>
    <t>M217</t>
  </si>
  <si>
    <t>M227</t>
  </si>
  <si>
    <t>481/00/0000</t>
  </si>
  <si>
    <t>PROB/PAROLE SE</t>
  </si>
  <si>
    <t>421 SE 10TH</t>
  </si>
  <si>
    <t>M228</t>
  </si>
  <si>
    <t>101/03/0350</t>
  </si>
  <si>
    <t>M235</t>
  </si>
  <si>
    <t>M250</t>
  </si>
  <si>
    <t>311/00/0001</t>
  </si>
  <si>
    <t>JUVENILE JUSTICE</t>
  </si>
  <si>
    <t>1,4</t>
  </si>
  <si>
    <t/>
  </si>
  <si>
    <t>M285</t>
  </si>
  <si>
    <t>M290</t>
  </si>
  <si>
    <t>M804</t>
  </si>
  <si>
    <t>M861</t>
  </si>
  <si>
    <t>407/00/0000</t>
  </si>
  <si>
    <t>PROB/PAROLE EAST</t>
  </si>
  <si>
    <t>495 NE BEECH, GRESHAM</t>
  </si>
  <si>
    <t>M136</t>
  </si>
  <si>
    <t>DCM</t>
  </si>
  <si>
    <t>M570</t>
  </si>
  <si>
    <t>503/01/0000</t>
  </si>
  <si>
    <t>ASSESSMENT &amp; TAXATION</t>
  </si>
  <si>
    <t>A&amp;T RECORDS MANAGEMENT</t>
  </si>
  <si>
    <t>ADMIN</t>
  </si>
  <si>
    <t>M655</t>
  </si>
  <si>
    <t>M732</t>
  </si>
  <si>
    <t>M734</t>
  </si>
  <si>
    <t>503/04/0000</t>
  </si>
  <si>
    <t>CFO</t>
  </si>
  <si>
    <t>DEPT WIDE ALLOCATION</t>
  </si>
  <si>
    <t>M739</t>
  </si>
  <si>
    <t>BOARD OF PROPERTY TAX APPEALS</t>
  </si>
  <si>
    <t>M741</t>
  </si>
  <si>
    <t>503/05/0531</t>
  </si>
  <si>
    <t>NON-ALLOCATED EXP</t>
  </si>
  <si>
    <t>M743</t>
  </si>
  <si>
    <t>M744</t>
  </si>
  <si>
    <t>M745</t>
  </si>
  <si>
    <t>M746</t>
  </si>
  <si>
    <t>M748</t>
  </si>
  <si>
    <t>M749</t>
  </si>
  <si>
    <t>M750</t>
  </si>
  <si>
    <t>503/03/300</t>
  </si>
  <si>
    <t>M756</t>
  </si>
  <si>
    <t>A&amp;T ADMIN</t>
  </si>
  <si>
    <t>M757</t>
  </si>
  <si>
    <t>A&amp;T DOCUMENT RECORDING</t>
  </si>
  <si>
    <t>M758</t>
  </si>
  <si>
    <t>A&amp;T PROPERTY ASSESSMENT</t>
  </si>
  <si>
    <t>M763</t>
  </si>
  <si>
    <t>M766</t>
  </si>
  <si>
    <t>A&amp;T BUSINESS APPS SUPPORT</t>
  </si>
  <si>
    <t>DCS</t>
  </si>
  <si>
    <t>TRANSPORTATION DIVISION</t>
  </si>
  <si>
    <t>BRIDGES-ENGINEERING</t>
  </si>
  <si>
    <t>M501</t>
  </si>
  <si>
    <t>M522</t>
  </si>
  <si>
    <t>455/00/0000</t>
  </si>
  <si>
    <t>YEON ANNEX</t>
  </si>
  <si>
    <t>1600 SE 190TH GRESHAM</t>
  </si>
  <si>
    <t>LAND USE PLANNING</t>
  </si>
  <si>
    <t>STUART FARMER</t>
  </si>
  <si>
    <t>M538</t>
  </si>
  <si>
    <t>TOM HANSEL</t>
  </si>
  <si>
    <t>M539</t>
  </si>
  <si>
    <t>446/00/0000</t>
  </si>
  <si>
    <t xml:space="preserve">BRIDGE SHOP </t>
  </si>
  <si>
    <t>1403 SE WATER AVE</t>
  </si>
  <si>
    <t>M661</t>
  </si>
  <si>
    <t>BRIDGES-MAINTENANCE</t>
  </si>
  <si>
    <t>M700</t>
  </si>
  <si>
    <t>Dept of Comm Svc</t>
  </si>
  <si>
    <t>M769</t>
  </si>
  <si>
    <t>414/00/0000</t>
  </si>
  <si>
    <t>ELECTIONS</t>
  </si>
  <si>
    <t>1040 SE MORRISON</t>
  </si>
  <si>
    <t>ELECTIONS DIVISION</t>
  </si>
  <si>
    <t>TIM SCOTT</t>
  </si>
  <si>
    <t>M835</t>
  </si>
  <si>
    <t>Survey</t>
  </si>
  <si>
    <t>M900</t>
  </si>
  <si>
    <t>324/00/0000</t>
  </si>
  <si>
    <t>ANIMAL CONTROL</t>
  </si>
  <si>
    <t>24450 W COLUMBIA HWY,TRTDL</t>
  </si>
  <si>
    <t>ANIMAL SERVICES</t>
  </si>
  <si>
    <t>MIKE OSWALD</t>
  </si>
  <si>
    <t>M010</t>
  </si>
  <si>
    <t>160/08/0000</t>
  </si>
  <si>
    <t>MCCOY BLDG</t>
  </si>
  <si>
    <t>426 SW STARK</t>
  </si>
  <si>
    <t>HEALTH-DIRECTOR</t>
  </si>
  <si>
    <t>KAROLIN LENNON</t>
  </si>
  <si>
    <t>42400-GF1</t>
  </si>
  <si>
    <t>M011</t>
  </si>
  <si>
    <t>160/09/0000</t>
  </si>
  <si>
    <t>INTEGRATED CLINICAL SERVICES</t>
  </si>
  <si>
    <t>MULTI-CARE DENTAL</t>
  </si>
  <si>
    <t>PAM OLBRICH</t>
  </si>
  <si>
    <t>M019</t>
  </si>
  <si>
    <t>160/07/0000</t>
  </si>
  <si>
    <t>COMM. HEALTH SERVICES</t>
  </si>
  <si>
    <t>BIO-TERRORISM GRANT</t>
  </si>
  <si>
    <t>JOM SPITZER</t>
  </si>
  <si>
    <t>M021</t>
  </si>
  <si>
    <t>HEALTH OFFICER</t>
  </si>
  <si>
    <t>M022</t>
  </si>
  <si>
    <t>160/03/0000</t>
  </si>
  <si>
    <t>COMMUNICABLE DISEASE</t>
  </si>
  <si>
    <t>M023</t>
  </si>
  <si>
    <t>231/03/0350</t>
  </si>
  <si>
    <t>LLYOD CORP PLAZA</t>
  </si>
  <si>
    <t>847 NE 19th Ave</t>
  </si>
  <si>
    <t>VITAL STATISTICS</t>
  </si>
  <si>
    <t>Mark Adams</t>
  </si>
  <si>
    <t>M024</t>
  </si>
  <si>
    <t>EMS</t>
  </si>
  <si>
    <t>ROY KALLAS</t>
  </si>
  <si>
    <t>M025</t>
  </si>
  <si>
    <t>BUSINESS &amp; QUALITY</t>
  </si>
  <si>
    <t>STAFF TRAINING &amp; DEVELOPMENT</t>
  </si>
  <si>
    <t>KATHLEEN FULLER-POE</t>
  </si>
  <si>
    <t>M026</t>
  </si>
  <si>
    <t>M030</t>
  </si>
  <si>
    <t>CHS ADMINISTRATION</t>
  </si>
  <si>
    <t>M037</t>
  </si>
  <si>
    <t>448/00/0000</t>
  </si>
  <si>
    <t>10317 E. BURNSIDE</t>
  </si>
  <si>
    <t>M038</t>
  </si>
  <si>
    <t>M040</t>
  </si>
  <si>
    <t>CHP3</t>
  </si>
  <si>
    <t>M044</t>
  </si>
  <si>
    <t>387/00/0000</t>
  </si>
  <si>
    <t>CENTENNIAL SBHC</t>
  </si>
  <si>
    <t>3505 SE 182ND AVE</t>
  </si>
  <si>
    <t>M049</t>
  </si>
  <si>
    <t>398/01/000</t>
  </si>
  <si>
    <t>ROCKWOOD HEALTH CLINIC</t>
  </si>
  <si>
    <t>2020 SE 182ND</t>
  </si>
  <si>
    <t>ROCKWOOD HEALTH CLINIC MEDICAL</t>
  </si>
  <si>
    <t>NABIL ZAGHLOUL</t>
  </si>
  <si>
    <t>398/01/LAB</t>
  </si>
  <si>
    <t>398/01/PHARMACY</t>
  </si>
  <si>
    <t>M051</t>
  </si>
  <si>
    <t>M053</t>
  </si>
  <si>
    <t>M070</t>
  </si>
  <si>
    <t>MEDICAL DIRECTOR</t>
  </si>
  <si>
    <t>YOLANDA REYES-DE-OEHLER</t>
  </si>
  <si>
    <t>M071</t>
  </si>
  <si>
    <t>INTEGRATED CLINICAL SVCS ADMIN</t>
  </si>
  <si>
    <t>LEISA VANDEHEY</t>
  </si>
  <si>
    <t>M072</t>
  </si>
  <si>
    <t>M075</t>
  </si>
  <si>
    <t>322/FO/0000</t>
  </si>
  <si>
    <t>WALNUT PARK COMPLEX</t>
  </si>
  <si>
    <t>5329 NE MLK BLVD.</t>
  </si>
  <si>
    <t>IMMUNIZATION</t>
  </si>
  <si>
    <t>VIRGINIA SCHMITZ</t>
  </si>
  <si>
    <t>4SA09-2</t>
  </si>
  <si>
    <t>M082</t>
  </si>
  <si>
    <t>160/02/PHARMACY</t>
  </si>
  <si>
    <t>PHARMACY ADMIN.</t>
  </si>
  <si>
    <t>JOY BELCOURT</t>
  </si>
  <si>
    <t>M090</t>
  </si>
  <si>
    <t>43360-GF</t>
  </si>
  <si>
    <t>M092</t>
  </si>
  <si>
    <t>167/210</t>
  </si>
  <si>
    <t>HUMAN RESOURCES</t>
  </si>
  <si>
    <t>M093</t>
  </si>
  <si>
    <t>MEDICAID</t>
  </si>
  <si>
    <t>MARCY SUGARMAN</t>
  </si>
  <si>
    <t>M231</t>
  </si>
  <si>
    <t>INSPECTIONS</t>
  </si>
  <si>
    <t>M233</t>
  </si>
  <si>
    <t>312/00/0000</t>
  </si>
  <si>
    <t>VECTOR CONTROL</t>
  </si>
  <si>
    <t>5235 N COLUMBIA BLVD</t>
  </si>
  <si>
    <t>CHRIS WIRTH</t>
  </si>
  <si>
    <t>M309</t>
  </si>
  <si>
    <t>FOOD HANDLERS</t>
  </si>
  <si>
    <t>M315</t>
  </si>
  <si>
    <t>160/05/0000</t>
  </si>
  <si>
    <t>M316</t>
  </si>
  <si>
    <t>LEAD PROGRAM</t>
  </si>
  <si>
    <t>M320</t>
  </si>
  <si>
    <t>420/00/0000</t>
  </si>
  <si>
    <t>SE HEALTH CLINIC</t>
  </si>
  <si>
    <t>3653 SE 34TH</t>
  </si>
  <si>
    <t>HIV COMM. PROGRAMS</t>
  </si>
  <si>
    <t>43500-GF</t>
  </si>
  <si>
    <t>M430</t>
  </si>
  <si>
    <t>160/06/0000</t>
  </si>
  <si>
    <t>STD PROGRAM</t>
  </si>
  <si>
    <t>M440</t>
  </si>
  <si>
    <t>M445</t>
  </si>
  <si>
    <t>M451</t>
  </si>
  <si>
    <t>261/00/0000</t>
  </si>
  <si>
    <t>ROOSEVELT SBHC</t>
  </si>
  <si>
    <t>6941 N CENTRAL</t>
  </si>
  <si>
    <t>STEVE BARDI</t>
  </si>
  <si>
    <t>M452</t>
  </si>
  <si>
    <t>429/00/0000</t>
  </si>
  <si>
    <t>CLEVELAND SBHC</t>
  </si>
  <si>
    <t>3400 SE 26TH</t>
  </si>
  <si>
    <t>M453</t>
  </si>
  <si>
    <t>251/00/0000</t>
  </si>
  <si>
    <t>JEFFERSON SBHC</t>
  </si>
  <si>
    <t>5210 N KERBY</t>
  </si>
  <si>
    <t>M455</t>
  </si>
  <si>
    <t>305/00/0000</t>
  </si>
  <si>
    <t>PARKROSE SBHC</t>
  </si>
  <si>
    <t>11717 NE SHAVER</t>
  </si>
  <si>
    <t>M456</t>
  </si>
  <si>
    <t>306/00/0000</t>
  </si>
  <si>
    <t>MADISON SBHC</t>
  </si>
  <si>
    <t>2735 NE 82ND</t>
  </si>
  <si>
    <t>M457</t>
  </si>
  <si>
    <t>415/00/0000</t>
  </si>
  <si>
    <t>GRANT SBHC</t>
  </si>
  <si>
    <t>2245 NE 36TH</t>
  </si>
  <si>
    <t>M458</t>
  </si>
  <si>
    <t>373/00/0000</t>
  </si>
  <si>
    <t>GEORGE SBHC</t>
  </si>
  <si>
    <t>10000 N BURR AVE</t>
  </si>
  <si>
    <t>M459</t>
  </si>
  <si>
    <t>383/00/0000</t>
  </si>
  <si>
    <t>CESAR CHAVEZ SBHC</t>
  </si>
  <si>
    <t>5103 N WILLIS BLVD</t>
  </si>
  <si>
    <t>M460</t>
  </si>
  <si>
    <t>294/01/DTC</t>
  </si>
  <si>
    <t>DAVID DOUGLAS SBHC</t>
  </si>
  <si>
    <t>1034 SE 130th Avenue</t>
  </si>
  <si>
    <t>M461</t>
  </si>
  <si>
    <t>461/00/0000</t>
  </si>
  <si>
    <t>LANE SBHC</t>
  </si>
  <si>
    <t>7200 SE 60TH</t>
  </si>
  <si>
    <t>M465</t>
  </si>
  <si>
    <t>SBHC ADMIN.</t>
  </si>
  <si>
    <t>M466</t>
  </si>
  <si>
    <t>441/00/0000</t>
  </si>
  <si>
    <t>HARRISON PARK SBHC</t>
  </si>
  <si>
    <t>2225 SE 87TH</t>
  </si>
  <si>
    <t>M472</t>
  </si>
  <si>
    <t>437/02/0000</t>
  </si>
  <si>
    <t>MULT CO EAST, 2ND FL</t>
  </si>
  <si>
    <t>600 NE 8TH, GRESHAM</t>
  </si>
  <si>
    <t>M481</t>
  </si>
  <si>
    <t>TB PROGRAM</t>
  </si>
  <si>
    <t>Stephen Kue</t>
  </si>
  <si>
    <t>M490</t>
  </si>
  <si>
    <t>ECS STATE HEALTHY START</t>
  </si>
  <si>
    <t>M492</t>
  </si>
  <si>
    <t>HEALTHY BIRTH INITIATIVE</t>
  </si>
  <si>
    <t>M494</t>
  </si>
  <si>
    <t>CHW PROGRAM &amp; CAPACITATION CTR</t>
  </si>
  <si>
    <t>NOELLE WIGGINS</t>
  </si>
  <si>
    <t>M495</t>
  </si>
  <si>
    <t>160/01/0000</t>
  </si>
  <si>
    <t>HD-BQ-Contracts</t>
  </si>
  <si>
    <t>MCCOY VACCINE DEPOT</t>
  </si>
  <si>
    <t>DARREN CHILTON</t>
  </si>
  <si>
    <t>M571</t>
  </si>
  <si>
    <t>M601</t>
  </si>
  <si>
    <t>M611</t>
  </si>
  <si>
    <t>420/00/PHARMACY</t>
  </si>
  <si>
    <t>SOUTHEAST HEALTH CENTER</t>
  </si>
  <si>
    <t>420/00/LAB</t>
  </si>
  <si>
    <t>M612</t>
  </si>
  <si>
    <t>M615</t>
  </si>
  <si>
    <t>388/00/0000</t>
  </si>
  <si>
    <t>FRANKLIN SBHC</t>
  </si>
  <si>
    <t>M621</t>
  </si>
  <si>
    <t>437/03/0000</t>
  </si>
  <si>
    <t>EAST COUNTY CLINIC</t>
  </si>
  <si>
    <t>EAST COUNTY HEALTH CLINIC</t>
  </si>
  <si>
    <t>PAM BUCKMASTER</t>
  </si>
  <si>
    <t>437/03/LAB</t>
  </si>
  <si>
    <t>437/03/PHARMACY</t>
  </si>
  <si>
    <t>M624</t>
  </si>
  <si>
    <t>EAST COUNTY WIC</t>
  </si>
  <si>
    <t>M630</t>
  </si>
  <si>
    <t>322/02/LAB</t>
  </si>
  <si>
    <t>NORTHEAST DENTAL CLINIC</t>
  </si>
  <si>
    <t xml:space="preserve">NABIL ZAGHLOUL </t>
  </si>
  <si>
    <t>M631</t>
  </si>
  <si>
    <t>322/02/PHARMACY</t>
  </si>
  <si>
    <t>NORTHEAST CLINIC</t>
  </si>
  <si>
    <t>M634</t>
  </si>
  <si>
    <t>322/02/0000</t>
  </si>
  <si>
    <t>NEHC WIC</t>
  </si>
  <si>
    <t>M636</t>
  </si>
  <si>
    <t>ROCKWOOD HEALTH CLINIC DENTAL</t>
  </si>
  <si>
    <t>M641</t>
  </si>
  <si>
    <t>325/00/0000</t>
  </si>
  <si>
    <t>9000 N LOMBARD</t>
  </si>
  <si>
    <t>NORTH PORTLAND HEALTH CLINIC</t>
  </si>
  <si>
    <t>CHRIS KHAMVONGSA</t>
  </si>
  <si>
    <t>325/00/LAB</t>
  </si>
  <si>
    <t>325/00/PHARMACY</t>
  </si>
  <si>
    <t>M643</t>
  </si>
  <si>
    <t>EAST COUNTY DENTAL</t>
  </si>
  <si>
    <t>M668</t>
  </si>
  <si>
    <t>MEDICAL RECORDS</t>
  </si>
  <si>
    <t>CATHY GATES</t>
  </si>
  <si>
    <t>M671</t>
  </si>
  <si>
    <t>430/00/CLIN</t>
  </si>
  <si>
    <t>MID COUNTY HEALTH CLINIC</t>
  </si>
  <si>
    <t>12710 SE DIVISION</t>
  </si>
  <si>
    <t>MID-COUNTY HEALTH CLINIC</t>
  </si>
  <si>
    <t>DEBRA COCKRELL</t>
  </si>
  <si>
    <t>430/00/LAB</t>
  </si>
  <si>
    <t>430/00/PHARMACY</t>
  </si>
  <si>
    <t>M674</t>
  </si>
  <si>
    <t>397/01/0000</t>
  </si>
  <si>
    <t>131 NE 102ND, BLDG 1</t>
  </si>
  <si>
    <t>M703</t>
  </si>
  <si>
    <t>CENTRAL CALL CENTER</t>
  </si>
  <si>
    <t>VALERIE WHITTLESEY</t>
  </si>
  <si>
    <t>M714</t>
  </si>
  <si>
    <t>338/00/0000</t>
  </si>
  <si>
    <t>LA CLINICA</t>
  </si>
  <si>
    <t>6736 NE KILLINGSWORTH ST.</t>
  </si>
  <si>
    <t>LA CLINICA DE BUENA SALUD</t>
  </si>
  <si>
    <t>338/00/LAB</t>
  </si>
  <si>
    <t>M717</t>
  </si>
  <si>
    <t>M811</t>
  </si>
  <si>
    <t>SOUTHEAST DENTAL CLINIC</t>
  </si>
  <si>
    <t>M812</t>
  </si>
  <si>
    <t>146/03/0380</t>
  </si>
  <si>
    <t>BILLI ODEGAARD DENTAL</t>
  </si>
  <si>
    <t>33 NW BROADWAY</t>
  </si>
  <si>
    <t>BILLI ODEGAARD DENTAL CLINIC</t>
  </si>
  <si>
    <t>DAVID WHITAKER</t>
  </si>
  <si>
    <t>M813</t>
  </si>
  <si>
    <t>SCHOOL COMMUNITY DENTAL HEALTH</t>
  </si>
  <si>
    <t>HEATHER SIMMONS</t>
  </si>
  <si>
    <t>M814</t>
  </si>
  <si>
    <t>MID-COUNTY DENTAL CLINIC</t>
  </si>
  <si>
    <t>M847</t>
  </si>
  <si>
    <t>M852</t>
  </si>
  <si>
    <t>160/10/LAB</t>
  </si>
  <si>
    <t>LAB</t>
  </si>
  <si>
    <t>KATHIE RAISLER</t>
  </si>
  <si>
    <t>M853</t>
  </si>
  <si>
    <t>3,4</t>
  </si>
  <si>
    <t>M854</t>
  </si>
  <si>
    <t>ACCOUNTS PAYABLE</t>
  </si>
  <si>
    <t>TROY ALBIN</t>
  </si>
  <si>
    <t>M882</t>
  </si>
  <si>
    <t>GRANTS MGT. &amp; ACCOUNTING</t>
  </si>
  <si>
    <t>DEBORAH NEWTON</t>
  </si>
  <si>
    <t>M951</t>
  </si>
  <si>
    <t>119/04/LAB</t>
  </si>
  <si>
    <t>CORRECTIONS MCDC</t>
  </si>
  <si>
    <t>BILLIE VIDAL</t>
  </si>
  <si>
    <t>M952</t>
  </si>
  <si>
    <t>311/00/MED</t>
  </si>
  <si>
    <t>1401 NE 68TH</t>
  </si>
  <si>
    <t>CORRECTIONS JDH</t>
  </si>
  <si>
    <t>M975</t>
  </si>
  <si>
    <t>M317</t>
  </si>
  <si>
    <t>317/00/0000</t>
  </si>
  <si>
    <t>LIB</t>
  </si>
  <si>
    <t>DEPARTMENT OF LIBRARIES</t>
  </si>
  <si>
    <t>DANIEL FLANIGAN</t>
  </si>
  <si>
    <t>MCSO</t>
  </si>
  <si>
    <t>M302</t>
  </si>
  <si>
    <t>490/00/0000</t>
  </si>
  <si>
    <t>2955 NE 172nd Place</t>
  </si>
  <si>
    <t>M322</t>
  </si>
  <si>
    <t>M323</t>
  </si>
  <si>
    <t>M324</t>
  </si>
  <si>
    <t>M325</t>
  </si>
  <si>
    <t>M326</t>
  </si>
  <si>
    <t>M350</t>
  </si>
  <si>
    <t>101/01/0136</t>
  </si>
  <si>
    <t>M381</t>
  </si>
  <si>
    <t>M393</t>
  </si>
  <si>
    <t>M395</t>
  </si>
  <si>
    <t>314/00/0000</t>
  </si>
  <si>
    <t>INVERNESS JAIL</t>
  </si>
  <si>
    <t>11540 NE INVERNESS DR</t>
  </si>
  <si>
    <t>M396</t>
  </si>
  <si>
    <t>M401</t>
  </si>
  <si>
    <t>119/02/0201</t>
  </si>
  <si>
    <t>M411</t>
  </si>
  <si>
    <t>119/209</t>
  </si>
  <si>
    <t>M045</t>
  </si>
  <si>
    <t>NOND</t>
  </si>
  <si>
    <t>M237</t>
  </si>
  <si>
    <t>M560</t>
  </si>
  <si>
    <t>503/05/500</t>
  </si>
  <si>
    <t>OFFICE OF THE COUNTY ATTORNEY</t>
  </si>
  <si>
    <t>M645</t>
  </si>
  <si>
    <t>M690</t>
  </si>
  <si>
    <t>M902</t>
  </si>
  <si>
    <t>503/06/0000</t>
  </si>
  <si>
    <t>COUNTY AUDITOR</t>
  </si>
  <si>
    <t>M903</t>
  </si>
  <si>
    <t>CITIZEN INVOLVEMENT COMMITTEE</t>
  </si>
  <si>
    <t>M904</t>
  </si>
  <si>
    <t>TAX SUPERVISING COMMISSION</t>
  </si>
  <si>
    <t>TOM LINHARES</t>
  </si>
  <si>
    <t>M918</t>
  </si>
  <si>
    <t>Centralized Board Room Expenses</t>
  </si>
  <si>
    <t>M920</t>
  </si>
  <si>
    <t>Chair's Office</t>
  </si>
  <si>
    <t>County Chair</t>
  </si>
  <si>
    <t>M923</t>
  </si>
  <si>
    <t>County Commissioner District 1</t>
  </si>
  <si>
    <t>M924</t>
  </si>
  <si>
    <t>County Commissioner District 2</t>
  </si>
  <si>
    <t>M925</t>
  </si>
  <si>
    <t>County Commissioner District 3</t>
  </si>
  <si>
    <t>M927</t>
  </si>
  <si>
    <t>County Commissioner District 4</t>
  </si>
  <si>
    <t>M938</t>
  </si>
  <si>
    <t>CJASD.SB1145.MTLC</t>
  </si>
  <si>
    <t>CJJSD.1516.FCS</t>
  </si>
  <si>
    <t>CJASD.VLF.LLC</t>
  </si>
  <si>
    <t>CJASD.1516.MMP</t>
  </si>
  <si>
    <t>205 NE RUSSELL ST.</t>
  </si>
  <si>
    <t>ISOM ADMIN BLDG</t>
  </si>
  <si>
    <t>EMERGENCY MGMT</t>
  </si>
  <si>
    <t>IT</t>
  </si>
  <si>
    <t>IT Admin</t>
  </si>
  <si>
    <t>Chris Brower</t>
  </si>
  <si>
    <t>Jen Unruh</t>
  </si>
  <si>
    <t>PHCI</t>
  </si>
  <si>
    <t>M205</t>
  </si>
  <si>
    <t>SCPCESRR.MISC</t>
  </si>
  <si>
    <t>DD10 KIDS 48</t>
  </si>
  <si>
    <t>MARK ADAMS</t>
  </si>
  <si>
    <t>234 SW Kendall Ct</t>
  </si>
  <si>
    <t>526/00/0000</t>
  </si>
  <si>
    <t>TAX TITLE</t>
  </si>
  <si>
    <t>Keelan McClymont</t>
  </si>
  <si>
    <t>Kelli Gallippi</t>
  </si>
  <si>
    <t>TAX REVENUE MGMT</t>
  </si>
  <si>
    <t>Vanetta Abdellatif</t>
  </si>
  <si>
    <t>Chris Carter</t>
  </si>
  <si>
    <t>41101-00-3002</t>
  </si>
  <si>
    <t>41101-GF</t>
  </si>
  <si>
    <t>Jodi Davich</t>
  </si>
  <si>
    <t>Debbie Powers</t>
  </si>
  <si>
    <t>Kari McFarlan</t>
  </si>
  <si>
    <t>Nathan Wickstrom</t>
  </si>
  <si>
    <t>4CA32-1</t>
  </si>
  <si>
    <t>Brandi Steck</t>
  </si>
  <si>
    <t>HIV Clinic Services</t>
  </si>
  <si>
    <t>ICS-Administration</t>
  </si>
  <si>
    <t>4SA01-GF</t>
  </si>
  <si>
    <t>David Hidalgo</t>
  </si>
  <si>
    <t>175/000/000</t>
  </si>
  <si>
    <t>CAREOREGON</t>
  </si>
  <si>
    <t>315 SW 5TH, SUITE 300</t>
  </si>
  <si>
    <t>OUTSIDE AGENCY</t>
  </si>
  <si>
    <t>Customer # 200601</t>
  </si>
  <si>
    <t>160/150</t>
  </si>
  <si>
    <t>Business Services</t>
  </si>
  <si>
    <t>Contracts, Procurement, Strategic Operations</t>
  </si>
  <si>
    <t>Rate</t>
  </si>
  <si>
    <t>ADSDIVLTCWDXIX</t>
  </si>
  <si>
    <t>4CA35-1</t>
  </si>
  <si>
    <t>43370-GF</t>
  </si>
  <si>
    <t>DV CRD.CGF</t>
  </si>
  <si>
    <t>4SA76-04-1</t>
  </si>
  <si>
    <t>M650</t>
  </si>
  <si>
    <t>M905</t>
  </si>
  <si>
    <t>M906</t>
  </si>
  <si>
    <t>M907</t>
  </si>
  <si>
    <t>Ascent Postage</t>
  </si>
  <si>
    <t>CAPS Postage</t>
  </si>
  <si>
    <t>Permit 5522 Postage</t>
  </si>
  <si>
    <t>Vendor Charges</t>
  </si>
  <si>
    <t>Combined Ascent &amp; Permit 5522 Piece Counts</t>
  </si>
  <si>
    <t>Annual Piece Charges</t>
  </si>
  <si>
    <t>M672</t>
  </si>
  <si>
    <t>ARRA ADMIN</t>
  </si>
  <si>
    <t>M014</t>
  </si>
  <si>
    <t>CHSBS.HR.CGF</t>
  </si>
  <si>
    <t>DD10 REG 157</t>
  </si>
  <si>
    <t>M042</t>
  </si>
  <si>
    <t>M046</t>
  </si>
  <si>
    <t>M054</t>
  </si>
  <si>
    <t>CHSDO.IND1000</t>
  </si>
  <si>
    <t>M180</t>
  </si>
  <si>
    <t>M210</t>
  </si>
  <si>
    <t>M772</t>
  </si>
  <si>
    <t>M774</t>
  </si>
  <si>
    <t>ADSDIVPGGF</t>
  </si>
  <si>
    <t>Parcels
(large Ascent items processed by Metro Presort)</t>
  </si>
  <si>
    <t>Total Hours Charged</t>
  </si>
  <si>
    <t>UPS Charges</t>
  </si>
  <si>
    <t>Special Delivery Charges</t>
  </si>
  <si>
    <t>Total UPS Pkgs</t>
  </si>
  <si>
    <t>Total Distribution Charges</t>
  </si>
  <si>
    <t>ADS ADULT HOME CARE</t>
  </si>
  <si>
    <t>SBHC Medical</t>
  </si>
  <si>
    <t>Inter Office Mail Volume</t>
  </si>
  <si>
    <t>Law Enforcement</t>
  </si>
  <si>
    <t>Civil Process</t>
  </si>
  <si>
    <t>Rod Edwards</t>
  </si>
  <si>
    <t>ASD</t>
  </si>
  <si>
    <t>ARC (Asessmt &amp; Referral Ctr)</t>
  </si>
  <si>
    <t>JSD</t>
  </si>
  <si>
    <t>FCS (Family Court Svcs)</t>
  </si>
  <si>
    <t>DA ADMINISTRATION</t>
  </si>
  <si>
    <t>DA GENERAL SUPPORT</t>
  </si>
  <si>
    <t>Allen Vogt</t>
  </si>
  <si>
    <t>VICTIMS ASSISTANCE</t>
  </si>
  <si>
    <t>DA Division III</t>
  </si>
  <si>
    <t>UNIT D</t>
  </si>
  <si>
    <t>DA Division II</t>
  </si>
  <si>
    <t>DA Division I</t>
  </si>
  <si>
    <t>TSCC</t>
  </si>
  <si>
    <t>Classification &amp; Programs</t>
  </si>
  <si>
    <t>119/00/0347</t>
  </si>
  <si>
    <t>PSP (Pretrial Supervision)</t>
  </si>
  <si>
    <t>INTAKE</t>
  </si>
  <si>
    <t>Corrections</t>
  </si>
  <si>
    <t>Corrections Records</t>
  </si>
  <si>
    <t>Rebecca Child</t>
  </si>
  <si>
    <t>Classification</t>
  </si>
  <si>
    <t>Mary Lindstrand</t>
  </si>
  <si>
    <t>43600-GF</t>
  </si>
  <si>
    <t>43100-GF</t>
  </si>
  <si>
    <t>43040-GF</t>
  </si>
  <si>
    <t>Hilary Uren</t>
  </si>
  <si>
    <t>Public Health</t>
  </si>
  <si>
    <t>Equity Planning &amp; Strategy</t>
  </si>
  <si>
    <t>Community Epidemiology Services</t>
  </si>
  <si>
    <t>Samantha Kaan</t>
  </si>
  <si>
    <t>427 SW STARK</t>
  </si>
  <si>
    <t>428 SW STARK</t>
  </si>
  <si>
    <t>FSMP (Formal Supervised Misdemeanor)</t>
  </si>
  <si>
    <t>MTSW (West)</t>
  </si>
  <si>
    <t>Local Control</t>
  </si>
  <si>
    <t>Community Svc</t>
  </si>
  <si>
    <t>RST (Reduced Supervision)</t>
  </si>
  <si>
    <t>Change Ctr-LLC</t>
  </si>
  <si>
    <t>FSU (Family Svcs)</t>
  </si>
  <si>
    <t>MMP (Monitored Misdemeanor)</t>
  </si>
  <si>
    <t>Change Ctr-DRC</t>
  </si>
  <si>
    <t>Deb Ayo</t>
  </si>
  <si>
    <t>Jay Lee</t>
  </si>
  <si>
    <t>ADVSD</t>
  </si>
  <si>
    <t>ADVSD ADMINISTRATION</t>
  </si>
  <si>
    <t>Lars Fujisato</t>
  </si>
  <si>
    <t>M613</t>
  </si>
  <si>
    <t>167/01/105</t>
  </si>
  <si>
    <t>422 SW OAK</t>
  </si>
  <si>
    <t>JOINT OFFICE OF HOMELESS SERVICES</t>
  </si>
  <si>
    <t>A HOME FOR EVERYONE/JOINT OFFICE</t>
  </si>
  <si>
    <t>CARRIE YOUNG</t>
  </si>
  <si>
    <t>JOHS.AD.MC.NEW.CGF</t>
  </si>
  <si>
    <t>Family &amp; Youth Services</t>
  </si>
  <si>
    <t>Chris Kenney</t>
  </si>
  <si>
    <t>FYS DIVISION MANAGEMENT</t>
  </si>
  <si>
    <t>Nancy Culver</t>
  </si>
  <si>
    <t>Tobacco Retail Licensing</t>
  </si>
  <si>
    <t>41615-GF2</t>
  </si>
  <si>
    <t>Tobacco Prevention and Education</t>
  </si>
  <si>
    <t>Healthy Homes and Communities</t>
  </si>
  <si>
    <t>MTEA (MidCounty)</t>
  </si>
  <si>
    <t>1400 NE 68TH</t>
  </si>
  <si>
    <t>JJC Support</t>
  </si>
  <si>
    <t>Vector/Code Enforcement</t>
  </si>
  <si>
    <t>M323A</t>
  </si>
  <si>
    <t>313/00/0001</t>
  </si>
  <si>
    <t>HANSEN</t>
  </si>
  <si>
    <t>12240 NE GLISAN ST</t>
  </si>
  <si>
    <t>Executive</t>
  </si>
  <si>
    <t>Logistics</t>
  </si>
  <si>
    <t>Bryan White</t>
  </si>
  <si>
    <t>Inverness Jail</t>
  </si>
  <si>
    <t>Jose Martinez</t>
  </si>
  <si>
    <t>322/02</t>
  </si>
  <si>
    <t>Alba Zurita</t>
  </si>
  <si>
    <t>MICHAEL CROCKER</t>
  </si>
  <si>
    <t>M032</t>
  </si>
  <si>
    <t>DEBRA NEWTON</t>
  </si>
  <si>
    <t>5330 NE MLK BLVD.</t>
  </si>
  <si>
    <t>5331 NE MLK BLVD.</t>
  </si>
  <si>
    <t>Elizabeth Carroll</t>
  </si>
  <si>
    <t>Tamara Duncan</t>
  </si>
  <si>
    <t>44704-GF</t>
  </si>
  <si>
    <t>NORTH PORTLAND HC</t>
  </si>
  <si>
    <t>M033</t>
  </si>
  <si>
    <t>M323B</t>
  </si>
  <si>
    <t>327/01</t>
  </si>
  <si>
    <t>Penumbra Kelly</t>
  </si>
  <si>
    <t>4747 E BURNSIDE ST</t>
  </si>
  <si>
    <t>M323C</t>
  </si>
  <si>
    <t>4748 E BURNSIDE ST</t>
  </si>
  <si>
    <t>Concealed Handguns</t>
  </si>
  <si>
    <t>Francis Cop</t>
  </si>
  <si>
    <t>M323D</t>
  </si>
  <si>
    <t>4749 E BURNSIDE ST</t>
  </si>
  <si>
    <t>Alarms</t>
  </si>
  <si>
    <t>M323E</t>
  </si>
  <si>
    <t>4750 E BURNSIDE ST</t>
  </si>
  <si>
    <t>Enforcement Records</t>
  </si>
  <si>
    <t>M323F</t>
  </si>
  <si>
    <t>4751 E BURNSIDE ST</t>
  </si>
  <si>
    <t>Special Investigations</t>
  </si>
  <si>
    <t>Ned Walls</t>
  </si>
  <si>
    <t>M323G</t>
  </si>
  <si>
    <t>4752 E BURNSIDE ST</t>
  </si>
  <si>
    <t>Warrant Task Force</t>
  </si>
  <si>
    <t>Lars Snitker</t>
  </si>
  <si>
    <t>ADVSD LTC-MID COUNTY</t>
  </si>
  <si>
    <t>5404 SE WOODWARD</t>
  </si>
  <si>
    <t>Professional Plaza 102</t>
  </si>
  <si>
    <t>Gateway WIC</t>
  </si>
  <si>
    <t>M012</t>
  </si>
  <si>
    <t>Debra Newton</t>
  </si>
  <si>
    <t>MTGR (Gresham)</t>
  </si>
  <si>
    <t>409/02/0200</t>
  </si>
  <si>
    <t>ADVSD ADULT PROTECTIVE SERVICES</t>
  </si>
  <si>
    <t>Molly Steele</t>
  </si>
  <si>
    <t>M027</t>
  </si>
  <si>
    <t>425/00/RECORDS</t>
  </si>
  <si>
    <t>RECORDS</t>
  </si>
  <si>
    <t>M036</t>
  </si>
  <si>
    <t>437/02</t>
  </si>
  <si>
    <t>NE NFP, East NFP, CaCoon, Healthy Homes</t>
  </si>
  <si>
    <t>Rick Holt</t>
  </si>
  <si>
    <t>44711-GF</t>
  </si>
  <si>
    <t>Healthy Homes Asthma</t>
  </si>
  <si>
    <t>M029</t>
  </si>
  <si>
    <t>MEGAN NEILL</t>
  </si>
  <si>
    <t>44708-GF</t>
  </si>
  <si>
    <t>448/02/000</t>
  </si>
  <si>
    <t>PAULA WATARI</t>
  </si>
  <si>
    <t>JIM CLAYTON</t>
  </si>
  <si>
    <t>MTDV (Domestic Violence)</t>
  </si>
  <si>
    <t>488/03</t>
  </si>
  <si>
    <t>TRIAL - DISTRICT COURT</t>
  </si>
  <si>
    <t>Columbia Gorge Corporate Center</t>
  </si>
  <si>
    <t>Warehouse</t>
  </si>
  <si>
    <t>Steven Alexander</t>
  </si>
  <si>
    <t>Commissary</t>
  </si>
  <si>
    <t>DCJ Director</t>
  </si>
  <si>
    <t>Business Svcs</t>
  </si>
  <si>
    <t>CENTRAL HUMAN RESOURCES</t>
  </si>
  <si>
    <t>Central HR, Labor Relations, Talent Development, Class Comp</t>
  </si>
  <si>
    <t>503/03/350/MCSO</t>
  </si>
  <si>
    <t>Wanda Yantis</t>
  </si>
  <si>
    <t>Chris Voss</t>
  </si>
  <si>
    <t>COUNTY ATTORNEY</t>
  </si>
  <si>
    <t>JENNY MADKOUR</t>
  </si>
  <si>
    <t>Steve March</t>
  </si>
  <si>
    <t>Brenda Morgan</t>
  </si>
  <si>
    <t>BOARD CLERK</t>
  </si>
  <si>
    <t>LYNDA GROW</t>
  </si>
  <si>
    <t>NANCY BENNETT</t>
  </si>
  <si>
    <t>DISTRICT 1</t>
  </si>
  <si>
    <t>MEGAN BEYER</t>
  </si>
  <si>
    <t>DISTRICT 2</t>
  </si>
  <si>
    <t>MeeSeon Kwon</t>
  </si>
  <si>
    <t>DISTRICT 3</t>
  </si>
  <si>
    <t>MATTHEW LASHUA</t>
  </si>
  <si>
    <t>DISTRICT 4</t>
  </si>
  <si>
    <t>ERIC ZIMMERMAN</t>
  </si>
  <si>
    <t>COMMUNICATIONS OFFICE</t>
  </si>
  <si>
    <t>DAVE AUSTIN</t>
  </si>
  <si>
    <t>Troutdale Police Community Center</t>
  </si>
  <si>
    <t>Law Enforcement Administration</t>
  </si>
  <si>
    <t>Jason Gates</t>
  </si>
  <si>
    <t>M234</t>
  </si>
  <si>
    <t>527/200</t>
  </si>
  <si>
    <t>West Gresham Plaza</t>
  </si>
  <si>
    <t>2951 NW Division St. Gresham, OR 97030</t>
  </si>
  <si>
    <t>MHASD</t>
  </si>
  <si>
    <t>AMHI, RESIDENTIAL, EASA, SCHOOL-BASED MENTAL HEALTH</t>
  </si>
  <si>
    <t>SHAMEKKA PETERSON  OR JANICE LAWRENCE-SLOAN</t>
  </si>
  <si>
    <t>M351</t>
  </si>
  <si>
    <t>JOSEPH VALTIERRA</t>
  </si>
  <si>
    <t>DD10 ADM 48</t>
  </si>
  <si>
    <t>Postage Only</t>
  </si>
  <si>
    <t>DCHS Administration</t>
  </si>
  <si>
    <t>DCHS Human Services</t>
  </si>
  <si>
    <t>Regional Crisis Services</t>
  </si>
  <si>
    <t>4SA01-1</t>
  </si>
  <si>
    <t>LPSCC</t>
  </si>
  <si>
    <t>ABBEY STAMP</t>
  </si>
  <si>
    <t>LPSCC.SB1145</t>
  </si>
  <si>
    <t>STARS</t>
  </si>
  <si>
    <t>44503-GF</t>
  </si>
  <si>
    <t>Deferred Compensation</t>
  </si>
  <si>
    <t>DCHS Director's Offoce</t>
  </si>
  <si>
    <t>ADVSD LTC-TD</t>
  </si>
  <si>
    <t>ADSDIVLTCTDXIX</t>
  </si>
  <si>
    <t>ADVSD LTC West</t>
  </si>
  <si>
    <t>ADVSD Public Guardian</t>
  </si>
  <si>
    <t>MTNO (North)</t>
  </si>
  <si>
    <t>APU (Progs Unit)</t>
  </si>
  <si>
    <t>SUSTAINABILITY</t>
  </si>
  <si>
    <t>John Wasiutynski</t>
  </si>
  <si>
    <t>Detention Center</t>
  </si>
  <si>
    <t>Derrick Peterson</t>
  </si>
  <si>
    <t>M454</t>
  </si>
  <si>
    <t>M502</t>
  </si>
  <si>
    <t>JEFFERSON STATION</t>
  </si>
  <si>
    <t>1230 SW 1ST AVE, STE 300</t>
  </si>
  <si>
    <t>FPM</t>
  </si>
  <si>
    <t>CM&amp;D</t>
  </si>
  <si>
    <t>CP01.16.12.01.N</t>
  </si>
  <si>
    <t>Breastfeeding Peer Counseling Program</t>
  </si>
  <si>
    <t>OFFICE OF DIVERSITY &amp; EQUITY</t>
  </si>
  <si>
    <t>BEN DUNCAN</t>
  </si>
  <si>
    <t>Finance and Risk CFO</t>
  </si>
  <si>
    <t>Mike Waddell</t>
  </si>
  <si>
    <t xml:space="preserve">Payroll </t>
  </si>
  <si>
    <t>Sue Hall</t>
  </si>
  <si>
    <t>F&amp;R Purchasing</t>
  </si>
  <si>
    <t>HR Benefits</t>
  </si>
  <si>
    <t>F&amp;R Work Comp</t>
  </si>
  <si>
    <t>Customer #202257</t>
  </si>
  <si>
    <t>Customer #202253</t>
  </si>
  <si>
    <t>Customer #202255</t>
  </si>
  <si>
    <t>HD</t>
  </si>
  <si>
    <t>Overview</t>
  </si>
  <si>
    <t>Workbook Tab Contents</t>
  </si>
  <si>
    <t>FY 2018 to FY 2017                  % ∆</t>
  </si>
  <si>
    <t xml:space="preserve"> Special Delivery hours</t>
  </si>
  <si>
    <t xml:space="preserve"> Metered Postage</t>
  </si>
  <si>
    <t xml:space="preserve"> Vendor Charges + Permit Postage</t>
  </si>
  <si>
    <t xml:space="preserve"> Business Reply/CAPS Permit</t>
  </si>
  <si>
    <t xml:space="preserve"> UPS</t>
  </si>
  <si>
    <t xml:space="preserve"> Special Delivery</t>
  </si>
  <si>
    <t xml:space="preserve"> Metered Mail Count (estimate)</t>
  </si>
  <si>
    <t xml:space="preserve">Total Pass-Through </t>
  </si>
  <si>
    <t>External</t>
  </si>
  <si>
    <t>Department</t>
  </si>
  <si>
    <t>Total</t>
  </si>
  <si>
    <t>Fixed + Pass Through</t>
  </si>
  <si>
    <t>Description</t>
  </si>
  <si>
    <t>Volume Rate</t>
  </si>
  <si>
    <t xml:space="preserve"> Stop points</t>
  </si>
  <si>
    <t xml:space="preserve"> Mail Stop + Volume Rate</t>
  </si>
  <si>
    <t>Total for   (60460)</t>
  </si>
  <si>
    <t>FY 2018 to FY 2017 $ ∆</t>
  </si>
  <si>
    <t>Fixed</t>
  </si>
  <si>
    <t>Pass Through</t>
  </si>
  <si>
    <t>Total for (60460)</t>
  </si>
  <si>
    <t>FY 2018 Published Distribution Internal Service Charges</t>
  </si>
  <si>
    <t>Detail</t>
  </si>
  <si>
    <t>Total figure departments should budget for Distribution internal services in FY 2018 under Cost Element 60460 broken out into Fixed and Pass-Through.</t>
  </si>
  <si>
    <t>Detail to Summary Cross walk</t>
  </si>
  <si>
    <t>Summary</t>
  </si>
  <si>
    <t>Amount</t>
  </si>
  <si>
    <t>Volume Tiers</t>
  </si>
  <si>
    <t>Range
 (pieces)</t>
  </si>
  <si>
    <t>Tier</t>
  </si>
  <si>
    <t xml:space="preserve">Stop Point </t>
  </si>
  <si>
    <t>Hourly rate for non-standard deliveries.</t>
  </si>
  <si>
    <t xml:space="preserve">Special Delivery </t>
  </si>
  <si>
    <t>Annual fee for 1 stop point to recover costs.  This is the price of admission for having a stop, regardless of volume .</t>
  </si>
  <si>
    <t>Tier Rate</t>
  </si>
  <si>
    <t>Line information by mail stop "M-Code" with filters can be applied for departmental.</t>
  </si>
  <si>
    <r>
      <t xml:space="preserve">StopID                                                 </t>
    </r>
    <r>
      <rPr>
        <sz val="11"/>
        <rFont val="Calibri"/>
        <family val="2"/>
        <scheme val="minor"/>
      </rPr>
      <t xml:space="preserve"> (BLDG/FLR/SUITE)</t>
    </r>
  </si>
  <si>
    <r>
      <t xml:space="preserve">STOP BASE </t>
    </r>
    <r>
      <rPr>
        <sz val="11"/>
        <rFont val="Calibri"/>
        <family val="2"/>
        <scheme val="minor"/>
      </rPr>
      <t xml:space="preserve">   (stops / day)</t>
    </r>
  </si>
  <si>
    <r>
      <t>Stop</t>
    </r>
    <r>
      <rPr>
        <sz val="11"/>
        <rFont val="Calibri"/>
        <family val="2"/>
        <scheme val="minor"/>
      </rPr>
      <t xml:space="preserve"> </t>
    </r>
    <r>
      <rPr>
        <b/>
        <sz val="11"/>
        <rFont val="Calibri"/>
        <family val="2"/>
        <scheme val="minor"/>
      </rPr>
      <t xml:space="preserve">
Share % </t>
    </r>
    <r>
      <rPr>
        <sz val="11"/>
        <rFont val="Calibri"/>
        <family val="2"/>
        <scheme val="minor"/>
      </rPr>
      <t xml:space="preserve"> (% share of stop or pro-ration for partial yr)</t>
    </r>
  </si>
  <si>
    <r>
      <t>IO Volume</t>
    </r>
    <r>
      <rPr>
        <sz val="11"/>
        <rFont val="Calibri"/>
        <family val="2"/>
        <scheme val="minor"/>
      </rPr>
      <t xml:space="preserve">
(Y= Stop base #) (N=0)</t>
    </r>
  </si>
  <si>
    <r>
      <t>USPS PO Box Pick Up:
DWNTN 7th Ave</t>
    </r>
    <r>
      <rPr>
        <sz val="11"/>
        <rFont val="Calibri"/>
        <family val="2"/>
        <scheme val="minor"/>
      </rPr>
      <t xml:space="preserve"> 
(Y= Stop base #) (N=0)</t>
    </r>
  </si>
  <si>
    <r>
      <t xml:space="preserve">SBHC Medical
</t>
    </r>
    <r>
      <rPr>
        <sz val="11"/>
        <rFont val="Calibri"/>
        <family val="2"/>
        <scheme val="minor"/>
      </rPr>
      <t>(Y= Stop base #) (N=0)</t>
    </r>
  </si>
  <si>
    <r>
      <t>Total Stop Points</t>
    </r>
    <r>
      <rPr>
        <sz val="11"/>
        <rFont val="Calibri"/>
        <family val="2"/>
        <scheme val="minor"/>
      </rPr>
      <t xml:space="preserve"> (base+IO Vol+USPS+SBHC Med)</t>
    </r>
    <r>
      <rPr>
        <b/>
        <sz val="11"/>
        <rFont val="Calibri"/>
        <family val="2"/>
        <scheme val="minor"/>
      </rPr>
      <t xml:space="preserve">
</t>
    </r>
  </si>
  <si>
    <t>Contact</t>
  </si>
  <si>
    <t>Rates</t>
  </si>
  <si>
    <t>Annual Mail Stop and hourly special delivery charges and volume tier rates.</t>
  </si>
  <si>
    <r>
      <t>Annual Charge</t>
    </r>
    <r>
      <rPr>
        <sz val="11"/>
        <rFont val="Calibri"/>
        <family val="2"/>
        <scheme val="minor"/>
      </rPr>
      <t xml:space="preserve"> 
(Rate * Total Stop Points)</t>
    </r>
  </si>
  <si>
    <r>
      <t xml:space="preserve">TOTAL STOP       BASE 
</t>
    </r>
    <r>
      <rPr>
        <sz val="11"/>
        <rFont val="Calibri"/>
        <family val="2"/>
        <scheme val="minor"/>
      </rPr>
      <t>(K x L)</t>
    </r>
  </si>
  <si>
    <t>0-500</t>
  </si>
  <si>
    <t>501-1,000</t>
  </si>
  <si>
    <t>1,001-4,999</t>
  </si>
  <si>
    <t>5,000-9,999</t>
  </si>
  <si>
    <t>10,000-14,999</t>
  </si>
  <si>
    <t>15,000-19,999</t>
  </si>
  <si>
    <t>20,000-49,000</t>
  </si>
  <si>
    <t>50,000-99,999</t>
  </si>
  <si>
    <t>100,000+</t>
  </si>
  <si>
    <t xml:space="preserve">Summary Tab Column </t>
  </si>
  <si>
    <t>Detail Tab Column(s)</t>
  </si>
  <si>
    <t>Mail Stop + Volume Rate</t>
  </si>
  <si>
    <t>Annual Charge &amp; Annual Piece Charges</t>
  </si>
  <si>
    <t>Ascent Postage &amp; Parcels (large Ascent items processed by Metro Presort)</t>
  </si>
  <si>
    <t>Permit 5522 Postage &amp; Vendor Charges</t>
  </si>
  <si>
    <t>Vendor Charges + Permit Postage</t>
  </si>
  <si>
    <t>Business Reply/CAPS Permit</t>
  </si>
  <si>
    <t>UPS</t>
  </si>
  <si>
    <t>Special Delivery</t>
  </si>
  <si>
    <t>Special Delivery hours</t>
  </si>
  <si>
    <t>Metered Postage</t>
  </si>
  <si>
    <t>FY 2017 Adopted Distribution Internal Service Charges</t>
  </si>
  <si>
    <r>
      <t xml:space="preserve">This workbook contains Distribution's internal service charges for FY 2018 budget requests.
</t>
    </r>
    <r>
      <rPr>
        <b/>
        <sz val="11"/>
        <color theme="1"/>
        <rFont val="Calibri"/>
        <family val="2"/>
        <scheme val="minor"/>
      </rPr>
      <t>Please notify dca.budget@multco.us if you plan to budget a different amount and provide detail with explanation.</t>
    </r>
    <r>
      <rPr>
        <sz val="11"/>
        <color theme="1"/>
        <rFont val="Calibri"/>
        <family val="2"/>
        <scheme val="minor"/>
      </rPr>
      <t xml:space="preserve">  You may be directed to Distribution Division for follow up, however, the DCA Budget Hub should be the initial point of contact to better align DCA and client departments' budgets in the final submissions to the Budget Office.</t>
    </r>
  </si>
  <si>
    <t xml:space="preserve">USPS PO Box Pickup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</si>
</sst>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43" formatCode="_(* #,##0.00_);_(* \(#,##0.00\);_(* &quot;-&quot;??_);_(@_)"/>
    <numFmt numFmtId="164" formatCode="0.0000"/>
    <numFmt numFmtId="165" formatCode="&quot;$&quot;#,##0.000_);[Red]\(&quot;$&quot;#,##0.000\)"/>
    <numFmt numFmtId="166" formatCode="_(* #,##0_);_(* \(#,##0\);_(* &quot;-&quot;??_);_(@_)"/>
    <numFmt numFmtId="167" formatCode="_(&quot;$&quot;* #,##0_);_(&quot;$&quot;* \(#,##0\);_(&quot;$&quot;* &quot;-&quot;??_);_(@_)"/>
    <numFmt numFmtId="168" formatCode="0.0%"/>
  </numFmts>
  <fonts count="65"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2"/>
      <color theme="1"/>
      <name val="Arial"/>
      <family val="2"/>
    </font>
    <font>
      <b/>
      <sz val="18"/>
      <color theme="3"/>
      <name val="Cambria"/>
      <family val="2"/>
      <scheme val="major"/>
    </font>
    <font>
      <sz val="10"/>
      <name val="Courier"/>
      <family val="3"/>
    </font>
    <font>
      <sz val="12"/>
      <name val="Arial"/>
      <family val="2"/>
    </font>
    <font>
      <sz val="10"/>
      <name val="Arial"/>
      <family val="2"/>
    </font>
    <font>
      <sz val="11"/>
      <color theme="1"/>
      <name val="Calibri"/>
      <family val="2"/>
      <scheme val="minor"/>
    </font>
    <font>
      <sz val="11"/>
      <color theme="0"/>
      <name val="Calibri"/>
      <family val="2"/>
      <scheme val="minor"/>
    </font>
    <font>
      <sz val="11"/>
      <color indexed="9"/>
      <name val="Calibri"/>
      <family val="2"/>
    </font>
    <font>
      <sz val="11"/>
      <color rgb="FF9C0006"/>
      <name val="Calibri"/>
      <family val="2"/>
      <scheme val="minor"/>
    </font>
    <font>
      <sz val="11"/>
      <color indexed="20"/>
      <name val="Calibri"/>
      <family val="2"/>
    </font>
    <font>
      <b/>
      <sz val="11"/>
      <color rgb="FFFA7D00"/>
      <name val="Calibri"/>
      <family val="2"/>
      <scheme val="minor"/>
    </font>
    <font>
      <b/>
      <sz val="11"/>
      <color indexed="52"/>
      <name val="Calibri"/>
      <family val="2"/>
    </font>
    <font>
      <b/>
      <sz val="11"/>
      <color theme="0"/>
      <name val="Calibri"/>
      <family val="2"/>
      <scheme val="minor"/>
    </font>
    <font>
      <b/>
      <sz val="11"/>
      <color indexed="9"/>
      <name val="Calibri"/>
      <family val="2"/>
    </font>
    <font>
      <i/>
      <sz val="11"/>
      <color rgb="FF7F7F7F"/>
      <name val="Calibri"/>
      <family val="2"/>
      <scheme val="minor"/>
    </font>
    <font>
      <i/>
      <sz val="11"/>
      <color indexed="23"/>
      <name val="Calibri"/>
      <family val="2"/>
    </font>
    <font>
      <sz val="11"/>
      <color rgb="FF006100"/>
      <name val="Calibri"/>
      <family val="2"/>
      <scheme val="minor"/>
    </font>
    <font>
      <sz val="11"/>
      <color indexed="17"/>
      <name val="Calibri"/>
      <family val="2"/>
    </font>
    <font>
      <b/>
      <sz val="15"/>
      <color theme="3"/>
      <name val="Calibri"/>
      <family val="2"/>
      <scheme val="minor"/>
    </font>
    <font>
      <b/>
      <sz val="15"/>
      <color indexed="56"/>
      <name val="Calibri"/>
      <family val="2"/>
    </font>
    <font>
      <b/>
      <sz val="13"/>
      <color theme="3"/>
      <name val="Calibri"/>
      <family val="2"/>
      <scheme val="minor"/>
    </font>
    <font>
      <b/>
      <sz val="13"/>
      <color indexed="56"/>
      <name val="Calibri"/>
      <family val="2"/>
    </font>
    <font>
      <b/>
      <sz val="11"/>
      <color theme="3"/>
      <name val="Calibri"/>
      <family val="2"/>
      <scheme val="minor"/>
    </font>
    <font>
      <b/>
      <sz val="11"/>
      <color indexed="56"/>
      <name val="Calibri"/>
      <family val="2"/>
    </font>
    <font>
      <sz val="11"/>
      <color rgb="FF3F3F76"/>
      <name val="Calibri"/>
      <family val="2"/>
      <scheme val="minor"/>
    </font>
    <font>
      <sz val="11"/>
      <color indexed="62"/>
      <name val="Calibri"/>
      <family val="2"/>
    </font>
    <font>
      <sz val="11"/>
      <color rgb="FFFA7D00"/>
      <name val="Calibri"/>
      <family val="2"/>
      <scheme val="minor"/>
    </font>
    <font>
      <sz val="11"/>
      <color indexed="52"/>
      <name val="Calibri"/>
      <family val="2"/>
    </font>
    <font>
      <sz val="11"/>
      <color rgb="FF9C6500"/>
      <name val="Calibri"/>
      <family val="2"/>
      <scheme val="minor"/>
    </font>
    <font>
      <sz val="11"/>
      <color indexed="60"/>
      <name val="Calibri"/>
      <family val="2"/>
    </font>
    <font>
      <sz val="10"/>
      <name val="Arial"/>
      <family val="2"/>
    </font>
    <font>
      <b/>
      <sz val="11"/>
      <color rgb="FF3F3F3F"/>
      <name val="Calibri"/>
      <family val="2"/>
      <scheme val="minor"/>
    </font>
    <font>
      <b/>
      <sz val="11"/>
      <color indexed="63"/>
      <name val="Calibri"/>
      <family val="2"/>
    </font>
    <font>
      <b/>
      <sz val="18"/>
      <color indexed="56"/>
      <name val="Cambria"/>
      <family val="2"/>
    </font>
    <font>
      <b/>
      <sz val="11"/>
      <color theme="1"/>
      <name val="Calibri"/>
      <family val="2"/>
      <scheme val="minor"/>
    </font>
    <font>
      <b/>
      <sz val="11"/>
      <color indexed="8"/>
      <name val="Calibri"/>
      <family val="2"/>
    </font>
    <font>
      <sz val="11"/>
      <color rgb="FFFF0000"/>
      <name val="Calibri"/>
      <family val="2"/>
      <scheme val="minor"/>
    </font>
    <font>
      <sz val="11"/>
      <color indexed="10"/>
      <name val="Calibri"/>
      <family val="2"/>
    </font>
    <font>
      <sz val="10"/>
      <color rgb="FF000000"/>
      <name val="Arial"/>
      <family val="2"/>
    </font>
    <font>
      <b/>
      <sz val="16"/>
      <color theme="1"/>
      <name val="Calibri"/>
      <family val="2"/>
      <scheme val="minor"/>
    </font>
    <font>
      <sz val="12"/>
      <color theme="1"/>
      <name val="Calibri"/>
      <family val="2"/>
      <scheme val="minor"/>
    </font>
    <font>
      <sz val="12"/>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b/>
      <sz val="12"/>
      <color theme="1"/>
      <name val="Calibri"/>
      <family val="2"/>
      <scheme val="minor"/>
    </font>
    <font>
      <i/>
      <sz val="11"/>
      <color theme="1"/>
      <name val="Calibri"/>
      <family val="2"/>
      <scheme val="minor"/>
    </font>
    <font>
      <sz val="11"/>
      <name val="Arial"/>
      <family val="2"/>
    </font>
    <font>
      <sz val="12"/>
      <color theme="0"/>
      <name val="Calibri"/>
      <family val="2"/>
      <scheme val="minor"/>
    </font>
    <font>
      <b/>
      <sz val="16"/>
      <name val="Calibri"/>
      <family val="2"/>
      <scheme val="minor"/>
    </font>
    <font>
      <b/>
      <sz val="14"/>
      <name val="Calibri"/>
      <family val="2"/>
      <scheme val="minor"/>
    </font>
    <font>
      <u/>
      <sz val="12"/>
      <color theme="1"/>
      <name val="Calibri"/>
      <family val="2"/>
      <scheme val="minor"/>
    </font>
    <font>
      <sz val="10"/>
      <color theme="1"/>
      <name val="Calibri"/>
      <family val="2"/>
      <scheme val="minor"/>
    </font>
    <font>
      <i/>
      <sz val="10"/>
      <name val="Calibri"/>
      <family val="2"/>
      <scheme val="minor"/>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51"/>
        <bgColor indexed="64"/>
      </patternFill>
    </fill>
    <fill>
      <patternFill patternType="solid">
        <fgColor rgb="FFCC99FF"/>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indexed="50"/>
        <bgColor indexed="64"/>
      </patternFill>
    </fill>
    <fill>
      <patternFill patternType="solid">
        <fgColor theme="3"/>
        <bgColor indexed="64"/>
      </patternFill>
    </fill>
    <fill>
      <patternFill patternType="solid">
        <fgColor theme="0"/>
        <bgColor indexed="64"/>
      </patternFill>
    </fill>
    <fill>
      <patternFill patternType="solid">
        <fgColor theme="4" tint="0.59999389629810485"/>
        <bgColor indexed="64"/>
      </patternFill>
    </fill>
    <fill>
      <patternFill patternType="solid">
        <fgColor rgb="FF1F497D"/>
        <bgColor indexed="64"/>
      </patternFill>
    </fill>
    <fill>
      <patternFill patternType="solid">
        <fgColor theme="3" tint="0.79998168889431442"/>
        <bgColor indexed="64"/>
      </patternFill>
    </fill>
    <fill>
      <patternFill patternType="solid">
        <fgColor rgb="FF0070C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rgb="FF000000"/>
      </right>
      <top/>
      <bottom style="thin">
        <color rgb="FF000000"/>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s>
  <cellStyleXfs count="277">
    <xf numFmtId="0" fontId="0" fillId="0" borderId="0"/>
    <xf numFmtId="44" fontId="10" fillId="0" borderId="0" applyFont="0" applyFill="0" applyBorder="0" applyAlignment="0" applyProtection="0"/>
    <xf numFmtId="0" fontId="12" fillId="0" borderId="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5" fillId="0" borderId="0"/>
    <xf numFmtId="0" fontId="12" fillId="0" borderId="0"/>
    <xf numFmtId="0" fontId="14"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6" fillId="12"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29" borderId="0" applyNumberFormat="0" applyBorder="0" applyAlignment="0" applyProtection="0"/>
    <xf numFmtId="0" fontId="18" fillId="3"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8" fillId="3" borderId="0" applyNumberFormat="0" applyBorder="0" applyAlignment="0" applyProtection="0"/>
    <xf numFmtId="0" fontId="20" fillId="6" borderId="4" applyNumberFormat="0" applyAlignment="0" applyProtection="0"/>
    <xf numFmtId="0" fontId="21" fillId="49" borderId="11" applyNumberFormat="0" applyAlignment="0" applyProtection="0"/>
    <xf numFmtId="0" fontId="21" fillId="49" borderId="11" applyNumberFormat="0" applyAlignment="0" applyProtection="0"/>
    <xf numFmtId="0" fontId="20" fillId="6" borderId="4" applyNumberFormat="0" applyAlignment="0" applyProtection="0"/>
    <xf numFmtId="0" fontId="22" fillId="7" borderId="7" applyNumberFormat="0" applyAlignment="0" applyProtection="0"/>
    <xf numFmtId="0" fontId="23" fillId="50" borderId="12" applyNumberFormat="0" applyAlignment="0" applyProtection="0"/>
    <xf numFmtId="0" fontId="23" fillId="50" borderId="12" applyNumberFormat="0" applyAlignment="0" applyProtection="0"/>
    <xf numFmtId="0" fontId="22" fillId="7" borderId="7" applyNumberFormat="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2"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6" fillId="2" borderId="0" applyNumberFormat="0" applyBorder="0" applyAlignment="0" applyProtection="0"/>
    <xf numFmtId="0" fontId="28" fillId="0" borderId="1"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8" fillId="0" borderId="1" applyNumberFormat="0" applyFill="0" applyAlignment="0" applyProtection="0"/>
    <xf numFmtId="0" fontId="30" fillId="0" borderId="2"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30" fillId="0" borderId="2" applyNumberFormat="0" applyFill="0" applyAlignment="0" applyProtection="0"/>
    <xf numFmtId="0" fontId="32" fillId="0" borderId="3"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4" fillId="5" borderId="4" applyNumberFormat="0" applyAlignment="0" applyProtection="0"/>
    <xf numFmtId="0" fontId="35" fillId="52" borderId="11" applyNumberFormat="0" applyAlignment="0" applyProtection="0"/>
    <xf numFmtId="0" fontId="35" fillId="52" borderId="11" applyNumberFormat="0" applyAlignment="0" applyProtection="0"/>
    <xf numFmtId="0" fontId="34" fillId="5" borderId="4" applyNumberFormat="0" applyAlignment="0" applyProtection="0"/>
    <xf numFmtId="0" fontId="36" fillId="0" borderId="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6" fillId="0" borderId="6" applyNumberFormat="0" applyFill="0" applyAlignment="0" applyProtection="0"/>
    <xf numFmtId="0" fontId="38" fillId="4"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8" fillId="4" borderId="0" applyNumberFormat="0" applyBorder="0" applyAlignment="0" applyProtection="0"/>
    <xf numFmtId="0" fontId="15" fillId="0" borderId="0"/>
    <xf numFmtId="0" fontId="15" fillId="0" borderId="0"/>
    <xf numFmtId="0" fontId="4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5" fillId="0" borderId="0"/>
    <xf numFmtId="0" fontId="14" fillId="0" borderId="0"/>
    <xf numFmtId="0" fontId="15" fillId="0" borderId="0"/>
    <xf numFmtId="0" fontId="13" fillId="0" borderId="0"/>
    <xf numFmtId="0" fontId="15" fillId="8" borderId="8" applyNumberFormat="0" applyFont="0" applyAlignment="0" applyProtection="0"/>
    <xf numFmtId="0" fontId="15" fillId="8" borderId="8" applyNumberFormat="0" applyFont="0" applyAlignment="0" applyProtection="0"/>
    <xf numFmtId="0" fontId="15" fillId="8" borderId="8" applyNumberFormat="0" applyFont="0" applyAlignment="0" applyProtection="0"/>
    <xf numFmtId="0" fontId="14" fillId="54" borderId="17" applyNumberFormat="0" applyFont="0" applyAlignment="0" applyProtection="0"/>
    <xf numFmtId="0" fontId="15" fillId="8" borderId="8" applyNumberFormat="0" applyFont="0" applyAlignment="0" applyProtection="0"/>
    <xf numFmtId="0" fontId="41" fillId="6" borderId="5" applyNumberFormat="0" applyAlignment="0" applyProtection="0"/>
    <xf numFmtId="0" fontId="42" fillId="49" borderId="18" applyNumberFormat="0" applyAlignment="0" applyProtection="0"/>
    <xf numFmtId="0" fontId="42" fillId="49" borderId="18" applyNumberFormat="0" applyAlignment="0" applyProtection="0"/>
    <xf numFmtId="0" fontId="41" fillId="6" borderId="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0" fontId="11"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19" applyNumberFormat="0" applyFill="0" applyAlignment="0" applyProtection="0"/>
    <xf numFmtId="0" fontId="45" fillId="0" borderId="19" applyNumberFormat="0" applyFill="0" applyAlignment="0" applyProtection="0"/>
    <xf numFmtId="0" fontId="44" fillId="0" borderId="9"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43" fontId="10" fillId="0" borderId="0" applyFont="0" applyFill="0" applyBorder="0" applyAlignment="0" applyProtection="0"/>
    <xf numFmtId="44" fontId="9" fillId="0" borderId="0" applyFont="0" applyFill="0" applyBorder="0" applyAlignment="0" applyProtection="0"/>
    <xf numFmtId="9" fontId="10" fillId="0" borderId="0" applyFont="0" applyFill="0" applyBorder="0" applyAlignment="0" applyProtection="0"/>
    <xf numFmtId="0" fontId="8" fillId="0" borderId="0"/>
    <xf numFmtId="0" fontId="14" fillId="0" borderId="0"/>
    <xf numFmtId="44" fontId="8" fillId="0" borderId="0" applyFont="0" applyFill="0" applyBorder="0" applyAlignment="0" applyProtection="0"/>
    <xf numFmtId="0" fontId="7" fillId="0" borderId="0"/>
    <xf numFmtId="44" fontId="8" fillId="0" borderId="0" applyFont="0" applyFill="0" applyBorder="0" applyAlignment="0" applyProtection="0"/>
    <xf numFmtId="0" fontId="48" fillId="0" borderId="0"/>
    <xf numFmtId="0" fontId="8" fillId="0" borderId="0"/>
    <xf numFmtId="43" fontId="6" fillId="0" borderId="0" applyFont="0" applyFill="0" applyBorder="0" applyAlignment="0" applyProtection="0"/>
    <xf numFmtId="0" fontId="8" fillId="0" borderId="0"/>
    <xf numFmtId="0" fontId="4" fillId="0" borderId="0"/>
  </cellStyleXfs>
  <cellXfs count="170">
    <xf numFmtId="0" fontId="0" fillId="0" borderId="0" xfId="0"/>
    <xf numFmtId="166" fontId="14" fillId="0" borderId="0" xfId="3" applyNumberFormat="1" applyFont="1" applyAlignment="1">
      <alignment horizontal="center" vertical="top"/>
    </xf>
    <xf numFmtId="166" fontId="5" fillId="0" borderId="0" xfId="264" applyNumberFormat="1" applyFont="1" applyAlignment="1">
      <alignment horizontal="center"/>
    </xf>
    <xf numFmtId="0" fontId="5" fillId="0" borderId="0" xfId="0" applyFont="1"/>
    <xf numFmtId="0" fontId="5" fillId="0" borderId="0" xfId="0" applyFont="1" applyAlignment="1">
      <alignment horizontal="left"/>
    </xf>
    <xf numFmtId="1" fontId="5" fillId="0" borderId="0" xfId="0" applyNumberFormat="1" applyFont="1" applyAlignment="1">
      <alignment horizontal="left"/>
    </xf>
    <xf numFmtId="0" fontId="5" fillId="0" borderId="0" xfId="0" applyFont="1" applyAlignment="1">
      <alignment horizontal="center"/>
    </xf>
    <xf numFmtId="8" fontId="5" fillId="0" borderId="0" xfId="0" applyNumberFormat="1" applyFont="1" applyAlignment="1">
      <alignment horizontal="center"/>
    </xf>
    <xf numFmtId="167" fontId="5" fillId="0" borderId="0" xfId="1" applyNumberFormat="1" applyFont="1" applyAlignment="1">
      <alignment horizontal="center"/>
    </xf>
    <xf numFmtId="43" fontId="5" fillId="0" borderId="0" xfId="264" applyFont="1" applyAlignment="1">
      <alignment horizontal="center"/>
    </xf>
    <xf numFmtId="44" fontId="5" fillId="0" borderId="0" xfId="1" applyFont="1" applyAlignment="1">
      <alignment horizontal="center"/>
    </xf>
    <xf numFmtId="3" fontId="5" fillId="0" borderId="0" xfId="0" applyNumberFormat="1" applyFont="1" applyAlignment="1">
      <alignment horizontal="center"/>
    </xf>
    <xf numFmtId="165" fontId="5" fillId="0" borderId="0" xfId="0" applyNumberFormat="1" applyFont="1" applyAlignment="1">
      <alignment horizontal="center"/>
    </xf>
    <xf numFmtId="44" fontId="5" fillId="0" borderId="0" xfId="0" applyNumberFormat="1" applyFont="1" applyAlignment="1">
      <alignment horizontal="center"/>
    </xf>
    <xf numFmtId="8" fontId="5" fillId="0" borderId="0" xfId="0" applyNumberFormat="1" applyFont="1" applyAlignment="1">
      <alignment horizontal="right"/>
    </xf>
    <xf numFmtId="9" fontId="5" fillId="0" borderId="0" xfId="266" applyFont="1" applyAlignment="1">
      <alignment horizontal="right"/>
    </xf>
    <xf numFmtId="44" fontId="5" fillId="0" borderId="0" xfId="266" applyNumberFormat="1" applyFont="1" applyAlignment="1">
      <alignment horizontal="right"/>
    </xf>
    <xf numFmtId="10" fontId="5" fillId="0" borderId="0" xfId="266" applyNumberFormat="1" applyFont="1" applyAlignment="1">
      <alignment horizontal="right"/>
    </xf>
    <xf numFmtId="167" fontId="5" fillId="0" borderId="0" xfId="1" applyNumberFormat="1" applyFont="1"/>
    <xf numFmtId="43" fontId="5" fillId="0" borderId="0" xfId="264" applyFont="1"/>
    <xf numFmtId="166" fontId="5" fillId="0" borderId="0" xfId="0" applyNumberFormat="1" applyFont="1" applyAlignment="1">
      <alignment horizontal="center"/>
    </xf>
    <xf numFmtId="167" fontId="5" fillId="0" borderId="0" xfId="0" applyNumberFormat="1" applyFont="1" applyAlignment="1">
      <alignment horizontal="center"/>
    </xf>
    <xf numFmtId="0" fontId="49" fillId="57" borderId="0" xfId="0" applyFont="1" applyFill="1"/>
    <xf numFmtId="0" fontId="0" fillId="57" borderId="0" xfId="0" applyFill="1"/>
    <xf numFmtId="0" fontId="3" fillId="57" borderId="0" xfId="0" applyFont="1" applyFill="1" applyBorder="1"/>
    <xf numFmtId="168" fontId="53" fillId="57" borderId="0" xfId="266" applyNumberFormat="1" applyFont="1" applyFill="1" applyBorder="1"/>
    <xf numFmtId="0" fontId="50" fillId="57" borderId="0" xfId="0" applyFont="1" applyFill="1" applyBorder="1"/>
    <xf numFmtId="0" fontId="50" fillId="57" borderId="0" xfId="0" applyFont="1" applyFill="1"/>
    <xf numFmtId="167" fontId="50" fillId="57" borderId="0" xfId="0" applyNumberFormat="1" applyFont="1" applyFill="1" applyBorder="1"/>
    <xf numFmtId="0" fontId="50" fillId="0" borderId="0" xfId="0" applyFont="1"/>
    <xf numFmtId="0" fontId="56" fillId="0" borderId="0" xfId="0" applyFont="1"/>
    <xf numFmtId="0" fontId="0" fillId="57" borderId="0" xfId="0" applyFill="1" applyAlignment="1">
      <alignment vertical="top"/>
    </xf>
    <xf numFmtId="0" fontId="3" fillId="57" borderId="0" xfId="0" applyFont="1" applyFill="1"/>
    <xf numFmtId="166" fontId="57" fillId="57" borderId="0" xfId="264" applyNumberFormat="1" applyFont="1" applyFill="1" applyBorder="1"/>
    <xf numFmtId="0" fontId="49" fillId="57" borderId="0" xfId="0" applyFont="1" applyFill="1" applyBorder="1"/>
    <xf numFmtId="0" fontId="54" fillId="0" borderId="10" xfId="0" applyFont="1" applyFill="1" applyBorder="1"/>
    <xf numFmtId="0" fontId="54" fillId="0" borderId="10" xfId="8" applyFont="1" applyFill="1" applyBorder="1" applyAlignment="1" applyProtection="1">
      <alignment horizontal="left"/>
    </xf>
    <xf numFmtId="0" fontId="54" fillId="0" borderId="10" xfId="2" applyFont="1" applyFill="1" applyBorder="1" applyAlignment="1" applyProtection="1">
      <alignment wrapText="1"/>
    </xf>
    <xf numFmtId="0" fontId="54" fillId="0" borderId="10" xfId="2" applyFont="1" applyFill="1" applyBorder="1" applyAlignment="1" applyProtection="1">
      <alignment horizontal="left"/>
    </xf>
    <xf numFmtId="0" fontId="54" fillId="0" borderId="10" xfId="7" applyFont="1" applyFill="1" applyBorder="1" applyAlignment="1">
      <alignment horizontal="left" wrapText="1"/>
    </xf>
    <xf numFmtId="0" fontId="54" fillId="0" borderId="10" xfId="2" applyFont="1" applyFill="1" applyBorder="1" applyAlignment="1" applyProtection="1">
      <alignment horizontal="left" wrapText="1"/>
    </xf>
    <xf numFmtId="0" fontId="54" fillId="0" borderId="10" xfId="2" applyFont="1" applyFill="1" applyBorder="1" applyAlignment="1" applyProtection="1">
      <alignment horizontal="left" vertical="center" wrapText="1"/>
    </xf>
    <xf numFmtId="0" fontId="54" fillId="0" borderId="10" xfId="8" applyNumberFormat="1" applyFont="1" applyFill="1" applyBorder="1" applyAlignment="1" applyProtection="1">
      <alignment horizontal="left"/>
    </xf>
    <xf numFmtId="43" fontId="54" fillId="0" borderId="10" xfId="264" applyFont="1" applyFill="1" applyBorder="1" applyAlignment="1" applyProtection="1">
      <alignment horizontal="right" vertical="center" wrapText="1"/>
      <protection locked="0"/>
    </xf>
    <xf numFmtId="168" fontId="54" fillId="0" borderId="10" xfId="266" applyNumberFormat="1" applyFont="1" applyFill="1" applyBorder="1" applyAlignment="1" applyProtection="1">
      <alignment horizontal="right" vertical="center" wrapText="1"/>
    </xf>
    <xf numFmtId="43" fontId="54" fillId="0" borderId="10" xfId="264" applyFont="1" applyFill="1" applyBorder="1" applyAlignment="1" applyProtection="1">
      <alignment horizontal="center" vertical="center" wrapText="1"/>
    </xf>
    <xf numFmtId="43" fontId="54" fillId="0" borderId="10" xfId="264" applyFont="1" applyFill="1" applyBorder="1" applyAlignment="1" applyProtection="1">
      <alignment horizontal="right" vertical="center" wrapText="1"/>
    </xf>
    <xf numFmtId="167" fontId="55" fillId="0" borderId="10" xfId="1" applyNumberFormat="1" applyFont="1" applyFill="1" applyBorder="1" applyAlignment="1" applyProtection="1">
      <alignment horizontal="right" vertical="center" wrapText="1"/>
    </xf>
    <xf numFmtId="44" fontId="54" fillId="0" borderId="10" xfId="1" applyFont="1" applyFill="1" applyBorder="1" applyAlignment="1" applyProtection="1">
      <alignment horizontal="right" vertical="center" wrapText="1"/>
    </xf>
    <xf numFmtId="167" fontId="54" fillId="0" borderId="10" xfId="1" applyNumberFormat="1" applyFont="1" applyFill="1" applyBorder="1" applyAlignment="1" applyProtection="1">
      <alignment horizontal="right" vertical="center" wrapText="1"/>
    </xf>
    <xf numFmtId="166" fontId="54" fillId="0" borderId="10" xfId="264" applyNumberFormat="1" applyFont="1" applyFill="1" applyBorder="1" applyAlignment="1">
      <alignment horizontal="right"/>
    </xf>
    <xf numFmtId="43" fontId="54" fillId="0" borderId="10" xfId="264" applyFont="1" applyFill="1" applyBorder="1" applyAlignment="1">
      <alignment horizontal="right"/>
    </xf>
    <xf numFmtId="167" fontId="54" fillId="0" borderId="10" xfId="1" applyNumberFormat="1" applyFont="1" applyFill="1" applyBorder="1" applyAlignment="1">
      <alignment horizontal="right"/>
    </xf>
    <xf numFmtId="0" fontId="54" fillId="0" borderId="10" xfId="2" applyNumberFormat="1" applyFont="1" applyFill="1" applyBorder="1" applyAlignment="1" applyProtection="1">
      <alignment horizontal="left" wrapText="1"/>
    </xf>
    <xf numFmtId="0" fontId="54" fillId="0" borderId="10" xfId="0" applyFont="1" applyFill="1" applyBorder="1" applyAlignment="1">
      <alignment horizontal="left"/>
    </xf>
    <xf numFmtId="0" fontId="54" fillId="0" borderId="20" xfId="2" applyFont="1" applyFill="1" applyBorder="1" applyAlignment="1" applyProtection="1">
      <alignment horizontal="left" wrapText="1"/>
    </xf>
    <xf numFmtId="0" fontId="54" fillId="0" borderId="20" xfId="2" applyFont="1" applyFill="1" applyBorder="1" applyAlignment="1" applyProtection="1">
      <alignment wrapText="1"/>
    </xf>
    <xf numFmtId="0" fontId="54" fillId="0" borderId="20" xfId="7" applyFont="1" applyFill="1" applyBorder="1" applyAlignment="1">
      <alignment horizontal="left" wrapText="1"/>
    </xf>
    <xf numFmtId="0" fontId="54" fillId="0" borderId="20" xfId="0" applyFont="1" applyFill="1" applyBorder="1" applyAlignment="1">
      <alignment horizontal="left"/>
    </xf>
    <xf numFmtId="0" fontId="54" fillId="0" borderId="20" xfId="2" applyFont="1" applyFill="1" applyBorder="1" applyAlignment="1" applyProtection="1">
      <alignment horizontal="left" vertical="center" wrapText="1"/>
    </xf>
    <xf numFmtId="9" fontId="51" fillId="0" borderId="0" xfId="0" applyNumberFormat="1" applyFont="1" applyFill="1" applyBorder="1"/>
    <xf numFmtId="0" fontId="54" fillId="0" borderId="10" xfId="0" applyFont="1" applyFill="1" applyBorder="1" applyAlignment="1"/>
    <xf numFmtId="0" fontId="54" fillId="0" borderId="10" xfId="6" applyNumberFormat="1" applyFont="1" applyFill="1" applyBorder="1" applyAlignment="1">
      <alignment horizontal="left"/>
    </xf>
    <xf numFmtId="49" fontId="54" fillId="0" borderId="10" xfId="2" applyNumberFormat="1" applyFont="1" applyFill="1" applyBorder="1" applyAlignment="1" applyProtection="1">
      <alignment horizontal="left" wrapText="1"/>
    </xf>
    <xf numFmtId="0" fontId="54" fillId="0" borderId="10" xfId="2" applyFont="1" applyFill="1" applyBorder="1" applyAlignment="1" applyProtection="1"/>
    <xf numFmtId="168" fontId="54" fillId="0" borderId="10" xfId="266" applyNumberFormat="1" applyFont="1" applyFill="1" applyBorder="1" applyAlignment="1" applyProtection="1">
      <alignment horizontal="right" vertical="center" wrapText="1"/>
      <protection locked="0"/>
    </xf>
    <xf numFmtId="43" fontId="54" fillId="0" borderId="10" xfId="264" applyFont="1" applyFill="1" applyBorder="1" applyAlignment="1" applyProtection="1">
      <alignment horizontal="center" vertical="center" wrapText="1"/>
      <protection locked="0"/>
    </xf>
    <xf numFmtId="0" fontId="54" fillId="0" borderId="10" xfId="0" applyFont="1" applyFill="1" applyBorder="1" applyAlignment="1" applyProtection="1">
      <alignment horizontal="left"/>
    </xf>
    <xf numFmtId="0" fontId="54" fillId="0" borderId="10" xfId="0" applyFont="1" applyFill="1" applyBorder="1" applyAlignment="1">
      <alignment horizontal="left" wrapText="1"/>
    </xf>
    <xf numFmtId="49" fontId="53" fillId="33" borderId="10" xfId="2" applyNumberFormat="1" applyFont="1" applyFill="1" applyBorder="1" applyAlignment="1" applyProtection="1">
      <alignment horizontal="center" vertical="top" wrapText="1"/>
    </xf>
    <xf numFmtId="0" fontId="53" fillId="33" borderId="10" xfId="2" applyFont="1" applyFill="1" applyBorder="1" applyAlignment="1" applyProtection="1">
      <alignment horizontal="center" vertical="top" wrapText="1"/>
    </xf>
    <xf numFmtId="0" fontId="53" fillId="34" borderId="10" xfId="2" applyFont="1" applyFill="1" applyBorder="1" applyAlignment="1" applyProtection="1">
      <alignment horizontal="center" vertical="top" wrapText="1"/>
    </xf>
    <xf numFmtId="0" fontId="53" fillId="35" borderId="10" xfId="5" applyFont="1" applyFill="1" applyBorder="1" applyAlignment="1" applyProtection="1">
      <alignment horizontal="center" vertical="top" wrapText="1"/>
    </xf>
    <xf numFmtId="164" fontId="53" fillId="36" borderId="10" xfId="2" applyNumberFormat="1" applyFont="1" applyFill="1" applyBorder="1" applyAlignment="1" applyProtection="1">
      <alignment horizontal="center" vertical="top" wrapText="1"/>
    </xf>
    <xf numFmtId="164" fontId="53" fillId="37" borderId="10" xfId="2" applyNumberFormat="1" applyFont="1" applyFill="1" applyBorder="1" applyAlignment="1" applyProtection="1">
      <alignment horizontal="center" vertical="top" wrapText="1"/>
    </xf>
    <xf numFmtId="164" fontId="53" fillId="36" borderId="10" xfId="2" quotePrefix="1" applyNumberFormat="1" applyFont="1" applyFill="1" applyBorder="1" applyAlignment="1" applyProtection="1">
      <alignment horizontal="center" vertical="top" wrapText="1"/>
    </xf>
    <xf numFmtId="8" fontId="53" fillId="55" borderId="10" xfId="2" applyNumberFormat="1" applyFont="1" applyFill="1" applyBorder="1" applyAlignment="1" applyProtection="1">
      <alignment horizontal="center" vertical="top" wrapText="1"/>
    </xf>
    <xf numFmtId="8" fontId="22" fillId="56" borderId="10" xfId="2" applyNumberFormat="1" applyFont="1" applyFill="1" applyBorder="1" applyAlignment="1" applyProtection="1">
      <alignment horizontal="center" vertical="top" wrapText="1"/>
    </xf>
    <xf numFmtId="8" fontId="22" fillId="56" borderId="10" xfId="1" applyNumberFormat="1" applyFont="1" applyFill="1" applyBorder="1" applyAlignment="1">
      <alignment horizontal="center" vertical="top" wrapText="1"/>
    </xf>
    <xf numFmtId="43" fontId="22" fillId="56" borderId="10" xfId="264" applyFont="1" applyFill="1" applyBorder="1" applyAlignment="1">
      <alignment horizontal="center" vertical="top" wrapText="1"/>
    </xf>
    <xf numFmtId="8" fontId="22" fillId="56" borderId="10" xfId="0" applyNumberFormat="1" applyFont="1" applyFill="1" applyBorder="1" applyAlignment="1">
      <alignment horizontal="center" vertical="top" wrapText="1"/>
    </xf>
    <xf numFmtId="3" fontId="22" fillId="56" borderId="10" xfId="6" applyNumberFormat="1" applyFont="1" applyFill="1" applyBorder="1" applyAlignment="1">
      <alignment horizontal="center" vertical="top" wrapText="1"/>
    </xf>
    <xf numFmtId="165" fontId="22" fillId="56" borderId="10" xfId="0" applyNumberFormat="1" applyFont="1" applyFill="1" applyBorder="1" applyAlignment="1">
      <alignment horizontal="center" vertical="top" wrapText="1"/>
    </xf>
    <xf numFmtId="0" fontId="58" fillId="0" borderId="0" xfId="0" applyFont="1" applyAlignment="1">
      <alignment horizontal="center" vertical="top"/>
    </xf>
    <xf numFmtId="0" fontId="22" fillId="59" borderId="10" xfId="2" applyFont="1" applyFill="1" applyBorder="1" applyAlignment="1" applyProtection="1">
      <alignment horizontal="center" vertical="top" wrapText="1"/>
    </xf>
    <xf numFmtId="0" fontId="59" fillId="59" borderId="31" xfId="0" applyFont="1" applyFill="1" applyBorder="1" applyAlignment="1">
      <alignment horizontal="center"/>
    </xf>
    <xf numFmtId="0" fontId="59" fillId="59" borderId="32" xfId="0" applyFont="1" applyFill="1" applyBorder="1" applyAlignment="1">
      <alignment horizontal="center" vertical="center"/>
    </xf>
    <xf numFmtId="0" fontId="50" fillId="0" borderId="0" xfId="0" applyFont="1" applyAlignment="1">
      <alignment horizontal="left"/>
    </xf>
    <xf numFmtId="0" fontId="22" fillId="56" borderId="33" xfId="193" applyFont="1" applyFill="1" applyBorder="1" applyAlignment="1">
      <alignment horizontal="center" vertical="center" wrapText="1"/>
    </xf>
    <xf numFmtId="0" fontId="16" fillId="56" borderId="21" xfId="0" applyFont="1" applyFill="1" applyBorder="1" applyAlignment="1">
      <alignment horizontal="right"/>
    </xf>
    <xf numFmtId="167" fontId="16" fillId="56" borderId="21" xfId="271" applyNumberFormat="1" applyFont="1" applyFill="1" applyBorder="1"/>
    <xf numFmtId="168" fontId="16" fillId="56" borderId="21" xfId="266" applyNumberFormat="1" applyFont="1" applyFill="1" applyBorder="1"/>
    <xf numFmtId="166" fontId="16" fillId="56" borderId="21" xfId="264" applyNumberFormat="1" applyFont="1" applyFill="1" applyBorder="1" applyAlignment="1">
      <alignment horizontal="right"/>
    </xf>
    <xf numFmtId="43" fontId="16" fillId="56" borderId="21" xfId="264" applyFont="1" applyFill="1" applyBorder="1" applyAlignment="1">
      <alignment horizontal="right"/>
    </xf>
    <xf numFmtId="0" fontId="22" fillId="56" borderId="21" xfId="0" applyFont="1" applyFill="1" applyBorder="1" applyAlignment="1">
      <alignment horizontal="center" vertical="top" wrapText="1"/>
    </xf>
    <xf numFmtId="0" fontId="44" fillId="57" borderId="0" xfId="0" applyFont="1" applyFill="1" applyBorder="1"/>
    <xf numFmtId="167" fontId="44" fillId="57" borderId="0" xfId="0" applyNumberFormat="1" applyFont="1" applyFill="1" applyBorder="1"/>
    <xf numFmtId="0" fontId="44" fillId="57" borderId="0" xfId="0" applyFont="1" applyFill="1"/>
    <xf numFmtId="0" fontId="2" fillId="57" borderId="0" xfId="0" applyFont="1" applyFill="1" applyBorder="1"/>
    <xf numFmtId="0" fontId="60" fillId="57" borderId="0" xfId="233" applyFont="1" applyFill="1" applyBorder="1" applyAlignment="1"/>
    <xf numFmtId="0" fontId="61" fillId="57" borderId="0" xfId="233" applyFont="1" applyFill="1"/>
    <xf numFmtId="0" fontId="61" fillId="57" borderId="0" xfId="233" applyFont="1" applyFill="1" applyBorder="1" applyAlignment="1"/>
    <xf numFmtId="0" fontId="22" fillId="56" borderId="21" xfId="233" applyFont="1" applyFill="1" applyBorder="1" applyAlignment="1">
      <alignment horizontal="center" vertical="top" wrapText="1"/>
    </xf>
    <xf numFmtId="0" fontId="22" fillId="57" borderId="0" xfId="0" applyFont="1" applyFill="1" applyBorder="1" applyAlignment="1">
      <alignment horizontal="center" vertical="top" wrapText="1"/>
    </xf>
    <xf numFmtId="0" fontId="22" fillId="56" borderId="23" xfId="233" applyFont="1" applyFill="1" applyBorder="1" applyAlignment="1">
      <alignment horizontal="center" vertical="top" wrapText="1"/>
    </xf>
    <xf numFmtId="0" fontId="22" fillId="56" borderId="23" xfId="233" applyFont="1" applyFill="1" applyBorder="1" applyAlignment="1">
      <alignment horizontal="centerContinuous" vertical="top" wrapText="1"/>
    </xf>
    <xf numFmtId="0" fontId="22" fillId="56" borderId="23" xfId="0" applyFont="1" applyFill="1" applyBorder="1" applyAlignment="1">
      <alignment horizontal="center" vertical="top" wrapText="1"/>
    </xf>
    <xf numFmtId="0" fontId="44" fillId="57" borderId="0" xfId="0" applyFont="1" applyFill="1" applyBorder="1" applyAlignment="1">
      <alignment vertical="top"/>
    </xf>
    <xf numFmtId="0" fontId="2" fillId="57" borderId="0" xfId="0" applyFont="1" applyFill="1"/>
    <xf numFmtId="8" fontId="50" fillId="57" borderId="0" xfId="0" applyNumberFormat="1" applyFont="1" applyFill="1" applyBorder="1"/>
    <xf numFmtId="166" fontId="50" fillId="57" borderId="0" xfId="0" applyNumberFormat="1" applyFont="1" applyFill="1" applyBorder="1"/>
    <xf numFmtId="0" fontId="61" fillId="57" borderId="0" xfId="233" applyFont="1" applyFill="1" applyBorder="1"/>
    <xf numFmtId="167" fontId="61" fillId="57" borderId="0" xfId="233" applyNumberFormat="1" applyFont="1" applyFill="1" applyBorder="1"/>
    <xf numFmtId="10" fontId="50" fillId="57" borderId="0" xfId="266" applyNumberFormat="1" applyFont="1" applyFill="1" applyBorder="1"/>
    <xf numFmtId="0" fontId="22" fillId="57" borderId="0" xfId="233" applyFont="1" applyFill="1" applyBorder="1" applyAlignment="1">
      <alignment vertical="center"/>
    </xf>
    <xf numFmtId="10" fontId="44" fillId="57" borderId="0" xfId="266" applyNumberFormat="1" applyFont="1" applyFill="1" applyBorder="1"/>
    <xf numFmtId="0" fontId="62" fillId="57" borderId="0" xfId="0" applyFont="1" applyFill="1"/>
    <xf numFmtId="167" fontId="50" fillId="57" borderId="0" xfId="0" applyNumberFormat="1" applyFont="1" applyFill="1"/>
    <xf numFmtId="0" fontId="16" fillId="61" borderId="21" xfId="233" applyFont="1" applyFill="1" applyBorder="1" applyAlignment="1">
      <alignment horizontal="center" vertical="top" wrapText="1"/>
    </xf>
    <xf numFmtId="0" fontId="63" fillId="57" borderId="21" xfId="0" applyFont="1" applyFill="1" applyBorder="1" applyAlignment="1">
      <alignment horizontal="left"/>
    </xf>
    <xf numFmtId="43" fontId="54" fillId="57" borderId="21" xfId="264" applyFont="1" applyFill="1" applyBorder="1" applyAlignment="1">
      <alignment vertical="center"/>
    </xf>
    <xf numFmtId="167" fontId="54" fillId="57" borderId="21" xfId="271" applyNumberFormat="1" applyFont="1" applyFill="1" applyBorder="1" applyAlignment="1">
      <alignment vertical="center"/>
    </xf>
    <xf numFmtId="167" fontId="54" fillId="57" borderId="21" xfId="1" applyNumberFormat="1" applyFont="1" applyFill="1" applyBorder="1" applyAlignment="1">
      <alignment vertical="center"/>
    </xf>
    <xf numFmtId="168" fontId="54" fillId="57" borderId="21" xfId="266" applyNumberFormat="1" applyFont="1" applyFill="1" applyBorder="1" applyAlignment="1">
      <alignment vertical="center"/>
    </xf>
    <xf numFmtId="168" fontId="54" fillId="57" borderId="0" xfId="266" applyNumberFormat="1" applyFont="1" applyFill="1" applyBorder="1" applyAlignment="1">
      <alignment vertical="center"/>
    </xf>
    <xf numFmtId="166" fontId="64" fillId="57" borderId="21" xfId="264" applyNumberFormat="1" applyFont="1" applyFill="1" applyBorder="1" applyAlignment="1">
      <alignment vertical="center"/>
    </xf>
    <xf numFmtId="43" fontId="64" fillId="57" borderId="21" xfId="264" applyFont="1" applyFill="1" applyBorder="1" applyAlignment="1">
      <alignment vertical="center"/>
    </xf>
    <xf numFmtId="166" fontId="63" fillId="57" borderId="0" xfId="0" applyNumberFormat="1" applyFont="1" applyFill="1" applyBorder="1"/>
    <xf numFmtId="0" fontId="63" fillId="57" borderId="0" xfId="0" applyFont="1" applyFill="1"/>
    <xf numFmtId="166" fontId="63" fillId="57" borderId="0" xfId="0" applyNumberFormat="1" applyFont="1" applyFill="1"/>
    <xf numFmtId="0" fontId="63" fillId="58" borderId="21" xfId="0" applyFont="1" applyFill="1" applyBorder="1" applyAlignment="1">
      <alignment horizontal="left"/>
    </xf>
    <xf numFmtId="43" fontId="54" fillId="58" borderId="21" xfId="264" applyFont="1" applyFill="1" applyBorder="1" applyAlignment="1">
      <alignment vertical="center"/>
    </xf>
    <xf numFmtId="167" fontId="54" fillId="58" borderId="21" xfId="271" applyNumberFormat="1" applyFont="1" applyFill="1" applyBorder="1" applyAlignment="1">
      <alignment vertical="center"/>
    </xf>
    <xf numFmtId="167" fontId="54" fillId="58" borderId="21" xfId="1" applyNumberFormat="1" applyFont="1" applyFill="1" applyBorder="1" applyAlignment="1">
      <alignment vertical="center"/>
    </xf>
    <xf numFmtId="168" fontId="54" fillId="58" borderId="21" xfId="266" applyNumberFormat="1" applyFont="1" applyFill="1" applyBorder="1" applyAlignment="1">
      <alignment vertical="center"/>
    </xf>
    <xf numFmtId="166" fontId="64" fillId="58" borderId="21" xfId="264" applyNumberFormat="1" applyFont="1" applyFill="1" applyBorder="1" applyAlignment="1">
      <alignment vertical="center"/>
    </xf>
    <xf numFmtId="43" fontId="64" fillId="58" borderId="21" xfId="264" applyFont="1" applyFill="1" applyBorder="1" applyAlignment="1">
      <alignment vertical="center"/>
    </xf>
    <xf numFmtId="0" fontId="63" fillId="57" borderId="0" xfId="0" applyFont="1" applyFill="1" applyBorder="1"/>
    <xf numFmtId="0" fontId="22" fillId="57" borderId="0" xfId="233" applyFont="1" applyFill="1" applyBorder="1" applyAlignment="1">
      <alignment horizontal="center" vertical="center"/>
    </xf>
    <xf numFmtId="167" fontId="63" fillId="57" borderId="0" xfId="0" applyNumberFormat="1" applyFont="1" applyFill="1" applyBorder="1"/>
    <xf numFmtId="10" fontId="63" fillId="57" borderId="0" xfId="266" applyNumberFormat="1" applyFont="1" applyFill="1"/>
    <xf numFmtId="0" fontId="63" fillId="57" borderId="21" xfId="0" quotePrefix="1" applyFont="1" applyFill="1" applyBorder="1" applyAlignment="1">
      <alignment vertical="top" wrapText="1"/>
    </xf>
    <xf numFmtId="167" fontId="63" fillId="57" borderId="21" xfId="1" quotePrefix="1" applyNumberFormat="1" applyFont="1" applyFill="1" applyBorder="1" applyAlignment="1">
      <alignment vertical="top"/>
    </xf>
    <xf numFmtId="0" fontId="63" fillId="60" borderId="21" xfId="0" quotePrefix="1" applyFont="1" applyFill="1" applyBorder="1" applyAlignment="1">
      <alignment vertical="top" wrapText="1"/>
    </xf>
    <xf numFmtId="167" fontId="63" fillId="60" borderId="21" xfId="1" quotePrefix="1" applyNumberFormat="1" applyFont="1" applyFill="1" applyBorder="1" applyAlignment="1">
      <alignment vertical="top"/>
    </xf>
    <xf numFmtId="0" fontId="63" fillId="57" borderId="21" xfId="0" quotePrefix="1" applyFont="1" applyFill="1" applyBorder="1" applyAlignment="1">
      <alignment vertical="top"/>
    </xf>
    <xf numFmtId="10" fontId="63" fillId="57" borderId="21" xfId="266" quotePrefix="1" applyNumberFormat="1" applyFont="1" applyFill="1" applyBorder="1" applyAlignment="1">
      <alignment vertical="top"/>
    </xf>
    <xf numFmtId="0" fontId="63" fillId="60" borderId="21" xfId="0" quotePrefix="1" applyFont="1" applyFill="1" applyBorder="1" applyAlignment="1">
      <alignment vertical="top"/>
    </xf>
    <xf numFmtId="10" fontId="63" fillId="60" borderId="21" xfId="266" quotePrefix="1" applyNumberFormat="1" applyFont="1" applyFill="1" applyBorder="1" applyAlignment="1">
      <alignment vertical="top"/>
    </xf>
    <xf numFmtId="0" fontId="2" fillId="0" borderId="27" xfId="0" applyFont="1" applyBorder="1" applyAlignment="1">
      <alignment vertical="center" wrapText="1"/>
    </xf>
    <xf numFmtId="0" fontId="2" fillId="0" borderId="28" xfId="0" applyFont="1" applyBorder="1" applyAlignment="1">
      <alignment horizontal="center" vertical="center" wrapText="1"/>
    </xf>
    <xf numFmtId="0" fontId="52" fillId="0" borderId="29" xfId="0" applyFont="1" applyBorder="1" applyAlignment="1">
      <alignment horizontal="left" vertical="center" wrapText="1"/>
    </xf>
    <xf numFmtId="0" fontId="2" fillId="0" borderId="30" xfId="0" applyFont="1" applyBorder="1" applyAlignment="1">
      <alignment horizontal="center" vertical="center" wrapText="1"/>
    </xf>
    <xf numFmtId="0" fontId="52" fillId="0" borderId="29" xfId="0" applyFont="1" applyBorder="1" applyAlignment="1">
      <alignment vertical="center" wrapText="1"/>
    </xf>
    <xf numFmtId="0" fontId="2" fillId="0" borderId="29"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horizontal="center" vertical="center" wrapText="1"/>
    </xf>
    <xf numFmtId="0" fontId="2" fillId="0" borderId="0" xfId="0" applyFont="1"/>
    <xf numFmtId="0" fontId="49" fillId="0" borderId="0" xfId="0" applyFont="1"/>
    <xf numFmtId="0" fontId="2" fillId="0" borderId="0" xfId="0" applyFont="1" applyAlignment="1">
      <alignment horizontal="left"/>
    </xf>
    <xf numFmtId="0" fontId="2" fillId="57" borderId="0" xfId="0" applyFont="1" applyFill="1" applyAlignment="1">
      <alignment horizontal="left" wrapText="1"/>
    </xf>
    <xf numFmtId="0" fontId="2" fillId="0" borderId="0" xfId="0" applyFont="1" applyAlignment="1">
      <alignment horizontal="left" wrapText="1"/>
    </xf>
    <xf numFmtId="0" fontId="22" fillId="56" borderId="22" xfId="233" applyFont="1" applyFill="1" applyBorder="1" applyAlignment="1">
      <alignment horizontal="center" vertical="center"/>
    </xf>
    <xf numFmtId="0" fontId="22" fillId="56" borderId="0" xfId="233" applyFont="1" applyFill="1" applyBorder="1" applyAlignment="1">
      <alignment horizontal="center" vertical="center"/>
    </xf>
    <xf numFmtId="0" fontId="63" fillId="57" borderId="24" xfId="0" quotePrefix="1" applyFont="1" applyFill="1" applyBorder="1" applyAlignment="1">
      <alignment horizontal="left" vertical="top" wrapText="1"/>
    </xf>
    <xf numFmtId="0" fontId="63" fillId="57" borderId="0" xfId="0" quotePrefix="1" applyFont="1" applyFill="1" applyBorder="1" applyAlignment="1">
      <alignment horizontal="left" vertical="top" wrapText="1"/>
    </xf>
    <xf numFmtId="0" fontId="63" fillId="60" borderId="24" xfId="0" quotePrefix="1" applyFont="1" applyFill="1" applyBorder="1" applyAlignment="1">
      <alignment horizontal="left" vertical="top" wrapText="1"/>
    </xf>
    <xf numFmtId="0" fontId="63" fillId="60" borderId="0" xfId="0" quotePrefix="1" applyFont="1" applyFill="1" applyBorder="1" applyAlignment="1">
      <alignment horizontal="left" vertical="top" wrapText="1"/>
    </xf>
    <xf numFmtId="0" fontId="16" fillId="61" borderId="24" xfId="233" applyFont="1" applyFill="1" applyBorder="1" applyAlignment="1">
      <alignment horizontal="center" vertical="top" wrapText="1"/>
    </xf>
    <xf numFmtId="0" fontId="16" fillId="61" borderId="0" xfId="233" applyFont="1" applyFill="1" applyBorder="1" applyAlignment="1">
      <alignment horizontal="center" vertical="top" wrapText="1"/>
    </xf>
  </cellXfs>
  <cellStyles count="277">
    <cellStyle name="20% - Accent1 2" xfId="9"/>
    <cellStyle name="20% - Accent1 2 2" xfId="10"/>
    <cellStyle name="20% - Accent1 3" xfId="11"/>
    <cellStyle name="20% - Accent1 4" xfId="12"/>
    <cellStyle name="20% - Accent1 5" xfId="13"/>
    <cellStyle name="20% - Accent2 2" xfId="14"/>
    <cellStyle name="20% - Accent2 2 2" xfId="15"/>
    <cellStyle name="20% - Accent2 3" xfId="16"/>
    <cellStyle name="20% - Accent2 4" xfId="17"/>
    <cellStyle name="20% - Accent2 5" xfId="18"/>
    <cellStyle name="20% - Accent3 2" xfId="19"/>
    <cellStyle name="20% - Accent3 2 2" xfId="20"/>
    <cellStyle name="20% - Accent3 3" xfId="21"/>
    <cellStyle name="20% - Accent3 4" xfId="22"/>
    <cellStyle name="20% - Accent3 5" xfId="23"/>
    <cellStyle name="20% - Accent4 2" xfId="24"/>
    <cellStyle name="20% - Accent4 2 2" xfId="25"/>
    <cellStyle name="20% - Accent4 3" xfId="26"/>
    <cellStyle name="20% - Accent4 4" xfId="27"/>
    <cellStyle name="20% - Accent4 5" xfId="28"/>
    <cellStyle name="20% - Accent5 2" xfId="29"/>
    <cellStyle name="20% - Accent5 2 2" xfId="30"/>
    <cellStyle name="20% - Accent5 3" xfId="31"/>
    <cellStyle name="20% - Accent5 4" xfId="32"/>
    <cellStyle name="20% - Accent5 5" xfId="33"/>
    <cellStyle name="20% - Accent6 2" xfId="34"/>
    <cellStyle name="20% - Accent6 2 2" xfId="35"/>
    <cellStyle name="20% - Accent6 3" xfId="36"/>
    <cellStyle name="20% - Accent6 4" xfId="37"/>
    <cellStyle name="20% - Accent6 5" xfId="38"/>
    <cellStyle name="40% - Accent1 2" xfId="39"/>
    <cellStyle name="40% - Accent1 2 2" xfId="40"/>
    <cellStyle name="40% - Accent1 3" xfId="41"/>
    <cellStyle name="40% - Accent1 4" xfId="42"/>
    <cellStyle name="40% - Accent1 5" xfId="43"/>
    <cellStyle name="40% - Accent2 2" xfId="44"/>
    <cellStyle name="40% - Accent2 2 2" xfId="45"/>
    <cellStyle name="40% - Accent2 3" xfId="46"/>
    <cellStyle name="40% - Accent2 4" xfId="47"/>
    <cellStyle name="40% - Accent2 5" xfId="48"/>
    <cellStyle name="40% - Accent3 2" xfId="49"/>
    <cellStyle name="40% - Accent3 2 2" xfId="50"/>
    <cellStyle name="40% - Accent3 3" xfId="51"/>
    <cellStyle name="40% - Accent3 4" xfId="52"/>
    <cellStyle name="40% - Accent3 5" xfId="53"/>
    <cellStyle name="40% - Accent4 2" xfId="54"/>
    <cellStyle name="40% - Accent4 2 2" xfId="55"/>
    <cellStyle name="40% - Accent4 3" xfId="56"/>
    <cellStyle name="40% - Accent4 4" xfId="57"/>
    <cellStyle name="40% - Accent4 5" xfId="58"/>
    <cellStyle name="40% - Accent5 2" xfId="59"/>
    <cellStyle name="40% - Accent5 2 2" xfId="60"/>
    <cellStyle name="40% - Accent5 3" xfId="61"/>
    <cellStyle name="40% - Accent5 4" xfId="62"/>
    <cellStyle name="40% - Accent5 5" xfId="63"/>
    <cellStyle name="40% - Accent6 2" xfId="64"/>
    <cellStyle name="40% - Accent6 2 2" xfId="65"/>
    <cellStyle name="40% - Accent6 3" xfId="66"/>
    <cellStyle name="40% - Accent6 4" xfId="67"/>
    <cellStyle name="40% - Accent6 5" xfId="68"/>
    <cellStyle name="60% - Accent1 2" xfId="69"/>
    <cellStyle name="60% - Accent1 2 2" xfId="70"/>
    <cellStyle name="60% - Accent1 3" xfId="71"/>
    <cellStyle name="60% - Accent1 4" xfId="72"/>
    <cellStyle name="60% - Accent2 2" xfId="73"/>
    <cellStyle name="60% - Accent2 2 2" xfId="74"/>
    <cellStyle name="60% - Accent2 3" xfId="75"/>
    <cellStyle name="60% - Accent2 4" xfId="76"/>
    <cellStyle name="60% - Accent3 2" xfId="77"/>
    <cellStyle name="60% - Accent3 2 2" xfId="78"/>
    <cellStyle name="60% - Accent3 3" xfId="79"/>
    <cellStyle name="60% - Accent3 4" xfId="80"/>
    <cellStyle name="60% - Accent4 2" xfId="81"/>
    <cellStyle name="60% - Accent4 2 2" xfId="82"/>
    <cellStyle name="60% - Accent4 3" xfId="83"/>
    <cellStyle name="60% - Accent4 4" xfId="84"/>
    <cellStyle name="60% - Accent5 2" xfId="85"/>
    <cellStyle name="60% - Accent5 2 2" xfId="86"/>
    <cellStyle name="60% - Accent5 3" xfId="87"/>
    <cellStyle name="60% - Accent5 4" xfId="88"/>
    <cellStyle name="60% - Accent6 2" xfId="89"/>
    <cellStyle name="60% - Accent6 2 2" xfId="90"/>
    <cellStyle name="60% - Accent6 3" xfId="91"/>
    <cellStyle name="60% - Accent6 4" xfId="92"/>
    <cellStyle name="Accent1 2" xfId="93"/>
    <cellStyle name="Accent1 2 2" xfId="94"/>
    <cellStyle name="Accent1 3" xfId="95"/>
    <cellStyle name="Accent1 4" xfId="96"/>
    <cellStyle name="Accent2 2" xfId="97"/>
    <cellStyle name="Accent2 2 2" xfId="98"/>
    <cellStyle name="Accent2 3" xfId="99"/>
    <cellStyle name="Accent2 4" xfId="100"/>
    <cellStyle name="Accent3 2" xfId="101"/>
    <cellStyle name="Accent3 2 2" xfId="102"/>
    <cellStyle name="Accent3 3" xfId="103"/>
    <cellStyle name="Accent3 4" xfId="104"/>
    <cellStyle name="Accent4 2" xfId="105"/>
    <cellStyle name="Accent4 2 2" xfId="106"/>
    <cellStyle name="Accent4 3" xfId="107"/>
    <cellStyle name="Accent4 4" xfId="108"/>
    <cellStyle name="Accent5 2" xfId="109"/>
    <cellStyle name="Accent5 2 2" xfId="110"/>
    <cellStyle name="Accent5 3" xfId="111"/>
    <cellStyle name="Accent5 4" xfId="112"/>
    <cellStyle name="Accent6 2" xfId="113"/>
    <cellStyle name="Accent6 2 2" xfId="114"/>
    <cellStyle name="Accent6 3" xfId="115"/>
    <cellStyle name="Accent6 4" xfId="116"/>
    <cellStyle name="Bad 2" xfId="117"/>
    <cellStyle name="Bad 2 2" xfId="118"/>
    <cellStyle name="Bad 3" xfId="119"/>
    <cellStyle name="Bad 4" xfId="120"/>
    <cellStyle name="Calculation 2" xfId="121"/>
    <cellStyle name="Calculation 2 2" xfId="122"/>
    <cellStyle name="Calculation 3" xfId="123"/>
    <cellStyle name="Calculation 4" xfId="124"/>
    <cellStyle name="Check Cell 2" xfId="125"/>
    <cellStyle name="Check Cell 2 2" xfId="126"/>
    <cellStyle name="Check Cell 3" xfId="127"/>
    <cellStyle name="Check Cell 4" xfId="128"/>
    <cellStyle name="Comma" xfId="264" builtinId="3"/>
    <cellStyle name="Comma 2" xfId="129"/>
    <cellStyle name="Comma 2 2" xfId="3"/>
    <cellStyle name="Comma 3" xfId="130"/>
    <cellStyle name="Comma 3 2" xfId="274"/>
    <cellStyle name="Comma 4" xfId="131"/>
    <cellStyle name="Comma 4 2" xfId="132"/>
    <cellStyle name="Comma 5" xfId="133"/>
    <cellStyle name="Comma 6" xfId="134"/>
    <cellStyle name="Currency" xfId="1" builtinId="4"/>
    <cellStyle name="Currency 10" xfId="269"/>
    <cellStyle name="Currency 2" xfId="135"/>
    <cellStyle name="Currency 2 2" xfId="136"/>
    <cellStyle name="Currency 2 2 2" xfId="4"/>
    <cellStyle name="Currency 2 2 2 2" xfId="137"/>
    <cellStyle name="Currency 2 2 2 3" xfId="138"/>
    <cellStyle name="Currency 2 2 3" xfId="139"/>
    <cellStyle name="Currency 2 2 4" xfId="140"/>
    <cellStyle name="Currency 2 2 5" xfId="141"/>
    <cellStyle name="Currency 2 3" xfId="142"/>
    <cellStyle name="Currency 2 4" xfId="143"/>
    <cellStyle name="Currency 3" xfId="144"/>
    <cellStyle name="Currency 3 2" xfId="145"/>
    <cellStyle name="Currency 3 3" xfId="146"/>
    <cellStyle name="Currency 4" xfId="147"/>
    <cellStyle name="Currency 5" xfId="148"/>
    <cellStyle name="Currency 6" xfId="149"/>
    <cellStyle name="Currency 7" xfId="150"/>
    <cellStyle name="Currency 7 2" xfId="271"/>
    <cellStyle name="Currency 8" xfId="151"/>
    <cellStyle name="Currency 9" xfId="265"/>
    <cellStyle name="Explanatory Text 2" xfId="152"/>
    <cellStyle name="Explanatory Text 2 2" xfId="153"/>
    <cellStyle name="Explanatory Text 3" xfId="154"/>
    <cellStyle name="Explanatory Text 4" xfId="155"/>
    <cellStyle name="Good 2" xfId="156"/>
    <cellStyle name="Good 2 2" xfId="157"/>
    <cellStyle name="Good 3" xfId="158"/>
    <cellStyle name="Good 4" xfId="159"/>
    <cellStyle name="Heading 1 2" xfId="160"/>
    <cellStyle name="Heading 1 2 2" xfId="161"/>
    <cellStyle name="Heading 1 3" xfId="162"/>
    <cellStyle name="Heading 1 4" xfId="163"/>
    <cellStyle name="Heading 2 2" xfId="164"/>
    <cellStyle name="Heading 2 2 2" xfId="165"/>
    <cellStyle name="Heading 2 3" xfId="166"/>
    <cellStyle name="Heading 2 4" xfId="167"/>
    <cellStyle name="Heading 3 2" xfId="168"/>
    <cellStyle name="Heading 3 2 2" xfId="169"/>
    <cellStyle name="Heading 3 3" xfId="170"/>
    <cellStyle name="Heading 3 4" xfId="171"/>
    <cellStyle name="Heading 4 2" xfId="172"/>
    <cellStyle name="Heading 4 2 2" xfId="173"/>
    <cellStyle name="Heading 4 3" xfId="174"/>
    <cellStyle name="Heading 4 4" xfId="175"/>
    <cellStyle name="Input 2" xfId="176"/>
    <cellStyle name="Input 2 2" xfId="177"/>
    <cellStyle name="Input 3" xfId="178"/>
    <cellStyle name="Input 4" xfId="179"/>
    <cellStyle name="Linked Cell 2" xfId="180"/>
    <cellStyle name="Linked Cell 2 2" xfId="181"/>
    <cellStyle name="Linked Cell 3" xfId="182"/>
    <cellStyle name="Linked Cell 4" xfId="183"/>
    <cellStyle name="Neutral 2" xfId="184"/>
    <cellStyle name="Neutral 2 2" xfId="185"/>
    <cellStyle name="Neutral 3" xfId="186"/>
    <cellStyle name="Neutral 4" xfId="187"/>
    <cellStyle name="Normal" xfId="0" builtinId="0"/>
    <cellStyle name="Normal 10" xfId="188"/>
    <cellStyle name="Normal 11" xfId="189"/>
    <cellStyle name="Normal 12" xfId="190"/>
    <cellStyle name="Normal 12 2" xfId="191"/>
    <cellStyle name="Normal 13" xfId="270"/>
    <cellStyle name="Normal 14" xfId="272"/>
    <cellStyle name="Normal 15" xfId="276"/>
    <cellStyle name="Normal 2" xfId="192"/>
    <cellStyle name="Normal 2 2" xfId="193"/>
    <cellStyle name="Normal 2 2 2" xfId="5"/>
    <cellStyle name="Normal 2 2 3" xfId="194"/>
    <cellStyle name="Normal 2 2 4" xfId="275"/>
    <cellStyle name="Normal 2 3" xfId="195"/>
    <cellStyle name="Normal 2 3 2" xfId="196"/>
    <cellStyle name="Normal 2 3 2 2" xfId="197"/>
    <cellStyle name="Normal 2 3 2 3" xfId="198"/>
    <cellStyle name="Normal 2 3 3" xfId="199"/>
    <cellStyle name="Normal 2 3 4" xfId="200"/>
    <cellStyle name="Normal 2 4" xfId="201"/>
    <cellStyle name="Normal 2 4 2" xfId="202"/>
    <cellStyle name="Normal 2 4 3" xfId="203"/>
    <cellStyle name="Normal 2 5" xfId="204"/>
    <cellStyle name="Normal 2 6" xfId="205"/>
    <cellStyle name="Normal 2 7" xfId="206"/>
    <cellStyle name="Normal 2 8" xfId="267"/>
    <cellStyle name="Normal 3" xfId="6"/>
    <cellStyle name="Normal 3 10" xfId="207"/>
    <cellStyle name="Normal 3 11" xfId="208"/>
    <cellStyle name="Normal 3 12" xfId="209"/>
    <cellStyle name="Normal 3 13" xfId="268"/>
    <cellStyle name="Normal 3 2" xfId="210"/>
    <cellStyle name="Normal 3 2 2" xfId="211"/>
    <cellStyle name="Normal 3 3" xfId="212"/>
    <cellStyle name="Normal 3 4" xfId="213"/>
    <cellStyle name="Normal 3 5" xfId="214"/>
    <cellStyle name="Normal 3 6" xfId="215"/>
    <cellStyle name="Normal 3 7" xfId="216"/>
    <cellStyle name="Normal 3 8" xfId="217"/>
    <cellStyle name="Normal 3 9" xfId="218"/>
    <cellStyle name="Normal 4" xfId="219"/>
    <cellStyle name="Normal 4 2" xfId="220"/>
    <cellStyle name="Normal 5" xfId="221"/>
    <cellStyle name="Normal 5 2" xfId="222"/>
    <cellStyle name="Normal 5 2 2" xfId="223"/>
    <cellStyle name="Normal 5 2 3" xfId="224"/>
    <cellStyle name="Normal 5 3" xfId="225"/>
    <cellStyle name="Normal 5 4" xfId="226"/>
    <cellStyle name="Normal 5 5" xfId="273"/>
    <cellStyle name="Normal 6" xfId="227"/>
    <cellStyle name="Normal 6 2" xfId="228"/>
    <cellStyle name="Normal 6 3" xfId="229"/>
    <cellStyle name="Normal 7" xfId="230"/>
    <cellStyle name="Normal 7 2" xfId="231"/>
    <cellStyle name="Normal 8" xfId="8"/>
    <cellStyle name="Normal 9" xfId="232"/>
    <cellStyle name="Normal 9 2" xfId="233"/>
    <cellStyle name="Normal_BILLING Contacts FY07" xfId="7"/>
    <cellStyle name="Normal_STOP" xfId="2"/>
    <cellStyle name="Note 2" xfId="234"/>
    <cellStyle name="Note 2 2" xfId="235"/>
    <cellStyle name="Note 2 3" xfId="236"/>
    <cellStyle name="Note 3" xfId="237"/>
    <cellStyle name="Note 4" xfId="238"/>
    <cellStyle name="Output 2" xfId="239"/>
    <cellStyle name="Output 2 2" xfId="240"/>
    <cellStyle name="Output 3" xfId="241"/>
    <cellStyle name="Output 4" xfId="242"/>
    <cellStyle name="Percent" xfId="266" builtinId="5"/>
    <cellStyle name="Percent 2" xfId="243"/>
    <cellStyle name="Percent 2 2" xfId="244"/>
    <cellStyle name="Percent 2 2 2" xfId="245"/>
    <cellStyle name="Percent 2 2 3" xfId="246"/>
    <cellStyle name="Percent 2 3" xfId="247"/>
    <cellStyle name="Percent 2 4" xfId="248"/>
    <cellStyle name="Percent 3" xfId="249"/>
    <cellStyle name="Percent 3 2" xfId="250"/>
    <cellStyle name="Percent 3 3" xfId="251"/>
    <cellStyle name="Percent 3 4" xfId="252"/>
    <cellStyle name="Title 2" xfId="253"/>
    <cellStyle name="Title 2 2" xfId="254"/>
    <cellStyle name="Title 3" xfId="255"/>
    <cellStyle name="Total 2" xfId="256"/>
    <cellStyle name="Total 2 2" xfId="257"/>
    <cellStyle name="Total 3" xfId="258"/>
    <cellStyle name="Total 4" xfId="259"/>
    <cellStyle name="Warning Text 2" xfId="260"/>
    <cellStyle name="Warning Text 2 2" xfId="261"/>
    <cellStyle name="Warning Text 3" xfId="262"/>
    <cellStyle name="Warning Text 4" xfId="263"/>
  </cellStyles>
  <dxfs count="0"/>
  <tableStyles count="0" defaultTableStyle="TableStyleMedium9" defaultPivotStyle="PivotStyleLight16"/>
  <colors>
    <mruColors>
      <color rgb="FFF68E38"/>
      <color rgb="FFF5862B"/>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lanhome\Freds\MGARDNER\Fleet\Fleet%20FYE02\Billings%20FYE02\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lanhome\Freds\mgardner\Fleet\Fleet%20FYE05\Billings%20FY05\Jul%202002%20County%20Fleet%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23"/>
  <sheetViews>
    <sheetView showGridLines="0" tabSelected="1" workbookViewId="0"/>
  </sheetViews>
  <sheetFormatPr defaultRowHeight="15" x14ac:dyDescent="0.2"/>
  <cols>
    <col min="1" max="1" width="23" customWidth="1"/>
    <col min="2" max="2" width="25.5546875" customWidth="1"/>
    <col min="3" max="3" width="56" customWidth="1"/>
  </cols>
  <sheetData>
    <row r="1" spans="1:3" ht="21" x14ac:dyDescent="0.35">
      <c r="A1" s="22" t="s">
        <v>878</v>
      </c>
      <c r="B1" s="29"/>
      <c r="C1" s="29"/>
    </row>
    <row r="2" spans="1:3" ht="65.25" customHeight="1" x14ac:dyDescent="0.25">
      <c r="A2" s="160" t="s">
        <v>951</v>
      </c>
      <c r="B2" s="160"/>
      <c r="C2" s="160"/>
    </row>
    <row r="3" spans="1:3" ht="15.75" x14ac:dyDescent="0.25">
      <c r="A3" s="29"/>
      <c r="B3" s="29"/>
      <c r="C3" s="29"/>
    </row>
    <row r="4" spans="1:3" ht="21" x14ac:dyDescent="0.35">
      <c r="A4" s="158" t="s">
        <v>879</v>
      </c>
      <c r="B4" s="29"/>
      <c r="C4" s="29"/>
    </row>
    <row r="5" spans="1:3" ht="15.75" x14ac:dyDescent="0.25">
      <c r="A5" s="30" t="s">
        <v>906</v>
      </c>
      <c r="B5" s="29"/>
      <c r="C5" s="29"/>
    </row>
    <row r="6" spans="1:3" s="157" customFormat="1" x14ac:dyDescent="0.25">
      <c r="A6" s="161" t="s">
        <v>904</v>
      </c>
      <c r="B6" s="161"/>
      <c r="C6" s="161"/>
    </row>
    <row r="7" spans="1:3" ht="15.75" x14ac:dyDescent="0.25">
      <c r="A7" s="29"/>
      <c r="B7" s="29"/>
      <c r="C7" s="29"/>
    </row>
    <row r="8" spans="1:3" ht="15.75" x14ac:dyDescent="0.25">
      <c r="A8" s="30" t="s">
        <v>903</v>
      </c>
      <c r="B8" s="29"/>
      <c r="C8" s="29"/>
    </row>
    <row r="9" spans="1:3" s="157" customFormat="1" x14ac:dyDescent="0.25">
      <c r="A9" s="159" t="s">
        <v>916</v>
      </c>
      <c r="B9" s="159"/>
      <c r="C9" s="159"/>
    </row>
    <row r="10" spans="1:3" ht="15.75" x14ac:dyDescent="0.25">
      <c r="A10" s="87"/>
      <c r="B10" s="87"/>
      <c r="C10" s="87"/>
    </row>
    <row r="11" spans="1:3" ht="15.75" x14ac:dyDescent="0.25">
      <c r="A11" s="30" t="s">
        <v>925</v>
      </c>
      <c r="B11" s="29"/>
      <c r="C11" s="29"/>
    </row>
    <row r="12" spans="1:3" ht="15.75" x14ac:dyDescent="0.25">
      <c r="A12" s="159" t="s">
        <v>926</v>
      </c>
      <c r="B12" s="159"/>
      <c r="C12" s="159"/>
    </row>
    <row r="13" spans="1:3" ht="15.75" x14ac:dyDescent="0.25">
      <c r="A13" s="29"/>
      <c r="B13" s="29"/>
      <c r="C13" s="29"/>
    </row>
    <row r="14" spans="1:3" ht="21" x14ac:dyDescent="0.35">
      <c r="A14" s="158" t="s">
        <v>905</v>
      </c>
      <c r="B14" s="29"/>
      <c r="C14" s="29"/>
    </row>
    <row r="15" spans="1:3" ht="13.5" customHeight="1" thickBot="1" x14ac:dyDescent="0.3">
      <c r="A15" s="29"/>
      <c r="B15" s="29"/>
      <c r="C15" s="29"/>
    </row>
    <row r="16" spans="1:3" ht="16.5" thickBot="1" x14ac:dyDescent="0.3">
      <c r="A16" s="85" t="s">
        <v>938</v>
      </c>
      <c r="B16" s="86" t="s">
        <v>939</v>
      </c>
      <c r="C16" s="29"/>
    </row>
    <row r="17" spans="1:3" ht="30" x14ac:dyDescent="0.25">
      <c r="A17" s="149" t="s">
        <v>940</v>
      </c>
      <c r="B17" s="150" t="s">
        <v>941</v>
      </c>
      <c r="C17" s="29"/>
    </row>
    <row r="18" spans="1:3" ht="45" x14ac:dyDescent="0.25">
      <c r="A18" s="151" t="s">
        <v>949</v>
      </c>
      <c r="B18" s="152" t="s">
        <v>942</v>
      </c>
      <c r="C18" s="29"/>
    </row>
    <row r="19" spans="1:3" ht="30" x14ac:dyDescent="0.25">
      <c r="A19" s="153" t="s">
        <v>944</v>
      </c>
      <c r="B19" s="152" t="s">
        <v>943</v>
      </c>
      <c r="C19" s="29"/>
    </row>
    <row r="20" spans="1:3" ht="15.75" x14ac:dyDescent="0.25">
      <c r="A20" s="154" t="s">
        <v>945</v>
      </c>
      <c r="B20" s="152" t="s">
        <v>627</v>
      </c>
      <c r="C20" s="29"/>
    </row>
    <row r="21" spans="1:3" ht="15.75" x14ac:dyDescent="0.25">
      <c r="A21" s="154" t="s">
        <v>946</v>
      </c>
      <c r="B21" s="152" t="s">
        <v>648</v>
      </c>
      <c r="C21" s="29"/>
    </row>
    <row r="22" spans="1:3" ht="15.75" x14ac:dyDescent="0.25">
      <c r="A22" s="154" t="s">
        <v>947</v>
      </c>
      <c r="B22" s="152" t="s">
        <v>649</v>
      </c>
      <c r="C22" s="29"/>
    </row>
    <row r="23" spans="1:3" ht="16.5" thickBot="1" x14ac:dyDescent="0.3">
      <c r="A23" s="155" t="s">
        <v>948</v>
      </c>
      <c r="B23" s="156" t="s">
        <v>647</v>
      </c>
      <c r="C23" s="29"/>
    </row>
  </sheetData>
  <mergeCells count="4">
    <mergeCell ref="A12:C12"/>
    <mergeCell ref="A2:C2"/>
    <mergeCell ref="A6:C6"/>
    <mergeCell ref="A9:C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X40"/>
  <sheetViews>
    <sheetView topLeftCell="N1" zoomScaleNormal="100" workbookViewId="0">
      <selection activeCell="D17" sqref="D17:D18"/>
    </sheetView>
  </sheetViews>
  <sheetFormatPr defaultRowHeight="15.75" x14ac:dyDescent="0.25"/>
  <cols>
    <col min="1" max="1" width="10.77734375" style="27" customWidth="1"/>
    <col min="2" max="2" width="6.88671875" style="27" customWidth="1"/>
    <col min="3" max="3" width="13.33203125" style="27" bestFit="1" customWidth="1"/>
    <col min="4" max="4" width="10" style="27" customWidth="1"/>
    <col min="5" max="5" width="8.6640625" style="27" customWidth="1"/>
    <col min="6" max="6" width="2.109375" style="27" customWidth="1"/>
    <col min="7" max="7" width="11.21875" style="27" customWidth="1"/>
    <col min="8" max="8" width="13.33203125" style="27" bestFit="1" customWidth="1"/>
    <col min="9" max="9" width="9.6640625" style="27" customWidth="1"/>
    <col min="10" max="11" width="11.44140625" style="27" bestFit="1" customWidth="1"/>
    <col min="12" max="12" width="11.21875" style="27" customWidth="1"/>
    <col min="13" max="13" width="9.109375" style="27" bestFit="1" customWidth="1"/>
    <col min="14" max="14" width="10.21875" style="27" bestFit="1" customWidth="1"/>
    <col min="15" max="15" width="11.44140625" style="27" bestFit="1" customWidth="1"/>
    <col min="16" max="16" width="10.33203125" style="27" customWidth="1"/>
    <col min="17" max="17" width="10.109375" style="27" customWidth="1"/>
    <col min="18" max="18" width="1.6640625" style="27" customWidth="1"/>
    <col min="19" max="19" width="10" style="27" customWidth="1"/>
    <col min="20" max="20" width="13" style="27" customWidth="1"/>
    <col min="21" max="21" width="10.44140625" style="27" customWidth="1"/>
    <col min="22" max="22" width="9.33203125" style="27" customWidth="1"/>
    <col min="23" max="23" width="12.5546875" style="27" bestFit="1" customWidth="1"/>
    <col min="24" max="24" width="8.88671875" style="27"/>
    <col min="25" max="25" width="24.6640625" style="27" bestFit="1" customWidth="1"/>
    <col min="26" max="26" width="29.77734375" style="27" bestFit="1" customWidth="1"/>
    <col min="27" max="16384" width="8.88671875" style="27"/>
  </cols>
  <sheetData>
    <row r="1" spans="1:24" ht="21" x14ac:dyDescent="0.35">
      <c r="A1" s="99" t="s">
        <v>902</v>
      </c>
      <c r="B1" s="100"/>
      <c r="C1" s="100"/>
      <c r="D1" s="101"/>
      <c r="E1" s="101"/>
      <c r="F1" s="101"/>
      <c r="H1" s="101"/>
      <c r="I1" s="100"/>
      <c r="J1" s="101"/>
      <c r="K1" s="101"/>
      <c r="L1" s="100"/>
      <c r="M1" s="100"/>
      <c r="N1" s="100"/>
      <c r="T1" s="100"/>
    </row>
    <row r="2" spans="1:24" ht="18.75" x14ac:dyDescent="0.3">
      <c r="A2" s="101"/>
      <c r="B2" s="100"/>
      <c r="C2" s="100"/>
      <c r="D2" s="101"/>
      <c r="E2" s="101"/>
      <c r="F2" s="101"/>
      <c r="H2" s="101"/>
      <c r="I2" s="100"/>
      <c r="J2" s="101"/>
      <c r="K2" s="101"/>
      <c r="L2" s="100"/>
      <c r="M2" s="100"/>
      <c r="N2" s="100"/>
      <c r="T2" s="100"/>
    </row>
    <row r="3" spans="1:24" s="97" customFormat="1" ht="21.75" customHeight="1" x14ac:dyDescent="0.25">
      <c r="A3" s="162" t="s">
        <v>899</v>
      </c>
      <c r="B3" s="162"/>
      <c r="C3" s="162"/>
      <c r="D3" s="162"/>
      <c r="E3" s="162"/>
      <c r="F3" s="138"/>
      <c r="G3" s="163" t="s">
        <v>900</v>
      </c>
      <c r="H3" s="163"/>
      <c r="I3" s="163"/>
      <c r="J3" s="163"/>
      <c r="K3" s="163"/>
      <c r="L3" s="163"/>
      <c r="M3" s="163"/>
      <c r="N3" s="163"/>
      <c r="O3" s="163"/>
      <c r="P3" s="163"/>
      <c r="Q3" s="163"/>
      <c r="R3" s="95"/>
      <c r="S3" s="163" t="s">
        <v>892</v>
      </c>
      <c r="T3" s="163"/>
      <c r="U3" s="163"/>
      <c r="V3" s="163"/>
    </row>
    <row r="4" spans="1:24" s="97" customFormat="1" ht="45" x14ac:dyDescent="0.25">
      <c r="A4" s="88" t="s">
        <v>890</v>
      </c>
      <c r="B4" s="102" t="s">
        <v>895</v>
      </c>
      <c r="C4" s="102" t="s">
        <v>896</v>
      </c>
      <c r="D4" s="94" t="s">
        <v>898</v>
      </c>
      <c r="E4" s="94" t="s">
        <v>880</v>
      </c>
      <c r="F4" s="103"/>
      <c r="G4" s="104" t="s">
        <v>890</v>
      </c>
      <c r="H4" s="104" t="s">
        <v>887</v>
      </c>
      <c r="I4" s="104" t="s">
        <v>881</v>
      </c>
      <c r="J4" s="104" t="s">
        <v>882</v>
      </c>
      <c r="K4" s="105" t="s">
        <v>883</v>
      </c>
      <c r="L4" s="104" t="s">
        <v>884</v>
      </c>
      <c r="M4" s="104" t="s">
        <v>885</v>
      </c>
      <c r="N4" s="104" t="s">
        <v>886</v>
      </c>
      <c r="O4" s="104" t="s">
        <v>888</v>
      </c>
      <c r="P4" s="106" t="s">
        <v>898</v>
      </c>
      <c r="Q4" s="106" t="s">
        <v>880</v>
      </c>
      <c r="R4" s="107"/>
      <c r="S4" s="104" t="s">
        <v>890</v>
      </c>
      <c r="T4" s="104" t="s">
        <v>901</v>
      </c>
      <c r="U4" s="104" t="s">
        <v>898</v>
      </c>
      <c r="V4" s="104" t="s">
        <v>880</v>
      </c>
    </row>
    <row r="5" spans="1:24" s="128" customFormat="1" ht="12.75" x14ac:dyDescent="0.2">
      <c r="A5" s="119" t="s">
        <v>11</v>
      </c>
      <c r="B5" s="120">
        <v>16.899999999999999</v>
      </c>
      <c r="C5" s="121">
        <v>86354.284703846613</v>
      </c>
      <c r="D5" s="122">
        <f t="shared" ref="D5:D15" si="0">C5-C23</f>
        <v>-4541.0242590802955</v>
      </c>
      <c r="E5" s="123">
        <f t="shared" ref="E5:E14" si="1">D5/C23</f>
        <v>-4.9958840680462663E-2</v>
      </c>
      <c r="F5" s="124"/>
      <c r="G5" s="119" t="s">
        <v>11</v>
      </c>
      <c r="H5" s="125">
        <v>98714</v>
      </c>
      <c r="I5" s="126">
        <v>13.75</v>
      </c>
      <c r="J5" s="121">
        <v>59794.180652805771</v>
      </c>
      <c r="K5" s="121">
        <v>0</v>
      </c>
      <c r="L5" s="121">
        <v>7.7847625636682443</v>
      </c>
      <c r="M5" s="121">
        <v>50.772766492113284</v>
      </c>
      <c r="N5" s="121">
        <v>1168.75</v>
      </c>
      <c r="O5" s="121">
        <f t="shared" ref="O5:O15" si="2">SUM(J5:N5)</f>
        <v>61021.488181861554</v>
      </c>
      <c r="P5" s="121">
        <f t="shared" ref="P5:P15" si="3">O5-O23</f>
        <v>15056.254036697552</v>
      </c>
      <c r="Q5" s="123">
        <f t="shared" ref="Q5:Q14" si="4">P5/O23</f>
        <v>0.32755743153941091</v>
      </c>
      <c r="R5" s="127"/>
      <c r="S5" s="119" t="s">
        <v>11</v>
      </c>
      <c r="T5" s="121">
        <f t="shared" ref="T5:T15" si="5">SUM(J5,K5,L5,M5,N5,C5)</f>
        <v>147375.77288570817</v>
      </c>
      <c r="U5" s="121">
        <f t="shared" ref="U5:U15" si="6">T5-T23</f>
        <v>10515.229777617264</v>
      </c>
      <c r="V5" s="123">
        <f t="shared" ref="V5:V16" si="7">U5/T23</f>
        <v>7.6831711600855293E-2</v>
      </c>
      <c r="X5" s="129"/>
    </row>
    <row r="6" spans="1:24" s="128" customFormat="1" ht="12.75" x14ac:dyDescent="0.2">
      <c r="A6" s="130" t="s">
        <v>45</v>
      </c>
      <c r="B6" s="131">
        <v>10.2134</v>
      </c>
      <c r="C6" s="132">
        <v>42830.376030400635</v>
      </c>
      <c r="D6" s="133">
        <f t="shared" si="0"/>
        <v>7676.0874711728829</v>
      </c>
      <c r="E6" s="134">
        <f t="shared" si="1"/>
        <v>0.21835422606377747</v>
      </c>
      <c r="F6" s="124"/>
      <c r="G6" s="130" t="s">
        <v>45</v>
      </c>
      <c r="H6" s="135">
        <v>699</v>
      </c>
      <c r="I6" s="136">
        <v>14</v>
      </c>
      <c r="J6" s="132">
        <v>918.86265949367566</v>
      </c>
      <c r="K6" s="132">
        <v>0</v>
      </c>
      <c r="L6" s="132">
        <v>0</v>
      </c>
      <c r="M6" s="132">
        <v>332.06692670746196</v>
      </c>
      <c r="N6" s="132">
        <v>1190</v>
      </c>
      <c r="O6" s="132">
        <f t="shared" si="2"/>
        <v>2440.9295862011377</v>
      </c>
      <c r="P6" s="132">
        <f t="shared" si="3"/>
        <v>-929.14188155435386</v>
      </c>
      <c r="Q6" s="134">
        <f t="shared" si="4"/>
        <v>-0.27570391027142627</v>
      </c>
      <c r="R6" s="137"/>
      <c r="S6" s="130" t="s">
        <v>45</v>
      </c>
      <c r="T6" s="132">
        <f t="shared" si="5"/>
        <v>45271.30561660177</v>
      </c>
      <c r="U6" s="132">
        <f t="shared" si="6"/>
        <v>6746.9455896185245</v>
      </c>
      <c r="V6" s="134">
        <f t="shared" si="7"/>
        <v>0.17513452747541625</v>
      </c>
    </row>
    <row r="7" spans="1:24" s="128" customFormat="1" ht="12.75" x14ac:dyDescent="0.2">
      <c r="A7" s="119" t="s">
        <v>71</v>
      </c>
      <c r="B7" s="120">
        <v>10.725999999999999</v>
      </c>
      <c r="C7" s="121">
        <v>76330.230416078703</v>
      </c>
      <c r="D7" s="122">
        <f t="shared" si="0"/>
        <v>-7341.4711772467126</v>
      </c>
      <c r="E7" s="123">
        <f t="shared" si="1"/>
        <v>-8.7741387320278308E-2</v>
      </c>
      <c r="F7" s="124"/>
      <c r="G7" s="119" t="s">
        <v>71</v>
      </c>
      <c r="H7" s="125">
        <v>143839</v>
      </c>
      <c r="I7" s="126">
        <v>9.75</v>
      </c>
      <c r="J7" s="121">
        <v>99596.664479779225</v>
      </c>
      <c r="K7" s="121">
        <v>3099.579640475707</v>
      </c>
      <c r="L7" s="121">
        <v>1773.2077662336628</v>
      </c>
      <c r="M7" s="121">
        <v>412.93603553095647</v>
      </c>
      <c r="N7" s="121">
        <v>828.75</v>
      </c>
      <c r="O7" s="121">
        <f t="shared" si="2"/>
        <v>105711.13792201957</v>
      </c>
      <c r="P7" s="121">
        <f t="shared" si="3"/>
        <v>35667.763720132891</v>
      </c>
      <c r="Q7" s="123">
        <f t="shared" si="4"/>
        <v>0.50922395053852432</v>
      </c>
      <c r="R7" s="137"/>
      <c r="S7" s="119" t="s">
        <v>71</v>
      </c>
      <c r="T7" s="121">
        <f t="shared" si="5"/>
        <v>182041.36833809828</v>
      </c>
      <c r="U7" s="121">
        <f t="shared" si="6"/>
        <v>28326.292542886193</v>
      </c>
      <c r="V7" s="123">
        <f t="shared" si="7"/>
        <v>0.18427790765704777</v>
      </c>
    </row>
    <row r="8" spans="1:24" s="128" customFormat="1" ht="12.75" x14ac:dyDescent="0.2">
      <c r="A8" s="130" t="s">
        <v>141</v>
      </c>
      <c r="B8" s="131">
        <v>15.000000000000004</v>
      </c>
      <c r="C8" s="132">
        <v>74544.919382403794</v>
      </c>
      <c r="D8" s="133">
        <f t="shared" si="0"/>
        <v>-7384.3090701675537</v>
      </c>
      <c r="E8" s="134">
        <f t="shared" si="1"/>
        <v>-9.0130338215528474E-2</v>
      </c>
      <c r="F8" s="124"/>
      <c r="G8" s="130" t="s">
        <v>141</v>
      </c>
      <c r="H8" s="135">
        <v>96181</v>
      </c>
      <c r="I8" s="136">
        <v>5.25</v>
      </c>
      <c r="J8" s="132">
        <v>10537.843251861834</v>
      </c>
      <c r="K8" s="132">
        <v>36409.322661322702</v>
      </c>
      <c r="L8" s="132">
        <v>68.558045956445156</v>
      </c>
      <c r="M8" s="132">
        <v>109.68576415810799</v>
      </c>
      <c r="N8" s="132">
        <v>446.25</v>
      </c>
      <c r="O8" s="132">
        <f t="shared" si="2"/>
        <v>47571.65972329909</v>
      </c>
      <c r="P8" s="132">
        <f t="shared" si="3"/>
        <v>-36005.140122343917</v>
      </c>
      <c r="Q8" s="134">
        <f t="shared" si="4"/>
        <v>-0.43080304808082365</v>
      </c>
      <c r="R8" s="137"/>
      <c r="S8" s="130" t="s">
        <v>141</v>
      </c>
      <c r="T8" s="132">
        <f t="shared" si="5"/>
        <v>122116.57910570288</v>
      </c>
      <c r="U8" s="132">
        <f t="shared" si="6"/>
        <v>-43389.449192511485</v>
      </c>
      <c r="V8" s="134">
        <f t="shared" si="7"/>
        <v>-0.26216234924283788</v>
      </c>
    </row>
    <row r="9" spans="1:24" s="128" customFormat="1" ht="12.75" x14ac:dyDescent="0.2">
      <c r="A9" s="119" t="s">
        <v>174</v>
      </c>
      <c r="B9" s="120">
        <v>10.84</v>
      </c>
      <c r="C9" s="121">
        <v>75198.601043524468</v>
      </c>
      <c r="D9" s="122">
        <f t="shared" si="0"/>
        <v>-2611.5763354326773</v>
      </c>
      <c r="E9" s="123">
        <f t="shared" si="1"/>
        <v>-3.3563428633680864E-2</v>
      </c>
      <c r="F9" s="124"/>
      <c r="G9" s="119" t="s">
        <v>174</v>
      </c>
      <c r="H9" s="125">
        <v>667520</v>
      </c>
      <c r="I9" s="126">
        <v>5</v>
      </c>
      <c r="J9" s="121">
        <v>59288.076294537939</v>
      </c>
      <c r="K9" s="121">
        <v>193345.55039980271</v>
      </c>
      <c r="L9" s="121">
        <v>1012.8011642193409</v>
      </c>
      <c r="M9" s="121">
        <v>78.037208895462811</v>
      </c>
      <c r="N9" s="121">
        <v>425</v>
      </c>
      <c r="O9" s="121">
        <f t="shared" si="2"/>
        <v>254149.46506745546</v>
      </c>
      <c r="P9" s="121">
        <f t="shared" si="3"/>
        <v>-108736.00250627895</v>
      </c>
      <c r="Q9" s="123">
        <f t="shared" si="4"/>
        <v>-0.29964275845294069</v>
      </c>
      <c r="R9" s="137"/>
      <c r="S9" s="119" t="s">
        <v>174</v>
      </c>
      <c r="T9" s="121">
        <f t="shared" si="5"/>
        <v>329348.06611097994</v>
      </c>
      <c r="U9" s="121">
        <f t="shared" si="6"/>
        <v>-111347.57884171163</v>
      </c>
      <c r="V9" s="123">
        <f t="shared" si="7"/>
        <v>-0.2526632157975256</v>
      </c>
    </row>
    <row r="10" spans="1:24" s="128" customFormat="1" ht="12.75" x14ac:dyDescent="0.2">
      <c r="A10" s="130" t="s">
        <v>208</v>
      </c>
      <c r="B10" s="131">
        <v>4.6666000000000007</v>
      </c>
      <c r="C10" s="132">
        <v>39061.892855530365</v>
      </c>
      <c r="D10" s="133">
        <f t="shared" si="0"/>
        <v>-7657.7855611620253</v>
      </c>
      <c r="E10" s="134">
        <f t="shared" si="1"/>
        <v>-0.16390920958107427</v>
      </c>
      <c r="F10" s="124"/>
      <c r="G10" s="130" t="s">
        <v>208</v>
      </c>
      <c r="H10" s="135">
        <v>151850</v>
      </c>
      <c r="I10" s="136">
        <v>8.25</v>
      </c>
      <c r="J10" s="132">
        <v>58784.768289337131</v>
      </c>
      <c r="K10" s="132">
        <v>8052.5726146028392</v>
      </c>
      <c r="L10" s="132">
        <v>2108.9597175336676</v>
      </c>
      <c r="M10" s="132">
        <v>172.5681613048163</v>
      </c>
      <c r="N10" s="132">
        <v>701.25</v>
      </c>
      <c r="O10" s="132">
        <f t="shared" si="2"/>
        <v>69820.11878277846</v>
      </c>
      <c r="P10" s="132">
        <f t="shared" si="3"/>
        <v>-2196.855988441006</v>
      </c>
      <c r="Q10" s="134">
        <f t="shared" si="4"/>
        <v>-3.0504696919301136E-2</v>
      </c>
      <c r="R10" s="137"/>
      <c r="S10" s="130" t="s">
        <v>208</v>
      </c>
      <c r="T10" s="132">
        <f t="shared" si="5"/>
        <v>108882.01163830882</v>
      </c>
      <c r="U10" s="132">
        <f t="shared" si="6"/>
        <v>-9854.6415496030386</v>
      </c>
      <c r="V10" s="134">
        <f t="shared" si="7"/>
        <v>-8.2995783399816295E-2</v>
      </c>
    </row>
    <row r="11" spans="1:24" s="128" customFormat="1" ht="12.75" x14ac:dyDescent="0.2">
      <c r="A11" s="119" t="s">
        <v>877</v>
      </c>
      <c r="B11" s="120">
        <v>83.094000000000008</v>
      </c>
      <c r="C11" s="121">
        <v>385009.59002049756</v>
      </c>
      <c r="D11" s="122">
        <f t="shared" si="0"/>
        <v>-25730.778328150685</v>
      </c>
      <c r="E11" s="123">
        <f t="shared" si="1"/>
        <v>-6.2644873284794012E-2</v>
      </c>
      <c r="F11" s="124"/>
      <c r="G11" s="119" t="s">
        <v>877</v>
      </c>
      <c r="H11" s="125">
        <v>194943</v>
      </c>
      <c r="I11" s="126">
        <v>189.75</v>
      </c>
      <c r="J11" s="121">
        <v>97152.391222231498</v>
      </c>
      <c r="K11" s="121">
        <v>6061.6758714746375</v>
      </c>
      <c r="L11" s="121">
        <v>24.432542475317991</v>
      </c>
      <c r="M11" s="121">
        <v>293.55782726770281</v>
      </c>
      <c r="N11" s="121">
        <v>16128.75</v>
      </c>
      <c r="O11" s="121">
        <f t="shared" si="2"/>
        <v>119660.80746344916</v>
      </c>
      <c r="P11" s="121">
        <f t="shared" si="3"/>
        <v>5196.215603272416</v>
      </c>
      <c r="Q11" s="123">
        <f t="shared" si="4"/>
        <v>4.5395833932818361E-2</v>
      </c>
      <c r="R11" s="137"/>
      <c r="S11" s="119" t="s">
        <v>877</v>
      </c>
      <c r="T11" s="121">
        <f t="shared" si="5"/>
        <v>504670.39748394676</v>
      </c>
      <c r="U11" s="121">
        <f t="shared" si="6"/>
        <v>-20534.562724878197</v>
      </c>
      <c r="V11" s="123">
        <f t="shared" si="7"/>
        <v>-3.9098188860808777E-2</v>
      </c>
    </row>
    <row r="12" spans="1:24" s="128" customFormat="1" ht="12.75" x14ac:dyDescent="0.2">
      <c r="A12" s="130" t="s">
        <v>517</v>
      </c>
      <c r="B12" s="131">
        <v>1</v>
      </c>
      <c r="C12" s="132">
        <v>4139.6271715692792</v>
      </c>
      <c r="D12" s="133">
        <f t="shared" si="0"/>
        <v>-45.310206693403416</v>
      </c>
      <c r="E12" s="134">
        <f t="shared" si="1"/>
        <v>-1.0826973643322068E-2</v>
      </c>
      <c r="F12" s="124"/>
      <c r="G12" s="130" t="s">
        <v>517</v>
      </c>
      <c r="H12" s="135">
        <v>67</v>
      </c>
      <c r="I12" s="136">
        <v>0.75</v>
      </c>
      <c r="J12" s="132">
        <v>160.2334005304196</v>
      </c>
      <c r="K12" s="132">
        <v>0</v>
      </c>
      <c r="L12" s="132">
        <v>0</v>
      </c>
      <c r="M12" s="132">
        <v>0</v>
      </c>
      <c r="N12" s="132">
        <v>63.75</v>
      </c>
      <c r="O12" s="132">
        <f t="shared" si="2"/>
        <v>223.9834005304196</v>
      </c>
      <c r="P12" s="132">
        <f t="shared" si="3"/>
        <v>-66.564030638589202</v>
      </c>
      <c r="Q12" s="134">
        <f t="shared" si="4"/>
        <v>-0.22909867201637557</v>
      </c>
      <c r="R12" s="137"/>
      <c r="S12" s="130" t="s">
        <v>517</v>
      </c>
      <c r="T12" s="132">
        <f t="shared" si="5"/>
        <v>4363.6105720996984</v>
      </c>
      <c r="U12" s="132">
        <f t="shared" si="6"/>
        <v>-111.87423733199284</v>
      </c>
      <c r="V12" s="134">
        <f t="shared" si="7"/>
        <v>-2.499712145067004E-2</v>
      </c>
    </row>
    <row r="13" spans="1:24" s="128" customFormat="1" ht="12.75" x14ac:dyDescent="0.2">
      <c r="A13" s="119" t="s">
        <v>520</v>
      </c>
      <c r="B13" s="120">
        <v>12.519999999999998</v>
      </c>
      <c r="C13" s="121">
        <v>64571.132210834512</v>
      </c>
      <c r="D13" s="122">
        <f t="shared" si="0"/>
        <v>5581.1460166795368</v>
      </c>
      <c r="E13" s="123">
        <f t="shared" si="1"/>
        <v>9.4611753227237486E-2</v>
      </c>
      <c r="F13" s="124"/>
      <c r="G13" s="119" t="s">
        <v>520</v>
      </c>
      <c r="H13" s="125">
        <v>55620</v>
      </c>
      <c r="I13" s="126">
        <v>6.5</v>
      </c>
      <c r="J13" s="121">
        <v>49255.756802213924</v>
      </c>
      <c r="K13" s="121">
        <v>0</v>
      </c>
      <c r="L13" s="121">
        <v>0</v>
      </c>
      <c r="M13" s="121">
        <v>859.74822961522727</v>
      </c>
      <c r="N13" s="121">
        <v>552.5</v>
      </c>
      <c r="O13" s="121">
        <f t="shared" si="2"/>
        <v>50668.005031829154</v>
      </c>
      <c r="P13" s="121">
        <f t="shared" si="3"/>
        <v>7340.949606765309</v>
      </c>
      <c r="Q13" s="123">
        <f t="shared" si="4"/>
        <v>0.16943107568114851</v>
      </c>
      <c r="R13" s="137"/>
      <c r="S13" s="119" t="s">
        <v>520</v>
      </c>
      <c r="T13" s="121">
        <f t="shared" si="5"/>
        <v>115239.13724266367</v>
      </c>
      <c r="U13" s="121">
        <f t="shared" si="6"/>
        <v>12922.095623444839</v>
      </c>
      <c r="V13" s="123">
        <f t="shared" si="7"/>
        <v>0.12629465648093566</v>
      </c>
    </row>
    <row r="14" spans="1:24" s="128" customFormat="1" ht="12.75" x14ac:dyDescent="0.2">
      <c r="A14" s="130" t="s">
        <v>543</v>
      </c>
      <c r="B14" s="131">
        <v>5.379999999999999</v>
      </c>
      <c r="C14" s="132">
        <v>24539.389463596432</v>
      </c>
      <c r="D14" s="133">
        <f t="shared" si="0"/>
        <v>2828.3841013955353</v>
      </c>
      <c r="E14" s="134">
        <f t="shared" si="1"/>
        <v>0.1302742113600959</v>
      </c>
      <c r="F14" s="124"/>
      <c r="G14" s="130" t="s">
        <v>543</v>
      </c>
      <c r="H14" s="135">
        <v>2497</v>
      </c>
      <c r="I14" s="136">
        <v>4.25</v>
      </c>
      <c r="J14" s="132">
        <v>2317.3235678869496</v>
      </c>
      <c r="K14" s="132">
        <v>0</v>
      </c>
      <c r="L14" s="132">
        <v>0</v>
      </c>
      <c r="M14" s="132">
        <v>17.820826325353181</v>
      </c>
      <c r="N14" s="132">
        <v>361.25</v>
      </c>
      <c r="O14" s="132">
        <f t="shared" si="2"/>
        <v>2696.3943942123028</v>
      </c>
      <c r="P14" s="132">
        <f t="shared" si="3"/>
        <v>-464.56168810679037</v>
      </c>
      <c r="Q14" s="134">
        <f t="shared" si="4"/>
        <v>-0.14696872591977178</v>
      </c>
      <c r="R14" s="137"/>
      <c r="S14" s="130" t="s">
        <v>543</v>
      </c>
      <c r="T14" s="132">
        <f t="shared" si="5"/>
        <v>27235.783857808736</v>
      </c>
      <c r="U14" s="132">
        <f t="shared" si="6"/>
        <v>2363.8224132887444</v>
      </c>
      <c r="V14" s="134">
        <f t="shared" si="7"/>
        <v>9.5039646091505281E-2</v>
      </c>
    </row>
    <row r="15" spans="1:24" s="128" customFormat="1" ht="12.75" x14ac:dyDescent="0.2">
      <c r="A15" s="119" t="s">
        <v>889</v>
      </c>
      <c r="B15" s="120">
        <v>1</v>
      </c>
      <c r="C15" s="121">
        <v>14952.656701716996</v>
      </c>
      <c r="D15" s="122">
        <f t="shared" si="0"/>
        <v>-7884.2846788608567</v>
      </c>
      <c r="E15" s="123">
        <f>D15/C34</f>
        <v>-8.435605286384219E-3</v>
      </c>
      <c r="F15" s="124"/>
      <c r="G15" s="119" t="s">
        <v>889</v>
      </c>
      <c r="H15" s="125">
        <v>0</v>
      </c>
      <c r="I15" s="126">
        <v>0</v>
      </c>
      <c r="J15" s="121">
        <v>52902.260446363594</v>
      </c>
      <c r="K15" s="121">
        <v>0</v>
      </c>
      <c r="L15" s="121">
        <v>0</v>
      </c>
      <c r="M15" s="121">
        <v>0</v>
      </c>
      <c r="N15" s="121">
        <v>0</v>
      </c>
      <c r="O15" s="121">
        <f t="shared" si="2"/>
        <v>52902.260446363594</v>
      </c>
      <c r="P15" s="121">
        <f t="shared" si="3"/>
        <v>-14437.916749504788</v>
      </c>
      <c r="Q15" s="123">
        <v>0</v>
      </c>
      <c r="R15" s="137"/>
      <c r="S15" s="119" t="s">
        <v>889</v>
      </c>
      <c r="T15" s="121">
        <f t="shared" si="5"/>
        <v>67854.917148080596</v>
      </c>
      <c r="U15" s="121">
        <f t="shared" si="6"/>
        <v>-22322.201428365632</v>
      </c>
      <c r="V15" s="123">
        <f t="shared" si="7"/>
        <v>-0.24753731080287666</v>
      </c>
    </row>
    <row r="16" spans="1:24" s="108" customFormat="1" ht="15" x14ac:dyDescent="0.25">
      <c r="A16" s="89" t="s">
        <v>891</v>
      </c>
      <c r="B16" s="93">
        <f>SUM(B5:B15)</f>
        <v>171.34</v>
      </c>
      <c r="C16" s="90">
        <f>SUM(C5:C15)</f>
        <v>887532.69999999925</v>
      </c>
      <c r="D16" s="90">
        <f>SUM(D5:D15)</f>
        <v>-47110.922027546258</v>
      </c>
      <c r="E16" s="91">
        <f>D16/C34</f>
        <v>-5.0405224961945778E-2</v>
      </c>
      <c r="F16" s="25"/>
      <c r="G16" s="89" t="s">
        <v>891</v>
      </c>
      <c r="H16" s="92">
        <f t="shared" ref="H16:N16" si="8">SUM(H5:H15)</f>
        <v>1411930</v>
      </c>
      <c r="I16" s="93">
        <f>SUM(I5:I15)</f>
        <v>257.25</v>
      </c>
      <c r="J16" s="90">
        <f t="shared" si="8"/>
        <v>490708.36106704193</v>
      </c>
      <c r="K16" s="90">
        <f t="shared" si="8"/>
        <v>246968.70118767858</v>
      </c>
      <c r="L16" s="90">
        <f t="shared" si="8"/>
        <v>4995.7439989821023</v>
      </c>
      <c r="M16" s="90">
        <f t="shared" si="8"/>
        <v>2327.1937462972023</v>
      </c>
      <c r="N16" s="90">
        <f t="shared" si="8"/>
        <v>21866.25</v>
      </c>
      <c r="O16" s="90">
        <f>SUM(O5:O15)</f>
        <v>766866.24999999988</v>
      </c>
      <c r="P16" s="90">
        <f t="shared" ref="P16" si="9">SUM(P5:P15)</f>
        <v>-99575.000000000218</v>
      </c>
      <c r="Q16" s="91">
        <f>P16/O34</f>
        <v>-0.11492412209137114</v>
      </c>
      <c r="R16" s="98"/>
      <c r="S16" s="89" t="s">
        <v>891</v>
      </c>
      <c r="T16" s="90">
        <f>SUM(T5:T15)</f>
        <v>1654398.9499999993</v>
      </c>
      <c r="U16" s="90">
        <f>SUM(U5:U15)</f>
        <v>-146685.92202754642</v>
      </c>
      <c r="V16" s="91">
        <f t="shared" si="7"/>
        <v>-8.1443092608077264E-2</v>
      </c>
    </row>
    <row r="17" spans="1:23" x14ac:dyDescent="0.25">
      <c r="A17" s="26"/>
      <c r="B17" s="26"/>
      <c r="C17" s="26"/>
      <c r="D17" s="26"/>
      <c r="E17" s="26"/>
      <c r="F17" s="26"/>
      <c r="G17" s="26"/>
      <c r="H17" s="26"/>
      <c r="I17" s="26"/>
      <c r="J17" s="26"/>
      <c r="K17" s="26"/>
      <c r="L17" s="26"/>
      <c r="M17" s="26"/>
      <c r="N17" s="26"/>
      <c r="O17" s="26"/>
      <c r="P17" s="26"/>
      <c r="Q17" s="26"/>
      <c r="R17" s="26"/>
      <c r="S17" s="26"/>
      <c r="T17" s="26"/>
      <c r="U17" s="26"/>
      <c r="V17" s="26"/>
    </row>
    <row r="18" spans="1:23" x14ac:dyDescent="0.25">
      <c r="A18" s="26"/>
      <c r="B18" s="26"/>
      <c r="C18" s="109"/>
      <c r="D18" s="26"/>
      <c r="E18" s="26"/>
      <c r="F18" s="26"/>
      <c r="G18" s="26"/>
      <c r="H18" s="26"/>
      <c r="I18" s="26"/>
      <c r="J18" s="110"/>
      <c r="K18" s="110"/>
      <c r="L18" s="26"/>
      <c r="M18" s="26"/>
      <c r="N18" s="26"/>
      <c r="O18" s="26"/>
      <c r="P18" s="26"/>
      <c r="Q18" s="26"/>
      <c r="R18" s="26"/>
      <c r="S18" s="26"/>
      <c r="T18" s="28"/>
      <c r="U18" s="26"/>
      <c r="V18" s="26"/>
    </row>
    <row r="19" spans="1:23" ht="21" x14ac:dyDescent="0.35">
      <c r="A19" s="99" t="s">
        <v>950</v>
      </c>
      <c r="B19" s="111"/>
      <c r="C19" s="111"/>
      <c r="D19" s="26"/>
      <c r="E19" s="26"/>
      <c r="F19" s="26"/>
      <c r="G19" s="26"/>
      <c r="H19" s="101"/>
      <c r="I19" s="111"/>
      <c r="J19" s="101"/>
      <c r="K19" s="101"/>
      <c r="L19" s="111"/>
      <c r="M19" s="111"/>
      <c r="N19" s="111"/>
      <c r="O19" s="26"/>
      <c r="P19" s="26"/>
      <c r="Q19" s="26"/>
      <c r="R19" s="26"/>
      <c r="S19" s="26"/>
      <c r="T19" s="112"/>
      <c r="U19" s="28"/>
      <c r="V19" s="113"/>
    </row>
    <row r="20" spans="1:23" ht="18.75" x14ac:dyDescent="0.3">
      <c r="A20" s="101"/>
      <c r="B20" s="111"/>
      <c r="C20" s="111"/>
      <c r="D20" s="26"/>
      <c r="E20" s="26"/>
      <c r="F20" s="26"/>
      <c r="G20" s="26"/>
      <c r="H20" s="101"/>
      <c r="I20" s="111"/>
      <c r="J20" s="101"/>
      <c r="K20" s="101"/>
      <c r="L20" s="111"/>
      <c r="M20" s="111"/>
      <c r="N20" s="111"/>
      <c r="O20" s="26"/>
      <c r="P20" s="26"/>
      <c r="Q20" s="26"/>
      <c r="R20" s="26"/>
      <c r="S20" s="26"/>
      <c r="T20" s="112"/>
      <c r="U20" s="28"/>
      <c r="V20" s="113"/>
    </row>
    <row r="21" spans="1:23" s="97" customFormat="1" ht="15" x14ac:dyDescent="0.25">
      <c r="A21" s="162" t="s">
        <v>899</v>
      </c>
      <c r="B21" s="162"/>
      <c r="C21" s="162"/>
      <c r="D21" s="114"/>
      <c r="E21" s="114"/>
      <c r="F21" s="95"/>
      <c r="G21" s="162" t="s">
        <v>900</v>
      </c>
      <c r="H21" s="162"/>
      <c r="I21" s="162"/>
      <c r="J21" s="162"/>
      <c r="K21" s="162"/>
      <c r="L21" s="162"/>
      <c r="M21" s="162"/>
      <c r="N21" s="162"/>
      <c r="O21" s="162"/>
      <c r="P21" s="114"/>
      <c r="Q21" s="114"/>
      <c r="R21" s="95"/>
      <c r="S21" s="162" t="s">
        <v>892</v>
      </c>
      <c r="T21" s="162"/>
      <c r="U21" s="96"/>
      <c r="V21" s="115"/>
    </row>
    <row r="22" spans="1:23" s="97" customFormat="1" ht="45" x14ac:dyDescent="0.25">
      <c r="A22" s="94" t="s">
        <v>890</v>
      </c>
      <c r="B22" s="102" t="s">
        <v>895</v>
      </c>
      <c r="C22" s="102" t="s">
        <v>896</v>
      </c>
      <c r="D22" s="95"/>
      <c r="E22" s="95"/>
      <c r="F22" s="95"/>
      <c r="G22" s="104" t="s">
        <v>890</v>
      </c>
      <c r="H22" s="104" t="s">
        <v>887</v>
      </c>
      <c r="I22" s="104" t="s">
        <v>881</v>
      </c>
      <c r="J22" s="104" t="s">
        <v>882</v>
      </c>
      <c r="K22" s="105" t="s">
        <v>883</v>
      </c>
      <c r="L22" s="104" t="s">
        <v>884</v>
      </c>
      <c r="M22" s="104" t="s">
        <v>885</v>
      </c>
      <c r="N22" s="104" t="s">
        <v>886</v>
      </c>
      <c r="O22" s="104" t="s">
        <v>888</v>
      </c>
      <c r="P22" s="95"/>
      <c r="Q22" s="95"/>
      <c r="R22" s="95"/>
      <c r="S22" s="104" t="s">
        <v>890</v>
      </c>
      <c r="T22" s="104" t="s">
        <v>897</v>
      </c>
      <c r="U22" s="96"/>
      <c r="V22" s="95"/>
    </row>
    <row r="23" spans="1:23" s="128" customFormat="1" ht="12.75" x14ac:dyDescent="0.2">
      <c r="A23" s="119" t="s">
        <v>11</v>
      </c>
      <c r="B23" s="120">
        <v>16.899999999999999</v>
      </c>
      <c r="C23" s="121">
        <v>90895.308962926909</v>
      </c>
      <c r="D23" s="137"/>
      <c r="E23" s="137"/>
      <c r="F23" s="137"/>
      <c r="G23" s="119" t="s">
        <v>11</v>
      </c>
      <c r="H23" s="125">
        <v>92083</v>
      </c>
      <c r="I23" s="126">
        <v>13.5</v>
      </c>
      <c r="J23" s="121">
        <v>44806.150922356552</v>
      </c>
      <c r="K23" s="121">
        <v>0</v>
      </c>
      <c r="L23" s="121">
        <v>8.3814798722868353</v>
      </c>
      <c r="M23" s="121">
        <v>3.2017429351617994</v>
      </c>
      <c r="N23" s="121">
        <v>1147.5</v>
      </c>
      <c r="O23" s="121">
        <f>SUM(J23:N23)</f>
        <v>45965.234145164002</v>
      </c>
      <c r="P23" s="137"/>
      <c r="Q23" s="137"/>
      <c r="R23" s="137"/>
      <c r="S23" s="119" t="s">
        <v>11</v>
      </c>
      <c r="T23" s="121">
        <f t="shared" ref="T23:T33" si="10">SUM(J23,K23,L23,M23,N23,C23)</f>
        <v>136860.5431080909</v>
      </c>
      <c r="U23" s="139"/>
      <c r="V23" s="137"/>
    </row>
    <row r="24" spans="1:23" s="128" customFormat="1" ht="12.75" x14ac:dyDescent="0.2">
      <c r="A24" s="130" t="s">
        <v>45</v>
      </c>
      <c r="B24" s="131">
        <v>8.2134</v>
      </c>
      <c r="C24" s="132">
        <v>35154.288559227753</v>
      </c>
      <c r="D24" s="137"/>
      <c r="E24" s="137"/>
      <c r="F24" s="137"/>
      <c r="G24" s="130" t="s">
        <v>45</v>
      </c>
      <c r="H24" s="135">
        <v>809</v>
      </c>
      <c r="I24" s="136">
        <v>31</v>
      </c>
      <c r="J24" s="132">
        <v>563.94814562871511</v>
      </c>
      <c r="K24" s="132">
        <v>0</v>
      </c>
      <c r="L24" s="132">
        <v>0</v>
      </c>
      <c r="M24" s="132">
        <v>171.12332212677615</v>
      </c>
      <c r="N24" s="132">
        <v>2635</v>
      </c>
      <c r="O24" s="132">
        <f t="shared" ref="O24:O32" si="11">SUM(J24:N24)</f>
        <v>3370.0714677554915</v>
      </c>
      <c r="P24" s="137"/>
      <c r="Q24" s="137"/>
      <c r="R24" s="137"/>
      <c r="S24" s="130" t="s">
        <v>45</v>
      </c>
      <c r="T24" s="132">
        <f t="shared" si="10"/>
        <v>38524.360026983246</v>
      </c>
      <c r="U24" s="139"/>
      <c r="V24" s="137"/>
    </row>
    <row r="25" spans="1:23" s="128" customFormat="1" ht="12.75" x14ac:dyDescent="0.2">
      <c r="A25" s="119" t="s">
        <v>71</v>
      </c>
      <c r="B25" s="120">
        <v>11.86</v>
      </c>
      <c r="C25" s="121">
        <v>83671.701593325415</v>
      </c>
      <c r="D25" s="137"/>
      <c r="E25" s="137"/>
      <c r="F25" s="137"/>
      <c r="G25" s="119" t="s">
        <v>71</v>
      </c>
      <c r="H25" s="125">
        <v>126823</v>
      </c>
      <c r="I25" s="126">
        <v>9</v>
      </c>
      <c r="J25" s="121">
        <v>64254.742609471214</v>
      </c>
      <c r="K25" s="121">
        <v>4452.1741704285841</v>
      </c>
      <c r="L25" s="121">
        <v>533.59994197419508</v>
      </c>
      <c r="M25" s="121">
        <v>37.857480012681279</v>
      </c>
      <c r="N25" s="121">
        <v>765</v>
      </c>
      <c r="O25" s="121">
        <f t="shared" si="11"/>
        <v>70043.374201886676</v>
      </c>
      <c r="P25" s="137"/>
      <c r="Q25" s="137"/>
      <c r="R25" s="137"/>
      <c r="S25" s="119" t="s">
        <v>71</v>
      </c>
      <c r="T25" s="121">
        <f t="shared" si="10"/>
        <v>153715.07579521209</v>
      </c>
      <c r="U25" s="139"/>
      <c r="V25" s="137"/>
      <c r="W25" s="140"/>
    </row>
    <row r="26" spans="1:23" s="128" customFormat="1" ht="12.75" x14ac:dyDescent="0.2">
      <c r="A26" s="130" t="s">
        <v>141</v>
      </c>
      <c r="B26" s="131">
        <v>16</v>
      </c>
      <c r="C26" s="132">
        <v>81929.228452571348</v>
      </c>
      <c r="D26" s="137"/>
      <c r="E26" s="137"/>
      <c r="F26" s="137"/>
      <c r="G26" s="130" t="s">
        <v>141</v>
      </c>
      <c r="H26" s="135">
        <v>113762</v>
      </c>
      <c r="I26" s="136">
        <v>5.5</v>
      </c>
      <c r="J26" s="132">
        <v>8885.5335966102411</v>
      </c>
      <c r="K26" s="132">
        <v>74140.185750754958</v>
      </c>
      <c r="L26" s="132">
        <v>68.886465756936175</v>
      </c>
      <c r="M26" s="132">
        <v>14.694032520868257</v>
      </c>
      <c r="N26" s="132">
        <v>467.5</v>
      </c>
      <c r="O26" s="132">
        <f t="shared" si="11"/>
        <v>83576.799845643007</v>
      </c>
      <c r="P26" s="137"/>
      <c r="Q26" s="137"/>
      <c r="R26" s="137"/>
      <c r="S26" s="130" t="s">
        <v>141</v>
      </c>
      <c r="T26" s="132">
        <f t="shared" si="10"/>
        <v>165506.02829821437</v>
      </c>
      <c r="U26" s="139"/>
      <c r="V26" s="137"/>
    </row>
    <row r="27" spans="1:23" s="128" customFormat="1" ht="12.75" x14ac:dyDescent="0.2">
      <c r="A27" s="119" t="s">
        <v>174</v>
      </c>
      <c r="B27" s="120">
        <v>10.84</v>
      </c>
      <c r="C27" s="121">
        <v>77810.177378957145</v>
      </c>
      <c r="D27" s="137"/>
      <c r="E27" s="137"/>
      <c r="F27" s="137"/>
      <c r="G27" s="119" t="s">
        <v>174</v>
      </c>
      <c r="H27" s="125">
        <v>418162</v>
      </c>
      <c r="I27" s="126">
        <v>5.25</v>
      </c>
      <c r="J27" s="121">
        <v>45645.048380671928</v>
      </c>
      <c r="K27" s="121">
        <v>313208.08957172348</v>
      </c>
      <c r="L27" s="121">
        <v>3586.079621338964</v>
      </c>
      <c r="M27" s="121">
        <v>0</v>
      </c>
      <c r="N27" s="121">
        <v>446.25</v>
      </c>
      <c r="O27" s="121">
        <f t="shared" si="11"/>
        <v>362885.46757373441</v>
      </c>
      <c r="P27" s="137"/>
      <c r="Q27" s="137"/>
      <c r="R27" s="137"/>
      <c r="S27" s="119" t="s">
        <v>174</v>
      </c>
      <c r="T27" s="121">
        <f t="shared" si="10"/>
        <v>440695.64495269157</v>
      </c>
      <c r="U27" s="139"/>
      <c r="V27" s="137"/>
    </row>
    <row r="28" spans="1:23" s="128" customFormat="1" ht="12.75" x14ac:dyDescent="0.2">
      <c r="A28" s="130" t="s">
        <v>208</v>
      </c>
      <c r="B28" s="131">
        <v>5.6665999999999999</v>
      </c>
      <c r="C28" s="132">
        <v>46719.67841669239</v>
      </c>
      <c r="D28" s="137"/>
      <c r="E28" s="137"/>
      <c r="F28" s="137"/>
      <c r="G28" s="130" t="s">
        <v>208</v>
      </c>
      <c r="H28" s="135">
        <v>168857</v>
      </c>
      <c r="I28" s="136">
        <v>1</v>
      </c>
      <c r="J28" s="132">
        <v>64673.044977421479</v>
      </c>
      <c r="K28" s="132">
        <v>4948.7313492523544</v>
      </c>
      <c r="L28" s="132">
        <v>2246.324567330752</v>
      </c>
      <c r="M28" s="132">
        <v>63.87387721487589</v>
      </c>
      <c r="N28" s="132">
        <v>85</v>
      </c>
      <c r="O28" s="132">
        <f t="shared" si="11"/>
        <v>72016.974771219466</v>
      </c>
      <c r="P28" s="137"/>
      <c r="Q28" s="137"/>
      <c r="R28" s="137"/>
      <c r="S28" s="130" t="s">
        <v>208</v>
      </c>
      <c r="T28" s="132">
        <f t="shared" si="10"/>
        <v>118736.65318791186</v>
      </c>
      <c r="U28" s="139"/>
      <c r="V28" s="137"/>
    </row>
    <row r="29" spans="1:23" s="128" customFormat="1" ht="12.75" x14ac:dyDescent="0.2">
      <c r="A29" s="119" t="s">
        <v>877</v>
      </c>
      <c r="B29" s="120">
        <v>86.34</v>
      </c>
      <c r="C29" s="121">
        <v>410740.36834864825</v>
      </c>
      <c r="D29" s="137"/>
      <c r="E29" s="137"/>
      <c r="F29" s="137"/>
      <c r="G29" s="119" t="s">
        <v>877</v>
      </c>
      <c r="H29" s="125">
        <v>207978</v>
      </c>
      <c r="I29" s="126">
        <v>168.5</v>
      </c>
      <c r="J29" s="121">
        <v>99122.410113889448</v>
      </c>
      <c r="K29" s="121">
        <v>561.44247354839172</v>
      </c>
      <c r="L29" s="121">
        <v>394.75890582892191</v>
      </c>
      <c r="M29" s="121">
        <v>63.480366909995681</v>
      </c>
      <c r="N29" s="121">
        <v>14322.5</v>
      </c>
      <c r="O29" s="121">
        <f t="shared" si="11"/>
        <v>114464.59186017675</v>
      </c>
      <c r="P29" s="137"/>
      <c r="Q29" s="137"/>
      <c r="R29" s="137"/>
      <c r="S29" s="119" t="s">
        <v>877</v>
      </c>
      <c r="T29" s="121">
        <f t="shared" si="10"/>
        <v>525204.96020882495</v>
      </c>
      <c r="U29" s="139"/>
      <c r="V29" s="137"/>
    </row>
    <row r="30" spans="1:23" s="128" customFormat="1" ht="12.75" x14ac:dyDescent="0.2">
      <c r="A30" s="130" t="s">
        <v>517</v>
      </c>
      <c r="B30" s="131">
        <v>1</v>
      </c>
      <c r="C30" s="132">
        <v>4184.9373782626826</v>
      </c>
      <c r="D30" s="137"/>
      <c r="E30" s="137"/>
      <c r="F30" s="137"/>
      <c r="G30" s="130" t="s">
        <v>517</v>
      </c>
      <c r="H30" s="135">
        <v>34</v>
      </c>
      <c r="I30" s="136">
        <v>1.25</v>
      </c>
      <c r="J30" s="132">
        <v>184.2974311690088</v>
      </c>
      <c r="K30" s="132">
        <v>0</v>
      </c>
      <c r="L30" s="132">
        <v>0</v>
      </c>
      <c r="M30" s="132">
        <v>0</v>
      </c>
      <c r="N30" s="132">
        <v>106.25</v>
      </c>
      <c r="O30" s="132">
        <f t="shared" si="11"/>
        <v>290.5474311690088</v>
      </c>
      <c r="P30" s="137"/>
      <c r="Q30" s="137"/>
      <c r="R30" s="137"/>
      <c r="S30" s="130" t="s">
        <v>517</v>
      </c>
      <c r="T30" s="132">
        <f t="shared" si="10"/>
        <v>4475.4848094316912</v>
      </c>
      <c r="U30" s="139"/>
      <c r="V30" s="137"/>
    </row>
    <row r="31" spans="1:23" s="128" customFormat="1" ht="12.75" x14ac:dyDescent="0.2">
      <c r="A31" s="119" t="s">
        <v>520</v>
      </c>
      <c r="B31" s="120">
        <v>11</v>
      </c>
      <c r="C31" s="121">
        <v>58989.986194154975</v>
      </c>
      <c r="D31" s="137"/>
      <c r="E31" s="137"/>
      <c r="F31" s="137"/>
      <c r="G31" s="119" t="s">
        <v>520</v>
      </c>
      <c r="H31" s="125">
        <v>59215</v>
      </c>
      <c r="I31" s="126">
        <v>14.5</v>
      </c>
      <c r="J31" s="121">
        <v>41865.890164264354</v>
      </c>
      <c r="K31" s="121">
        <v>0</v>
      </c>
      <c r="L31" s="121">
        <v>0</v>
      </c>
      <c r="M31" s="121">
        <v>228.66526079948855</v>
      </c>
      <c r="N31" s="121">
        <v>1232.5</v>
      </c>
      <c r="O31" s="121">
        <f t="shared" si="11"/>
        <v>43327.055425063845</v>
      </c>
      <c r="P31" s="137"/>
      <c r="Q31" s="137"/>
      <c r="R31" s="137"/>
      <c r="S31" s="119" t="s">
        <v>520</v>
      </c>
      <c r="T31" s="121">
        <f t="shared" si="10"/>
        <v>102317.04161921883</v>
      </c>
      <c r="U31" s="139"/>
      <c r="V31" s="137"/>
    </row>
    <row r="32" spans="1:23" s="128" customFormat="1" ht="12.75" x14ac:dyDescent="0.2">
      <c r="A32" s="130" t="s">
        <v>543</v>
      </c>
      <c r="B32" s="131">
        <v>4.3800000000000017</v>
      </c>
      <c r="C32" s="132">
        <v>21711.005362200896</v>
      </c>
      <c r="D32" s="137"/>
      <c r="E32" s="137"/>
      <c r="F32" s="137"/>
      <c r="G32" s="130" t="s">
        <v>543</v>
      </c>
      <c r="H32" s="135">
        <v>2480</v>
      </c>
      <c r="I32" s="136">
        <v>2.75</v>
      </c>
      <c r="J32" s="132">
        <v>2927.2060823190932</v>
      </c>
      <c r="K32" s="132">
        <v>0</v>
      </c>
      <c r="L32" s="132">
        <v>0</v>
      </c>
      <c r="M32" s="132">
        <v>0</v>
      </c>
      <c r="N32" s="132">
        <v>233.75</v>
      </c>
      <c r="O32" s="132">
        <f t="shared" si="11"/>
        <v>3160.9560823190932</v>
      </c>
      <c r="P32" s="137"/>
      <c r="Q32" s="137"/>
      <c r="R32" s="137"/>
      <c r="S32" s="130" t="s">
        <v>543</v>
      </c>
      <c r="T32" s="132">
        <f t="shared" si="10"/>
        <v>24871.961444519991</v>
      </c>
      <c r="U32" s="139"/>
      <c r="V32" s="137"/>
    </row>
    <row r="33" spans="1:22" s="128" customFormat="1" ht="12.75" x14ac:dyDescent="0.2">
      <c r="A33" s="119" t="s">
        <v>889</v>
      </c>
      <c r="B33" s="120">
        <v>1</v>
      </c>
      <c r="C33" s="121">
        <v>22836.941380577853</v>
      </c>
      <c r="D33" s="137"/>
      <c r="E33" s="137"/>
      <c r="F33" s="137"/>
      <c r="G33" s="119" t="s">
        <v>889</v>
      </c>
      <c r="H33" s="125">
        <v>117327.37000000001</v>
      </c>
      <c r="I33" s="126">
        <v>0</v>
      </c>
      <c r="J33" s="121">
        <v>67340.177195868382</v>
      </c>
      <c r="K33" s="121">
        <v>0</v>
      </c>
      <c r="L33" s="121">
        <v>0</v>
      </c>
      <c r="M33" s="121">
        <v>0</v>
      </c>
      <c r="N33" s="121">
        <v>0</v>
      </c>
      <c r="O33" s="121">
        <f t="shared" ref="O33" si="12">SUM(J33:N33)</f>
        <v>67340.177195868382</v>
      </c>
      <c r="P33" s="137"/>
      <c r="Q33" s="137"/>
      <c r="R33" s="137"/>
      <c r="S33" s="119" t="s">
        <v>889</v>
      </c>
      <c r="T33" s="121">
        <f t="shared" si="10"/>
        <v>90177.118576446228</v>
      </c>
      <c r="U33" s="139"/>
      <c r="V33" s="137"/>
    </row>
    <row r="34" spans="1:22" x14ac:dyDescent="0.25">
      <c r="A34" s="89" t="s">
        <v>891</v>
      </c>
      <c r="B34" s="93">
        <f>SUM(B23:B33)</f>
        <v>173.2</v>
      </c>
      <c r="C34" s="90">
        <f>SUM(C23:C33)</f>
        <v>934643.62202754559</v>
      </c>
      <c r="D34" s="28"/>
      <c r="E34" s="26"/>
      <c r="F34" s="26"/>
      <c r="G34" s="89" t="s">
        <v>891</v>
      </c>
      <c r="H34" s="92">
        <f t="shared" ref="H34:N34" si="13">SUM(H23:H33)</f>
        <v>1307530.3700000001</v>
      </c>
      <c r="I34" s="93">
        <f>SUM(I23:I33)</f>
        <v>252.25</v>
      </c>
      <c r="J34" s="90">
        <f t="shared" si="13"/>
        <v>440268.4496196704</v>
      </c>
      <c r="K34" s="90">
        <f t="shared" si="13"/>
        <v>397310.62331570778</v>
      </c>
      <c r="L34" s="90">
        <f t="shared" si="13"/>
        <v>6838.0309821020564</v>
      </c>
      <c r="M34" s="90">
        <f t="shared" si="13"/>
        <v>582.8960825198476</v>
      </c>
      <c r="N34" s="90">
        <f t="shared" si="13"/>
        <v>21441.25</v>
      </c>
      <c r="O34" s="90">
        <f>SUM(O23:O33)</f>
        <v>866441.25</v>
      </c>
      <c r="P34" s="28"/>
      <c r="Q34" s="26"/>
      <c r="R34" s="26"/>
      <c r="S34" s="89" t="s">
        <v>891</v>
      </c>
      <c r="T34" s="90">
        <f>SUM(T23:T33)</f>
        <v>1801084.8720275459</v>
      </c>
      <c r="U34" s="28"/>
      <c r="V34" s="28"/>
    </row>
    <row r="37" spans="1:22" x14ac:dyDescent="0.25">
      <c r="A37" s="116"/>
    </row>
    <row r="40" spans="1:22" x14ac:dyDescent="0.25">
      <c r="E40" s="117"/>
      <c r="F40" s="117"/>
    </row>
  </sheetData>
  <mergeCells count="6">
    <mergeCell ref="A3:E3"/>
    <mergeCell ref="G3:Q3"/>
    <mergeCell ref="S3:V3"/>
    <mergeCell ref="A21:C21"/>
    <mergeCell ref="G21:O21"/>
    <mergeCell ref="S21:T21"/>
  </mergeCells>
  <pageMargins left="0.25" right="0.25" top="0.75" bottom="0.75" header="0.3" footer="0.3"/>
  <pageSetup paperSize="5" scale="61" fitToHeight="0" orientation="landscape" r:id="rId1"/>
  <colBreaks count="1" manualBreakCount="1">
    <brk id="21" max="1048575" man="1"/>
  </colBreaks>
  <ignoredErrors>
    <ignoredError sqref="O14 E15" formula="1"/>
    <ignoredError sqref="O23:O33"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A1:AH265"/>
  <sheetViews>
    <sheetView zoomScaleNormal="100" workbookViewId="0">
      <pane xSplit="2" ySplit="1" topLeftCell="F218" activePane="bottomRight" state="frozen"/>
      <selection activeCell="E28" sqref="E28"/>
      <selection pane="topRight" activeCell="E28" sqref="E28"/>
      <selection pane="bottomLeft" activeCell="E28" sqref="E28"/>
      <selection pane="bottomRight" activeCell="I224" sqref="A1:XFD1048576"/>
    </sheetView>
  </sheetViews>
  <sheetFormatPr defaultColWidth="8.77734375" defaultRowHeight="18.75" customHeight="1" x14ac:dyDescent="0.2"/>
  <cols>
    <col min="1" max="1" width="14" style="4" bestFit="1" customWidth="1"/>
    <col min="2" max="2" width="17.6640625" style="5" customWidth="1"/>
    <col min="3" max="3" width="14.21875" style="4" customWidth="1"/>
    <col min="4" max="4" width="19" style="4" customWidth="1"/>
    <col min="5" max="5" width="22.77734375" style="4" customWidth="1"/>
    <col min="6" max="6" width="22.5546875" style="4" customWidth="1"/>
    <col min="7" max="7" width="22" style="4" customWidth="1"/>
    <col min="8" max="8" width="23.44140625" style="4" customWidth="1"/>
    <col min="9" max="9" width="16.6640625" style="4" customWidth="1"/>
    <col min="10" max="10" width="25.33203125" style="4" customWidth="1"/>
    <col min="11" max="13" width="13" style="6" customWidth="1"/>
    <col min="14" max="14" width="8.33203125" style="6" customWidth="1"/>
    <col min="15" max="20" width="13" style="6" customWidth="1"/>
    <col min="21" max="21" width="14" style="7" customWidth="1"/>
    <col min="22" max="22" width="13" style="2" customWidth="1"/>
    <col min="23" max="23" width="13.5546875" style="2" customWidth="1"/>
    <col min="24" max="24" width="14.109375" style="8" customWidth="1"/>
    <col min="25" max="25" width="12.109375" style="9" customWidth="1"/>
    <col min="26" max="26" width="10.77734375" style="7" customWidth="1"/>
    <col min="27" max="27" width="9.44140625" style="9" customWidth="1"/>
    <col min="28" max="28" width="13" style="10" customWidth="1"/>
    <col min="29" max="29" width="11.109375" style="8" customWidth="1"/>
    <col min="30" max="30" width="10.33203125" style="9" customWidth="1"/>
    <col min="31" max="31" width="13.21875" style="11" customWidth="1"/>
    <col min="32" max="32" width="10.109375" style="12" customWidth="1"/>
    <col min="33" max="34" width="13.77734375" style="7" customWidth="1"/>
    <col min="35" max="16384" width="8.77734375" style="3"/>
  </cols>
  <sheetData>
    <row r="1" spans="1:34" s="83" customFormat="1" ht="87.75" customHeight="1" x14ac:dyDescent="0.2">
      <c r="A1" s="84" t="s">
        <v>4</v>
      </c>
      <c r="B1" s="69" t="s">
        <v>0</v>
      </c>
      <c r="C1" s="70" t="s">
        <v>917</v>
      </c>
      <c r="D1" s="70" t="s">
        <v>1</v>
      </c>
      <c r="E1" s="70" t="s">
        <v>2</v>
      </c>
      <c r="F1" s="70" t="s">
        <v>3</v>
      </c>
      <c r="G1" s="71" t="s">
        <v>5</v>
      </c>
      <c r="H1" s="71" t="s">
        <v>6</v>
      </c>
      <c r="I1" s="71" t="s">
        <v>924</v>
      </c>
      <c r="J1" s="72" t="s">
        <v>7</v>
      </c>
      <c r="K1" s="73" t="s">
        <v>918</v>
      </c>
      <c r="L1" s="73" t="s">
        <v>919</v>
      </c>
      <c r="M1" s="73" t="s">
        <v>928</v>
      </c>
      <c r="N1" s="74" t="s">
        <v>654</v>
      </c>
      <c r="O1" s="74" t="s">
        <v>920</v>
      </c>
      <c r="P1" s="74" t="s">
        <v>952</v>
      </c>
      <c r="Q1" s="73" t="s">
        <v>921</v>
      </c>
      <c r="R1" s="73" t="s">
        <v>653</v>
      </c>
      <c r="S1" s="73" t="s">
        <v>922</v>
      </c>
      <c r="T1" s="75" t="s">
        <v>923</v>
      </c>
      <c r="U1" s="76" t="s">
        <v>927</v>
      </c>
      <c r="V1" s="77" t="s">
        <v>626</v>
      </c>
      <c r="W1" s="77" t="s">
        <v>646</v>
      </c>
      <c r="X1" s="78" t="s">
        <v>649</v>
      </c>
      <c r="Y1" s="79" t="s">
        <v>647</v>
      </c>
      <c r="Z1" s="80" t="s">
        <v>648</v>
      </c>
      <c r="AA1" s="79" t="s">
        <v>650</v>
      </c>
      <c r="AB1" s="80" t="s">
        <v>627</v>
      </c>
      <c r="AC1" s="80" t="s">
        <v>628</v>
      </c>
      <c r="AD1" s="80" t="s">
        <v>629</v>
      </c>
      <c r="AE1" s="81" t="s">
        <v>630</v>
      </c>
      <c r="AF1" s="82" t="s">
        <v>894</v>
      </c>
      <c r="AG1" s="80" t="s">
        <v>631</v>
      </c>
      <c r="AH1" s="80" t="s">
        <v>651</v>
      </c>
    </row>
    <row r="2" spans="1:34" ht="25.5" customHeight="1" x14ac:dyDescent="0.2">
      <c r="A2" s="40" t="s">
        <v>520</v>
      </c>
      <c r="B2" s="35" t="s">
        <v>529</v>
      </c>
      <c r="C2" s="36" t="s">
        <v>530</v>
      </c>
      <c r="D2" s="37" t="s">
        <v>19</v>
      </c>
      <c r="E2" s="38" t="s">
        <v>20</v>
      </c>
      <c r="F2" s="39">
        <v>2</v>
      </c>
      <c r="G2" s="36" t="s">
        <v>655</v>
      </c>
      <c r="H2" s="36" t="s">
        <v>656</v>
      </c>
      <c r="I2" s="41" t="s">
        <v>657</v>
      </c>
      <c r="J2" s="42">
        <v>601690</v>
      </c>
      <c r="K2" s="43">
        <v>1</v>
      </c>
      <c r="L2" s="44">
        <v>1</v>
      </c>
      <c r="M2" s="43">
        <f>K2*L2</f>
        <v>1</v>
      </c>
      <c r="N2" s="45" t="s">
        <v>12</v>
      </c>
      <c r="O2" s="46">
        <f>IF(N2="Y",M2,0)</f>
        <v>0</v>
      </c>
      <c r="P2" s="45" t="s">
        <v>12</v>
      </c>
      <c r="Q2" s="46">
        <f>IF(P2="Y",M2,0)</f>
        <v>0</v>
      </c>
      <c r="R2" s="45" t="s">
        <v>12</v>
      </c>
      <c r="S2" s="46">
        <f>IF(R2="Y",M2,0)</f>
        <v>0</v>
      </c>
      <c r="T2" s="46">
        <f>S2+Q2+O2+M2</f>
        <v>1</v>
      </c>
      <c r="U2" s="47">
        <v>3942</v>
      </c>
      <c r="V2" s="48">
        <v>217.96150282903704</v>
      </c>
      <c r="W2" s="49">
        <v>0</v>
      </c>
      <c r="X2" s="49">
        <v>0</v>
      </c>
      <c r="Y2" s="46">
        <v>0</v>
      </c>
      <c r="Z2" s="49">
        <v>0</v>
      </c>
      <c r="AA2" s="46">
        <v>0</v>
      </c>
      <c r="AB2" s="49">
        <v>0</v>
      </c>
      <c r="AC2" s="49">
        <v>0</v>
      </c>
      <c r="AD2" s="49">
        <v>0</v>
      </c>
      <c r="AE2" s="50">
        <v>433</v>
      </c>
      <c r="AF2" s="51">
        <v>3.5000000000000003E-2</v>
      </c>
      <c r="AG2" s="52">
        <v>197.62717156927943</v>
      </c>
      <c r="AH2" s="52">
        <f>AG2+SUM(AB2:AD2)+SUM(U2:Z2)</f>
        <v>4357.5886743983165</v>
      </c>
    </row>
    <row r="3" spans="1:34" ht="12.75" customHeight="1" x14ac:dyDescent="0.2">
      <c r="A3" s="40" t="s">
        <v>141</v>
      </c>
      <c r="B3" s="35" t="s">
        <v>158</v>
      </c>
      <c r="C3" s="40" t="s">
        <v>159</v>
      </c>
      <c r="D3" s="37" t="s">
        <v>19</v>
      </c>
      <c r="E3" s="40" t="s">
        <v>20</v>
      </c>
      <c r="F3" s="39">
        <v>2</v>
      </c>
      <c r="G3" s="40" t="s">
        <v>658</v>
      </c>
      <c r="H3" s="40" t="s">
        <v>659</v>
      </c>
      <c r="I3" s="41" t="s">
        <v>143</v>
      </c>
      <c r="J3" s="40">
        <v>505911</v>
      </c>
      <c r="K3" s="43">
        <v>1</v>
      </c>
      <c r="L3" s="44">
        <v>0.5</v>
      </c>
      <c r="M3" s="46">
        <f t="shared" ref="M3:M65" si="0">K3*L3</f>
        <v>0.5</v>
      </c>
      <c r="N3" s="45" t="s">
        <v>12</v>
      </c>
      <c r="O3" s="46">
        <f t="shared" ref="O3:O66" si="1">IF(N3="Y",M3,0)</f>
        <v>0</v>
      </c>
      <c r="P3" s="45" t="s">
        <v>12</v>
      </c>
      <c r="Q3" s="46">
        <f t="shared" ref="Q3:Q66" si="2">IF(P3="Y",M3,0)</f>
        <v>0</v>
      </c>
      <c r="R3" s="45" t="s">
        <v>12</v>
      </c>
      <c r="S3" s="46">
        <f t="shared" ref="S3:S66" si="3">IF(R3="Y",M3,0)</f>
        <v>0</v>
      </c>
      <c r="T3" s="46">
        <f>S3+Q3+O3+M3</f>
        <v>0.5</v>
      </c>
      <c r="U3" s="47">
        <v>1971</v>
      </c>
      <c r="V3" s="48">
        <v>0</v>
      </c>
      <c r="W3" s="49">
        <v>0</v>
      </c>
      <c r="X3" s="49">
        <v>42.5</v>
      </c>
      <c r="Y3" s="46">
        <v>0.5</v>
      </c>
      <c r="Z3" s="49">
        <v>0</v>
      </c>
      <c r="AA3" s="46">
        <v>0</v>
      </c>
      <c r="AB3" s="49">
        <v>0</v>
      </c>
      <c r="AC3" s="49">
        <v>0</v>
      </c>
      <c r="AD3" s="49">
        <v>0</v>
      </c>
      <c r="AE3" s="50">
        <v>0</v>
      </c>
      <c r="AF3" s="51">
        <v>3.5000000000000003E-2</v>
      </c>
      <c r="AG3" s="52">
        <v>197.62717156927943</v>
      </c>
      <c r="AH3" s="52">
        <f>AG3+SUM(AB3:AD3)+SUM(U3:Z3)</f>
        <v>2211.6271715692792</v>
      </c>
    </row>
    <row r="4" spans="1:34" ht="25.5" customHeight="1" x14ac:dyDescent="0.2">
      <c r="A4" s="40" t="s">
        <v>141</v>
      </c>
      <c r="B4" s="35" t="s">
        <v>126</v>
      </c>
      <c r="C4" s="40" t="s">
        <v>159</v>
      </c>
      <c r="D4" s="37" t="s">
        <v>19</v>
      </c>
      <c r="E4" s="40" t="s">
        <v>20</v>
      </c>
      <c r="F4" s="39">
        <v>2</v>
      </c>
      <c r="G4" s="40" t="s">
        <v>660</v>
      </c>
      <c r="H4" s="40" t="s">
        <v>661</v>
      </c>
      <c r="I4" s="41" t="s">
        <v>143</v>
      </c>
      <c r="J4" s="40" t="s">
        <v>573</v>
      </c>
      <c r="K4" s="43">
        <v>1</v>
      </c>
      <c r="L4" s="44">
        <v>0.5</v>
      </c>
      <c r="M4" s="46">
        <f t="shared" si="0"/>
        <v>0.5</v>
      </c>
      <c r="N4" s="45" t="s">
        <v>12</v>
      </c>
      <c r="O4" s="46">
        <f t="shared" si="1"/>
        <v>0</v>
      </c>
      <c r="P4" s="45" t="s">
        <v>12</v>
      </c>
      <c r="Q4" s="46">
        <f t="shared" si="2"/>
        <v>0</v>
      </c>
      <c r="R4" s="45" t="s">
        <v>12</v>
      </c>
      <c r="S4" s="46">
        <f t="shared" si="3"/>
        <v>0</v>
      </c>
      <c r="T4" s="46">
        <f t="shared" ref="T4:T65" si="4">S4+Q4+O4+M4</f>
        <v>0.5</v>
      </c>
      <c r="U4" s="47">
        <v>1971</v>
      </c>
      <c r="V4" s="48">
        <v>511.30604893061206</v>
      </c>
      <c r="W4" s="49">
        <v>9.4791629390176482</v>
      </c>
      <c r="X4" s="49">
        <v>0</v>
      </c>
      <c r="Y4" s="46">
        <v>0</v>
      </c>
      <c r="Z4" s="49">
        <v>4.2182275078628546</v>
      </c>
      <c r="AA4" s="46">
        <v>0</v>
      </c>
      <c r="AB4" s="49">
        <v>0</v>
      </c>
      <c r="AC4" s="49">
        <v>0</v>
      </c>
      <c r="AD4" s="49">
        <v>0</v>
      </c>
      <c r="AE4" s="50">
        <v>887</v>
      </c>
      <c r="AF4" s="51">
        <v>0.05</v>
      </c>
      <c r="AG4" s="52">
        <v>282.32453081325633</v>
      </c>
      <c r="AH4" s="52">
        <f t="shared" ref="AH4" si="5">AG4+SUM(AB4:AD4)+SUM(U4:Z4)</f>
        <v>2778.3279701907491</v>
      </c>
    </row>
    <row r="5" spans="1:34" ht="12.75" customHeight="1" x14ac:dyDescent="0.2">
      <c r="A5" s="40" t="s">
        <v>11</v>
      </c>
      <c r="B5" s="35" t="s">
        <v>17</v>
      </c>
      <c r="C5" s="40" t="s">
        <v>18</v>
      </c>
      <c r="D5" s="37" t="s">
        <v>19</v>
      </c>
      <c r="E5" s="40" t="s">
        <v>20</v>
      </c>
      <c r="F5" s="39">
        <v>2</v>
      </c>
      <c r="G5" s="40" t="s">
        <v>662</v>
      </c>
      <c r="H5" s="37" t="s">
        <v>663</v>
      </c>
      <c r="I5" s="41" t="s">
        <v>664</v>
      </c>
      <c r="J5" s="53">
        <v>150000</v>
      </c>
      <c r="K5" s="43">
        <v>3</v>
      </c>
      <c r="L5" s="44">
        <v>1</v>
      </c>
      <c r="M5" s="46">
        <f t="shared" si="0"/>
        <v>3</v>
      </c>
      <c r="N5" s="45" t="s">
        <v>12</v>
      </c>
      <c r="O5" s="46">
        <f t="shared" si="1"/>
        <v>0</v>
      </c>
      <c r="P5" s="45" t="s">
        <v>12</v>
      </c>
      <c r="Q5" s="46">
        <f t="shared" si="2"/>
        <v>0</v>
      </c>
      <c r="R5" s="45" t="s">
        <v>12</v>
      </c>
      <c r="S5" s="46">
        <f t="shared" si="3"/>
        <v>0</v>
      </c>
      <c r="T5" s="46">
        <f t="shared" si="4"/>
        <v>3</v>
      </c>
      <c r="U5" s="47">
        <v>11826</v>
      </c>
      <c r="V5" s="48">
        <v>28305.254494053654</v>
      </c>
      <c r="W5" s="49">
        <v>415.89827394939937</v>
      </c>
      <c r="X5" s="49">
        <v>1062.5</v>
      </c>
      <c r="Y5" s="46">
        <v>12.5</v>
      </c>
      <c r="Z5" s="49">
        <v>50.772766492113284</v>
      </c>
      <c r="AA5" s="46">
        <v>0</v>
      </c>
      <c r="AB5" s="49">
        <v>3.7442693609119715</v>
      </c>
      <c r="AC5" s="49">
        <v>0</v>
      </c>
      <c r="AD5" s="49">
        <v>0</v>
      </c>
      <c r="AE5" s="50">
        <v>55562</v>
      </c>
      <c r="AF5" s="51">
        <v>1.5</v>
      </c>
      <c r="AG5" s="52">
        <v>8469.7359243976898</v>
      </c>
      <c r="AH5" s="52">
        <f t="shared" ref="AH5:AH67" si="6">AG5+SUM(AB5:AD5)+Z5+SUM(U5:X5)</f>
        <v>50133.905728253769</v>
      </c>
    </row>
    <row r="6" spans="1:34" ht="25.5" x14ac:dyDescent="0.2">
      <c r="A6" s="40" t="s">
        <v>11</v>
      </c>
      <c r="B6" s="35" t="s">
        <v>42</v>
      </c>
      <c r="C6" s="40" t="s">
        <v>43</v>
      </c>
      <c r="D6" s="37" t="s">
        <v>19</v>
      </c>
      <c r="E6" s="40" t="s">
        <v>20</v>
      </c>
      <c r="F6" s="39">
        <v>2</v>
      </c>
      <c r="G6" s="40" t="s">
        <v>662</v>
      </c>
      <c r="H6" s="40" t="s">
        <v>665</v>
      </c>
      <c r="I6" s="41" t="s">
        <v>664</v>
      </c>
      <c r="J6" s="53">
        <v>153800</v>
      </c>
      <c r="K6" s="43">
        <v>2</v>
      </c>
      <c r="L6" s="44">
        <v>1</v>
      </c>
      <c r="M6" s="46">
        <f t="shared" si="0"/>
        <v>2</v>
      </c>
      <c r="N6" s="45" t="s">
        <v>12</v>
      </c>
      <c r="O6" s="46">
        <f t="shared" si="1"/>
        <v>0</v>
      </c>
      <c r="P6" s="45" t="s">
        <v>12</v>
      </c>
      <c r="Q6" s="46">
        <f t="shared" si="2"/>
        <v>0</v>
      </c>
      <c r="R6" s="45" t="s">
        <v>12</v>
      </c>
      <c r="S6" s="46">
        <f t="shared" si="3"/>
        <v>0</v>
      </c>
      <c r="T6" s="46">
        <f t="shared" si="4"/>
        <v>2</v>
      </c>
      <c r="U6" s="47">
        <v>7884</v>
      </c>
      <c r="V6" s="48">
        <v>10917.270446403365</v>
      </c>
      <c r="W6" s="49">
        <v>0</v>
      </c>
      <c r="X6" s="49">
        <v>0</v>
      </c>
      <c r="Y6" s="46">
        <v>0</v>
      </c>
      <c r="Z6" s="49">
        <v>0</v>
      </c>
      <c r="AA6" s="46">
        <v>0</v>
      </c>
      <c r="AB6" s="49">
        <v>0</v>
      </c>
      <c r="AC6" s="49">
        <v>0</v>
      </c>
      <c r="AD6" s="49">
        <v>0</v>
      </c>
      <c r="AE6" s="50">
        <v>23611</v>
      </c>
      <c r="AF6" s="51">
        <v>1</v>
      </c>
      <c r="AG6" s="52">
        <v>5646.4906162651259</v>
      </c>
      <c r="AH6" s="52">
        <f t="shared" si="6"/>
        <v>24447.761062668491</v>
      </c>
    </row>
    <row r="7" spans="1:34" ht="25.5" x14ac:dyDescent="0.2">
      <c r="A7" s="40" t="s">
        <v>11</v>
      </c>
      <c r="B7" s="35" t="s">
        <v>32</v>
      </c>
      <c r="C7" s="40" t="s">
        <v>33</v>
      </c>
      <c r="D7" s="37" t="s">
        <v>19</v>
      </c>
      <c r="E7" s="40" t="s">
        <v>20</v>
      </c>
      <c r="F7" s="39">
        <v>2</v>
      </c>
      <c r="G7" s="40" t="s">
        <v>666</v>
      </c>
      <c r="H7" s="40" t="s">
        <v>667</v>
      </c>
      <c r="I7" s="41" t="s">
        <v>664</v>
      </c>
      <c r="J7" s="40">
        <v>151601</v>
      </c>
      <c r="K7" s="43">
        <v>2</v>
      </c>
      <c r="L7" s="44">
        <v>1</v>
      </c>
      <c r="M7" s="46">
        <f t="shared" si="0"/>
        <v>2</v>
      </c>
      <c r="N7" s="45" t="s">
        <v>12</v>
      </c>
      <c r="O7" s="46">
        <f t="shared" si="1"/>
        <v>0</v>
      </c>
      <c r="P7" s="45" t="s">
        <v>12</v>
      </c>
      <c r="Q7" s="46">
        <f t="shared" si="2"/>
        <v>0</v>
      </c>
      <c r="R7" s="45" t="s">
        <v>12</v>
      </c>
      <c r="S7" s="46">
        <f t="shared" si="3"/>
        <v>0</v>
      </c>
      <c r="T7" s="46">
        <f t="shared" si="4"/>
        <v>2</v>
      </c>
      <c r="U7" s="47">
        <v>7884</v>
      </c>
      <c r="V7" s="48">
        <v>0</v>
      </c>
      <c r="W7" s="49">
        <v>0</v>
      </c>
      <c r="X7" s="49">
        <v>0</v>
      </c>
      <c r="Y7" s="46">
        <v>0</v>
      </c>
      <c r="Z7" s="49">
        <v>0</v>
      </c>
      <c r="AA7" s="46">
        <v>0</v>
      </c>
      <c r="AB7" s="49">
        <v>0</v>
      </c>
      <c r="AC7" s="49">
        <v>0</v>
      </c>
      <c r="AD7" s="49">
        <v>0</v>
      </c>
      <c r="AE7" s="50">
        <v>0</v>
      </c>
      <c r="AF7" s="51">
        <v>3.5000000000000003E-2</v>
      </c>
      <c r="AG7" s="52">
        <v>197.62717156927943</v>
      </c>
      <c r="AH7" s="52">
        <f t="shared" si="6"/>
        <v>8081.6271715692792</v>
      </c>
    </row>
    <row r="8" spans="1:34" ht="25.5" x14ac:dyDescent="0.2">
      <c r="A8" s="40" t="s">
        <v>11</v>
      </c>
      <c r="B8" s="35" t="s">
        <v>22</v>
      </c>
      <c r="C8" s="40" t="s">
        <v>23</v>
      </c>
      <c r="D8" s="37" t="s">
        <v>19</v>
      </c>
      <c r="E8" s="40" t="s">
        <v>20</v>
      </c>
      <c r="F8" s="39">
        <v>2</v>
      </c>
      <c r="G8" s="40" t="s">
        <v>666</v>
      </c>
      <c r="H8" s="40" t="s">
        <v>24</v>
      </c>
      <c r="I8" s="41" t="s">
        <v>664</v>
      </c>
      <c r="J8" s="53">
        <v>151200</v>
      </c>
      <c r="K8" s="43">
        <v>2</v>
      </c>
      <c r="L8" s="44">
        <v>1</v>
      </c>
      <c r="M8" s="46">
        <f t="shared" si="0"/>
        <v>2</v>
      </c>
      <c r="N8" s="45" t="s">
        <v>12</v>
      </c>
      <c r="O8" s="46">
        <f t="shared" si="1"/>
        <v>0</v>
      </c>
      <c r="P8" s="45" t="s">
        <v>12</v>
      </c>
      <c r="Q8" s="46">
        <f t="shared" si="2"/>
        <v>0</v>
      </c>
      <c r="R8" s="45" t="s">
        <v>12</v>
      </c>
      <c r="S8" s="46">
        <f t="shared" si="3"/>
        <v>0</v>
      </c>
      <c r="T8" s="46">
        <f t="shared" si="4"/>
        <v>2</v>
      </c>
      <c r="U8" s="47">
        <v>7884</v>
      </c>
      <c r="V8" s="48">
        <v>0</v>
      </c>
      <c r="W8" s="49">
        <v>0</v>
      </c>
      <c r="X8" s="49">
        <v>0</v>
      </c>
      <c r="Y8" s="46">
        <v>0</v>
      </c>
      <c r="Z8" s="49">
        <v>0</v>
      </c>
      <c r="AA8" s="46">
        <v>0</v>
      </c>
      <c r="AB8" s="49">
        <v>0</v>
      </c>
      <c r="AC8" s="49">
        <v>0</v>
      </c>
      <c r="AD8" s="49">
        <v>0</v>
      </c>
      <c r="AE8" s="50">
        <v>0</v>
      </c>
      <c r="AF8" s="51">
        <v>3.5000000000000003E-2</v>
      </c>
      <c r="AG8" s="52">
        <v>197.62717156927943</v>
      </c>
      <c r="AH8" s="52">
        <f t="shared" si="6"/>
        <v>8081.6271715692792</v>
      </c>
    </row>
    <row r="9" spans="1:34" ht="12.75" customHeight="1" x14ac:dyDescent="0.2">
      <c r="A9" s="40" t="s">
        <v>11</v>
      </c>
      <c r="B9" s="35" t="s">
        <v>34</v>
      </c>
      <c r="C9" s="40" t="s">
        <v>35</v>
      </c>
      <c r="D9" s="37" t="s">
        <v>19</v>
      </c>
      <c r="E9" s="40" t="s">
        <v>20</v>
      </c>
      <c r="F9" s="39">
        <v>2</v>
      </c>
      <c r="G9" s="40" t="s">
        <v>668</v>
      </c>
      <c r="H9" s="40" t="s">
        <v>36</v>
      </c>
      <c r="I9" s="41" t="s">
        <v>664</v>
      </c>
      <c r="J9" s="40">
        <v>151301</v>
      </c>
      <c r="K9" s="43">
        <v>2</v>
      </c>
      <c r="L9" s="44">
        <v>1</v>
      </c>
      <c r="M9" s="46">
        <f t="shared" si="0"/>
        <v>2</v>
      </c>
      <c r="N9" s="45" t="s">
        <v>12</v>
      </c>
      <c r="O9" s="46">
        <f t="shared" si="1"/>
        <v>0</v>
      </c>
      <c r="P9" s="45" t="s">
        <v>12</v>
      </c>
      <c r="Q9" s="46">
        <f t="shared" si="2"/>
        <v>0</v>
      </c>
      <c r="R9" s="45" t="s">
        <v>12</v>
      </c>
      <c r="S9" s="46">
        <f t="shared" si="3"/>
        <v>0</v>
      </c>
      <c r="T9" s="46">
        <f t="shared" si="4"/>
        <v>2</v>
      </c>
      <c r="U9" s="47">
        <v>7884</v>
      </c>
      <c r="V9" s="48">
        <v>0</v>
      </c>
      <c r="W9" s="49">
        <v>0</v>
      </c>
      <c r="X9" s="49">
        <v>0</v>
      </c>
      <c r="Y9" s="46">
        <v>0</v>
      </c>
      <c r="Z9" s="49">
        <v>0</v>
      </c>
      <c r="AA9" s="46">
        <v>0</v>
      </c>
      <c r="AB9" s="49">
        <v>0</v>
      </c>
      <c r="AC9" s="49">
        <v>0</v>
      </c>
      <c r="AD9" s="49">
        <v>0</v>
      </c>
      <c r="AE9" s="50">
        <v>0</v>
      </c>
      <c r="AF9" s="51">
        <v>3.5000000000000003E-2</v>
      </c>
      <c r="AG9" s="52">
        <v>197.62717156927943</v>
      </c>
      <c r="AH9" s="52">
        <f t="shared" si="6"/>
        <v>8081.6271715692792</v>
      </c>
    </row>
    <row r="10" spans="1:34" ht="12.75" customHeight="1" x14ac:dyDescent="0.2">
      <c r="A10" s="40" t="s">
        <v>11</v>
      </c>
      <c r="B10" s="35" t="s">
        <v>25</v>
      </c>
      <c r="C10" s="40" t="s">
        <v>26</v>
      </c>
      <c r="D10" s="37" t="s">
        <v>27</v>
      </c>
      <c r="E10" s="40" t="s">
        <v>28</v>
      </c>
      <c r="F10" s="39" t="s">
        <v>29</v>
      </c>
      <c r="G10" s="40" t="s">
        <v>669</v>
      </c>
      <c r="H10" s="40" t="s">
        <v>30</v>
      </c>
      <c r="I10" s="41" t="s">
        <v>664</v>
      </c>
      <c r="J10" s="40" t="s">
        <v>31</v>
      </c>
      <c r="K10" s="43">
        <v>2</v>
      </c>
      <c r="L10" s="44">
        <v>0.95</v>
      </c>
      <c r="M10" s="46">
        <f t="shared" si="0"/>
        <v>1.9</v>
      </c>
      <c r="N10" s="45" t="s">
        <v>12</v>
      </c>
      <c r="O10" s="46">
        <f t="shared" si="1"/>
        <v>0</v>
      </c>
      <c r="P10" s="45" t="s">
        <v>12</v>
      </c>
      <c r="Q10" s="46">
        <f t="shared" si="2"/>
        <v>0</v>
      </c>
      <c r="R10" s="45" t="s">
        <v>12</v>
      </c>
      <c r="S10" s="46">
        <f t="shared" si="3"/>
        <v>0</v>
      </c>
      <c r="T10" s="46">
        <f t="shared" si="4"/>
        <v>1.9</v>
      </c>
      <c r="U10" s="47">
        <v>7489.7999999999993</v>
      </c>
      <c r="V10" s="48">
        <v>20103.752380725171</v>
      </c>
      <c r="W10" s="49">
        <v>46.210919327711032</v>
      </c>
      <c r="X10" s="49">
        <v>42.5</v>
      </c>
      <c r="Y10" s="46">
        <v>0.5</v>
      </c>
      <c r="Z10" s="49">
        <v>0</v>
      </c>
      <c r="AA10" s="46">
        <v>0</v>
      </c>
      <c r="AB10" s="49">
        <v>4.0404932027562728</v>
      </c>
      <c r="AC10" s="49">
        <v>0</v>
      </c>
      <c r="AD10" s="49">
        <v>0</v>
      </c>
      <c r="AE10" s="50">
        <v>19531</v>
      </c>
      <c r="AF10" s="51">
        <v>0.75</v>
      </c>
      <c r="AG10" s="52">
        <v>4234.8679621988449</v>
      </c>
      <c r="AH10" s="52">
        <f t="shared" si="6"/>
        <v>31921.171755454481</v>
      </c>
    </row>
    <row r="11" spans="1:34" ht="12.75" customHeight="1" x14ac:dyDescent="0.2">
      <c r="A11" s="40" t="s">
        <v>543</v>
      </c>
      <c r="B11" s="53" t="s">
        <v>555</v>
      </c>
      <c r="C11" s="40" t="s">
        <v>26</v>
      </c>
      <c r="D11" s="37" t="s">
        <v>27</v>
      </c>
      <c r="E11" s="40" t="s">
        <v>28</v>
      </c>
      <c r="F11" s="39" t="s">
        <v>29</v>
      </c>
      <c r="G11" s="40" t="s">
        <v>670</v>
      </c>
      <c r="H11" s="40" t="s">
        <v>556</v>
      </c>
      <c r="I11" s="41" t="s">
        <v>557</v>
      </c>
      <c r="J11" s="53">
        <v>106000</v>
      </c>
      <c r="K11" s="43">
        <v>2</v>
      </c>
      <c r="L11" s="44">
        <v>0.05</v>
      </c>
      <c r="M11" s="46">
        <f t="shared" si="0"/>
        <v>0.1</v>
      </c>
      <c r="N11" s="45" t="s">
        <v>12</v>
      </c>
      <c r="O11" s="46">
        <f t="shared" si="1"/>
        <v>0</v>
      </c>
      <c r="P11" s="45" t="s">
        <v>12</v>
      </c>
      <c r="Q11" s="46">
        <f t="shared" si="2"/>
        <v>0</v>
      </c>
      <c r="R11" s="45" t="s">
        <v>12</v>
      </c>
      <c r="S11" s="46">
        <f t="shared" si="3"/>
        <v>0</v>
      </c>
      <c r="T11" s="46">
        <f t="shared" si="4"/>
        <v>0.1</v>
      </c>
      <c r="U11" s="47">
        <v>394.20000000000005</v>
      </c>
      <c r="V11" s="48">
        <v>0</v>
      </c>
      <c r="W11" s="49">
        <v>107.82547843132575</v>
      </c>
      <c r="X11" s="49">
        <v>0</v>
      </c>
      <c r="Y11" s="46">
        <v>0</v>
      </c>
      <c r="Z11" s="49">
        <v>0</v>
      </c>
      <c r="AA11" s="46">
        <v>0</v>
      </c>
      <c r="AB11" s="49">
        <v>0</v>
      </c>
      <c r="AC11" s="49">
        <v>0</v>
      </c>
      <c r="AD11" s="49">
        <v>0</v>
      </c>
      <c r="AE11" s="50">
        <v>0</v>
      </c>
      <c r="AF11" s="51">
        <v>3.5000000000000003E-2</v>
      </c>
      <c r="AG11" s="52">
        <v>197.62717156927943</v>
      </c>
      <c r="AH11" s="52">
        <f t="shared" si="6"/>
        <v>699.65265000060526</v>
      </c>
    </row>
    <row r="12" spans="1:34" ht="12.75" customHeight="1" x14ac:dyDescent="0.2">
      <c r="A12" s="40" t="s">
        <v>520</v>
      </c>
      <c r="B12" s="35" t="s">
        <v>531</v>
      </c>
      <c r="C12" s="40" t="s">
        <v>151</v>
      </c>
      <c r="D12" s="37" t="s">
        <v>27</v>
      </c>
      <c r="E12" s="40" t="s">
        <v>28</v>
      </c>
      <c r="F12" s="39">
        <v>2</v>
      </c>
      <c r="G12" s="40"/>
      <c r="H12" s="40" t="s">
        <v>671</v>
      </c>
      <c r="I12" s="41"/>
      <c r="J12" s="40">
        <v>601410</v>
      </c>
      <c r="K12" s="43">
        <v>2</v>
      </c>
      <c r="L12" s="44">
        <v>1</v>
      </c>
      <c r="M12" s="46">
        <f t="shared" si="0"/>
        <v>2</v>
      </c>
      <c r="N12" s="45" t="s">
        <v>12</v>
      </c>
      <c r="O12" s="46">
        <f t="shared" si="1"/>
        <v>0</v>
      </c>
      <c r="P12" s="45" t="s">
        <v>12</v>
      </c>
      <c r="Q12" s="46">
        <f t="shared" si="2"/>
        <v>0</v>
      </c>
      <c r="R12" s="45" t="s">
        <v>12</v>
      </c>
      <c r="S12" s="46">
        <f t="shared" si="3"/>
        <v>0</v>
      </c>
      <c r="T12" s="46">
        <f t="shared" si="4"/>
        <v>2</v>
      </c>
      <c r="U12" s="47">
        <v>7884</v>
      </c>
      <c r="V12" s="48">
        <v>0</v>
      </c>
      <c r="W12" s="49">
        <v>0</v>
      </c>
      <c r="X12" s="49">
        <v>0</v>
      </c>
      <c r="Y12" s="46">
        <v>0</v>
      </c>
      <c r="Z12" s="49">
        <v>0</v>
      </c>
      <c r="AA12" s="46">
        <v>0</v>
      </c>
      <c r="AB12" s="49">
        <v>0</v>
      </c>
      <c r="AC12" s="49">
        <v>0</v>
      </c>
      <c r="AD12" s="49">
        <v>0</v>
      </c>
      <c r="AE12" s="50">
        <v>0</v>
      </c>
      <c r="AF12" s="51">
        <v>3.5000000000000003E-2</v>
      </c>
      <c r="AG12" s="52">
        <v>197.62717156927943</v>
      </c>
      <c r="AH12" s="52">
        <f t="shared" si="6"/>
        <v>8081.6271715692792</v>
      </c>
    </row>
    <row r="13" spans="1:34" ht="12.75" customHeight="1" x14ac:dyDescent="0.2">
      <c r="A13" s="40" t="s">
        <v>141</v>
      </c>
      <c r="B13" s="35" t="s">
        <v>150</v>
      </c>
      <c r="C13" s="40" t="s">
        <v>672</v>
      </c>
      <c r="D13" s="37" t="s">
        <v>15</v>
      </c>
      <c r="E13" s="40" t="s">
        <v>16</v>
      </c>
      <c r="F13" s="39">
        <v>2</v>
      </c>
      <c r="G13" s="40" t="s">
        <v>658</v>
      </c>
      <c r="H13" s="40" t="s">
        <v>673</v>
      </c>
      <c r="I13" s="41" t="s">
        <v>143</v>
      </c>
      <c r="J13" s="53">
        <v>502230</v>
      </c>
      <c r="K13" s="43">
        <v>2</v>
      </c>
      <c r="L13" s="44">
        <v>1</v>
      </c>
      <c r="M13" s="46">
        <f t="shared" si="0"/>
        <v>2</v>
      </c>
      <c r="N13" s="45" t="s">
        <v>12</v>
      </c>
      <c r="O13" s="46">
        <f t="shared" si="1"/>
        <v>0</v>
      </c>
      <c r="P13" s="45" t="s">
        <v>12</v>
      </c>
      <c r="Q13" s="46">
        <f t="shared" si="2"/>
        <v>0</v>
      </c>
      <c r="R13" s="45" t="s">
        <v>12</v>
      </c>
      <c r="S13" s="46">
        <f t="shared" si="3"/>
        <v>0</v>
      </c>
      <c r="T13" s="46">
        <f t="shared" si="4"/>
        <v>2</v>
      </c>
      <c r="U13" s="47">
        <v>7884</v>
      </c>
      <c r="V13" s="48">
        <v>51.886568137447853</v>
      </c>
      <c r="W13" s="49">
        <v>0</v>
      </c>
      <c r="X13" s="49">
        <v>0</v>
      </c>
      <c r="Y13" s="46">
        <v>0</v>
      </c>
      <c r="Z13" s="49">
        <v>0</v>
      </c>
      <c r="AA13" s="46">
        <v>0</v>
      </c>
      <c r="AB13" s="49">
        <v>0</v>
      </c>
      <c r="AC13" s="49">
        <v>0</v>
      </c>
      <c r="AD13" s="49">
        <v>0</v>
      </c>
      <c r="AE13" s="50">
        <v>111</v>
      </c>
      <c r="AF13" s="51">
        <v>3.5000000000000003E-2</v>
      </c>
      <c r="AG13" s="52">
        <v>197.62717156927943</v>
      </c>
      <c r="AH13" s="52">
        <f t="shared" si="6"/>
        <v>8133.5137397067274</v>
      </c>
    </row>
    <row r="14" spans="1:34" ht="25.5" customHeight="1" x14ac:dyDescent="0.2">
      <c r="A14" s="40" t="s">
        <v>11</v>
      </c>
      <c r="B14" s="35" t="s">
        <v>13</v>
      </c>
      <c r="C14" s="40" t="s">
        <v>14</v>
      </c>
      <c r="D14" s="37" t="s">
        <v>15</v>
      </c>
      <c r="E14" s="40" t="s">
        <v>16</v>
      </c>
      <c r="F14" s="39">
        <v>2</v>
      </c>
      <c r="G14" s="40" t="s">
        <v>668</v>
      </c>
      <c r="H14" s="40" t="s">
        <v>674</v>
      </c>
      <c r="I14" s="41" t="s">
        <v>664</v>
      </c>
      <c r="J14" s="53">
        <v>152200</v>
      </c>
      <c r="K14" s="43">
        <v>2</v>
      </c>
      <c r="L14" s="44">
        <v>1</v>
      </c>
      <c r="M14" s="46">
        <f t="shared" si="0"/>
        <v>2</v>
      </c>
      <c r="N14" s="45" t="s">
        <v>12</v>
      </c>
      <c r="O14" s="46">
        <f t="shared" si="1"/>
        <v>0</v>
      </c>
      <c r="P14" s="45" t="s">
        <v>12</v>
      </c>
      <c r="Q14" s="46">
        <f t="shared" si="2"/>
        <v>0</v>
      </c>
      <c r="R14" s="45" t="s">
        <v>12</v>
      </c>
      <c r="S14" s="46">
        <f t="shared" si="3"/>
        <v>0</v>
      </c>
      <c r="T14" s="46">
        <f t="shared" si="4"/>
        <v>2</v>
      </c>
      <c r="U14" s="47">
        <v>7884</v>
      </c>
      <c r="V14" s="48">
        <v>0</v>
      </c>
      <c r="W14" s="49">
        <v>0</v>
      </c>
      <c r="X14" s="49">
        <v>0</v>
      </c>
      <c r="Y14" s="46">
        <v>0</v>
      </c>
      <c r="Z14" s="49">
        <v>0</v>
      </c>
      <c r="AA14" s="46">
        <v>0</v>
      </c>
      <c r="AB14" s="49">
        <v>0</v>
      </c>
      <c r="AC14" s="49">
        <v>0</v>
      </c>
      <c r="AD14" s="49">
        <v>0</v>
      </c>
      <c r="AE14" s="50">
        <v>0</v>
      </c>
      <c r="AF14" s="51">
        <v>3.5000000000000003E-2</v>
      </c>
      <c r="AG14" s="52">
        <v>197.62717156927943</v>
      </c>
      <c r="AH14" s="52">
        <f t="shared" si="6"/>
        <v>8081.6271715692792</v>
      </c>
    </row>
    <row r="15" spans="1:34" ht="12.75" customHeight="1" x14ac:dyDescent="0.2">
      <c r="A15" s="40" t="s">
        <v>520</v>
      </c>
      <c r="B15" s="35" t="s">
        <v>538</v>
      </c>
      <c r="C15" s="36" t="s">
        <v>539</v>
      </c>
      <c r="D15" s="37" t="s">
        <v>15</v>
      </c>
      <c r="E15" s="38" t="s">
        <v>16</v>
      </c>
      <c r="F15" s="39">
        <v>2</v>
      </c>
      <c r="G15" s="36" t="s">
        <v>675</v>
      </c>
      <c r="H15" s="36" t="s">
        <v>676</v>
      </c>
      <c r="I15" s="41" t="s">
        <v>677</v>
      </c>
      <c r="J15" s="42">
        <v>601210</v>
      </c>
      <c r="K15" s="43">
        <v>1</v>
      </c>
      <c r="L15" s="44">
        <v>1</v>
      </c>
      <c r="M15" s="46">
        <f t="shared" si="0"/>
        <v>1</v>
      </c>
      <c r="N15" s="45" t="s">
        <v>12</v>
      </c>
      <c r="O15" s="46">
        <f t="shared" si="1"/>
        <v>0</v>
      </c>
      <c r="P15" s="45" t="s">
        <v>12</v>
      </c>
      <c r="Q15" s="46">
        <f t="shared" si="2"/>
        <v>0</v>
      </c>
      <c r="R15" s="45" t="s">
        <v>12</v>
      </c>
      <c r="S15" s="46">
        <f t="shared" si="3"/>
        <v>0</v>
      </c>
      <c r="T15" s="46">
        <f t="shared" si="4"/>
        <v>1</v>
      </c>
      <c r="U15" s="47">
        <v>3942</v>
      </c>
      <c r="V15" s="48">
        <v>34.219778209853715</v>
      </c>
      <c r="W15" s="49">
        <v>0</v>
      </c>
      <c r="X15" s="49">
        <v>0</v>
      </c>
      <c r="Y15" s="46">
        <v>0</v>
      </c>
      <c r="Z15" s="49">
        <v>0</v>
      </c>
      <c r="AA15" s="46">
        <v>0</v>
      </c>
      <c r="AB15" s="49">
        <v>0</v>
      </c>
      <c r="AC15" s="49">
        <v>0</v>
      </c>
      <c r="AD15" s="49">
        <v>0</v>
      </c>
      <c r="AE15" s="50">
        <v>29</v>
      </c>
      <c r="AF15" s="51">
        <v>3.5000000000000003E-2</v>
      </c>
      <c r="AG15" s="52">
        <v>197.62717156927943</v>
      </c>
      <c r="AH15" s="52">
        <f t="shared" si="6"/>
        <v>4173.846949779133</v>
      </c>
    </row>
    <row r="16" spans="1:34" ht="12.75" customHeight="1" x14ac:dyDescent="0.2">
      <c r="A16" s="40" t="s">
        <v>877</v>
      </c>
      <c r="B16" s="53" t="s">
        <v>506</v>
      </c>
      <c r="C16" s="40" t="s">
        <v>507</v>
      </c>
      <c r="D16" s="37" t="s">
        <v>15</v>
      </c>
      <c r="E16" s="40" t="s">
        <v>16</v>
      </c>
      <c r="F16" s="39">
        <v>2</v>
      </c>
      <c r="G16" s="40" t="s">
        <v>251</v>
      </c>
      <c r="H16" s="40" t="s">
        <v>508</v>
      </c>
      <c r="I16" s="41" t="s">
        <v>509</v>
      </c>
      <c r="J16" s="53">
        <v>405500</v>
      </c>
      <c r="K16" s="43">
        <v>1</v>
      </c>
      <c r="L16" s="44">
        <v>1</v>
      </c>
      <c r="M16" s="46">
        <f t="shared" si="0"/>
        <v>1</v>
      </c>
      <c r="N16" s="45" t="s">
        <v>12</v>
      </c>
      <c r="O16" s="46">
        <f t="shared" si="1"/>
        <v>0</v>
      </c>
      <c r="P16" s="45" t="s">
        <v>12</v>
      </c>
      <c r="Q16" s="46">
        <f t="shared" si="2"/>
        <v>0</v>
      </c>
      <c r="R16" s="45" t="s">
        <v>81</v>
      </c>
      <c r="S16" s="46">
        <f t="shared" si="3"/>
        <v>1</v>
      </c>
      <c r="T16" s="46">
        <f t="shared" si="4"/>
        <v>2</v>
      </c>
      <c r="U16" s="47">
        <v>7884</v>
      </c>
      <c r="V16" s="48">
        <v>353.60832448637967</v>
      </c>
      <c r="W16" s="49">
        <v>45.026023960333838</v>
      </c>
      <c r="X16" s="49">
        <v>127.5</v>
      </c>
      <c r="Y16" s="46">
        <v>1.5</v>
      </c>
      <c r="Z16" s="49">
        <v>0</v>
      </c>
      <c r="AA16" s="46">
        <v>0</v>
      </c>
      <c r="AB16" s="49">
        <v>0</v>
      </c>
      <c r="AC16" s="49">
        <v>0</v>
      </c>
      <c r="AD16" s="49">
        <v>0</v>
      </c>
      <c r="AE16" s="50">
        <v>355</v>
      </c>
      <c r="AF16" s="51">
        <v>3.5000000000000003E-2</v>
      </c>
      <c r="AG16" s="52">
        <v>197.62717156927943</v>
      </c>
      <c r="AH16" s="52">
        <f t="shared" si="6"/>
        <v>8607.7615200159944</v>
      </c>
    </row>
    <row r="17" spans="1:34" ht="25.5" customHeight="1" x14ac:dyDescent="0.2">
      <c r="A17" s="40" t="s">
        <v>520</v>
      </c>
      <c r="B17" s="35" t="s">
        <v>540</v>
      </c>
      <c r="C17" s="36" t="s">
        <v>541</v>
      </c>
      <c r="D17" s="37" t="s">
        <v>15</v>
      </c>
      <c r="E17" s="38" t="s">
        <v>16</v>
      </c>
      <c r="F17" s="39">
        <v>2</v>
      </c>
      <c r="G17" s="36" t="s">
        <v>675</v>
      </c>
      <c r="H17" s="36" t="s">
        <v>678</v>
      </c>
      <c r="I17" s="41" t="s">
        <v>679</v>
      </c>
      <c r="J17" s="42">
        <v>601473</v>
      </c>
      <c r="K17" s="43">
        <v>1</v>
      </c>
      <c r="L17" s="44">
        <v>1</v>
      </c>
      <c r="M17" s="46">
        <f t="shared" si="0"/>
        <v>1</v>
      </c>
      <c r="N17" s="45" t="s">
        <v>12</v>
      </c>
      <c r="O17" s="46">
        <f t="shared" si="1"/>
        <v>0</v>
      </c>
      <c r="P17" s="45" t="s">
        <v>12</v>
      </c>
      <c r="Q17" s="46">
        <f t="shared" si="2"/>
        <v>0</v>
      </c>
      <c r="R17" s="45" t="s">
        <v>12</v>
      </c>
      <c r="S17" s="46">
        <f t="shared" si="3"/>
        <v>0</v>
      </c>
      <c r="T17" s="46">
        <f t="shared" si="4"/>
        <v>1</v>
      </c>
      <c r="U17" s="47">
        <v>3942</v>
      </c>
      <c r="V17" s="48">
        <v>1.9432284024986182</v>
      </c>
      <c r="W17" s="49">
        <v>0</v>
      </c>
      <c r="X17" s="49">
        <v>42.5</v>
      </c>
      <c r="Y17" s="46">
        <v>0.5</v>
      </c>
      <c r="Z17" s="49">
        <v>0</v>
      </c>
      <c r="AA17" s="46">
        <v>0</v>
      </c>
      <c r="AB17" s="49">
        <v>0</v>
      </c>
      <c r="AC17" s="49">
        <v>0</v>
      </c>
      <c r="AD17" s="49">
        <v>0</v>
      </c>
      <c r="AE17" s="50">
        <v>1</v>
      </c>
      <c r="AF17" s="51">
        <v>3.5000000000000003E-2</v>
      </c>
      <c r="AG17" s="52">
        <v>197.62717156927943</v>
      </c>
      <c r="AH17" s="52">
        <f t="shared" si="6"/>
        <v>4184.070399971778</v>
      </c>
    </row>
    <row r="18" spans="1:34" ht="12.75" customHeight="1" x14ac:dyDescent="0.2">
      <c r="A18" s="40" t="s">
        <v>877</v>
      </c>
      <c r="B18" s="53" t="s">
        <v>482</v>
      </c>
      <c r="C18" s="40" t="s">
        <v>483</v>
      </c>
      <c r="D18" s="37" t="s">
        <v>484</v>
      </c>
      <c r="E18" s="40" t="s">
        <v>485</v>
      </c>
      <c r="F18" s="39">
        <v>2</v>
      </c>
      <c r="G18" s="40" t="s">
        <v>251</v>
      </c>
      <c r="H18" s="40" t="s">
        <v>486</v>
      </c>
      <c r="I18" s="41" t="s">
        <v>487</v>
      </c>
      <c r="J18" s="40">
        <v>406300</v>
      </c>
      <c r="K18" s="43">
        <v>1</v>
      </c>
      <c r="L18" s="44">
        <v>1</v>
      </c>
      <c r="M18" s="46">
        <f t="shared" si="0"/>
        <v>1</v>
      </c>
      <c r="N18" s="45" t="s">
        <v>12</v>
      </c>
      <c r="O18" s="46">
        <f t="shared" si="1"/>
        <v>0</v>
      </c>
      <c r="P18" s="45" t="s">
        <v>12</v>
      </c>
      <c r="Q18" s="46">
        <f t="shared" si="2"/>
        <v>0</v>
      </c>
      <c r="R18" s="45" t="s">
        <v>12</v>
      </c>
      <c r="S18" s="46">
        <f t="shared" si="3"/>
        <v>0</v>
      </c>
      <c r="T18" s="46">
        <f t="shared" si="4"/>
        <v>1</v>
      </c>
      <c r="U18" s="47">
        <v>3942</v>
      </c>
      <c r="V18" s="48">
        <v>1169.2784464351746</v>
      </c>
      <c r="W18" s="49">
        <v>0</v>
      </c>
      <c r="X18" s="49">
        <v>0</v>
      </c>
      <c r="Y18" s="46">
        <v>0</v>
      </c>
      <c r="Z18" s="49">
        <v>0</v>
      </c>
      <c r="AA18" s="46">
        <v>0</v>
      </c>
      <c r="AB18" s="49">
        <v>0</v>
      </c>
      <c r="AC18" s="49">
        <v>0</v>
      </c>
      <c r="AD18" s="49">
        <v>0</v>
      </c>
      <c r="AE18" s="50">
        <v>2690</v>
      </c>
      <c r="AF18" s="51">
        <v>0.1</v>
      </c>
      <c r="AG18" s="52">
        <v>564.64906162651266</v>
      </c>
      <c r="AH18" s="52">
        <f t="shared" si="6"/>
        <v>5675.9275080616871</v>
      </c>
    </row>
    <row r="19" spans="1:34" ht="12.75" customHeight="1" x14ac:dyDescent="0.2">
      <c r="A19" s="54" t="s">
        <v>877</v>
      </c>
      <c r="B19" s="53" t="s">
        <v>411</v>
      </c>
      <c r="C19" s="40" t="s">
        <v>412</v>
      </c>
      <c r="D19" s="37" t="s">
        <v>244</v>
      </c>
      <c r="E19" s="40" t="s">
        <v>245</v>
      </c>
      <c r="F19" s="39">
        <v>1</v>
      </c>
      <c r="G19" s="40" t="s">
        <v>413</v>
      </c>
      <c r="H19" s="40" t="s">
        <v>414</v>
      </c>
      <c r="I19" s="41" t="s">
        <v>415</v>
      </c>
      <c r="J19" s="40">
        <v>409155</v>
      </c>
      <c r="K19" s="43">
        <v>1</v>
      </c>
      <c r="L19" s="44">
        <v>1</v>
      </c>
      <c r="M19" s="46">
        <f t="shared" si="0"/>
        <v>1</v>
      </c>
      <c r="N19" s="45" t="s">
        <v>12</v>
      </c>
      <c r="O19" s="46">
        <f t="shared" si="1"/>
        <v>0</v>
      </c>
      <c r="P19" s="45" t="s">
        <v>12</v>
      </c>
      <c r="Q19" s="46">
        <f t="shared" si="2"/>
        <v>0</v>
      </c>
      <c r="R19" s="45" t="s">
        <v>12</v>
      </c>
      <c r="S19" s="46">
        <f t="shared" si="3"/>
        <v>0</v>
      </c>
      <c r="T19" s="46">
        <f t="shared" si="4"/>
        <v>1</v>
      </c>
      <c r="U19" s="47">
        <v>3942</v>
      </c>
      <c r="V19" s="48">
        <v>0</v>
      </c>
      <c r="W19" s="49">
        <v>0</v>
      </c>
      <c r="X19" s="49">
        <v>0</v>
      </c>
      <c r="Y19" s="46">
        <v>0</v>
      </c>
      <c r="Z19" s="49">
        <v>0</v>
      </c>
      <c r="AA19" s="46">
        <v>0</v>
      </c>
      <c r="AB19" s="49">
        <v>0</v>
      </c>
      <c r="AC19" s="49">
        <v>0</v>
      </c>
      <c r="AD19" s="49">
        <v>0</v>
      </c>
      <c r="AE19" s="50">
        <v>0</v>
      </c>
      <c r="AF19" s="51">
        <v>3.5000000000000003E-2</v>
      </c>
      <c r="AG19" s="52">
        <v>197.62717156927943</v>
      </c>
      <c r="AH19" s="52">
        <f t="shared" si="6"/>
        <v>4139.6271715692792</v>
      </c>
    </row>
    <row r="20" spans="1:34" ht="12.75" customHeight="1" x14ac:dyDescent="0.2">
      <c r="A20" s="58" t="s">
        <v>877</v>
      </c>
      <c r="B20" s="53" t="s">
        <v>314</v>
      </c>
      <c r="C20" s="55" t="s">
        <v>315</v>
      </c>
      <c r="D20" s="56" t="s">
        <v>244</v>
      </c>
      <c r="E20" s="55" t="s">
        <v>245</v>
      </c>
      <c r="F20" s="57">
        <v>4</v>
      </c>
      <c r="G20" s="55" t="s">
        <v>251</v>
      </c>
      <c r="H20" s="55" t="s">
        <v>316</v>
      </c>
      <c r="I20" s="59" t="s">
        <v>317</v>
      </c>
      <c r="J20" s="53">
        <v>408200</v>
      </c>
      <c r="K20" s="43">
        <v>1</v>
      </c>
      <c r="L20" s="44">
        <v>1</v>
      </c>
      <c r="M20" s="46">
        <f t="shared" si="0"/>
        <v>1</v>
      </c>
      <c r="N20" s="45" t="s">
        <v>12</v>
      </c>
      <c r="O20" s="46">
        <f t="shared" si="1"/>
        <v>0</v>
      </c>
      <c r="P20" s="45" t="s">
        <v>12</v>
      </c>
      <c r="Q20" s="46">
        <f t="shared" si="2"/>
        <v>0</v>
      </c>
      <c r="R20" s="45" t="s">
        <v>12</v>
      </c>
      <c r="S20" s="46">
        <f t="shared" si="3"/>
        <v>0</v>
      </c>
      <c r="T20" s="46">
        <f t="shared" si="4"/>
        <v>1</v>
      </c>
      <c r="U20" s="47">
        <v>3942</v>
      </c>
      <c r="V20" s="48">
        <v>0</v>
      </c>
      <c r="W20" s="49">
        <v>0</v>
      </c>
      <c r="X20" s="49">
        <v>0</v>
      </c>
      <c r="Y20" s="46">
        <v>0</v>
      </c>
      <c r="Z20" s="49">
        <v>0</v>
      </c>
      <c r="AA20" s="46">
        <v>0</v>
      </c>
      <c r="AB20" s="49">
        <v>0</v>
      </c>
      <c r="AC20" s="49">
        <v>0</v>
      </c>
      <c r="AD20" s="49">
        <v>0</v>
      </c>
      <c r="AE20" s="50">
        <v>0</v>
      </c>
      <c r="AF20" s="51">
        <v>3.5000000000000003E-2</v>
      </c>
      <c r="AG20" s="52">
        <v>197.62717156927943</v>
      </c>
      <c r="AH20" s="52">
        <f t="shared" si="6"/>
        <v>4139.6271715692792</v>
      </c>
    </row>
    <row r="21" spans="1:34" ht="12.75" customHeight="1" x14ac:dyDescent="0.2">
      <c r="A21" s="54" t="s">
        <v>877</v>
      </c>
      <c r="B21" s="53" t="s">
        <v>261</v>
      </c>
      <c r="C21" s="40" t="s">
        <v>262</v>
      </c>
      <c r="D21" s="37" t="s">
        <v>244</v>
      </c>
      <c r="E21" s="40" t="s">
        <v>245</v>
      </c>
      <c r="F21" s="39">
        <v>2</v>
      </c>
      <c r="G21" s="40" t="s">
        <v>256</v>
      </c>
      <c r="H21" s="40" t="s">
        <v>263</v>
      </c>
      <c r="I21" s="41" t="s">
        <v>403</v>
      </c>
      <c r="J21" s="53" t="s">
        <v>680</v>
      </c>
      <c r="K21" s="43">
        <v>1</v>
      </c>
      <c r="L21" s="44">
        <v>0.4</v>
      </c>
      <c r="M21" s="46">
        <f t="shared" si="0"/>
        <v>0.4</v>
      </c>
      <c r="N21" s="45" t="s">
        <v>12</v>
      </c>
      <c r="O21" s="46">
        <f t="shared" si="1"/>
        <v>0</v>
      </c>
      <c r="P21" s="45" t="s">
        <v>12</v>
      </c>
      <c r="Q21" s="46">
        <f t="shared" si="2"/>
        <v>0</v>
      </c>
      <c r="R21" s="45" t="s">
        <v>12</v>
      </c>
      <c r="S21" s="46">
        <f t="shared" si="3"/>
        <v>0</v>
      </c>
      <c r="T21" s="46">
        <f t="shared" si="4"/>
        <v>0.4</v>
      </c>
      <c r="U21" s="47">
        <v>1576.8000000000002</v>
      </c>
      <c r="V21" s="48">
        <v>624.03699418287931</v>
      </c>
      <c r="W21" s="49">
        <v>2.369790734754412</v>
      </c>
      <c r="X21" s="49">
        <v>0</v>
      </c>
      <c r="Y21" s="46">
        <v>0</v>
      </c>
      <c r="Z21" s="49">
        <v>4.2182275078628546</v>
      </c>
      <c r="AA21" s="46">
        <v>0</v>
      </c>
      <c r="AB21" s="49">
        <v>0</v>
      </c>
      <c r="AC21" s="49">
        <v>0</v>
      </c>
      <c r="AD21" s="49">
        <v>0</v>
      </c>
      <c r="AE21" s="50">
        <v>1336</v>
      </c>
      <c r="AF21" s="51">
        <v>0.1</v>
      </c>
      <c r="AG21" s="52">
        <v>564.64906162651266</v>
      </c>
      <c r="AH21" s="52">
        <f t="shared" si="6"/>
        <v>2772.0740740520096</v>
      </c>
    </row>
    <row r="22" spans="1:34" ht="12.75" customHeight="1" x14ac:dyDescent="0.2">
      <c r="A22" s="54" t="s">
        <v>877</v>
      </c>
      <c r="B22" s="53" t="s">
        <v>307</v>
      </c>
      <c r="C22" s="40" t="s">
        <v>262</v>
      </c>
      <c r="D22" s="37" t="s">
        <v>244</v>
      </c>
      <c r="E22" s="40" t="s">
        <v>245</v>
      </c>
      <c r="F22" s="39">
        <v>2</v>
      </c>
      <c r="G22" s="40" t="s">
        <v>256</v>
      </c>
      <c r="H22" s="40" t="s">
        <v>311</v>
      </c>
      <c r="I22" s="41" t="s">
        <v>312</v>
      </c>
      <c r="J22" s="40" t="s">
        <v>313</v>
      </c>
      <c r="K22" s="43">
        <v>1</v>
      </c>
      <c r="L22" s="44">
        <v>0.2</v>
      </c>
      <c r="M22" s="46">
        <f t="shared" si="0"/>
        <v>0.2</v>
      </c>
      <c r="N22" s="45" t="s">
        <v>12</v>
      </c>
      <c r="O22" s="46">
        <f t="shared" si="1"/>
        <v>0</v>
      </c>
      <c r="P22" s="45" t="s">
        <v>12</v>
      </c>
      <c r="Q22" s="46">
        <f t="shared" si="2"/>
        <v>0</v>
      </c>
      <c r="R22" s="45" t="s">
        <v>12</v>
      </c>
      <c r="S22" s="46">
        <f t="shared" si="3"/>
        <v>0</v>
      </c>
      <c r="T22" s="46">
        <f t="shared" si="4"/>
        <v>0.2</v>
      </c>
      <c r="U22" s="47">
        <v>788.40000000000009</v>
      </c>
      <c r="V22" s="48">
        <v>0</v>
      </c>
      <c r="W22" s="49">
        <v>0</v>
      </c>
      <c r="X22" s="49">
        <v>0</v>
      </c>
      <c r="Y22" s="46">
        <v>0</v>
      </c>
      <c r="Z22" s="49">
        <v>0</v>
      </c>
      <c r="AA22" s="46">
        <v>0</v>
      </c>
      <c r="AB22" s="49">
        <v>0</v>
      </c>
      <c r="AC22" s="49">
        <v>0</v>
      </c>
      <c r="AD22" s="49">
        <v>0</v>
      </c>
      <c r="AE22" s="50">
        <v>0</v>
      </c>
      <c r="AF22" s="51">
        <v>3.5000000000000003E-2</v>
      </c>
      <c r="AG22" s="52">
        <v>197.62717156927943</v>
      </c>
      <c r="AH22" s="52">
        <f t="shared" si="6"/>
        <v>986.02717156927952</v>
      </c>
    </row>
    <row r="23" spans="1:34" ht="12.75" customHeight="1" x14ac:dyDescent="0.2">
      <c r="A23" s="54" t="s">
        <v>877</v>
      </c>
      <c r="B23" s="53" t="s">
        <v>401</v>
      </c>
      <c r="C23" s="40" t="s">
        <v>262</v>
      </c>
      <c r="D23" s="37" t="s">
        <v>244</v>
      </c>
      <c r="E23" s="40" t="s">
        <v>245</v>
      </c>
      <c r="F23" s="39">
        <v>2</v>
      </c>
      <c r="G23" s="40" t="s">
        <v>256</v>
      </c>
      <c r="H23" s="40" t="s">
        <v>402</v>
      </c>
      <c r="I23" s="41" t="s">
        <v>403</v>
      </c>
      <c r="J23" s="40" t="s">
        <v>680</v>
      </c>
      <c r="K23" s="43">
        <v>1</v>
      </c>
      <c r="L23" s="44">
        <v>0.4</v>
      </c>
      <c r="M23" s="46">
        <f t="shared" si="0"/>
        <v>0.4</v>
      </c>
      <c r="N23" s="45" t="s">
        <v>12</v>
      </c>
      <c r="O23" s="46">
        <f t="shared" si="1"/>
        <v>0</v>
      </c>
      <c r="P23" s="45" t="s">
        <v>12</v>
      </c>
      <c r="Q23" s="46">
        <f t="shared" si="2"/>
        <v>0</v>
      </c>
      <c r="R23" s="45" t="s">
        <v>12</v>
      </c>
      <c r="S23" s="46">
        <f t="shared" si="3"/>
        <v>0</v>
      </c>
      <c r="T23" s="46">
        <f t="shared" si="4"/>
        <v>0.4</v>
      </c>
      <c r="U23" s="47">
        <v>1576.8000000000002</v>
      </c>
      <c r="V23" s="48">
        <v>24.51548515103439</v>
      </c>
      <c r="W23" s="49">
        <v>1013.0855391075112</v>
      </c>
      <c r="X23" s="49">
        <v>0</v>
      </c>
      <c r="Y23" s="46">
        <v>0</v>
      </c>
      <c r="Z23" s="49">
        <v>0</v>
      </c>
      <c r="AA23" s="46">
        <v>0</v>
      </c>
      <c r="AB23" s="49">
        <v>0</v>
      </c>
      <c r="AC23" s="49">
        <v>0</v>
      </c>
      <c r="AD23" s="49">
        <v>0</v>
      </c>
      <c r="AE23" s="50">
        <v>25</v>
      </c>
      <c r="AF23" s="51">
        <v>3.5000000000000003E-2</v>
      </c>
      <c r="AG23" s="52">
        <v>197.62717156927943</v>
      </c>
      <c r="AH23" s="52">
        <f t="shared" si="6"/>
        <v>2812.0281958278256</v>
      </c>
    </row>
    <row r="24" spans="1:34" ht="25.5" customHeight="1" x14ac:dyDescent="0.2">
      <c r="A24" s="55" t="s">
        <v>877</v>
      </c>
      <c r="B24" s="53" t="s">
        <v>335</v>
      </c>
      <c r="C24" s="55" t="s">
        <v>336</v>
      </c>
      <c r="D24" s="56" t="s">
        <v>244</v>
      </c>
      <c r="E24" s="55" t="s">
        <v>245</v>
      </c>
      <c r="F24" s="57">
        <v>2</v>
      </c>
      <c r="G24" s="55" t="s">
        <v>251</v>
      </c>
      <c r="H24" s="55" t="s">
        <v>304</v>
      </c>
      <c r="I24" s="59" t="s">
        <v>594</v>
      </c>
      <c r="J24" s="53">
        <v>407002</v>
      </c>
      <c r="K24" s="43">
        <v>1</v>
      </c>
      <c r="L24" s="44">
        <v>0.47</v>
      </c>
      <c r="M24" s="46">
        <f t="shared" si="0"/>
        <v>0.47</v>
      </c>
      <c r="N24" s="45" t="s">
        <v>12</v>
      </c>
      <c r="O24" s="46">
        <f t="shared" si="1"/>
        <v>0</v>
      </c>
      <c r="P24" s="45" t="s">
        <v>12</v>
      </c>
      <c r="Q24" s="46">
        <f t="shared" si="2"/>
        <v>0</v>
      </c>
      <c r="R24" s="45" t="s">
        <v>12</v>
      </c>
      <c r="S24" s="46">
        <f t="shared" si="3"/>
        <v>0</v>
      </c>
      <c r="T24" s="46">
        <f t="shared" si="4"/>
        <v>0.47</v>
      </c>
      <c r="U24" s="47">
        <v>1852.7399999999998</v>
      </c>
      <c r="V24" s="48">
        <v>0</v>
      </c>
      <c r="W24" s="49">
        <v>0</v>
      </c>
      <c r="X24" s="49">
        <v>0</v>
      </c>
      <c r="Y24" s="46">
        <v>0</v>
      </c>
      <c r="Z24" s="49">
        <v>0</v>
      </c>
      <c r="AA24" s="46">
        <v>0</v>
      </c>
      <c r="AB24" s="49">
        <v>0</v>
      </c>
      <c r="AC24" s="49">
        <v>0</v>
      </c>
      <c r="AD24" s="49">
        <v>0</v>
      </c>
      <c r="AE24" s="50">
        <v>0</v>
      </c>
      <c r="AF24" s="51">
        <v>3.5000000000000003E-2</v>
      </c>
      <c r="AG24" s="52">
        <v>197.62717156927943</v>
      </c>
      <c r="AH24" s="52">
        <f t="shared" si="6"/>
        <v>2050.367171569279</v>
      </c>
    </row>
    <row r="25" spans="1:34" ht="25.5" customHeight="1" x14ac:dyDescent="0.2">
      <c r="A25" s="40" t="s">
        <v>877</v>
      </c>
      <c r="B25" s="53" t="s">
        <v>417</v>
      </c>
      <c r="C25" s="40" t="s">
        <v>336</v>
      </c>
      <c r="D25" s="37" t="s">
        <v>244</v>
      </c>
      <c r="E25" s="40" t="s">
        <v>245</v>
      </c>
      <c r="F25" s="39">
        <v>2</v>
      </c>
      <c r="G25" s="40" t="s">
        <v>251</v>
      </c>
      <c r="H25" s="40" t="s">
        <v>604</v>
      </c>
      <c r="I25" s="41" t="s">
        <v>598</v>
      </c>
      <c r="J25" s="40">
        <v>403800</v>
      </c>
      <c r="K25" s="43">
        <v>1</v>
      </c>
      <c r="L25" s="44">
        <v>0.53</v>
      </c>
      <c r="M25" s="46">
        <f t="shared" si="0"/>
        <v>0.53</v>
      </c>
      <c r="N25" s="45" t="s">
        <v>12</v>
      </c>
      <c r="O25" s="46">
        <f t="shared" si="1"/>
        <v>0</v>
      </c>
      <c r="P25" s="45" t="s">
        <v>12</v>
      </c>
      <c r="Q25" s="46">
        <f t="shared" si="2"/>
        <v>0</v>
      </c>
      <c r="R25" s="45" t="s">
        <v>12</v>
      </c>
      <c r="S25" s="46">
        <f t="shared" si="3"/>
        <v>0</v>
      </c>
      <c r="T25" s="46">
        <f t="shared" si="4"/>
        <v>0.53</v>
      </c>
      <c r="U25" s="47">
        <v>2089.2600000000002</v>
      </c>
      <c r="V25" s="48">
        <v>1747.1874639660589</v>
      </c>
      <c r="W25" s="49">
        <v>2.369790734754412</v>
      </c>
      <c r="X25" s="49">
        <v>0</v>
      </c>
      <c r="Y25" s="46">
        <v>0</v>
      </c>
      <c r="Z25" s="49">
        <v>0</v>
      </c>
      <c r="AA25" s="46">
        <v>0</v>
      </c>
      <c r="AB25" s="49">
        <v>0</v>
      </c>
      <c r="AC25" s="49">
        <v>0</v>
      </c>
      <c r="AD25" s="49">
        <v>0</v>
      </c>
      <c r="AE25" s="50">
        <v>315</v>
      </c>
      <c r="AF25" s="51">
        <v>3.5000000000000003E-2</v>
      </c>
      <c r="AG25" s="52">
        <v>197.62717156927943</v>
      </c>
      <c r="AH25" s="52">
        <f t="shared" si="6"/>
        <v>4036.4444262700936</v>
      </c>
    </row>
    <row r="26" spans="1:34" ht="25.5" customHeight="1" x14ac:dyDescent="0.2">
      <c r="A26" s="54" t="s">
        <v>877</v>
      </c>
      <c r="B26" s="53" t="s">
        <v>345</v>
      </c>
      <c r="C26" s="40" t="s">
        <v>346</v>
      </c>
      <c r="D26" s="37" t="s">
        <v>244</v>
      </c>
      <c r="E26" s="40" t="s">
        <v>245</v>
      </c>
      <c r="F26" s="39">
        <v>2</v>
      </c>
      <c r="G26" s="40" t="s">
        <v>256</v>
      </c>
      <c r="H26" s="40" t="s">
        <v>347</v>
      </c>
      <c r="I26" s="41" t="s">
        <v>603</v>
      </c>
      <c r="J26" s="53" t="s">
        <v>681</v>
      </c>
      <c r="K26" s="43">
        <v>1</v>
      </c>
      <c r="L26" s="44">
        <v>1</v>
      </c>
      <c r="M26" s="46">
        <f t="shared" si="0"/>
        <v>1</v>
      </c>
      <c r="N26" s="45" t="s">
        <v>12</v>
      </c>
      <c r="O26" s="46">
        <f t="shared" si="1"/>
        <v>0</v>
      </c>
      <c r="P26" s="45" t="s">
        <v>12</v>
      </c>
      <c r="Q26" s="46">
        <f t="shared" si="2"/>
        <v>0</v>
      </c>
      <c r="R26" s="45" t="s">
        <v>12</v>
      </c>
      <c r="S26" s="46">
        <f t="shared" si="3"/>
        <v>0</v>
      </c>
      <c r="T26" s="46">
        <f t="shared" si="4"/>
        <v>1</v>
      </c>
      <c r="U26" s="47">
        <v>3942</v>
      </c>
      <c r="V26" s="48">
        <v>315.14662086131557</v>
      </c>
      <c r="W26" s="49">
        <v>4.7395814695088241</v>
      </c>
      <c r="X26" s="49">
        <v>0</v>
      </c>
      <c r="Y26" s="46">
        <v>0</v>
      </c>
      <c r="Z26" s="49">
        <v>0</v>
      </c>
      <c r="AA26" s="46">
        <v>0</v>
      </c>
      <c r="AB26" s="49">
        <v>0</v>
      </c>
      <c r="AC26" s="49">
        <v>0</v>
      </c>
      <c r="AD26" s="49">
        <v>0</v>
      </c>
      <c r="AE26" s="50">
        <v>601</v>
      </c>
      <c r="AF26" s="51">
        <v>0.05</v>
      </c>
      <c r="AG26" s="52">
        <v>282.32453081325633</v>
      </c>
      <c r="AH26" s="52">
        <f t="shared" si="6"/>
        <v>4544.2107331440811</v>
      </c>
    </row>
    <row r="27" spans="1:34" ht="25.5" customHeight="1" x14ac:dyDescent="0.2">
      <c r="A27" s="54" t="s">
        <v>877</v>
      </c>
      <c r="B27" s="53" t="s">
        <v>254</v>
      </c>
      <c r="C27" s="40" t="s">
        <v>255</v>
      </c>
      <c r="D27" s="37" t="s">
        <v>244</v>
      </c>
      <c r="E27" s="40" t="s">
        <v>245</v>
      </c>
      <c r="F27" s="39">
        <v>2</v>
      </c>
      <c r="G27" s="40" t="s">
        <v>256</v>
      </c>
      <c r="H27" s="40" t="s">
        <v>257</v>
      </c>
      <c r="I27" s="41" t="s">
        <v>258</v>
      </c>
      <c r="J27" s="40" t="s">
        <v>682</v>
      </c>
      <c r="K27" s="43">
        <v>1</v>
      </c>
      <c r="L27" s="44">
        <v>0.13</v>
      </c>
      <c r="M27" s="46">
        <f t="shared" si="0"/>
        <v>0.13</v>
      </c>
      <c r="N27" s="45" t="s">
        <v>12</v>
      </c>
      <c r="O27" s="46">
        <f t="shared" si="1"/>
        <v>0</v>
      </c>
      <c r="P27" s="45" t="s">
        <v>12</v>
      </c>
      <c r="Q27" s="46">
        <f t="shared" si="2"/>
        <v>0</v>
      </c>
      <c r="R27" s="45" t="s">
        <v>12</v>
      </c>
      <c r="S27" s="46">
        <f t="shared" si="3"/>
        <v>0</v>
      </c>
      <c r="T27" s="46">
        <f t="shared" si="4"/>
        <v>0.13</v>
      </c>
      <c r="U27" s="47">
        <v>512.46</v>
      </c>
      <c r="V27" s="48">
        <v>0</v>
      </c>
      <c r="W27" s="49">
        <v>0</v>
      </c>
      <c r="X27" s="49">
        <v>0</v>
      </c>
      <c r="Y27" s="46">
        <v>0</v>
      </c>
      <c r="Z27" s="49">
        <v>0</v>
      </c>
      <c r="AA27" s="46">
        <v>0</v>
      </c>
      <c r="AB27" s="49">
        <v>0</v>
      </c>
      <c r="AC27" s="49">
        <v>0</v>
      </c>
      <c r="AD27" s="49">
        <v>0</v>
      </c>
      <c r="AE27" s="50">
        <v>0</v>
      </c>
      <c r="AF27" s="51">
        <v>3.5000000000000003E-2</v>
      </c>
      <c r="AG27" s="52">
        <v>197.62717156927943</v>
      </c>
      <c r="AH27" s="52">
        <f t="shared" si="6"/>
        <v>710.08717156927946</v>
      </c>
    </row>
    <row r="28" spans="1:34" ht="25.5" customHeight="1" x14ac:dyDescent="0.2">
      <c r="A28" s="54" t="s">
        <v>877</v>
      </c>
      <c r="B28" s="53" t="s">
        <v>270</v>
      </c>
      <c r="C28" s="40" t="s">
        <v>255</v>
      </c>
      <c r="D28" s="37" t="s">
        <v>244</v>
      </c>
      <c r="E28" s="40" t="s">
        <v>245</v>
      </c>
      <c r="F28" s="39">
        <v>2</v>
      </c>
      <c r="G28" s="40" t="s">
        <v>260</v>
      </c>
      <c r="H28" s="40" t="s">
        <v>271</v>
      </c>
      <c r="I28" s="41" t="s">
        <v>272</v>
      </c>
      <c r="J28" s="40" t="s">
        <v>248</v>
      </c>
      <c r="K28" s="43">
        <v>1</v>
      </c>
      <c r="L28" s="44">
        <v>0.2</v>
      </c>
      <c r="M28" s="46">
        <f t="shared" si="0"/>
        <v>0.2</v>
      </c>
      <c r="N28" s="45" t="s">
        <v>12</v>
      </c>
      <c r="O28" s="46">
        <f t="shared" si="1"/>
        <v>0</v>
      </c>
      <c r="P28" s="45" t="s">
        <v>12</v>
      </c>
      <c r="Q28" s="46">
        <f t="shared" si="2"/>
        <v>0</v>
      </c>
      <c r="R28" s="45" t="s">
        <v>12</v>
      </c>
      <c r="S28" s="46">
        <f t="shared" si="3"/>
        <v>0</v>
      </c>
      <c r="T28" s="46">
        <f t="shared" si="4"/>
        <v>0.2</v>
      </c>
      <c r="U28" s="47">
        <v>788.40000000000009</v>
      </c>
      <c r="V28" s="48">
        <v>0</v>
      </c>
      <c r="W28" s="49">
        <v>0</v>
      </c>
      <c r="X28" s="49">
        <v>0</v>
      </c>
      <c r="Y28" s="46">
        <v>0</v>
      </c>
      <c r="Z28" s="49">
        <v>0</v>
      </c>
      <c r="AA28" s="46">
        <v>0</v>
      </c>
      <c r="AB28" s="49">
        <v>0</v>
      </c>
      <c r="AC28" s="49">
        <v>0</v>
      </c>
      <c r="AD28" s="49">
        <v>0</v>
      </c>
      <c r="AE28" s="50">
        <v>0</v>
      </c>
      <c r="AF28" s="51">
        <v>3.5000000000000003E-2</v>
      </c>
      <c r="AG28" s="52">
        <v>197.62717156927943</v>
      </c>
      <c r="AH28" s="52">
        <f t="shared" si="6"/>
        <v>986.02717156927952</v>
      </c>
    </row>
    <row r="29" spans="1:34" ht="12.75" customHeight="1" x14ac:dyDescent="0.2">
      <c r="A29" s="54" t="s">
        <v>877</v>
      </c>
      <c r="B29" s="53" t="s">
        <v>273</v>
      </c>
      <c r="C29" s="40" t="s">
        <v>255</v>
      </c>
      <c r="D29" s="37" t="s">
        <v>244</v>
      </c>
      <c r="E29" s="40" t="s">
        <v>245</v>
      </c>
      <c r="F29" s="39">
        <v>2</v>
      </c>
      <c r="G29" s="40" t="s">
        <v>274</v>
      </c>
      <c r="H29" s="40" t="s">
        <v>275</v>
      </c>
      <c r="I29" s="41" t="s">
        <v>276</v>
      </c>
      <c r="J29" s="53">
        <v>409305</v>
      </c>
      <c r="K29" s="43">
        <v>1</v>
      </c>
      <c r="L29" s="44">
        <v>0.2</v>
      </c>
      <c r="M29" s="46">
        <f t="shared" si="0"/>
        <v>0.2</v>
      </c>
      <c r="N29" s="45" t="s">
        <v>12</v>
      </c>
      <c r="O29" s="46">
        <f t="shared" si="1"/>
        <v>0</v>
      </c>
      <c r="P29" s="45" t="s">
        <v>12</v>
      </c>
      <c r="Q29" s="46">
        <f t="shared" si="2"/>
        <v>0</v>
      </c>
      <c r="R29" s="45" t="s">
        <v>12</v>
      </c>
      <c r="S29" s="46">
        <f t="shared" si="3"/>
        <v>0</v>
      </c>
      <c r="T29" s="46">
        <f t="shared" si="4"/>
        <v>0.2</v>
      </c>
      <c r="U29" s="47">
        <v>788.40000000000009</v>
      </c>
      <c r="V29" s="48">
        <v>18.863534248645124</v>
      </c>
      <c r="W29" s="49">
        <v>0</v>
      </c>
      <c r="X29" s="49">
        <v>0</v>
      </c>
      <c r="Y29" s="46">
        <v>0</v>
      </c>
      <c r="Z29" s="49">
        <v>0</v>
      </c>
      <c r="AA29" s="46">
        <v>0</v>
      </c>
      <c r="AB29" s="49">
        <v>0</v>
      </c>
      <c r="AC29" s="49">
        <v>0</v>
      </c>
      <c r="AD29" s="49">
        <v>0</v>
      </c>
      <c r="AE29" s="50">
        <v>40</v>
      </c>
      <c r="AF29" s="51">
        <v>3.5000000000000003E-2</v>
      </c>
      <c r="AG29" s="52">
        <v>197.62717156927943</v>
      </c>
      <c r="AH29" s="52">
        <f t="shared" si="6"/>
        <v>1004.8907058179246</v>
      </c>
    </row>
    <row r="30" spans="1:34" ht="25.5" customHeight="1" x14ac:dyDescent="0.2">
      <c r="A30" s="40" t="s">
        <v>877</v>
      </c>
      <c r="B30" s="53" t="s">
        <v>323</v>
      </c>
      <c r="C30" s="40" t="s">
        <v>255</v>
      </c>
      <c r="D30" s="37" t="s">
        <v>244</v>
      </c>
      <c r="E30" s="40" t="s">
        <v>245</v>
      </c>
      <c r="F30" s="39">
        <v>2</v>
      </c>
      <c r="G30" s="40" t="s">
        <v>256</v>
      </c>
      <c r="H30" s="40" t="s">
        <v>324</v>
      </c>
      <c r="I30" s="41" t="s">
        <v>325</v>
      </c>
      <c r="J30" s="53">
        <v>409250</v>
      </c>
      <c r="K30" s="43">
        <v>1</v>
      </c>
      <c r="L30" s="44">
        <v>0.13</v>
      </c>
      <c r="M30" s="46">
        <f t="shared" si="0"/>
        <v>0.13</v>
      </c>
      <c r="N30" s="45" t="s">
        <v>12</v>
      </c>
      <c r="O30" s="46">
        <f t="shared" si="1"/>
        <v>0</v>
      </c>
      <c r="P30" s="45" t="s">
        <v>12</v>
      </c>
      <c r="Q30" s="46">
        <f t="shared" si="2"/>
        <v>0</v>
      </c>
      <c r="R30" s="45" t="s">
        <v>12</v>
      </c>
      <c r="S30" s="46">
        <f t="shared" si="3"/>
        <v>0</v>
      </c>
      <c r="T30" s="46">
        <f t="shared" si="4"/>
        <v>0.13</v>
      </c>
      <c r="U30" s="47">
        <v>512.46</v>
      </c>
      <c r="V30" s="48">
        <v>0</v>
      </c>
      <c r="W30" s="49">
        <v>0</v>
      </c>
      <c r="X30" s="49">
        <v>0</v>
      </c>
      <c r="Y30" s="46">
        <v>0</v>
      </c>
      <c r="Z30" s="49">
        <v>0</v>
      </c>
      <c r="AA30" s="46">
        <v>0</v>
      </c>
      <c r="AB30" s="49">
        <v>0</v>
      </c>
      <c r="AC30" s="49">
        <v>0</v>
      </c>
      <c r="AD30" s="49">
        <v>0</v>
      </c>
      <c r="AE30" s="50">
        <v>0</v>
      </c>
      <c r="AF30" s="51">
        <v>3.5000000000000003E-2</v>
      </c>
      <c r="AG30" s="52">
        <v>197.62717156927943</v>
      </c>
      <c r="AH30" s="52">
        <f t="shared" si="6"/>
        <v>710.08717156927946</v>
      </c>
    </row>
    <row r="31" spans="1:34" ht="25.5" customHeight="1" x14ac:dyDescent="0.2">
      <c r="A31" s="54" t="s">
        <v>877</v>
      </c>
      <c r="B31" s="53" t="s">
        <v>470</v>
      </c>
      <c r="C31" s="40" t="s">
        <v>255</v>
      </c>
      <c r="D31" s="37" t="s">
        <v>244</v>
      </c>
      <c r="E31" s="40" t="s">
        <v>245</v>
      </c>
      <c r="F31" s="39">
        <v>2</v>
      </c>
      <c r="G31" s="40" t="s">
        <v>251</v>
      </c>
      <c r="H31" s="40" t="s">
        <v>471</v>
      </c>
      <c r="I31" s="41" t="s">
        <v>472</v>
      </c>
      <c r="J31" s="53">
        <v>407100</v>
      </c>
      <c r="K31" s="43">
        <v>1</v>
      </c>
      <c r="L31" s="44">
        <v>0.34</v>
      </c>
      <c r="M31" s="46">
        <f t="shared" si="0"/>
        <v>0.34</v>
      </c>
      <c r="N31" s="45" t="s">
        <v>12</v>
      </c>
      <c r="O31" s="46">
        <f t="shared" si="1"/>
        <v>0</v>
      </c>
      <c r="P31" s="45" t="s">
        <v>12</v>
      </c>
      <c r="Q31" s="46">
        <f t="shared" si="2"/>
        <v>0</v>
      </c>
      <c r="R31" s="45" t="s">
        <v>12</v>
      </c>
      <c r="S31" s="46">
        <f t="shared" si="3"/>
        <v>0</v>
      </c>
      <c r="T31" s="46">
        <f t="shared" si="4"/>
        <v>0.34</v>
      </c>
      <c r="U31" s="47">
        <v>1340.2800000000002</v>
      </c>
      <c r="V31" s="48">
        <v>287.23048600590857</v>
      </c>
      <c r="W31" s="49">
        <v>0</v>
      </c>
      <c r="X31" s="49">
        <v>0</v>
      </c>
      <c r="Y31" s="46">
        <v>0</v>
      </c>
      <c r="Z31" s="49">
        <v>0</v>
      </c>
      <c r="AA31" s="46">
        <v>0</v>
      </c>
      <c r="AB31" s="49">
        <v>0</v>
      </c>
      <c r="AC31" s="49">
        <v>0</v>
      </c>
      <c r="AD31" s="49">
        <v>0</v>
      </c>
      <c r="AE31" s="50">
        <v>624</v>
      </c>
      <c r="AF31" s="51">
        <v>0.05</v>
      </c>
      <c r="AG31" s="52">
        <v>282.32453081325633</v>
      </c>
      <c r="AH31" s="52">
        <f t="shared" si="6"/>
        <v>1909.835016819165</v>
      </c>
    </row>
    <row r="32" spans="1:34" ht="25.5" customHeight="1" x14ac:dyDescent="0.25">
      <c r="A32" s="40" t="s">
        <v>877</v>
      </c>
      <c r="B32" s="53" t="s">
        <v>242</v>
      </c>
      <c r="C32" s="40" t="s">
        <v>243</v>
      </c>
      <c r="D32" s="37" t="s">
        <v>244</v>
      </c>
      <c r="E32" s="40" t="s">
        <v>245</v>
      </c>
      <c r="F32" s="39">
        <v>2</v>
      </c>
      <c r="G32" s="40" t="s">
        <v>246</v>
      </c>
      <c r="H32" s="40" t="s">
        <v>142</v>
      </c>
      <c r="I32" s="41" t="s">
        <v>247</v>
      </c>
      <c r="J32" s="40">
        <v>400001</v>
      </c>
      <c r="K32" s="43">
        <v>1</v>
      </c>
      <c r="L32" s="60">
        <v>7.2999999999999995E-2</v>
      </c>
      <c r="M32" s="46">
        <f t="shared" si="0"/>
        <v>7.2999999999999995E-2</v>
      </c>
      <c r="N32" s="45" t="s">
        <v>12</v>
      </c>
      <c r="O32" s="46">
        <f t="shared" si="1"/>
        <v>0</v>
      </c>
      <c r="P32" s="45" t="s">
        <v>12</v>
      </c>
      <c r="Q32" s="46">
        <f t="shared" si="2"/>
        <v>0</v>
      </c>
      <c r="R32" s="45" t="s">
        <v>12</v>
      </c>
      <c r="S32" s="46">
        <f t="shared" si="3"/>
        <v>0</v>
      </c>
      <c r="T32" s="46">
        <f t="shared" si="4"/>
        <v>7.2999999999999995E-2</v>
      </c>
      <c r="U32" s="47">
        <v>287.76599999999996</v>
      </c>
      <c r="V32" s="48">
        <v>57.289691012687925</v>
      </c>
      <c r="W32" s="49">
        <v>3.5546861021316185</v>
      </c>
      <c r="X32" s="49">
        <v>0</v>
      </c>
      <c r="Y32" s="46">
        <v>0</v>
      </c>
      <c r="Z32" s="49">
        <v>0</v>
      </c>
      <c r="AA32" s="46">
        <v>0</v>
      </c>
      <c r="AB32" s="49">
        <v>0</v>
      </c>
      <c r="AC32" s="49">
        <v>0</v>
      </c>
      <c r="AD32" s="49">
        <v>0</v>
      </c>
      <c r="AE32" s="50">
        <v>105</v>
      </c>
      <c r="AF32" s="51">
        <v>3.5000000000000003E-2</v>
      </c>
      <c r="AG32" s="52">
        <v>197.62717156927943</v>
      </c>
      <c r="AH32" s="52">
        <f t="shared" si="6"/>
        <v>546.2375486840989</v>
      </c>
    </row>
    <row r="33" spans="1:34" ht="12.75" customHeight="1" x14ac:dyDescent="0.25">
      <c r="A33" s="40" t="s">
        <v>877</v>
      </c>
      <c r="B33" s="53" t="s">
        <v>259</v>
      </c>
      <c r="C33" s="40" t="s">
        <v>243</v>
      </c>
      <c r="D33" s="37" t="s">
        <v>244</v>
      </c>
      <c r="E33" s="40" t="s">
        <v>245</v>
      </c>
      <c r="F33" s="39">
        <v>2</v>
      </c>
      <c r="G33" s="40" t="s">
        <v>260</v>
      </c>
      <c r="H33" s="40" t="s">
        <v>260</v>
      </c>
      <c r="I33" s="41"/>
      <c r="J33" s="53">
        <v>402100</v>
      </c>
      <c r="K33" s="43">
        <v>1</v>
      </c>
      <c r="L33" s="60">
        <v>5.0999999999999997E-2</v>
      </c>
      <c r="M33" s="46">
        <f t="shared" si="0"/>
        <v>5.0999999999999997E-2</v>
      </c>
      <c r="N33" s="45" t="s">
        <v>12</v>
      </c>
      <c r="O33" s="46">
        <f t="shared" si="1"/>
        <v>0</v>
      </c>
      <c r="P33" s="45" t="s">
        <v>12</v>
      </c>
      <c r="Q33" s="46">
        <f t="shared" si="2"/>
        <v>0</v>
      </c>
      <c r="R33" s="45" t="s">
        <v>12</v>
      </c>
      <c r="S33" s="46">
        <f t="shared" si="3"/>
        <v>0</v>
      </c>
      <c r="T33" s="46">
        <f t="shared" si="4"/>
        <v>5.0999999999999997E-2</v>
      </c>
      <c r="U33" s="47">
        <v>201.04199999999997</v>
      </c>
      <c r="V33" s="48">
        <v>0</v>
      </c>
      <c r="W33" s="49">
        <v>0</v>
      </c>
      <c r="X33" s="49">
        <v>0</v>
      </c>
      <c r="Y33" s="46">
        <v>0</v>
      </c>
      <c r="Z33" s="49">
        <v>0</v>
      </c>
      <c r="AA33" s="46">
        <v>0</v>
      </c>
      <c r="AB33" s="49">
        <v>0</v>
      </c>
      <c r="AC33" s="49">
        <v>0</v>
      </c>
      <c r="AD33" s="49">
        <v>0</v>
      </c>
      <c r="AE33" s="50">
        <v>0</v>
      </c>
      <c r="AF33" s="51">
        <v>3.5000000000000003E-2</v>
      </c>
      <c r="AG33" s="52">
        <v>197.62717156927943</v>
      </c>
      <c r="AH33" s="52">
        <f t="shared" si="6"/>
        <v>398.6691715692794</v>
      </c>
    </row>
    <row r="34" spans="1:34" ht="25.5" customHeight="1" x14ac:dyDescent="0.25">
      <c r="A34" s="40" t="s">
        <v>877</v>
      </c>
      <c r="B34" s="35" t="s">
        <v>278</v>
      </c>
      <c r="C34" s="40" t="s">
        <v>243</v>
      </c>
      <c r="D34" s="37" t="s">
        <v>244</v>
      </c>
      <c r="E34" s="40" t="s">
        <v>245</v>
      </c>
      <c r="F34" s="39">
        <v>2</v>
      </c>
      <c r="G34" s="40" t="s">
        <v>256</v>
      </c>
      <c r="H34" s="40" t="s">
        <v>279</v>
      </c>
      <c r="I34" s="41" t="s">
        <v>683</v>
      </c>
      <c r="J34" s="53">
        <v>403002</v>
      </c>
      <c r="K34" s="43">
        <v>1</v>
      </c>
      <c r="L34" s="60">
        <v>0.14599999999999999</v>
      </c>
      <c r="M34" s="46">
        <f t="shared" si="0"/>
        <v>0.14599999999999999</v>
      </c>
      <c r="N34" s="45" t="s">
        <v>12</v>
      </c>
      <c r="O34" s="46">
        <f t="shared" si="1"/>
        <v>0</v>
      </c>
      <c r="P34" s="45" t="s">
        <v>12</v>
      </c>
      <c r="Q34" s="46">
        <f t="shared" si="2"/>
        <v>0</v>
      </c>
      <c r="R34" s="45" t="s">
        <v>12</v>
      </c>
      <c r="S34" s="46">
        <f t="shared" si="3"/>
        <v>0</v>
      </c>
      <c r="T34" s="46">
        <f t="shared" si="4"/>
        <v>0.14599999999999999</v>
      </c>
      <c r="U34" s="47">
        <v>575.53199999999993</v>
      </c>
      <c r="V34" s="48">
        <v>0</v>
      </c>
      <c r="W34" s="49">
        <v>0</v>
      </c>
      <c r="X34" s="49">
        <v>0</v>
      </c>
      <c r="Y34" s="46">
        <v>0</v>
      </c>
      <c r="Z34" s="49">
        <v>0</v>
      </c>
      <c r="AA34" s="46">
        <v>0</v>
      </c>
      <c r="AB34" s="49">
        <v>0</v>
      </c>
      <c r="AC34" s="49">
        <v>0</v>
      </c>
      <c r="AD34" s="49">
        <v>0</v>
      </c>
      <c r="AE34" s="50">
        <v>0</v>
      </c>
      <c r="AF34" s="51">
        <v>3.5000000000000003E-2</v>
      </c>
      <c r="AG34" s="52">
        <v>197.62717156927943</v>
      </c>
      <c r="AH34" s="52">
        <f t="shared" si="6"/>
        <v>773.15917156927935</v>
      </c>
    </row>
    <row r="35" spans="1:34" ht="25.5" customHeight="1" x14ac:dyDescent="0.25">
      <c r="A35" s="54" t="s">
        <v>877</v>
      </c>
      <c r="B35" s="35" t="s">
        <v>284</v>
      </c>
      <c r="C35" s="40" t="s">
        <v>243</v>
      </c>
      <c r="D35" s="37" t="s">
        <v>244</v>
      </c>
      <c r="E35" s="40" t="s">
        <v>245</v>
      </c>
      <c r="F35" s="39">
        <v>2</v>
      </c>
      <c r="G35" s="40" t="s">
        <v>684</v>
      </c>
      <c r="H35" s="40" t="s">
        <v>685</v>
      </c>
      <c r="I35" s="41" t="s">
        <v>601</v>
      </c>
      <c r="J35" s="53">
        <v>404002</v>
      </c>
      <c r="K35" s="43">
        <v>1</v>
      </c>
      <c r="L35" s="60">
        <v>9.5000000000000001E-2</v>
      </c>
      <c r="M35" s="46">
        <f t="shared" si="0"/>
        <v>9.5000000000000001E-2</v>
      </c>
      <c r="N35" s="45" t="s">
        <v>12</v>
      </c>
      <c r="O35" s="46">
        <f t="shared" si="1"/>
        <v>0</v>
      </c>
      <c r="P35" s="45" t="s">
        <v>12</v>
      </c>
      <c r="Q35" s="46">
        <f t="shared" si="2"/>
        <v>0</v>
      </c>
      <c r="R35" s="45" t="s">
        <v>12</v>
      </c>
      <c r="S35" s="46">
        <f t="shared" si="3"/>
        <v>0</v>
      </c>
      <c r="T35" s="46">
        <f t="shared" si="4"/>
        <v>9.5000000000000001E-2</v>
      </c>
      <c r="U35" s="47">
        <v>374.49</v>
      </c>
      <c r="V35" s="48">
        <v>0</v>
      </c>
      <c r="W35" s="49">
        <v>0</v>
      </c>
      <c r="X35" s="49">
        <v>0</v>
      </c>
      <c r="Y35" s="46">
        <v>0</v>
      </c>
      <c r="Z35" s="49">
        <v>0</v>
      </c>
      <c r="AA35" s="46">
        <v>0</v>
      </c>
      <c r="AB35" s="49">
        <v>0</v>
      </c>
      <c r="AC35" s="49">
        <v>0</v>
      </c>
      <c r="AD35" s="49">
        <v>0</v>
      </c>
      <c r="AE35" s="50">
        <v>0</v>
      </c>
      <c r="AF35" s="51">
        <v>3.5000000000000003E-2</v>
      </c>
      <c r="AG35" s="52">
        <v>197.62717156927943</v>
      </c>
      <c r="AH35" s="52">
        <f t="shared" si="6"/>
        <v>572.11717156927944</v>
      </c>
    </row>
    <row r="36" spans="1:34" ht="12.75" customHeight="1" x14ac:dyDescent="0.25">
      <c r="A36" s="40" t="s">
        <v>877</v>
      </c>
      <c r="B36" s="35" t="s">
        <v>298</v>
      </c>
      <c r="C36" s="40" t="s">
        <v>243</v>
      </c>
      <c r="D36" s="37" t="s">
        <v>244</v>
      </c>
      <c r="E36" s="40" t="s">
        <v>245</v>
      </c>
      <c r="F36" s="39">
        <v>2</v>
      </c>
      <c r="G36" s="40" t="s">
        <v>684</v>
      </c>
      <c r="H36" s="40" t="s">
        <v>686</v>
      </c>
      <c r="I36" s="41" t="s">
        <v>687</v>
      </c>
      <c r="J36" s="53">
        <v>403005</v>
      </c>
      <c r="K36" s="43">
        <v>1</v>
      </c>
      <c r="L36" s="60">
        <v>0.34300000000000003</v>
      </c>
      <c r="M36" s="46">
        <f t="shared" si="0"/>
        <v>0.34300000000000003</v>
      </c>
      <c r="N36" s="45" t="s">
        <v>12</v>
      </c>
      <c r="O36" s="46">
        <f t="shared" si="1"/>
        <v>0</v>
      </c>
      <c r="P36" s="45" t="s">
        <v>12</v>
      </c>
      <c r="Q36" s="46">
        <f t="shared" si="2"/>
        <v>0</v>
      </c>
      <c r="R36" s="45" t="s">
        <v>12</v>
      </c>
      <c r="S36" s="46">
        <f t="shared" si="3"/>
        <v>0</v>
      </c>
      <c r="T36" s="46">
        <f t="shared" si="4"/>
        <v>0.34300000000000003</v>
      </c>
      <c r="U36" s="47">
        <v>1352.106</v>
      </c>
      <c r="V36" s="48">
        <v>1.386327579831331</v>
      </c>
      <c r="W36" s="49">
        <v>0</v>
      </c>
      <c r="X36" s="49">
        <v>0</v>
      </c>
      <c r="Y36" s="46">
        <v>0</v>
      </c>
      <c r="Z36" s="49">
        <v>0</v>
      </c>
      <c r="AA36" s="46">
        <v>0</v>
      </c>
      <c r="AB36" s="49">
        <v>0</v>
      </c>
      <c r="AC36" s="49">
        <v>0</v>
      </c>
      <c r="AD36" s="49">
        <v>0</v>
      </c>
      <c r="AE36" s="50">
        <v>3</v>
      </c>
      <c r="AF36" s="51">
        <v>3.5000000000000003E-2</v>
      </c>
      <c r="AG36" s="52">
        <v>197.62717156927943</v>
      </c>
      <c r="AH36" s="52">
        <f t="shared" si="6"/>
        <v>1551.1194991491107</v>
      </c>
    </row>
    <row r="37" spans="1:34" ht="25.5" customHeight="1" x14ac:dyDescent="0.25">
      <c r="A37" s="54" t="s">
        <v>877</v>
      </c>
      <c r="B37" s="53" t="s">
        <v>300</v>
      </c>
      <c r="C37" s="40" t="s">
        <v>243</v>
      </c>
      <c r="D37" s="37" t="s">
        <v>244</v>
      </c>
      <c r="E37" s="40" t="s">
        <v>245</v>
      </c>
      <c r="F37" s="39">
        <v>2</v>
      </c>
      <c r="G37" s="40" t="s">
        <v>251</v>
      </c>
      <c r="H37" s="40" t="s">
        <v>301</v>
      </c>
      <c r="I37" s="41" t="s">
        <v>302</v>
      </c>
      <c r="J37" s="53">
        <v>407050</v>
      </c>
      <c r="K37" s="43">
        <v>1</v>
      </c>
      <c r="L37" s="60">
        <v>9.5000000000000001E-2</v>
      </c>
      <c r="M37" s="46">
        <f t="shared" si="0"/>
        <v>9.5000000000000001E-2</v>
      </c>
      <c r="N37" s="45" t="s">
        <v>12</v>
      </c>
      <c r="O37" s="46">
        <f t="shared" si="1"/>
        <v>0</v>
      </c>
      <c r="P37" s="45" t="s">
        <v>12</v>
      </c>
      <c r="Q37" s="46">
        <f t="shared" si="2"/>
        <v>0</v>
      </c>
      <c r="R37" s="45" t="s">
        <v>12</v>
      </c>
      <c r="S37" s="46">
        <f t="shared" si="3"/>
        <v>0</v>
      </c>
      <c r="T37" s="46">
        <f t="shared" si="4"/>
        <v>9.5000000000000001E-2</v>
      </c>
      <c r="U37" s="47">
        <v>374.49</v>
      </c>
      <c r="V37" s="48">
        <v>1081.3947570368071</v>
      </c>
      <c r="W37" s="49">
        <v>5615.2191460005797</v>
      </c>
      <c r="X37" s="49">
        <v>0</v>
      </c>
      <c r="Y37" s="46">
        <v>0</v>
      </c>
      <c r="Z37" s="49">
        <v>0</v>
      </c>
      <c r="AA37" s="46">
        <v>0</v>
      </c>
      <c r="AB37" s="49">
        <v>0</v>
      </c>
      <c r="AC37" s="49">
        <v>0</v>
      </c>
      <c r="AD37" s="49">
        <v>0</v>
      </c>
      <c r="AE37" s="50">
        <v>2324</v>
      </c>
      <c r="AF37" s="51">
        <v>0.1</v>
      </c>
      <c r="AG37" s="52">
        <v>564.64906162651266</v>
      </c>
      <c r="AH37" s="52">
        <f t="shared" si="6"/>
        <v>7635.7529646638995</v>
      </c>
    </row>
    <row r="38" spans="1:34" ht="25.5" customHeight="1" x14ac:dyDescent="0.25">
      <c r="A38" s="40" t="s">
        <v>877</v>
      </c>
      <c r="B38" s="53" t="s">
        <v>303</v>
      </c>
      <c r="C38" s="40" t="s">
        <v>243</v>
      </c>
      <c r="D38" s="37" t="s">
        <v>244</v>
      </c>
      <c r="E38" s="40" t="s">
        <v>245</v>
      </c>
      <c r="F38" s="39">
        <v>2</v>
      </c>
      <c r="G38" s="40" t="s">
        <v>251</v>
      </c>
      <c r="H38" s="40" t="s">
        <v>304</v>
      </c>
      <c r="I38" s="41" t="s">
        <v>305</v>
      </c>
      <c r="J38" s="53">
        <v>407002</v>
      </c>
      <c r="K38" s="43">
        <v>1</v>
      </c>
      <c r="L38" s="60">
        <v>0.19700000000000001</v>
      </c>
      <c r="M38" s="46">
        <f t="shared" si="0"/>
        <v>0.19700000000000001</v>
      </c>
      <c r="N38" s="45" t="s">
        <v>12</v>
      </c>
      <c r="O38" s="46">
        <f t="shared" si="1"/>
        <v>0</v>
      </c>
      <c r="P38" s="45" t="s">
        <v>12</v>
      </c>
      <c r="Q38" s="46">
        <f t="shared" si="2"/>
        <v>0</v>
      </c>
      <c r="R38" s="45" t="s">
        <v>12</v>
      </c>
      <c r="S38" s="46">
        <f t="shared" si="3"/>
        <v>0</v>
      </c>
      <c r="T38" s="46">
        <f t="shared" si="4"/>
        <v>0.19700000000000001</v>
      </c>
      <c r="U38" s="47">
        <v>776.57400000000007</v>
      </c>
      <c r="V38" s="48">
        <v>279.96707740388621</v>
      </c>
      <c r="W38" s="49">
        <v>0</v>
      </c>
      <c r="X38" s="49">
        <v>0</v>
      </c>
      <c r="Y38" s="46">
        <v>0</v>
      </c>
      <c r="Z38" s="49">
        <v>54.35115050159245</v>
      </c>
      <c r="AA38" s="46">
        <v>0</v>
      </c>
      <c r="AB38" s="49">
        <v>0</v>
      </c>
      <c r="AC38" s="49">
        <v>0</v>
      </c>
      <c r="AD38" s="49">
        <v>0</v>
      </c>
      <c r="AE38" s="50">
        <v>580</v>
      </c>
      <c r="AF38" s="51">
        <v>0.05</v>
      </c>
      <c r="AG38" s="52">
        <v>282.32453081325633</v>
      </c>
      <c r="AH38" s="52">
        <f t="shared" si="6"/>
        <v>1393.216758718735</v>
      </c>
    </row>
    <row r="39" spans="1:34" ht="12.75" customHeight="1" x14ac:dyDescent="0.25">
      <c r="A39" s="40" t="s">
        <v>877</v>
      </c>
      <c r="B39" s="53" t="s">
        <v>249</v>
      </c>
      <c r="C39" s="40" t="s">
        <v>250</v>
      </c>
      <c r="D39" s="37" t="s">
        <v>244</v>
      </c>
      <c r="E39" s="40" t="s">
        <v>245</v>
      </c>
      <c r="F39" s="39">
        <v>2</v>
      </c>
      <c r="G39" s="40" t="s">
        <v>251</v>
      </c>
      <c r="H39" s="40" t="s">
        <v>252</v>
      </c>
      <c r="I39" s="41" t="s">
        <v>594</v>
      </c>
      <c r="J39" s="40">
        <v>407002</v>
      </c>
      <c r="K39" s="43">
        <v>1</v>
      </c>
      <c r="L39" s="60">
        <v>0.23</v>
      </c>
      <c r="M39" s="46">
        <f t="shared" si="0"/>
        <v>0.23</v>
      </c>
      <c r="N39" s="45" t="s">
        <v>12</v>
      </c>
      <c r="O39" s="46">
        <f t="shared" si="1"/>
        <v>0</v>
      </c>
      <c r="P39" s="45" t="s">
        <v>12</v>
      </c>
      <c r="Q39" s="46">
        <f t="shared" si="2"/>
        <v>0</v>
      </c>
      <c r="R39" s="45" t="s">
        <v>12</v>
      </c>
      <c r="S39" s="46">
        <f t="shared" si="3"/>
        <v>0</v>
      </c>
      <c r="T39" s="46">
        <f t="shared" si="4"/>
        <v>0.23</v>
      </c>
      <c r="U39" s="47">
        <v>906.66000000000008</v>
      </c>
      <c r="V39" s="48">
        <v>100.07626272867881</v>
      </c>
      <c r="W39" s="49">
        <v>0</v>
      </c>
      <c r="X39" s="49">
        <v>0</v>
      </c>
      <c r="Y39" s="46">
        <v>0</v>
      </c>
      <c r="Z39" s="49">
        <v>0</v>
      </c>
      <c r="AA39" s="46">
        <v>0</v>
      </c>
      <c r="AB39" s="49">
        <v>0</v>
      </c>
      <c r="AC39" s="49">
        <v>3389.9856460661863</v>
      </c>
      <c r="AD39" s="49">
        <v>244.08844567970448</v>
      </c>
      <c r="AE39" s="50">
        <v>7871</v>
      </c>
      <c r="AF39" s="51">
        <v>0.25</v>
      </c>
      <c r="AG39" s="52">
        <v>1411.6226540662815</v>
      </c>
      <c r="AH39" s="52">
        <f t="shared" si="6"/>
        <v>6052.433008540851</v>
      </c>
    </row>
    <row r="40" spans="1:34" ht="15.75" x14ac:dyDescent="0.25">
      <c r="A40" s="40" t="s">
        <v>877</v>
      </c>
      <c r="B40" s="53" t="s">
        <v>306</v>
      </c>
      <c r="C40" s="40" t="s">
        <v>250</v>
      </c>
      <c r="D40" s="37" t="s">
        <v>244</v>
      </c>
      <c r="E40" s="40" t="s">
        <v>245</v>
      </c>
      <c r="F40" s="39">
        <v>2</v>
      </c>
      <c r="G40" s="40" t="s">
        <v>251</v>
      </c>
      <c r="H40" s="40" t="s">
        <v>304</v>
      </c>
      <c r="I40" s="41" t="s">
        <v>305</v>
      </c>
      <c r="J40" s="53">
        <v>407002</v>
      </c>
      <c r="K40" s="43">
        <v>1</v>
      </c>
      <c r="L40" s="60">
        <v>0.17</v>
      </c>
      <c r="M40" s="46">
        <f t="shared" si="0"/>
        <v>0.17</v>
      </c>
      <c r="N40" s="45" t="s">
        <v>12</v>
      </c>
      <c r="O40" s="46">
        <f t="shared" si="1"/>
        <v>0</v>
      </c>
      <c r="P40" s="45" t="s">
        <v>12</v>
      </c>
      <c r="Q40" s="46">
        <f t="shared" si="2"/>
        <v>0</v>
      </c>
      <c r="R40" s="45" t="s">
        <v>12</v>
      </c>
      <c r="S40" s="46">
        <f t="shared" si="3"/>
        <v>0</v>
      </c>
      <c r="T40" s="46">
        <f t="shared" si="4"/>
        <v>0.17</v>
      </c>
      <c r="U40" s="47">
        <v>670.1400000000001</v>
      </c>
      <c r="V40" s="48">
        <v>0</v>
      </c>
      <c r="W40" s="49">
        <v>0</v>
      </c>
      <c r="X40" s="49">
        <v>0</v>
      </c>
      <c r="Y40" s="46">
        <v>0</v>
      </c>
      <c r="Z40" s="49">
        <v>0</v>
      </c>
      <c r="AA40" s="46">
        <v>0</v>
      </c>
      <c r="AB40" s="49">
        <v>0</v>
      </c>
      <c r="AC40" s="49">
        <v>0</v>
      </c>
      <c r="AD40" s="49">
        <v>0</v>
      </c>
      <c r="AE40" s="50">
        <v>0</v>
      </c>
      <c r="AF40" s="51">
        <v>3.5000000000000003E-2</v>
      </c>
      <c r="AG40" s="52">
        <v>197.62717156927943</v>
      </c>
      <c r="AH40" s="52">
        <f t="shared" si="6"/>
        <v>867.76717156927953</v>
      </c>
    </row>
    <row r="41" spans="1:34" ht="15.75" x14ac:dyDescent="0.25">
      <c r="A41" s="54" t="s">
        <v>877</v>
      </c>
      <c r="B41" s="53" t="s">
        <v>422</v>
      </c>
      <c r="C41" s="40" t="s">
        <v>250</v>
      </c>
      <c r="D41" s="37" t="s">
        <v>244</v>
      </c>
      <c r="E41" s="40" t="s">
        <v>245</v>
      </c>
      <c r="F41" s="39">
        <v>2</v>
      </c>
      <c r="G41" s="40" t="s">
        <v>251</v>
      </c>
      <c r="H41" s="40" t="s">
        <v>605</v>
      </c>
      <c r="I41" s="41" t="s">
        <v>594</v>
      </c>
      <c r="J41" s="40">
        <v>407002</v>
      </c>
      <c r="K41" s="43">
        <v>1</v>
      </c>
      <c r="L41" s="60">
        <v>0.4</v>
      </c>
      <c r="M41" s="46">
        <f t="shared" si="0"/>
        <v>0.4</v>
      </c>
      <c r="N41" s="45" t="s">
        <v>12</v>
      </c>
      <c r="O41" s="46">
        <f t="shared" si="1"/>
        <v>0</v>
      </c>
      <c r="P41" s="45" t="s">
        <v>12</v>
      </c>
      <c r="Q41" s="46">
        <f t="shared" si="2"/>
        <v>0</v>
      </c>
      <c r="R41" s="45" t="s">
        <v>12</v>
      </c>
      <c r="S41" s="46">
        <f t="shared" si="3"/>
        <v>0</v>
      </c>
      <c r="T41" s="46">
        <f t="shared" si="4"/>
        <v>0.4</v>
      </c>
      <c r="U41" s="47">
        <v>1576.8000000000002</v>
      </c>
      <c r="V41" s="48">
        <v>114.93485063558899</v>
      </c>
      <c r="W41" s="49">
        <v>0</v>
      </c>
      <c r="X41" s="49">
        <v>0</v>
      </c>
      <c r="Y41" s="46">
        <v>0</v>
      </c>
      <c r="Z41" s="49">
        <v>0</v>
      </c>
      <c r="AA41" s="46">
        <v>0</v>
      </c>
      <c r="AB41" s="49">
        <v>0</v>
      </c>
      <c r="AC41" s="49">
        <v>0</v>
      </c>
      <c r="AD41" s="49">
        <v>0</v>
      </c>
      <c r="AE41" s="50">
        <v>200</v>
      </c>
      <c r="AF41" s="51">
        <v>3.5000000000000003E-2</v>
      </c>
      <c r="AG41" s="52">
        <v>197.62717156927943</v>
      </c>
      <c r="AH41" s="52">
        <f t="shared" si="6"/>
        <v>1889.3620222048687</v>
      </c>
    </row>
    <row r="42" spans="1:34" ht="25.5" customHeight="1" x14ac:dyDescent="0.25">
      <c r="A42" s="54" t="s">
        <v>877</v>
      </c>
      <c r="B42" s="53" t="s">
        <v>456</v>
      </c>
      <c r="C42" s="40" t="s">
        <v>250</v>
      </c>
      <c r="D42" s="37" t="s">
        <v>244</v>
      </c>
      <c r="E42" s="40" t="s">
        <v>245</v>
      </c>
      <c r="F42" s="39">
        <v>2</v>
      </c>
      <c r="G42" s="40" t="s">
        <v>251</v>
      </c>
      <c r="H42" s="40" t="s">
        <v>457</v>
      </c>
      <c r="I42" s="41" t="s">
        <v>458</v>
      </c>
      <c r="J42" s="53">
        <v>408502</v>
      </c>
      <c r="K42" s="43">
        <v>1</v>
      </c>
      <c r="L42" s="60">
        <v>0.2</v>
      </c>
      <c r="M42" s="46">
        <f t="shared" si="0"/>
        <v>0.2</v>
      </c>
      <c r="N42" s="45" t="s">
        <v>12</v>
      </c>
      <c r="O42" s="46">
        <f t="shared" si="1"/>
        <v>0</v>
      </c>
      <c r="P42" s="45" t="s">
        <v>12</v>
      </c>
      <c r="Q42" s="46">
        <f t="shared" si="2"/>
        <v>0</v>
      </c>
      <c r="R42" s="45" t="s">
        <v>12</v>
      </c>
      <c r="S42" s="46">
        <f t="shared" si="3"/>
        <v>0</v>
      </c>
      <c r="T42" s="46">
        <f t="shared" si="4"/>
        <v>0.2</v>
      </c>
      <c r="U42" s="47">
        <v>788.40000000000009</v>
      </c>
      <c r="V42" s="48">
        <v>2507.3807848142537</v>
      </c>
      <c r="W42" s="49">
        <v>411.15869247989048</v>
      </c>
      <c r="X42" s="49">
        <v>0</v>
      </c>
      <c r="Y42" s="46">
        <v>0</v>
      </c>
      <c r="Z42" s="49">
        <v>73.830830341273725</v>
      </c>
      <c r="AA42" s="46">
        <v>0</v>
      </c>
      <c r="AB42" s="49">
        <v>0</v>
      </c>
      <c r="AC42" s="49">
        <v>0</v>
      </c>
      <c r="AD42" s="49">
        <v>0</v>
      </c>
      <c r="AE42" s="50">
        <v>1773</v>
      </c>
      <c r="AF42" s="51">
        <v>0.1</v>
      </c>
      <c r="AG42" s="52">
        <v>564.64906162651266</v>
      </c>
      <c r="AH42" s="52">
        <f t="shared" si="6"/>
        <v>4345.4193692619301</v>
      </c>
    </row>
    <row r="43" spans="1:34" ht="12.75" x14ac:dyDescent="0.2">
      <c r="A43" s="54" t="s">
        <v>877</v>
      </c>
      <c r="B43" s="53" t="s">
        <v>494</v>
      </c>
      <c r="C43" s="40" t="s">
        <v>495</v>
      </c>
      <c r="D43" s="37" t="s">
        <v>244</v>
      </c>
      <c r="E43" s="40" t="s">
        <v>245</v>
      </c>
      <c r="F43" s="39">
        <v>2</v>
      </c>
      <c r="G43" s="40" t="s">
        <v>251</v>
      </c>
      <c r="H43" s="40" t="s">
        <v>496</v>
      </c>
      <c r="I43" s="41" t="s">
        <v>497</v>
      </c>
      <c r="J43" s="53">
        <v>408300</v>
      </c>
      <c r="K43" s="43">
        <v>1</v>
      </c>
      <c r="L43" s="44">
        <v>1</v>
      </c>
      <c r="M43" s="46">
        <f t="shared" si="0"/>
        <v>1</v>
      </c>
      <c r="N43" s="45" t="s">
        <v>12</v>
      </c>
      <c r="O43" s="46">
        <f t="shared" si="1"/>
        <v>0</v>
      </c>
      <c r="P43" s="45" t="s">
        <v>12</v>
      </c>
      <c r="Q43" s="46">
        <f t="shared" si="2"/>
        <v>0</v>
      </c>
      <c r="R43" s="45" t="s">
        <v>12</v>
      </c>
      <c r="S43" s="46">
        <f t="shared" si="3"/>
        <v>0</v>
      </c>
      <c r="T43" s="46">
        <f t="shared" si="4"/>
        <v>1</v>
      </c>
      <c r="U43" s="47">
        <v>3942</v>
      </c>
      <c r="V43" s="48">
        <v>4.1589827394939931</v>
      </c>
      <c r="W43" s="49">
        <v>0</v>
      </c>
      <c r="X43" s="49">
        <v>0</v>
      </c>
      <c r="Y43" s="46">
        <v>0</v>
      </c>
      <c r="Z43" s="49">
        <v>0</v>
      </c>
      <c r="AA43" s="46">
        <v>0</v>
      </c>
      <c r="AB43" s="49">
        <v>0</v>
      </c>
      <c r="AC43" s="49">
        <v>0</v>
      </c>
      <c r="AD43" s="49">
        <v>0</v>
      </c>
      <c r="AE43" s="50">
        <v>9</v>
      </c>
      <c r="AF43" s="51">
        <v>3.5000000000000003E-2</v>
      </c>
      <c r="AG43" s="52">
        <v>197.62717156927943</v>
      </c>
      <c r="AH43" s="52">
        <f t="shared" si="6"/>
        <v>4143.7861543087738</v>
      </c>
    </row>
    <row r="44" spans="1:34" ht="25.5" customHeight="1" x14ac:dyDescent="0.2">
      <c r="A44" s="40" t="s">
        <v>877</v>
      </c>
      <c r="B44" s="53" t="s">
        <v>498</v>
      </c>
      <c r="C44" s="40" t="s">
        <v>495</v>
      </c>
      <c r="D44" s="37" t="s">
        <v>244</v>
      </c>
      <c r="E44" s="40" t="s">
        <v>688</v>
      </c>
      <c r="F44" s="39" t="s">
        <v>499</v>
      </c>
      <c r="G44" s="40" t="s">
        <v>251</v>
      </c>
      <c r="H44" s="40" t="s">
        <v>496</v>
      </c>
      <c r="I44" s="41" t="s">
        <v>497</v>
      </c>
      <c r="J44" s="53">
        <v>408300</v>
      </c>
      <c r="K44" s="43">
        <v>2</v>
      </c>
      <c r="L44" s="44">
        <v>1</v>
      </c>
      <c r="M44" s="46">
        <f t="shared" si="0"/>
        <v>2</v>
      </c>
      <c r="N44" s="45" t="s">
        <v>12</v>
      </c>
      <c r="O44" s="46">
        <f t="shared" si="1"/>
        <v>0</v>
      </c>
      <c r="P44" s="45" t="s">
        <v>12</v>
      </c>
      <c r="Q44" s="46">
        <f t="shared" si="2"/>
        <v>0</v>
      </c>
      <c r="R44" s="45" t="s">
        <v>12</v>
      </c>
      <c r="S44" s="46">
        <f t="shared" si="3"/>
        <v>0</v>
      </c>
      <c r="T44" s="46">
        <f t="shared" si="4"/>
        <v>2</v>
      </c>
      <c r="U44" s="47">
        <v>7884</v>
      </c>
      <c r="V44" s="48">
        <v>0.46210919327711036</v>
      </c>
      <c r="W44" s="49">
        <v>0</v>
      </c>
      <c r="X44" s="49">
        <v>0</v>
      </c>
      <c r="Y44" s="46">
        <v>0</v>
      </c>
      <c r="Z44" s="49">
        <v>0</v>
      </c>
      <c r="AA44" s="46">
        <v>0</v>
      </c>
      <c r="AB44" s="49">
        <v>0</v>
      </c>
      <c r="AC44" s="49">
        <v>0</v>
      </c>
      <c r="AD44" s="49">
        <v>0</v>
      </c>
      <c r="AE44" s="50">
        <v>1</v>
      </c>
      <c r="AF44" s="51">
        <v>3.5000000000000003E-2</v>
      </c>
      <c r="AG44" s="52">
        <v>197.62717156927943</v>
      </c>
      <c r="AH44" s="52">
        <f t="shared" si="6"/>
        <v>8082.089280762556</v>
      </c>
    </row>
    <row r="45" spans="1:34" ht="25.5" x14ac:dyDescent="0.2">
      <c r="A45" s="54" t="s">
        <v>877</v>
      </c>
      <c r="B45" s="53" t="s">
        <v>632</v>
      </c>
      <c r="C45" s="40" t="s">
        <v>613</v>
      </c>
      <c r="D45" s="37" t="s">
        <v>244</v>
      </c>
      <c r="E45" s="40" t="s">
        <v>689</v>
      </c>
      <c r="F45" s="39">
        <v>1</v>
      </c>
      <c r="G45" s="40" t="s">
        <v>614</v>
      </c>
      <c r="H45" s="40" t="s">
        <v>615</v>
      </c>
      <c r="I45" s="41"/>
      <c r="J45" s="40">
        <v>409001</v>
      </c>
      <c r="K45" s="43">
        <v>1</v>
      </c>
      <c r="L45" s="44">
        <v>1</v>
      </c>
      <c r="M45" s="46">
        <f t="shared" si="0"/>
        <v>1</v>
      </c>
      <c r="N45" s="45" t="s">
        <v>12</v>
      </c>
      <c r="O45" s="46">
        <f t="shared" si="1"/>
        <v>0</v>
      </c>
      <c r="P45" s="45" t="s">
        <v>12</v>
      </c>
      <c r="Q45" s="46">
        <f t="shared" si="2"/>
        <v>0</v>
      </c>
      <c r="R45" s="45" t="s">
        <v>12</v>
      </c>
      <c r="S45" s="46">
        <f t="shared" si="3"/>
        <v>0</v>
      </c>
      <c r="T45" s="46">
        <f t="shared" si="4"/>
        <v>1</v>
      </c>
      <c r="U45" s="47">
        <v>3942</v>
      </c>
      <c r="V45" s="48">
        <v>10.355985510876781</v>
      </c>
      <c r="W45" s="49">
        <v>0</v>
      </c>
      <c r="X45" s="49">
        <v>0</v>
      </c>
      <c r="Y45" s="46">
        <v>0</v>
      </c>
      <c r="Z45" s="49">
        <v>0</v>
      </c>
      <c r="AA45" s="46">
        <v>0</v>
      </c>
      <c r="AB45" s="49">
        <v>0</v>
      </c>
      <c r="AC45" s="49">
        <v>0</v>
      </c>
      <c r="AD45" s="49">
        <v>0</v>
      </c>
      <c r="AE45" s="50">
        <v>6</v>
      </c>
      <c r="AF45" s="51">
        <v>3.5000000000000003E-2</v>
      </c>
      <c r="AG45" s="52">
        <v>197.62717156927943</v>
      </c>
      <c r="AH45" s="52">
        <f t="shared" si="6"/>
        <v>4149.9831570801562</v>
      </c>
    </row>
    <row r="46" spans="1:34" ht="25.5" customHeight="1" x14ac:dyDescent="0.2">
      <c r="A46" s="62" t="s">
        <v>141</v>
      </c>
      <c r="B46" s="35" t="s">
        <v>584</v>
      </c>
      <c r="C46" s="54" t="s">
        <v>94</v>
      </c>
      <c r="D46" s="61" t="s">
        <v>95</v>
      </c>
      <c r="E46" s="54" t="s">
        <v>96</v>
      </c>
      <c r="F46" s="54">
        <v>1</v>
      </c>
      <c r="G46" s="40" t="s">
        <v>658</v>
      </c>
      <c r="H46" s="54" t="s">
        <v>690</v>
      </c>
      <c r="I46" s="41" t="s">
        <v>143</v>
      </c>
      <c r="J46" s="62">
        <v>502200</v>
      </c>
      <c r="K46" s="43">
        <v>2</v>
      </c>
      <c r="L46" s="44">
        <v>0.1</v>
      </c>
      <c r="M46" s="46">
        <f t="shared" si="0"/>
        <v>0.2</v>
      </c>
      <c r="N46" s="45" t="s">
        <v>81</v>
      </c>
      <c r="O46" s="46">
        <f t="shared" si="1"/>
        <v>0.2</v>
      </c>
      <c r="P46" s="45" t="s">
        <v>12</v>
      </c>
      <c r="Q46" s="46">
        <f t="shared" si="2"/>
        <v>0</v>
      </c>
      <c r="R46" s="45" t="s">
        <v>12</v>
      </c>
      <c r="S46" s="46">
        <f t="shared" si="3"/>
        <v>0</v>
      </c>
      <c r="T46" s="46">
        <f t="shared" si="4"/>
        <v>0.4</v>
      </c>
      <c r="U46" s="47">
        <v>1576.8000000000002</v>
      </c>
      <c r="V46" s="48">
        <v>7.4055960461075401</v>
      </c>
      <c r="W46" s="49">
        <v>0</v>
      </c>
      <c r="X46" s="49">
        <v>0</v>
      </c>
      <c r="Y46" s="46">
        <v>0</v>
      </c>
      <c r="Z46" s="49">
        <v>0</v>
      </c>
      <c r="AA46" s="46">
        <v>0</v>
      </c>
      <c r="AB46" s="49">
        <v>0</v>
      </c>
      <c r="AC46" s="49">
        <v>0</v>
      </c>
      <c r="AD46" s="49">
        <v>0</v>
      </c>
      <c r="AE46" s="50">
        <v>16</v>
      </c>
      <c r="AF46" s="51">
        <v>3.5000000000000003E-2</v>
      </c>
      <c r="AG46" s="52">
        <v>197.62717156927943</v>
      </c>
      <c r="AH46" s="52">
        <f t="shared" si="6"/>
        <v>1781.8327676153872</v>
      </c>
    </row>
    <row r="47" spans="1:34" ht="12.75" x14ac:dyDescent="0.2">
      <c r="A47" s="40" t="s">
        <v>141</v>
      </c>
      <c r="B47" s="35" t="s">
        <v>144</v>
      </c>
      <c r="C47" s="40" t="s">
        <v>94</v>
      </c>
      <c r="D47" s="37" t="s">
        <v>95</v>
      </c>
      <c r="E47" s="40" t="s">
        <v>96</v>
      </c>
      <c r="F47" s="39">
        <v>1</v>
      </c>
      <c r="G47" s="40" t="s">
        <v>658</v>
      </c>
      <c r="H47" s="40" t="s">
        <v>659</v>
      </c>
      <c r="I47" s="41" t="s">
        <v>143</v>
      </c>
      <c r="J47" s="40">
        <v>505911</v>
      </c>
      <c r="K47" s="43">
        <v>2</v>
      </c>
      <c r="L47" s="44">
        <v>0.1</v>
      </c>
      <c r="M47" s="46">
        <f t="shared" si="0"/>
        <v>0.2</v>
      </c>
      <c r="N47" s="45" t="s">
        <v>81</v>
      </c>
      <c r="O47" s="46">
        <f t="shared" si="1"/>
        <v>0.2</v>
      </c>
      <c r="P47" s="45" t="s">
        <v>12</v>
      </c>
      <c r="Q47" s="46">
        <f t="shared" si="2"/>
        <v>0</v>
      </c>
      <c r="R47" s="45" t="s">
        <v>12</v>
      </c>
      <c r="S47" s="46">
        <f t="shared" si="3"/>
        <v>0</v>
      </c>
      <c r="T47" s="46">
        <f t="shared" si="4"/>
        <v>0.4</v>
      </c>
      <c r="U47" s="47">
        <v>1576.8000000000002</v>
      </c>
      <c r="V47" s="48">
        <v>879.92699772166077</v>
      </c>
      <c r="W47" s="49">
        <v>40.28644249082501</v>
      </c>
      <c r="X47" s="49">
        <v>0</v>
      </c>
      <c r="Y47" s="46">
        <v>0</v>
      </c>
      <c r="Z47" s="49">
        <v>10.912886333544071</v>
      </c>
      <c r="AA47" s="46">
        <v>0</v>
      </c>
      <c r="AB47" s="49">
        <v>0</v>
      </c>
      <c r="AC47" s="49">
        <v>0</v>
      </c>
      <c r="AD47" s="49">
        <v>0</v>
      </c>
      <c r="AE47" s="50">
        <v>1603</v>
      </c>
      <c r="AF47" s="51">
        <v>0.1</v>
      </c>
      <c r="AG47" s="52">
        <v>564.64906162651266</v>
      </c>
      <c r="AH47" s="52">
        <f t="shared" si="6"/>
        <v>3072.5753881725427</v>
      </c>
    </row>
    <row r="48" spans="1:34" ht="12.75" x14ac:dyDescent="0.2">
      <c r="A48" s="40" t="s">
        <v>141</v>
      </c>
      <c r="B48" s="35" t="s">
        <v>152</v>
      </c>
      <c r="C48" s="40" t="s">
        <v>94</v>
      </c>
      <c r="D48" s="37" t="s">
        <v>95</v>
      </c>
      <c r="E48" s="40" t="s">
        <v>96</v>
      </c>
      <c r="F48" s="39">
        <v>1</v>
      </c>
      <c r="G48" s="40" t="s">
        <v>658</v>
      </c>
      <c r="H48" s="40" t="s">
        <v>691</v>
      </c>
      <c r="I48" s="41" t="s">
        <v>143</v>
      </c>
      <c r="J48" s="40">
        <v>504401</v>
      </c>
      <c r="K48" s="43">
        <v>2</v>
      </c>
      <c r="L48" s="44">
        <v>0.1</v>
      </c>
      <c r="M48" s="46">
        <f t="shared" si="0"/>
        <v>0.2</v>
      </c>
      <c r="N48" s="45" t="s">
        <v>81</v>
      </c>
      <c r="O48" s="46">
        <f t="shared" si="1"/>
        <v>0.2</v>
      </c>
      <c r="P48" s="45" t="s">
        <v>12</v>
      </c>
      <c r="Q48" s="46">
        <f t="shared" si="2"/>
        <v>0</v>
      </c>
      <c r="R48" s="45" t="s">
        <v>12</v>
      </c>
      <c r="S48" s="46">
        <f t="shared" si="3"/>
        <v>0</v>
      </c>
      <c r="T48" s="46">
        <f t="shared" si="4"/>
        <v>0.4</v>
      </c>
      <c r="U48" s="47">
        <v>1576.8000000000002</v>
      </c>
      <c r="V48" s="48">
        <v>295.77358160469811</v>
      </c>
      <c r="W48" s="49">
        <v>15.403639775903681</v>
      </c>
      <c r="X48" s="49">
        <v>0</v>
      </c>
      <c r="Y48" s="46">
        <v>0</v>
      </c>
      <c r="Z48" s="49">
        <v>9.2540328192159809</v>
      </c>
      <c r="AA48" s="46">
        <v>0</v>
      </c>
      <c r="AB48" s="49">
        <v>0</v>
      </c>
      <c r="AC48" s="49">
        <v>0</v>
      </c>
      <c r="AD48" s="49">
        <v>0</v>
      </c>
      <c r="AE48" s="50">
        <v>576</v>
      </c>
      <c r="AF48" s="51">
        <v>0.05</v>
      </c>
      <c r="AG48" s="52">
        <v>282.32453081325633</v>
      </c>
      <c r="AH48" s="52">
        <f t="shared" si="6"/>
        <v>2179.5557850130745</v>
      </c>
    </row>
    <row r="49" spans="1:34" ht="12.75" x14ac:dyDescent="0.2">
      <c r="A49" s="40" t="s">
        <v>141</v>
      </c>
      <c r="B49" s="35" t="s">
        <v>123</v>
      </c>
      <c r="C49" s="40" t="s">
        <v>94</v>
      </c>
      <c r="D49" s="37" t="s">
        <v>95</v>
      </c>
      <c r="E49" s="40" t="s">
        <v>96</v>
      </c>
      <c r="F49" s="39">
        <v>1</v>
      </c>
      <c r="G49" s="40" t="s">
        <v>658</v>
      </c>
      <c r="H49" s="40" t="s">
        <v>692</v>
      </c>
      <c r="I49" s="41" t="s">
        <v>143</v>
      </c>
      <c r="J49" s="40" t="s">
        <v>572</v>
      </c>
      <c r="K49" s="43">
        <v>2</v>
      </c>
      <c r="L49" s="44">
        <v>0.1</v>
      </c>
      <c r="M49" s="46">
        <f t="shared" si="0"/>
        <v>0.2</v>
      </c>
      <c r="N49" s="45" t="s">
        <v>81</v>
      </c>
      <c r="O49" s="46">
        <f t="shared" si="1"/>
        <v>0.2</v>
      </c>
      <c r="P49" s="45" t="s">
        <v>12</v>
      </c>
      <c r="Q49" s="46">
        <f t="shared" si="2"/>
        <v>0</v>
      </c>
      <c r="R49" s="45" t="s">
        <v>12</v>
      </c>
      <c r="S49" s="46">
        <f t="shared" si="3"/>
        <v>0</v>
      </c>
      <c r="T49" s="46">
        <f t="shared" si="4"/>
        <v>0.4</v>
      </c>
      <c r="U49" s="47">
        <v>1576.8000000000002</v>
      </c>
      <c r="V49" s="48">
        <v>161.59603020290336</v>
      </c>
      <c r="W49" s="49">
        <v>0</v>
      </c>
      <c r="X49" s="49">
        <v>0</v>
      </c>
      <c r="Y49" s="46">
        <v>0</v>
      </c>
      <c r="Z49" s="49">
        <v>0</v>
      </c>
      <c r="AA49" s="46">
        <v>0</v>
      </c>
      <c r="AB49" s="49">
        <v>0</v>
      </c>
      <c r="AC49" s="49">
        <v>0</v>
      </c>
      <c r="AD49" s="49">
        <v>0</v>
      </c>
      <c r="AE49" s="50">
        <v>245</v>
      </c>
      <c r="AF49" s="51">
        <v>3.5000000000000003E-2</v>
      </c>
      <c r="AG49" s="52">
        <v>197.62717156927943</v>
      </c>
      <c r="AH49" s="52">
        <f t="shared" si="6"/>
        <v>1936.023201772183</v>
      </c>
    </row>
    <row r="50" spans="1:34" ht="12.75" x14ac:dyDescent="0.2">
      <c r="A50" s="40" t="s">
        <v>141</v>
      </c>
      <c r="B50" s="35" t="s">
        <v>160</v>
      </c>
      <c r="C50" s="40" t="s">
        <v>94</v>
      </c>
      <c r="D50" s="37" t="s">
        <v>95</v>
      </c>
      <c r="E50" s="40" t="s">
        <v>96</v>
      </c>
      <c r="F50" s="39">
        <v>1</v>
      </c>
      <c r="G50" s="40" t="s">
        <v>658</v>
      </c>
      <c r="H50" s="40" t="s">
        <v>693</v>
      </c>
      <c r="I50" s="41" t="s">
        <v>143</v>
      </c>
      <c r="J50" s="40">
        <v>505601</v>
      </c>
      <c r="K50" s="43">
        <v>2</v>
      </c>
      <c r="L50" s="44">
        <v>0.1</v>
      </c>
      <c r="M50" s="46">
        <f t="shared" si="0"/>
        <v>0.2</v>
      </c>
      <c r="N50" s="45" t="s">
        <v>81</v>
      </c>
      <c r="O50" s="46">
        <f t="shared" si="1"/>
        <v>0.2</v>
      </c>
      <c r="P50" s="45" t="s">
        <v>12</v>
      </c>
      <c r="Q50" s="46">
        <f t="shared" si="2"/>
        <v>0</v>
      </c>
      <c r="R50" s="45" t="s">
        <v>12</v>
      </c>
      <c r="S50" s="46">
        <f t="shared" si="3"/>
        <v>0</v>
      </c>
      <c r="T50" s="46">
        <f t="shared" si="4"/>
        <v>0.4</v>
      </c>
      <c r="U50" s="47">
        <v>1576.8000000000002</v>
      </c>
      <c r="V50" s="48">
        <v>596.89104131626755</v>
      </c>
      <c r="W50" s="49">
        <v>0</v>
      </c>
      <c r="X50" s="49">
        <v>0</v>
      </c>
      <c r="Y50" s="46">
        <v>0</v>
      </c>
      <c r="Z50" s="49">
        <v>5.3320291531974275</v>
      </c>
      <c r="AA50" s="46">
        <v>0</v>
      </c>
      <c r="AB50" s="49">
        <v>0</v>
      </c>
      <c r="AC50" s="49">
        <v>0</v>
      </c>
      <c r="AD50" s="49">
        <v>0</v>
      </c>
      <c r="AE50" s="50">
        <v>1122</v>
      </c>
      <c r="AF50" s="51">
        <v>0.1</v>
      </c>
      <c r="AG50" s="52">
        <v>564.64906162651266</v>
      </c>
      <c r="AH50" s="52">
        <f t="shared" si="6"/>
        <v>2743.6721320959778</v>
      </c>
    </row>
    <row r="51" spans="1:34" ht="12.75" x14ac:dyDescent="0.2">
      <c r="A51" s="40" t="s">
        <v>141</v>
      </c>
      <c r="B51" s="35" t="s">
        <v>166</v>
      </c>
      <c r="C51" s="40" t="s">
        <v>94</v>
      </c>
      <c r="D51" s="37" t="s">
        <v>95</v>
      </c>
      <c r="E51" s="40" t="s">
        <v>96</v>
      </c>
      <c r="F51" s="39">
        <v>1</v>
      </c>
      <c r="G51" s="40" t="s">
        <v>658</v>
      </c>
      <c r="H51" s="40" t="s">
        <v>694</v>
      </c>
      <c r="I51" s="41" t="s">
        <v>143</v>
      </c>
      <c r="J51" s="53">
        <v>503401</v>
      </c>
      <c r="K51" s="43">
        <v>2</v>
      </c>
      <c r="L51" s="44">
        <v>0.1</v>
      </c>
      <c r="M51" s="46">
        <f t="shared" si="0"/>
        <v>0.2</v>
      </c>
      <c r="N51" s="45" t="s">
        <v>81</v>
      </c>
      <c r="O51" s="46">
        <f t="shared" si="1"/>
        <v>0.2</v>
      </c>
      <c r="P51" s="45" t="s">
        <v>12</v>
      </c>
      <c r="Q51" s="46">
        <f t="shared" si="2"/>
        <v>0</v>
      </c>
      <c r="R51" s="45" t="s">
        <v>12</v>
      </c>
      <c r="S51" s="46">
        <f t="shared" si="3"/>
        <v>0</v>
      </c>
      <c r="T51" s="46">
        <f t="shared" si="4"/>
        <v>0.4</v>
      </c>
      <c r="U51" s="47">
        <v>1576.8000000000002</v>
      </c>
      <c r="V51" s="48">
        <v>918.1043264585544</v>
      </c>
      <c r="W51" s="49">
        <v>9.4791629390176482</v>
      </c>
      <c r="X51" s="49">
        <v>0</v>
      </c>
      <c r="Y51" s="46">
        <v>0</v>
      </c>
      <c r="Z51" s="49">
        <v>6.7183567330287595</v>
      </c>
      <c r="AA51" s="46">
        <v>0</v>
      </c>
      <c r="AB51" s="49">
        <v>0</v>
      </c>
      <c r="AC51" s="49">
        <v>0</v>
      </c>
      <c r="AD51" s="49">
        <v>0</v>
      </c>
      <c r="AE51" s="50">
        <v>1879</v>
      </c>
      <c r="AF51" s="51">
        <v>0.1</v>
      </c>
      <c r="AG51" s="52">
        <v>564.64906162651266</v>
      </c>
      <c r="AH51" s="52">
        <f t="shared" si="6"/>
        <v>3075.7509077571131</v>
      </c>
    </row>
    <row r="52" spans="1:34" ht="12.75" x14ac:dyDescent="0.2">
      <c r="A52" s="40" t="s">
        <v>141</v>
      </c>
      <c r="B52" s="35" t="s">
        <v>127</v>
      </c>
      <c r="C52" s="40" t="s">
        <v>94</v>
      </c>
      <c r="D52" s="37" t="s">
        <v>95</v>
      </c>
      <c r="E52" s="40" t="s">
        <v>96</v>
      </c>
      <c r="F52" s="39">
        <v>1</v>
      </c>
      <c r="G52" s="40" t="s">
        <v>658</v>
      </c>
      <c r="H52" s="40" t="s">
        <v>695</v>
      </c>
      <c r="I52" s="41" t="s">
        <v>143</v>
      </c>
      <c r="J52" s="40" t="s">
        <v>574</v>
      </c>
      <c r="K52" s="43">
        <v>2</v>
      </c>
      <c r="L52" s="44">
        <v>0.1</v>
      </c>
      <c r="M52" s="46">
        <f t="shared" si="0"/>
        <v>0.2</v>
      </c>
      <c r="N52" s="45" t="s">
        <v>81</v>
      </c>
      <c r="O52" s="46">
        <f t="shared" si="1"/>
        <v>0.2</v>
      </c>
      <c r="P52" s="45" t="s">
        <v>12</v>
      </c>
      <c r="Q52" s="46">
        <f t="shared" si="2"/>
        <v>0</v>
      </c>
      <c r="R52" s="45" t="s">
        <v>12</v>
      </c>
      <c r="S52" s="46">
        <f t="shared" si="3"/>
        <v>0</v>
      </c>
      <c r="T52" s="46">
        <f t="shared" si="4"/>
        <v>0.4</v>
      </c>
      <c r="U52" s="47">
        <v>1576.8000000000002</v>
      </c>
      <c r="V52" s="48">
        <v>15.711712571421753</v>
      </c>
      <c r="W52" s="49">
        <v>0</v>
      </c>
      <c r="X52" s="49">
        <v>0</v>
      </c>
      <c r="Y52" s="46">
        <v>0</v>
      </c>
      <c r="Z52" s="49">
        <v>0</v>
      </c>
      <c r="AA52" s="46">
        <v>0</v>
      </c>
      <c r="AB52" s="49">
        <v>0</v>
      </c>
      <c r="AC52" s="49">
        <v>0</v>
      </c>
      <c r="AD52" s="49">
        <v>0</v>
      </c>
      <c r="AE52" s="50">
        <v>32</v>
      </c>
      <c r="AF52" s="51">
        <v>3.5000000000000003E-2</v>
      </c>
      <c r="AG52" s="52">
        <v>197.62717156927943</v>
      </c>
      <c r="AH52" s="52">
        <f t="shared" si="6"/>
        <v>1790.1388841407013</v>
      </c>
    </row>
    <row r="53" spans="1:34" ht="12.75" x14ac:dyDescent="0.2">
      <c r="A53" s="40" t="s">
        <v>141</v>
      </c>
      <c r="B53" s="35" t="s">
        <v>167</v>
      </c>
      <c r="C53" s="40" t="s">
        <v>94</v>
      </c>
      <c r="D53" s="37" t="s">
        <v>95</v>
      </c>
      <c r="E53" s="40" t="s">
        <v>96</v>
      </c>
      <c r="F53" s="39">
        <v>1</v>
      </c>
      <c r="G53" s="40" t="s">
        <v>658</v>
      </c>
      <c r="H53" s="40" t="s">
        <v>696</v>
      </c>
      <c r="I53" s="41" t="s">
        <v>143</v>
      </c>
      <c r="J53" s="53">
        <v>502700</v>
      </c>
      <c r="K53" s="43">
        <v>2</v>
      </c>
      <c r="L53" s="44">
        <v>0.1</v>
      </c>
      <c r="M53" s="46">
        <f t="shared" si="0"/>
        <v>0.2</v>
      </c>
      <c r="N53" s="45" t="s">
        <v>81</v>
      </c>
      <c r="O53" s="46">
        <f t="shared" si="1"/>
        <v>0.2</v>
      </c>
      <c r="P53" s="45" t="s">
        <v>12</v>
      </c>
      <c r="Q53" s="46">
        <f t="shared" si="2"/>
        <v>0</v>
      </c>
      <c r="R53" s="45" t="s">
        <v>12</v>
      </c>
      <c r="S53" s="46">
        <f t="shared" si="3"/>
        <v>0</v>
      </c>
      <c r="T53" s="46">
        <f t="shared" si="4"/>
        <v>0.4</v>
      </c>
      <c r="U53" s="47">
        <v>1576.8000000000002</v>
      </c>
      <c r="V53" s="48">
        <v>251.35185428172673</v>
      </c>
      <c r="W53" s="49">
        <v>1.184895367377206</v>
      </c>
      <c r="X53" s="49">
        <v>0</v>
      </c>
      <c r="Y53" s="46">
        <v>0</v>
      </c>
      <c r="Z53" s="49">
        <v>0</v>
      </c>
      <c r="AA53" s="46">
        <v>0</v>
      </c>
      <c r="AB53" s="49">
        <v>0</v>
      </c>
      <c r="AC53" s="49">
        <v>0</v>
      </c>
      <c r="AD53" s="49">
        <v>0</v>
      </c>
      <c r="AE53" s="50">
        <v>514</v>
      </c>
      <c r="AF53" s="51">
        <v>0.05</v>
      </c>
      <c r="AG53" s="52">
        <v>282.32453081325633</v>
      </c>
      <c r="AH53" s="52">
        <f t="shared" si="6"/>
        <v>2111.6612804623605</v>
      </c>
    </row>
    <row r="54" spans="1:34" ht="12.75" x14ac:dyDescent="0.2">
      <c r="A54" s="40" t="s">
        <v>141</v>
      </c>
      <c r="B54" s="35" t="s">
        <v>128</v>
      </c>
      <c r="C54" s="40" t="s">
        <v>94</v>
      </c>
      <c r="D54" s="37" t="s">
        <v>95</v>
      </c>
      <c r="E54" s="40" t="s">
        <v>96</v>
      </c>
      <c r="F54" s="39">
        <v>1</v>
      </c>
      <c r="G54" s="40" t="s">
        <v>658</v>
      </c>
      <c r="H54" s="40" t="s">
        <v>697</v>
      </c>
      <c r="I54" s="41" t="s">
        <v>143</v>
      </c>
      <c r="J54" s="40" t="s">
        <v>575</v>
      </c>
      <c r="K54" s="43">
        <v>2</v>
      </c>
      <c r="L54" s="44">
        <v>0.1</v>
      </c>
      <c r="M54" s="46">
        <f t="shared" si="0"/>
        <v>0.2</v>
      </c>
      <c r="N54" s="45" t="s">
        <v>81</v>
      </c>
      <c r="O54" s="46">
        <f t="shared" si="1"/>
        <v>0.2</v>
      </c>
      <c r="P54" s="45" t="s">
        <v>12</v>
      </c>
      <c r="Q54" s="46">
        <f t="shared" si="2"/>
        <v>0</v>
      </c>
      <c r="R54" s="45" t="s">
        <v>12</v>
      </c>
      <c r="S54" s="46">
        <f t="shared" si="3"/>
        <v>0</v>
      </c>
      <c r="T54" s="46">
        <f t="shared" si="4"/>
        <v>0.4</v>
      </c>
      <c r="U54" s="47">
        <v>1576.8000000000002</v>
      </c>
      <c r="V54" s="48">
        <v>248.16448574348203</v>
      </c>
      <c r="W54" s="49">
        <v>0</v>
      </c>
      <c r="X54" s="49">
        <v>0</v>
      </c>
      <c r="Y54" s="46">
        <v>0</v>
      </c>
      <c r="Z54" s="49">
        <v>0</v>
      </c>
      <c r="AA54" s="46">
        <v>0</v>
      </c>
      <c r="AB54" s="49">
        <v>0</v>
      </c>
      <c r="AC54" s="49">
        <v>0</v>
      </c>
      <c r="AD54" s="49">
        <v>0</v>
      </c>
      <c r="AE54" s="50">
        <v>540</v>
      </c>
      <c r="AF54" s="51">
        <v>0.05</v>
      </c>
      <c r="AG54" s="52">
        <v>282.32453081325633</v>
      </c>
      <c r="AH54" s="52">
        <f t="shared" si="6"/>
        <v>2107.2890165567387</v>
      </c>
    </row>
    <row r="55" spans="1:34" ht="12.75" x14ac:dyDescent="0.2">
      <c r="A55" s="40" t="s">
        <v>141</v>
      </c>
      <c r="B55" s="35" t="s">
        <v>168</v>
      </c>
      <c r="C55" s="40" t="s">
        <v>94</v>
      </c>
      <c r="D55" s="37" t="s">
        <v>95</v>
      </c>
      <c r="E55" s="40" t="s">
        <v>96</v>
      </c>
      <c r="F55" s="39">
        <v>1</v>
      </c>
      <c r="G55" s="40" t="s">
        <v>658</v>
      </c>
      <c r="H55" s="40" t="s">
        <v>698</v>
      </c>
      <c r="I55" s="41" t="s">
        <v>143</v>
      </c>
      <c r="J55" s="40">
        <v>505401</v>
      </c>
      <c r="K55" s="43">
        <v>2</v>
      </c>
      <c r="L55" s="44">
        <v>0.1</v>
      </c>
      <c r="M55" s="46">
        <f t="shared" si="0"/>
        <v>0.2</v>
      </c>
      <c r="N55" s="45" t="s">
        <v>81</v>
      </c>
      <c r="O55" s="46">
        <f t="shared" si="1"/>
        <v>0.2</v>
      </c>
      <c r="P55" s="45" t="s">
        <v>12</v>
      </c>
      <c r="Q55" s="46">
        <f t="shared" si="2"/>
        <v>0</v>
      </c>
      <c r="R55" s="45" t="s">
        <v>12</v>
      </c>
      <c r="S55" s="46">
        <f t="shared" si="3"/>
        <v>0</v>
      </c>
      <c r="T55" s="46">
        <f t="shared" si="4"/>
        <v>0.4</v>
      </c>
      <c r="U55" s="47">
        <v>1576.8000000000002</v>
      </c>
      <c r="V55" s="48">
        <v>9.4317671243225618</v>
      </c>
      <c r="W55" s="49">
        <v>0</v>
      </c>
      <c r="X55" s="49">
        <v>0</v>
      </c>
      <c r="Y55" s="46">
        <v>0</v>
      </c>
      <c r="Z55" s="49">
        <v>0</v>
      </c>
      <c r="AA55" s="46">
        <v>0</v>
      </c>
      <c r="AB55" s="49">
        <v>0</v>
      </c>
      <c r="AC55" s="49">
        <v>0</v>
      </c>
      <c r="AD55" s="49">
        <v>0</v>
      </c>
      <c r="AE55" s="50">
        <v>17</v>
      </c>
      <c r="AF55" s="51">
        <v>3.5000000000000003E-2</v>
      </c>
      <c r="AG55" s="52">
        <v>197.62717156927943</v>
      </c>
      <c r="AH55" s="52">
        <f t="shared" si="6"/>
        <v>1783.8589386936021</v>
      </c>
    </row>
    <row r="56" spans="1:34" ht="12.75" x14ac:dyDescent="0.2">
      <c r="A56" s="40" t="s">
        <v>71</v>
      </c>
      <c r="B56" s="35" t="s">
        <v>78</v>
      </c>
      <c r="C56" s="40" t="s">
        <v>91</v>
      </c>
      <c r="D56" s="37" t="s">
        <v>74</v>
      </c>
      <c r="E56" s="40" t="s">
        <v>75</v>
      </c>
      <c r="F56" s="39">
        <v>1</v>
      </c>
      <c r="G56" s="40" t="s">
        <v>79</v>
      </c>
      <c r="H56" s="40" t="s">
        <v>80</v>
      </c>
      <c r="I56" s="54" t="s">
        <v>699</v>
      </c>
      <c r="J56" s="40" t="s">
        <v>82</v>
      </c>
      <c r="K56" s="43">
        <v>1</v>
      </c>
      <c r="L56" s="44">
        <v>0.09</v>
      </c>
      <c r="M56" s="46">
        <f t="shared" si="0"/>
        <v>0.09</v>
      </c>
      <c r="N56" s="45" t="s">
        <v>81</v>
      </c>
      <c r="O56" s="46">
        <f t="shared" si="1"/>
        <v>0.09</v>
      </c>
      <c r="P56" s="45" t="s">
        <v>12</v>
      </c>
      <c r="Q56" s="46">
        <f t="shared" si="2"/>
        <v>0</v>
      </c>
      <c r="R56" s="45" t="s">
        <v>12</v>
      </c>
      <c r="S56" s="46">
        <f t="shared" si="3"/>
        <v>0</v>
      </c>
      <c r="T56" s="46">
        <f t="shared" si="4"/>
        <v>0.18</v>
      </c>
      <c r="U56" s="47">
        <v>709.56</v>
      </c>
      <c r="V56" s="48">
        <v>424.74944234370713</v>
      </c>
      <c r="W56" s="49">
        <v>1.184895367377206</v>
      </c>
      <c r="X56" s="49">
        <v>170</v>
      </c>
      <c r="Y56" s="46">
        <v>2</v>
      </c>
      <c r="Z56" s="49">
        <v>0</v>
      </c>
      <c r="AA56" s="46">
        <v>0</v>
      </c>
      <c r="AB56" s="49">
        <v>121.42807724881609</v>
      </c>
      <c r="AC56" s="49">
        <v>0</v>
      </c>
      <c r="AD56" s="49">
        <v>0</v>
      </c>
      <c r="AE56" s="50">
        <v>260</v>
      </c>
      <c r="AF56" s="51">
        <v>3.5000000000000003E-2</v>
      </c>
      <c r="AG56" s="52">
        <v>197.62717156927943</v>
      </c>
      <c r="AH56" s="52">
        <f t="shared" si="6"/>
        <v>1624.54958652918</v>
      </c>
    </row>
    <row r="57" spans="1:34" ht="12.75" x14ac:dyDescent="0.2">
      <c r="A57" s="54" t="s">
        <v>877</v>
      </c>
      <c r="B57" s="53" t="s">
        <v>83</v>
      </c>
      <c r="C57" s="40" t="s">
        <v>91</v>
      </c>
      <c r="D57" s="37" t="s">
        <v>74</v>
      </c>
      <c r="E57" s="40" t="s">
        <v>75</v>
      </c>
      <c r="F57" s="39">
        <v>1</v>
      </c>
      <c r="G57" s="40" t="s">
        <v>84</v>
      </c>
      <c r="H57" s="40" t="s">
        <v>85</v>
      </c>
      <c r="I57" s="41" t="s">
        <v>607</v>
      </c>
      <c r="J57" s="40" t="s">
        <v>596</v>
      </c>
      <c r="K57" s="43">
        <v>1</v>
      </c>
      <c r="L57" s="44">
        <v>0.24199999999999999</v>
      </c>
      <c r="M57" s="46">
        <f t="shared" si="0"/>
        <v>0.24199999999999999</v>
      </c>
      <c r="N57" s="45" t="s">
        <v>81</v>
      </c>
      <c r="O57" s="46">
        <f t="shared" si="1"/>
        <v>0.24199999999999999</v>
      </c>
      <c r="P57" s="45" t="s">
        <v>12</v>
      </c>
      <c r="Q57" s="46">
        <f t="shared" si="2"/>
        <v>0</v>
      </c>
      <c r="R57" s="45" t="s">
        <v>12</v>
      </c>
      <c r="S57" s="46">
        <f t="shared" si="3"/>
        <v>0</v>
      </c>
      <c r="T57" s="46">
        <f t="shared" si="4"/>
        <v>0.48399999999999999</v>
      </c>
      <c r="U57" s="47">
        <v>1907.9279999999999</v>
      </c>
      <c r="V57" s="48">
        <v>0</v>
      </c>
      <c r="W57" s="49">
        <v>0</v>
      </c>
      <c r="X57" s="49">
        <v>0</v>
      </c>
      <c r="Y57" s="46">
        <v>0</v>
      </c>
      <c r="Z57" s="49">
        <v>0</v>
      </c>
      <c r="AA57" s="46">
        <v>0</v>
      </c>
      <c r="AB57" s="49">
        <v>0</v>
      </c>
      <c r="AC57" s="49">
        <v>0</v>
      </c>
      <c r="AD57" s="49">
        <v>0</v>
      </c>
      <c r="AE57" s="50">
        <v>0</v>
      </c>
      <c r="AF57" s="51">
        <v>3.5000000000000003E-2</v>
      </c>
      <c r="AG57" s="52">
        <v>197.62717156927943</v>
      </c>
      <c r="AH57" s="52">
        <f t="shared" si="6"/>
        <v>2105.5551715692791</v>
      </c>
    </row>
    <row r="58" spans="1:34" ht="12.75" x14ac:dyDescent="0.2">
      <c r="A58" s="40" t="s">
        <v>71</v>
      </c>
      <c r="B58" s="35" t="s">
        <v>86</v>
      </c>
      <c r="C58" s="40" t="s">
        <v>91</v>
      </c>
      <c r="D58" s="37" t="s">
        <v>74</v>
      </c>
      <c r="E58" s="40" t="s">
        <v>75</v>
      </c>
      <c r="F58" s="39">
        <v>1</v>
      </c>
      <c r="G58" s="40" t="s">
        <v>87</v>
      </c>
      <c r="H58" s="40" t="s">
        <v>88</v>
      </c>
      <c r="I58" s="54" t="s">
        <v>700</v>
      </c>
      <c r="J58" s="40" t="s">
        <v>586</v>
      </c>
      <c r="K58" s="43">
        <v>1</v>
      </c>
      <c r="L58" s="44">
        <v>0.27100000000000002</v>
      </c>
      <c r="M58" s="46">
        <f t="shared" si="0"/>
        <v>0.27100000000000002</v>
      </c>
      <c r="N58" s="45" t="s">
        <v>81</v>
      </c>
      <c r="O58" s="46">
        <f t="shared" si="1"/>
        <v>0.27100000000000002</v>
      </c>
      <c r="P58" s="45" t="s">
        <v>12</v>
      </c>
      <c r="Q58" s="46">
        <f t="shared" si="2"/>
        <v>0</v>
      </c>
      <c r="R58" s="45" t="s">
        <v>12</v>
      </c>
      <c r="S58" s="46">
        <f t="shared" si="3"/>
        <v>0</v>
      </c>
      <c r="T58" s="46">
        <f t="shared" si="4"/>
        <v>0.54200000000000004</v>
      </c>
      <c r="U58" s="47">
        <v>2136.5640000000003</v>
      </c>
      <c r="V58" s="48">
        <v>19200.909506598437</v>
      </c>
      <c r="W58" s="49">
        <v>1137.4995526821178</v>
      </c>
      <c r="X58" s="49">
        <v>318.75</v>
      </c>
      <c r="Y58" s="46">
        <v>3.75</v>
      </c>
      <c r="Z58" s="49">
        <v>383.08852122672465</v>
      </c>
      <c r="AA58" s="46">
        <v>0</v>
      </c>
      <c r="AB58" s="49">
        <v>0</v>
      </c>
      <c r="AC58" s="49">
        <v>0</v>
      </c>
      <c r="AD58" s="49">
        <v>0</v>
      </c>
      <c r="AE58" s="50">
        <v>26831</v>
      </c>
      <c r="AF58" s="51">
        <v>1</v>
      </c>
      <c r="AG58" s="52">
        <v>5646.4906162651259</v>
      </c>
      <c r="AH58" s="52">
        <f t="shared" si="6"/>
        <v>28823.302196772405</v>
      </c>
    </row>
    <row r="59" spans="1:34" ht="12.75" x14ac:dyDescent="0.2">
      <c r="A59" s="40" t="s">
        <v>877</v>
      </c>
      <c r="B59" s="53" t="s">
        <v>90</v>
      </c>
      <c r="C59" s="40" t="s">
        <v>91</v>
      </c>
      <c r="D59" s="37" t="s">
        <v>74</v>
      </c>
      <c r="E59" s="40" t="s">
        <v>75</v>
      </c>
      <c r="F59" s="39">
        <v>1</v>
      </c>
      <c r="G59" s="40" t="s">
        <v>84</v>
      </c>
      <c r="H59" s="40" t="s">
        <v>92</v>
      </c>
      <c r="I59" s="41" t="s">
        <v>607</v>
      </c>
      <c r="J59" s="40" t="s">
        <v>597</v>
      </c>
      <c r="K59" s="43">
        <v>1</v>
      </c>
      <c r="L59" s="44">
        <v>0.14499999999999999</v>
      </c>
      <c r="M59" s="46">
        <f t="shared" si="0"/>
        <v>0.14499999999999999</v>
      </c>
      <c r="N59" s="45" t="s">
        <v>81</v>
      </c>
      <c r="O59" s="46">
        <f t="shared" si="1"/>
        <v>0.14499999999999999</v>
      </c>
      <c r="P59" s="45" t="s">
        <v>12</v>
      </c>
      <c r="Q59" s="46">
        <f t="shared" si="2"/>
        <v>0</v>
      </c>
      <c r="R59" s="45" t="s">
        <v>12</v>
      </c>
      <c r="S59" s="46">
        <f t="shared" si="3"/>
        <v>0</v>
      </c>
      <c r="T59" s="46">
        <f t="shared" si="4"/>
        <v>0.28999999999999998</v>
      </c>
      <c r="U59" s="47">
        <v>1143.1799999999998</v>
      </c>
      <c r="V59" s="48">
        <v>0</v>
      </c>
      <c r="W59" s="49">
        <v>0</v>
      </c>
      <c r="X59" s="49">
        <v>0</v>
      </c>
      <c r="Y59" s="46">
        <v>0</v>
      </c>
      <c r="Z59" s="49">
        <v>0</v>
      </c>
      <c r="AA59" s="46">
        <v>0</v>
      </c>
      <c r="AB59" s="49">
        <v>0</v>
      </c>
      <c r="AC59" s="49">
        <v>0</v>
      </c>
      <c r="AD59" s="49">
        <v>0</v>
      </c>
      <c r="AE59" s="50">
        <v>0</v>
      </c>
      <c r="AF59" s="51">
        <v>3.5000000000000003E-2</v>
      </c>
      <c r="AG59" s="52">
        <v>197.62717156927943</v>
      </c>
      <c r="AH59" s="52">
        <f t="shared" si="6"/>
        <v>1340.8071715692793</v>
      </c>
    </row>
    <row r="60" spans="1:34" ht="12.75" x14ac:dyDescent="0.2">
      <c r="A60" s="40" t="s">
        <v>71</v>
      </c>
      <c r="B60" s="35" t="s">
        <v>100</v>
      </c>
      <c r="C60" s="40" t="s">
        <v>91</v>
      </c>
      <c r="D60" s="37" t="s">
        <v>74</v>
      </c>
      <c r="E60" s="40" t="s">
        <v>75</v>
      </c>
      <c r="F60" s="39">
        <v>1</v>
      </c>
      <c r="G60" s="40" t="s">
        <v>701</v>
      </c>
      <c r="H60" s="40" t="s">
        <v>702</v>
      </c>
      <c r="I60" s="41" t="s">
        <v>703</v>
      </c>
      <c r="J60" s="40" t="s">
        <v>101</v>
      </c>
      <c r="K60" s="43">
        <v>1</v>
      </c>
      <c r="L60" s="44">
        <v>0.09</v>
      </c>
      <c r="M60" s="46">
        <f t="shared" si="0"/>
        <v>0.09</v>
      </c>
      <c r="N60" s="45" t="s">
        <v>81</v>
      </c>
      <c r="O60" s="46">
        <f t="shared" si="1"/>
        <v>0.09</v>
      </c>
      <c r="P60" s="45" t="s">
        <v>12</v>
      </c>
      <c r="Q60" s="46">
        <f t="shared" si="2"/>
        <v>0</v>
      </c>
      <c r="R60" s="45" t="s">
        <v>12</v>
      </c>
      <c r="S60" s="46">
        <f t="shared" si="3"/>
        <v>0</v>
      </c>
      <c r="T60" s="46">
        <f t="shared" si="4"/>
        <v>0.18</v>
      </c>
      <c r="U60" s="47">
        <v>709.56</v>
      </c>
      <c r="V60" s="48">
        <v>3574.9478129137692</v>
      </c>
      <c r="W60" s="49">
        <v>112.56505990083458</v>
      </c>
      <c r="X60" s="49">
        <v>42.5</v>
      </c>
      <c r="Y60" s="46">
        <v>0.5</v>
      </c>
      <c r="Z60" s="49">
        <v>14.301687084242879</v>
      </c>
      <c r="AA60" s="46">
        <v>0</v>
      </c>
      <c r="AB60" s="49">
        <v>993.8902341560007</v>
      </c>
      <c r="AC60" s="49">
        <v>0</v>
      </c>
      <c r="AD60" s="49">
        <v>0</v>
      </c>
      <c r="AE60" s="50">
        <v>5859</v>
      </c>
      <c r="AF60" s="51">
        <v>0.25</v>
      </c>
      <c r="AG60" s="52">
        <v>1411.6226540662815</v>
      </c>
      <c r="AH60" s="52">
        <f t="shared" si="6"/>
        <v>6859.3874481211296</v>
      </c>
    </row>
    <row r="61" spans="1:34" ht="12.75" x14ac:dyDescent="0.2">
      <c r="A61" s="40" t="s">
        <v>71</v>
      </c>
      <c r="B61" s="35" t="s">
        <v>121</v>
      </c>
      <c r="C61" s="40" t="s">
        <v>91</v>
      </c>
      <c r="D61" s="37" t="s">
        <v>74</v>
      </c>
      <c r="E61" s="40" t="s">
        <v>75</v>
      </c>
      <c r="F61" s="39">
        <v>1</v>
      </c>
      <c r="G61" s="40" t="s">
        <v>701</v>
      </c>
      <c r="H61" s="40" t="s">
        <v>652</v>
      </c>
      <c r="I61" s="41" t="s">
        <v>703</v>
      </c>
      <c r="J61" s="40" t="s">
        <v>122</v>
      </c>
      <c r="K61" s="43">
        <v>1</v>
      </c>
      <c r="L61" s="44">
        <v>0.11899999999999999</v>
      </c>
      <c r="M61" s="46">
        <f t="shared" si="0"/>
        <v>0.11899999999999999</v>
      </c>
      <c r="N61" s="45" t="s">
        <v>81</v>
      </c>
      <c r="O61" s="46">
        <f t="shared" si="1"/>
        <v>0.11899999999999999</v>
      </c>
      <c r="P61" s="45" t="s">
        <v>12</v>
      </c>
      <c r="Q61" s="46">
        <f t="shared" si="2"/>
        <v>0</v>
      </c>
      <c r="R61" s="45" t="s">
        <v>12</v>
      </c>
      <c r="S61" s="46">
        <f t="shared" si="3"/>
        <v>0</v>
      </c>
      <c r="T61" s="46">
        <f t="shared" si="4"/>
        <v>0.23799999999999999</v>
      </c>
      <c r="U61" s="47">
        <v>938.19599999999991</v>
      </c>
      <c r="V61" s="48">
        <v>4164.5754456280138</v>
      </c>
      <c r="W61" s="49">
        <v>8.2942675716404413</v>
      </c>
      <c r="X61" s="49">
        <v>85</v>
      </c>
      <c r="Y61" s="46">
        <v>1</v>
      </c>
      <c r="Z61" s="49">
        <v>4.6921856548137368</v>
      </c>
      <c r="AA61" s="46">
        <v>0</v>
      </c>
      <c r="AB61" s="49">
        <v>0</v>
      </c>
      <c r="AC61" s="49">
        <v>2756.6116763883747</v>
      </c>
      <c r="AD61" s="49">
        <v>342.96796408733229</v>
      </c>
      <c r="AE61" s="50">
        <v>15042</v>
      </c>
      <c r="AF61" s="51">
        <v>0.75</v>
      </c>
      <c r="AG61" s="52">
        <v>4234.8679621988449</v>
      </c>
      <c r="AH61" s="52">
        <f t="shared" si="6"/>
        <v>12535.205501529021</v>
      </c>
    </row>
    <row r="62" spans="1:34" ht="12.75" x14ac:dyDescent="0.2">
      <c r="A62" s="40" t="s">
        <v>71</v>
      </c>
      <c r="B62" s="35" t="s">
        <v>124</v>
      </c>
      <c r="C62" s="40" t="s">
        <v>91</v>
      </c>
      <c r="D62" s="37" t="s">
        <v>74</v>
      </c>
      <c r="E62" s="40" t="s">
        <v>75</v>
      </c>
      <c r="F62" s="39">
        <v>1</v>
      </c>
      <c r="G62" s="40" t="s">
        <v>87</v>
      </c>
      <c r="H62" s="40" t="s">
        <v>125</v>
      </c>
      <c r="I62" s="54" t="s">
        <v>700</v>
      </c>
      <c r="J62" s="40" t="s">
        <v>89</v>
      </c>
      <c r="K62" s="43">
        <v>1</v>
      </c>
      <c r="L62" s="44">
        <v>4.2999999999999997E-2</v>
      </c>
      <c r="M62" s="46">
        <f t="shared" si="0"/>
        <v>4.2999999999999997E-2</v>
      </c>
      <c r="N62" s="45" t="s">
        <v>81</v>
      </c>
      <c r="O62" s="46">
        <f t="shared" si="1"/>
        <v>4.2999999999999997E-2</v>
      </c>
      <c r="P62" s="45" t="s">
        <v>12</v>
      </c>
      <c r="Q62" s="46">
        <f t="shared" si="2"/>
        <v>0</v>
      </c>
      <c r="R62" s="45" t="s">
        <v>12</v>
      </c>
      <c r="S62" s="46">
        <f t="shared" si="3"/>
        <v>0</v>
      </c>
      <c r="T62" s="46">
        <f t="shared" si="4"/>
        <v>8.5999999999999993E-2</v>
      </c>
      <c r="U62" s="47">
        <v>339.012</v>
      </c>
      <c r="V62" s="48">
        <v>0</v>
      </c>
      <c r="W62" s="49">
        <v>0</v>
      </c>
      <c r="X62" s="49">
        <v>0</v>
      </c>
      <c r="Y62" s="46">
        <v>0</v>
      </c>
      <c r="Z62" s="49">
        <v>0</v>
      </c>
      <c r="AA62" s="46">
        <v>0</v>
      </c>
      <c r="AB62" s="49">
        <v>0</v>
      </c>
      <c r="AC62" s="49">
        <v>0</v>
      </c>
      <c r="AD62" s="49">
        <v>0</v>
      </c>
      <c r="AE62" s="50">
        <v>0</v>
      </c>
      <c r="AF62" s="51">
        <v>3.5000000000000003E-2</v>
      </c>
      <c r="AG62" s="52">
        <v>197.62717156927943</v>
      </c>
      <c r="AH62" s="52">
        <f t="shared" si="6"/>
        <v>536.63917156927937</v>
      </c>
    </row>
    <row r="63" spans="1:34" ht="25.5" x14ac:dyDescent="0.2">
      <c r="A63" s="40" t="s">
        <v>543</v>
      </c>
      <c r="B63" s="35" t="s">
        <v>704</v>
      </c>
      <c r="C63" s="40" t="s">
        <v>705</v>
      </c>
      <c r="D63" s="37" t="s">
        <v>74</v>
      </c>
      <c r="E63" s="40" t="s">
        <v>706</v>
      </c>
      <c r="F63" s="39">
        <v>1</v>
      </c>
      <c r="G63" s="40" t="s">
        <v>707</v>
      </c>
      <c r="H63" s="35" t="s">
        <v>708</v>
      </c>
      <c r="I63" s="41" t="s">
        <v>709</v>
      </c>
      <c r="J63" s="40" t="s">
        <v>710</v>
      </c>
      <c r="K63" s="43">
        <v>1</v>
      </c>
      <c r="L63" s="44">
        <v>1</v>
      </c>
      <c r="M63" s="46">
        <f t="shared" si="0"/>
        <v>1</v>
      </c>
      <c r="N63" s="45" t="s">
        <v>12</v>
      </c>
      <c r="O63" s="46">
        <f t="shared" si="1"/>
        <v>0</v>
      </c>
      <c r="P63" s="45" t="s">
        <v>12</v>
      </c>
      <c r="Q63" s="46">
        <f t="shared" si="2"/>
        <v>0</v>
      </c>
      <c r="R63" s="45" t="s">
        <v>12</v>
      </c>
      <c r="S63" s="46">
        <f t="shared" si="3"/>
        <v>0</v>
      </c>
      <c r="T63" s="46">
        <f t="shared" si="4"/>
        <v>1</v>
      </c>
      <c r="U63" s="47">
        <v>3942</v>
      </c>
      <c r="V63" s="48">
        <v>0</v>
      </c>
      <c r="W63" s="49">
        <v>0</v>
      </c>
      <c r="X63" s="49">
        <v>0</v>
      </c>
      <c r="Y63" s="46">
        <v>0</v>
      </c>
      <c r="Z63" s="49">
        <v>0</v>
      </c>
      <c r="AA63" s="46">
        <v>0</v>
      </c>
      <c r="AB63" s="49">
        <v>0</v>
      </c>
      <c r="AC63" s="49">
        <v>0</v>
      </c>
      <c r="AD63" s="49">
        <v>0</v>
      </c>
      <c r="AE63" s="50">
        <v>0</v>
      </c>
      <c r="AF63" s="51">
        <v>3.5000000000000003E-2</v>
      </c>
      <c r="AG63" s="52">
        <v>197.62717156927943</v>
      </c>
      <c r="AH63" s="52">
        <f t="shared" si="6"/>
        <v>4139.6271715692792</v>
      </c>
    </row>
    <row r="64" spans="1:34" ht="12.75" x14ac:dyDescent="0.2">
      <c r="A64" s="40" t="s">
        <v>71</v>
      </c>
      <c r="B64" s="35" t="s">
        <v>72</v>
      </c>
      <c r="C64" s="40" t="s">
        <v>73</v>
      </c>
      <c r="D64" s="37" t="s">
        <v>74</v>
      </c>
      <c r="E64" s="40" t="s">
        <v>75</v>
      </c>
      <c r="F64" s="39">
        <v>1</v>
      </c>
      <c r="G64" s="40" t="s">
        <v>711</v>
      </c>
      <c r="H64" s="40" t="s">
        <v>76</v>
      </c>
      <c r="I64" s="41" t="s">
        <v>712</v>
      </c>
      <c r="J64" s="40" t="s">
        <v>585</v>
      </c>
      <c r="K64" s="43">
        <v>1</v>
      </c>
      <c r="L64" s="44">
        <v>0.5</v>
      </c>
      <c r="M64" s="46">
        <f t="shared" si="0"/>
        <v>0.5</v>
      </c>
      <c r="N64" s="45" t="s">
        <v>12</v>
      </c>
      <c r="O64" s="46">
        <f t="shared" si="1"/>
        <v>0</v>
      </c>
      <c r="P64" s="45" t="s">
        <v>12</v>
      </c>
      <c r="Q64" s="46">
        <f t="shared" si="2"/>
        <v>0</v>
      </c>
      <c r="R64" s="45" t="s">
        <v>12</v>
      </c>
      <c r="S64" s="46">
        <f t="shared" si="3"/>
        <v>0</v>
      </c>
      <c r="T64" s="46">
        <f t="shared" si="4"/>
        <v>0.5</v>
      </c>
      <c r="U64" s="47">
        <v>1971</v>
      </c>
      <c r="V64" s="48">
        <v>2256.8702062433645</v>
      </c>
      <c r="W64" s="49">
        <v>7.109372204263237</v>
      </c>
      <c r="X64" s="49">
        <v>0</v>
      </c>
      <c r="Y64" s="46">
        <v>0</v>
      </c>
      <c r="Z64" s="49">
        <v>0</v>
      </c>
      <c r="AA64" s="46">
        <v>0</v>
      </c>
      <c r="AB64" s="49">
        <v>623.00613521326113</v>
      </c>
      <c r="AC64" s="49">
        <v>0</v>
      </c>
      <c r="AD64" s="49">
        <v>0</v>
      </c>
      <c r="AE64" s="50">
        <v>4005</v>
      </c>
      <c r="AF64" s="51">
        <v>0.1</v>
      </c>
      <c r="AG64" s="52">
        <v>564.64906162651266</v>
      </c>
      <c r="AH64" s="52">
        <f t="shared" si="6"/>
        <v>5422.6347752874008</v>
      </c>
    </row>
    <row r="65" spans="1:34" ht="12.75" x14ac:dyDescent="0.2">
      <c r="A65" s="40" t="s">
        <v>71</v>
      </c>
      <c r="B65" s="35" t="s">
        <v>97</v>
      </c>
      <c r="C65" s="40" t="s">
        <v>73</v>
      </c>
      <c r="D65" s="37" t="s">
        <v>74</v>
      </c>
      <c r="E65" s="40" t="s">
        <v>75</v>
      </c>
      <c r="F65" s="39">
        <v>1</v>
      </c>
      <c r="G65" s="40" t="s">
        <v>711</v>
      </c>
      <c r="H65" s="40" t="s">
        <v>713</v>
      </c>
      <c r="I65" s="41" t="s">
        <v>714</v>
      </c>
      <c r="J65" s="40" t="s">
        <v>98</v>
      </c>
      <c r="K65" s="43">
        <v>1</v>
      </c>
      <c r="L65" s="44">
        <v>0.5</v>
      </c>
      <c r="M65" s="46">
        <f t="shared" si="0"/>
        <v>0.5</v>
      </c>
      <c r="N65" s="45" t="s">
        <v>12</v>
      </c>
      <c r="O65" s="46">
        <f t="shared" si="1"/>
        <v>0</v>
      </c>
      <c r="P65" s="45" t="s">
        <v>12</v>
      </c>
      <c r="Q65" s="46">
        <f t="shared" si="2"/>
        <v>0</v>
      </c>
      <c r="R65" s="45" t="s">
        <v>12</v>
      </c>
      <c r="S65" s="46">
        <f t="shared" si="3"/>
        <v>0</v>
      </c>
      <c r="T65" s="46">
        <f t="shared" si="4"/>
        <v>0.5</v>
      </c>
      <c r="U65" s="47">
        <v>1971</v>
      </c>
      <c r="V65" s="48">
        <v>68.238124207253293</v>
      </c>
      <c r="W65" s="49">
        <v>2.369790734754412</v>
      </c>
      <c r="X65" s="49">
        <v>0</v>
      </c>
      <c r="Y65" s="46">
        <v>0</v>
      </c>
      <c r="Z65" s="49">
        <v>0</v>
      </c>
      <c r="AA65" s="46">
        <v>0</v>
      </c>
      <c r="AB65" s="49">
        <v>0</v>
      </c>
      <c r="AC65" s="49">
        <v>0</v>
      </c>
      <c r="AD65" s="49">
        <v>0</v>
      </c>
      <c r="AE65" s="50">
        <v>115</v>
      </c>
      <c r="AF65" s="51">
        <v>3.5000000000000003E-2</v>
      </c>
      <c r="AG65" s="52">
        <v>197.62717156927943</v>
      </c>
      <c r="AH65" s="52">
        <f t="shared" si="6"/>
        <v>2239.2350865112871</v>
      </c>
    </row>
    <row r="66" spans="1:34" ht="12.75" x14ac:dyDescent="0.2">
      <c r="A66" s="40" t="s">
        <v>877</v>
      </c>
      <c r="B66" s="53" t="s">
        <v>320</v>
      </c>
      <c r="C66" s="40" t="s">
        <v>321</v>
      </c>
      <c r="D66" s="37" t="s">
        <v>74</v>
      </c>
      <c r="E66" s="40" t="s">
        <v>75</v>
      </c>
      <c r="F66" s="39">
        <v>1</v>
      </c>
      <c r="G66" s="40" t="s">
        <v>274</v>
      </c>
      <c r="H66" s="40" t="s">
        <v>322</v>
      </c>
      <c r="I66" s="41" t="s">
        <v>276</v>
      </c>
      <c r="J66" s="53">
        <v>409300</v>
      </c>
      <c r="K66" s="43">
        <v>1</v>
      </c>
      <c r="L66" s="44">
        <v>0.4</v>
      </c>
      <c r="M66" s="46">
        <f t="shared" ref="M66:M129" si="7">K66*L66</f>
        <v>0.4</v>
      </c>
      <c r="N66" s="45" t="s">
        <v>12</v>
      </c>
      <c r="O66" s="46">
        <f t="shared" si="1"/>
        <v>0</v>
      </c>
      <c r="P66" s="45" t="s">
        <v>12</v>
      </c>
      <c r="Q66" s="46">
        <f t="shared" si="2"/>
        <v>0</v>
      </c>
      <c r="R66" s="45" t="s">
        <v>12</v>
      </c>
      <c r="S66" s="46">
        <f t="shared" si="3"/>
        <v>0</v>
      </c>
      <c r="T66" s="46">
        <f t="shared" ref="T66:T129" si="8">S66+Q66+O66+M66</f>
        <v>0.4</v>
      </c>
      <c r="U66" s="47">
        <v>1576.8000000000002</v>
      </c>
      <c r="V66" s="48">
        <v>659.42981880643651</v>
      </c>
      <c r="W66" s="49">
        <v>15.403639775903681</v>
      </c>
      <c r="X66" s="49">
        <v>85</v>
      </c>
      <c r="Y66" s="46">
        <v>1</v>
      </c>
      <c r="Z66" s="49">
        <v>7.9743458224485977</v>
      </c>
      <c r="AA66" s="46">
        <v>0</v>
      </c>
      <c r="AB66" s="49">
        <v>0</v>
      </c>
      <c r="AC66" s="49">
        <v>0</v>
      </c>
      <c r="AD66" s="49">
        <v>0</v>
      </c>
      <c r="AE66" s="50">
        <v>833</v>
      </c>
      <c r="AF66" s="51">
        <v>0.05</v>
      </c>
      <c r="AG66" s="52">
        <v>282.32453081325633</v>
      </c>
      <c r="AH66" s="52">
        <f t="shared" si="6"/>
        <v>2626.9323352180454</v>
      </c>
    </row>
    <row r="67" spans="1:34" ht="12.75" x14ac:dyDescent="0.2">
      <c r="A67" s="54" t="s">
        <v>877</v>
      </c>
      <c r="B67" s="53" t="s">
        <v>500</v>
      </c>
      <c r="C67" s="40" t="s">
        <v>321</v>
      </c>
      <c r="D67" s="37" t="s">
        <v>74</v>
      </c>
      <c r="E67" s="40" t="s">
        <v>75</v>
      </c>
      <c r="F67" s="39">
        <v>1</v>
      </c>
      <c r="G67" s="40" t="s">
        <v>274</v>
      </c>
      <c r="H67" s="40" t="s">
        <v>501</v>
      </c>
      <c r="I67" s="41" t="s">
        <v>502</v>
      </c>
      <c r="J67" s="53">
        <v>409001</v>
      </c>
      <c r="K67" s="43">
        <v>1</v>
      </c>
      <c r="L67" s="44">
        <v>0.2</v>
      </c>
      <c r="M67" s="46">
        <f t="shared" si="7"/>
        <v>0.2</v>
      </c>
      <c r="N67" s="45" t="s">
        <v>12</v>
      </c>
      <c r="O67" s="46">
        <f t="shared" ref="O67:O130" si="9">IF(N67="Y",M67,0)</f>
        <v>0</v>
      </c>
      <c r="P67" s="45" t="s">
        <v>12</v>
      </c>
      <c r="Q67" s="46">
        <f t="shared" ref="Q67:Q130" si="10">IF(P67="Y",M67,0)</f>
        <v>0</v>
      </c>
      <c r="R67" s="45" t="s">
        <v>12</v>
      </c>
      <c r="S67" s="46">
        <f t="shared" ref="S67:S130" si="11">IF(R67="Y",M67,0)</f>
        <v>0</v>
      </c>
      <c r="T67" s="46">
        <f t="shared" si="8"/>
        <v>0.2</v>
      </c>
      <c r="U67" s="47">
        <v>788.40000000000009</v>
      </c>
      <c r="V67" s="48">
        <v>1420.4881132728162</v>
      </c>
      <c r="W67" s="49">
        <v>24.882802714921329</v>
      </c>
      <c r="X67" s="49">
        <v>0</v>
      </c>
      <c r="Y67" s="46">
        <v>0</v>
      </c>
      <c r="Z67" s="49">
        <v>0</v>
      </c>
      <c r="AA67" s="46">
        <v>0</v>
      </c>
      <c r="AB67" s="49">
        <v>10.877339472522753</v>
      </c>
      <c r="AC67" s="49">
        <v>0</v>
      </c>
      <c r="AD67" s="49">
        <v>0</v>
      </c>
      <c r="AE67" s="50">
        <v>2040</v>
      </c>
      <c r="AF67" s="51">
        <v>0.1</v>
      </c>
      <c r="AG67" s="52">
        <v>564.64906162651266</v>
      </c>
      <c r="AH67" s="52">
        <f t="shared" si="6"/>
        <v>2809.2973170867731</v>
      </c>
    </row>
    <row r="68" spans="1:34" ht="12.75" x14ac:dyDescent="0.2">
      <c r="A68" s="40" t="s">
        <v>877</v>
      </c>
      <c r="B68" s="53" t="s">
        <v>503</v>
      </c>
      <c r="C68" s="40" t="s">
        <v>321</v>
      </c>
      <c r="D68" s="37" t="s">
        <v>74</v>
      </c>
      <c r="E68" s="40" t="s">
        <v>75</v>
      </c>
      <c r="F68" s="39">
        <v>1</v>
      </c>
      <c r="G68" s="40" t="s">
        <v>274</v>
      </c>
      <c r="H68" s="40" t="s">
        <v>504</v>
      </c>
      <c r="I68" s="41" t="s">
        <v>505</v>
      </c>
      <c r="J68" s="53">
        <v>409001</v>
      </c>
      <c r="K68" s="43">
        <v>1</v>
      </c>
      <c r="L68" s="44">
        <v>0.4</v>
      </c>
      <c r="M68" s="46">
        <f t="shared" si="7"/>
        <v>0.4</v>
      </c>
      <c r="N68" s="45" t="s">
        <v>12</v>
      </c>
      <c r="O68" s="46">
        <f t="shared" si="9"/>
        <v>0</v>
      </c>
      <c r="P68" s="45" t="s">
        <v>12</v>
      </c>
      <c r="Q68" s="46">
        <f t="shared" si="10"/>
        <v>0</v>
      </c>
      <c r="R68" s="45" t="s">
        <v>12</v>
      </c>
      <c r="S68" s="46">
        <f t="shared" si="11"/>
        <v>0</v>
      </c>
      <c r="T68" s="46">
        <f t="shared" si="8"/>
        <v>0.4</v>
      </c>
      <c r="U68" s="47">
        <v>1576.8000000000002</v>
      </c>
      <c r="V68" s="48">
        <v>0</v>
      </c>
      <c r="W68" s="49">
        <v>0</v>
      </c>
      <c r="X68" s="49">
        <v>0</v>
      </c>
      <c r="Y68" s="46">
        <v>0</v>
      </c>
      <c r="Z68" s="49">
        <v>0</v>
      </c>
      <c r="AA68" s="46">
        <v>0</v>
      </c>
      <c r="AB68" s="49">
        <v>0</v>
      </c>
      <c r="AC68" s="49">
        <v>0</v>
      </c>
      <c r="AD68" s="49">
        <v>0</v>
      </c>
      <c r="AE68" s="50">
        <v>0</v>
      </c>
      <c r="AF68" s="51">
        <v>3.5000000000000003E-2</v>
      </c>
      <c r="AG68" s="52">
        <v>197.62717156927943</v>
      </c>
      <c r="AH68" s="52">
        <f t="shared" ref="AH68:AH131" si="12">AG68+SUM(AB68:AD68)+Z68+SUM(U68:X68)</f>
        <v>1774.4271715692796</v>
      </c>
    </row>
    <row r="69" spans="1:34" ht="12.75" customHeight="1" x14ac:dyDescent="0.2">
      <c r="A69" s="40" t="s">
        <v>611</v>
      </c>
      <c r="B69" s="63" t="s">
        <v>622</v>
      </c>
      <c r="C69" s="40" t="s">
        <v>608</v>
      </c>
      <c r="D69" s="64" t="s">
        <v>609</v>
      </c>
      <c r="E69" s="38" t="s">
        <v>610</v>
      </c>
      <c r="F69" s="39">
        <v>1</v>
      </c>
      <c r="G69" s="38" t="s">
        <v>609</v>
      </c>
      <c r="H69" s="38" t="s">
        <v>609</v>
      </c>
      <c r="I69" s="41" t="s">
        <v>612</v>
      </c>
      <c r="J69" s="40"/>
      <c r="K69" s="43">
        <v>1</v>
      </c>
      <c r="L69" s="65">
        <v>1</v>
      </c>
      <c r="M69" s="46">
        <f t="shared" si="7"/>
        <v>1</v>
      </c>
      <c r="N69" s="66" t="s">
        <v>12</v>
      </c>
      <c r="O69" s="46">
        <f t="shared" si="9"/>
        <v>0</v>
      </c>
      <c r="P69" s="45" t="s">
        <v>12</v>
      </c>
      <c r="Q69" s="46">
        <f t="shared" si="10"/>
        <v>0</v>
      </c>
      <c r="R69" s="45" t="s">
        <v>12</v>
      </c>
      <c r="S69" s="46">
        <f t="shared" si="11"/>
        <v>0</v>
      </c>
      <c r="T69" s="46">
        <f t="shared" si="8"/>
        <v>1</v>
      </c>
      <c r="U69" s="47">
        <v>3942</v>
      </c>
      <c r="V69" s="48">
        <v>41403.395957836809</v>
      </c>
      <c r="W69" s="49">
        <v>5228.9432562356105</v>
      </c>
      <c r="X69" s="49">
        <v>0</v>
      </c>
      <c r="Y69" s="46">
        <v>0</v>
      </c>
      <c r="Z69" s="49">
        <v>0</v>
      </c>
      <c r="AA69" s="46">
        <v>0</v>
      </c>
      <c r="AB69" s="49">
        <v>0</v>
      </c>
      <c r="AC69" s="49">
        <v>0</v>
      </c>
      <c r="AD69" s="49">
        <v>0</v>
      </c>
      <c r="AE69" s="50">
        <v>80972</v>
      </c>
      <c r="AF69" s="51">
        <v>1.5</v>
      </c>
      <c r="AG69" s="52">
        <v>8469.7359243976898</v>
      </c>
      <c r="AH69" s="52">
        <f t="shared" si="12"/>
        <v>59044.075138470107</v>
      </c>
    </row>
    <row r="70" spans="1:34" ht="12.75" customHeight="1" x14ac:dyDescent="0.2">
      <c r="A70" s="40" t="s">
        <v>877</v>
      </c>
      <c r="B70" s="53" t="s">
        <v>264</v>
      </c>
      <c r="C70" s="40" t="s">
        <v>265</v>
      </c>
      <c r="D70" s="37" t="s">
        <v>266</v>
      </c>
      <c r="E70" s="40" t="s">
        <v>267</v>
      </c>
      <c r="F70" s="39">
        <v>3</v>
      </c>
      <c r="G70" s="40" t="s">
        <v>256</v>
      </c>
      <c r="H70" s="40" t="s">
        <v>268</v>
      </c>
      <c r="I70" s="41" t="s">
        <v>269</v>
      </c>
      <c r="J70" s="53">
        <v>403350</v>
      </c>
      <c r="K70" s="43">
        <v>1</v>
      </c>
      <c r="L70" s="44">
        <v>0.1</v>
      </c>
      <c r="M70" s="46">
        <f t="shared" si="7"/>
        <v>0.1</v>
      </c>
      <c r="N70" s="45" t="s">
        <v>12</v>
      </c>
      <c r="O70" s="46">
        <f t="shared" si="9"/>
        <v>0</v>
      </c>
      <c r="P70" s="45" t="s">
        <v>12</v>
      </c>
      <c r="Q70" s="46">
        <f t="shared" si="10"/>
        <v>0</v>
      </c>
      <c r="R70" s="45" t="s">
        <v>12</v>
      </c>
      <c r="S70" s="46">
        <f t="shared" si="11"/>
        <v>0</v>
      </c>
      <c r="T70" s="46">
        <f t="shared" si="8"/>
        <v>0.1</v>
      </c>
      <c r="U70" s="47">
        <v>394.20000000000005</v>
      </c>
      <c r="V70" s="48">
        <v>3971.5678392359409</v>
      </c>
      <c r="W70" s="49">
        <v>24.882802714921329</v>
      </c>
      <c r="X70" s="49">
        <v>0</v>
      </c>
      <c r="Y70" s="46">
        <v>0</v>
      </c>
      <c r="Z70" s="49">
        <v>17.429810854118703</v>
      </c>
      <c r="AA70" s="46">
        <v>0</v>
      </c>
      <c r="AB70" s="49">
        <v>13.555203002795238</v>
      </c>
      <c r="AC70" s="49">
        <v>0</v>
      </c>
      <c r="AD70" s="49">
        <v>0</v>
      </c>
      <c r="AE70" s="50">
        <v>6721</v>
      </c>
      <c r="AF70" s="51">
        <v>0.25</v>
      </c>
      <c r="AG70" s="52">
        <v>1411.6226540662815</v>
      </c>
      <c r="AH70" s="52">
        <f t="shared" si="12"/>
        <v>5833.2583098740579</v>
      </c>
    </row>
    <row r="71" spans="1:34" ht="12.75" x14ac:dyDescent="0.2">
      <c r="A71" s="54" t="s">
        <v>877</v>
      </c>
      <c r="B71" s="35" t="s">
        <v>280</v>
      </c>
      <c r="C71" s="40" t="s">
        <v>265</v>
      </c>
      <c r="D71" s="37" t="s">
        <v>266</v>
      </c>
      <c r="E71" s="40" t="s">
        <v>267</v>
      </c>
      <c r="F71" s="39">
        <v>3</v>
      </c>
      <c r="G71" s="40" t="s">
        <v>583</v>
      </c>
      <c r="H71" s="40" t="s">
        <v>715</v>
      </c>
      <c r="I71" s="41" t="s">
        <v>600</v>
      </c>
      <c r="J71" s="40" t="s">
        <v>716</v>
      </c>
      <c r="K71" s="43">
        <v>1</v>
      </c>
      <c r="L71" s="44">
        <v>0.08</v>
      </c>
      <c r="M71" s="46">
        <f t="shared" si="7"/>
        <v>0.08</v>
      </c>
      <c r="N71" s="45" t="s">
        <v>12</v>
      </c>
      <c r="O71" s="46">
        <f t="shared" si="9"/>
        <v>0</v>
      </c>
      <c r="P71" s="45" t="s">
        <v>12</v>
      </c>
      <c r="Q71" s="46">
        <f t="shared" si="10"/>
        <v>0</v>
      </c>
      <c r="R71" s="45" t="s">
        <v>12</v>
      </c>
      <c r="S71" s="46">
        <f t="shared" si="11"/>
        <v>0</v>
      </c>
      <c r="T71" s="46">
        <f t="shared" si="8"/>
        <v>0.08</v>
      </c>
      <c r="U71" s="47">
        <v>315.36</v>
      </c>
      <c r="V71" s="48">
        <v>0</v>
      </c>
      <c r="W71" s="49">
        <v>0</v>
      </c>
      <c r="X71" s="49">
        <v>0</v>
      </c>
      <c r="Y71" s="46">
        <v>0</v>
      </c>
      <c r="Z71" s="49">
        <v>0</v>
      </c>
      <c r="AA71" s="46">
        <v>0</v>
      </c>
      <c r="AB71" s="49">
        <v>0</v>
      </c>
      <c r="AC71" s="49">
        <v>0</v>
      </c>
      <c r="AD71" s="49">
        <v>0</v>
      </c>
      <c r="AE71" s="50">
        <v>0</v>
      </c>
      <c r="AF71" s="51">
        <v>3.5000000000000003E-2</v>
      </c>
      <c r="AG71" s="52">
        <v>197.62717156927943</v>
      </c>
      <c r="AH71" s="52">
        <f t="shared" si="12"/>
        <v>512.98717156927944</v>
      </c>
    </row>
    <row r="72" spans="1:34" ht="12.75" customHeight="1" x14ac:dyDescent="0.2">
      <c r="A72" s="54" t="s">
        <v>877</v>
      </c>
      <c r="B72" s="35" t="s">
        <v>299</v>
      </c>
      <c r="C72" s="40" t="s">
        <v>265</v>
      </c>
      <c r="D72" s="37" t="s">
        <v>266</v>
      </c>
      <c r="E72" s="40" t="s">
        <v>267</v>
      </c>
      <c r="F72" s="39">
        <v>3</v>
      </c>
      <c r="G72" s="40" t="s">
        <v>285</v>
      </c>
      <c r="H72" s="40" t="s">
        <v>717</v>
      </c>
      <c r="I72" s="41" t="s">
        <v>600</v>
      </c>
      <c r="J72" s="40" t="s">
        <v>606</v>
      </c>
      <c r="K72" s="43">
        <v>1</v>
      </c>
      <c r="L72" s="44">
        <v>0.08</v>
      </c>
      <c r="M72" s="46">
        <f t="shared" si="7"/>
        <v>0.08</v>
      </c>
      <c r="N72" s="45" t="s">
        <v>12</v>
      </c>
      <c r="O72" s="46">
        <f t="shared" si="9"/>
        <v>0</v>
      </c>
      <c r="P72" s="45" t="s">
        <v>12</v>
      </c>
      <c r="Q72" s="46">
        <f t="shared" si="10"/>
        <v>0</v>
      </c>
      <c r="R72" s="45" t="s">
        <v>12</v>
      </c>
      <c r="S72" s="46">
        <f t="shared" si="11"/>
        <v>0</v>
      </c>
      <c r="T72" s="46">
        <f t="shared" si="8"/>
        <v>0.08</v>
      </c>
      <c r="U72" s="47">
        <v>315.36</v>
      </c>
      <c r="V72" s="48">
        <v>0</v>
      </c>
      <c r="W72" s="49">
        <v>0</v>
      </c>
      <c r="X72" s="49">
        <v>0</v>
      </c>
      <c r="Y72" s="46">
        <v>0</v>
      </c>
      <c r="Z72" s="49">
        <v>0</v>
      </c>
      <c r="AA72" s="46">
        <v>0</v>
      </c>
      <c r="AB72" s="49">
        <v>0</v>
      </c>
      <c r="AC72" s="49">
        <v>0</v>
      </c>
      <c r="AD72" s="49">
        <v>0</v>
      </c>
      <c r="AE72" s="50">
        <v>0</v>
      </c>
      <c r="AF72" s="51">
        <v>3.5000000000000003E-2</v>
      </c>
      <c r="AG72" s="52">
        <v>197.62717156927943</v>
      </c>
      <c r="AH72" s="52">
        <f t="shared" si="12"/>
        <v>512.98717156927944</v>
      </c>
    </row>
    <row r="73" spans="1:34" ht="25.5" customHeight="1" x14ac:dyDescent="0.2">
      <c r="A73" s="54" t="s">
        <v>877</v>
      </c>
      <c r="B73" s="35" t="s">
        <v>318</v>
      </c>
      <c r="C73" s="40" t="s">
        <v>265</v>
      </c>
      <c r="D73" s="37" t="s">
        <v>266</v>
      </c>
      <c r="E73" s="40" t="s">
        <v>267</v>
      </c>
      <c r="F73" s="39">
        <v>3</v>
      </c>
      <c r="G73" s="40" t="s">
        <v>256</v>
      </c>
      <c r="H73" s="40" t="s">
        <v>718</v>
      </c>
      <c r="I73" s="41" t="s">
        <v>587</v>
      </c>
      <c r="J73" s="40" t="s">
        <v>319</v>
      </c>
      <c r="K73" s="43">
        <v>1</v>
      </c>
      <c r="L73" s="44">
        <v>0.13</v>
      </c>
      <c r="M73" s="46">
        <f t="shared" si="7"/>
        <v>0.13</v>
      </c>
      <c r="N73" s="45" t="s">
        <v>12</v>
      </c>
      <c r="O73" s="46">
        <f t="shared" si="9"/>
        <v>0</v>
      </c>
      <c r="P73" s="45" t="s">
        <v>12</v>
      </c>
      <c r="Q73" s="46">
        <f t="shared" si="10"/>
        <v>0</v>
      </c>
      <c r="R73" s="45" t="s">
        <v>12</v>
      </c>
      <c r="S73" s="46">
        <f t="shared" si="11"/>
        <v>0</v>
      </c>
      <c r="T73" s="46">
        <f t="shared" si="8"/>
        <v>0.13</v>
      </c>
      <c r="U73" s="47">
        <v>512.46</v>
      </c>
      <c r="V73" s="48">
        <v>90.573401882313632</v>
      </c>
      <c r="W73" s="49">
        <v>0</v>
      </c>
      <c r="X73" s="49">
        <v>0</v>
      </c>
      <c r="Y73" s="46">
        <v>0</v>
      </c>
      <c r="Z73" s="49">
        <v>0</v>
      </c>
      <c r="AA73" s="46">
        <v>0</v>
      </c>
      <c r="AB73" s="49">
        <v>0</v>
      </c>
      <c r="AC73" s="49">
        <v>0</v>
      </c>
      <c r="AD73" s="49">
        <v>0</v>
      </c>
      <c r="AE73" s="50">
        <v>20</v>
      </c>
      <c r="AF73" s="51">
        <v>3.5000000000000003E-2</v>
      </c>
      <c r="AG73" s="52">
        <v>197.62717156927943</v>
      </c>
      <c r="AH73" s="52">
        <f t="shared" si="12"/>
        <v>800.66057345159311</v>
      </c>
    </row>
    <row r="74" spans="1:34" ht="25.5" customHeight="1" x14ac:dyDescent="0.2">
      <c r="A74" s="54" t="s">
        <v>877</v>
      </c>
      <c r="B74" s="53" t="s">
        <v>326</v>
      </c>
      <c r="C74" s="40" t="s">
        <v>265</v>
      </c>
      <c r="D74" s="37" t="s">
        <v>266</v>
      </c>
      <c r="E74" s="40" t="s">
        <v>267</v>
      </c>
      <c r="F74" s="39">
        <v>3</v>
      </c>
      <c r="G74" s="40" t="s">
        <v>256</v>
      </c>
      <c r="H74" s="40" t="s">
        <v>327</v>
      </c>
      <c r="I74" s="41" t="s">
        <v>269</v>
      </c>
      <c r="J74" s="53">
        <v>403310</v>
      </c>
      <c r="K74" s="43">
        <v>1</v>
      </c>
      <c r="L74" s="44">
        <v>0.56000000000000005</v>
      </c>
      <c r="M74" s="46">
        <f t="shared" si="7"/>
        <v>0.56000000000000005</v>
      </c>
      <c r="N74" s="45" t="s">
        <v>12</v>
      </c>
      <c r="O74" s="46">
        <f t="shared" si="9"/>
        <v>0</v>
      </c>
      <c r="P74" s="45" t="s">
        <v>12</v>
      </c>
      <c r="Q74" s="46">
        <f t="shared" si="10"/>
        <v>0</v>
      </c>
      <c r="R74" s="45" t="s">
        <v>12</v>
      </c>
      <c r="S74" s="46">
        <f t="shared" si="11"/>
        <v>0</v>
      </c>
      <c r="T74" s="46">
        <f t="shared" si="8"/>
        <v>0.56000000000000005</v>
      </c>
      <c r="U74" s="47">
        <v>2207.5200000000004</v>
      </c>
      <c r="V74" s="48">
        <v>6708.9131169507637</v>
      </c>
      <c r="W74" s="49">
        <v>2.369790734754412</v>
      </c>
      <c r="X74" s="49">
        <v>0</v>
      </c>
      <c r="Y74" s="46">
        <v>0</v>
      </c>
      <c r="Z74" s="49">
        <v>27.738400550300398</v>
      </c>
      <c r="AA74" s="46">
        <v>0</v>
      </c>
      <c r="AB74" s="49">
        <v>0</v>
      </c>
      <c r="AC74" s="49">
        <v>0</v>
      </c>
      <c r="AD74" s="49">
        <v>0</v>
      </c>
      <c r="AE74" s="50">
        <v>13780</v>
      </c>
      <c r="AF74" s="51">
        <v>0.5</v>
      </c>
      <c r="AG74" s="52">
        <v>2823.245308132563</v>
      </c>
      <c r="AH74" s="52">
        <f t="shared" si="12"/>
        <v>11769.786616368381</v>
      </c>
    </row>
    <row r="75" spans="1:34" ht="25.5" customHeight="1" x14ac:dyDescent="0.2">
      <c r="A75" s="54" t="s">
        <v>877</v>
      </c>
      <c r="B75" s="53" t="s">
        <v>333</v>
      </c>
      <c r="C75" s="40" t="s">
        <v>265</v>
      </c>
      <c r="D75" s="37" t="s">
        <v>266</v>
      </c>
      <c r="E75" s="40" t="s">
        <v>267</v>
      </c>
      <c r="F75" s="39">
        <v>3</v>
      </c>
      <c r="G75" s="40" t="s">
        <v>256</v>
      </c>
      <c r="H75" s="40" t="s">
        <v>334</v>
      </c>
      <c r="I75" s="41" t="s">
        <v>269</v>
      </c>
      <c r="J75" s="53">
        <v>403305</v>
      </c>
      <c r="K75" s="43">
        <v>1</v>
      </c>
      <c r="L75" s="44">
        <v>0.02</v>
      </c>
      <c r="M75" s="46">
        <f t="shared" si="7"/>
        <v>0.02</v>
      </c>
      <c r="N75" s="45" t="s">
        <v>12</v>
      </c>
      <c r="O75" s="46">
        <f t="shared" si="9"/>
        <v>0</v>
      </c>
      <c r="P75" s="45" t="s">
        <v>12</v>
      </c>
      <c r="Q75" s="46">
        <f t="shared" si="10"/>
        <v>0</v>
      </c>
      <c r="R75" s="45" t="s">
        <v>12</v>
      </c>
      <c r="S75" s="46">
        <f t="shared" si="11"/>
        <v>0</v>
      </c>
      <c r="T75" s="46">
        <f t="shared" si="8"/>
        <v>0.02</v>
      </c>
      <c r="U75" s="47">
        <v>78.84</v>
      </c>
      <c r="V75" s="48">
        <v>0</v>
      </c>
      <c r="W75" s="49">
        <v>0</v>
      </c>
      <c r="X75" s="49">
        <v>0</v>
      </c>
      <c r="Y75" s="46">
        <v>0</v>
      </c>
      <c r="Z75" s="49">
        <v>0</v>
      </c>
      <c r="AA75" s="46">
        <v>0</v>
      </c>
      <c r="AB75" s="49">
        <v>0</v>
      </c>
      <c r="AC75" s="49">
        <v>0</v>
      </c>
      <c r="AD75" s="49">
        <v>0</v>
      </c>
      <c r="AE75" s="50">
        <v>0</v>
      </c>
      <c r="AF75" s="51">
        <v>3.5000000000000003E-2</v>
      </c>
      <c r="AG75" s="52">
        <v>197.62717156927943</v>
      </c>
      <c r="AH75" s="52">
        <f t="shared" si="12"/>
        <v>276.46717156927946</v>
      </c>
    </row>
    <row r="76" spans="1:34" ht="25.5" customHeight="1" x14ac:dyDescent="0.2">
      <c r="A76" s="54" t="s">
        <v>877</v>
      </c>
      <c r="B76" s="35" t="s">
        <v>337</v>
      </c>
      <c r="C76" s="40" t="s">
        <v>265</v>
      </c>
      <c r="D76" s="37" t="s">
        <v>266</v>
      </c>
      <c r="E76" s="40" t="s">
        <v>267</v>
      </c>
      <c r="F76" s="39">
        <v>3</v>
      </c>
      <c r="G76" s="40" t="s">
        <v>256</v>
      </c>
      <c r="H76" s="40" t="s">
        <v>338</v>
      </c>
      <c r="I76" s="41" t="s">
        <v>269</v>
      </c>
      <c r="J76" s="40" t="s">
        <v>602</v>
      </c>
      <c r="K76" s="43">
        <v>1</v>
      </c>
      <c r="L76" s="44">
        <v>0.03</v>
      </c>
      <c r="M76" s="46">
        <f t="shared" si="7"/>
        <v>0.03</v>
      </c>
      <c r="N76" s="45" t="s">
        <v>12</v>
      </c>
      <c r="O76" s="46">
        <f t="shared" si="9"/>
        <v>0</v>
      </c>
      <c r="P76" s="45" t="s">
        <v>12</v>
      </c>
      <c r="Q76" s="46">
        <f t="shared" si="10"/>
        <v>0</v>
      </c>
      <c r="R76" s="45" t="s">
        <v>12</v>
      </c>
      <c r="S76" s="46">
        <f t="shared" si="11"/>
        <v>0</v>
      </c>
      <c r="T76" s="46">
        <f t="shared" si="8"/>
        <v>0.03</v>
      </c>
      <c r="U76" s="47">
        <v>118.25999999999999</v>
      </c>
      <c r="V76" s="48">
        <v>0</v>
      </c>
      <c r="W76" s="49">
        <v>0</v>
      </c>
      <c r="X76" s="49">
        <v>0</v>
      </c>
      <c r="Y76" s="46">
        <v>0</v>
      </c>
      <c r="Z76" s="49">
        <v>0</v>
      </c>
      <c r="AA76" s="46">
        <v>0</v>
      </c>
      <c r="AB76" s="49">
        <v>0</v>
      </c>
      <c r="AC76" s="49">
        <v>0</v>
      </c>
      <c r="AD76" s="49">
        <v>0</v>
      </c>
      <c r="AE76" s="50">
        <v>0</v>
      </c>
      <c r="AF76" s="51">
        <v>3.5000000000000003E-2</v>
      </c>
      <c r="AG76" s="52">
        <v>197.62717156927943</v>
      </c>
      <c r="AH76" s="52">
        <f t="shared" si="12"/>
        <v>315.88717156927942</v>
      </c>
    </row>
    <row r="77" spans="1:34" ht="25.5" customHeight="1" x14ac:dyDescent="0.2">
      <c r="A77" s="54" t="s">
        <v>877</v>
      </c>
      <c r="B77" s="53" t="s">
        <v>359</v>
      </c>
      <c r="C77" s="40" t="s">
        <v>360</v>
      </c>
      <c r="D77" s="37" t="s">
        <v>361</v>
      </c>
      <c r="E77" s="40" t="s">
        <v>362</v>
      </c>
      <c r="F77" s="39">
        <v>4</v>
      </c>
      <c r="G77" s="40" t="s">
        <v>251</v>
      </c>
      <c r="H77" s="40" t="s">
        <v>361</v>
      </c>
      <c r="I77" s="41" t="s">
        <v>354</v>
      </c>
      <c r="J77" s="40">
        <v>404515</v>
      </c>
      <c r="K77" s="43">
        <v>1</v>
      </c>
      <c r="L77" s="44">
        <v>0.7</v>
      </c>
      <c r="M77" s="46">
        <f t="shared" si="7"/>
        <v>0.7</v>
      </c>
      <c r="N77" s="45" t="s">
        <v>12</v>
      </c>
      <c r="O77" s="46">
        <f t="shared" si="9"/>
        <v>0</v>
      </c>
      <c r="P77" s="45" t="s">
        <v>12</v>
      </c>
      <c r="Q77" s="46">
        <f t="shared" si="10"/>
        <v>0</v>
      </c>
      <c r="R77" s="45" t="s">
        <v>81</v>
      </c>
      <c r="S77" s="46">
        <f t="shared" si="11"/>
        <v>0.7</v>
      </c>
      <c r="T77" s="46">
        <f t="shared" si="8"/>
        <v>1.4</v>
      </c>
      <c r="U77" s="47">
        <v>5518.7999999999993</v>
      </c>
      <c r="V77" s="48">
        <v>3.2347643529397727</v>
      </c>
      <c r="W77" s="49">
        <v>0</v>
      </c>
      <c r="X77" s="49">
        <v>0</v>
      </c>
      <c r="Y77" s="46">
        <v>0</v>
      </c>
      <c r="Z77" s="49">
        <v>0</v>
      </c>
      <c r="AA77" s="46">
        <v>0</v>
      </c>
      <c r="AB77" s="49">
        <v>0</v>
      </c>
      <c r="AC77" s="49">
        <v>0</v>
      </c>
      <c r="AD77" s="49">
        <v>0</v>
      </c>
      <c r="AE77" s="50">
        <v>7</v>
      </c>
      <c r="AF77" s="51">
        <v>3.5000000000000003E-2</v>
      </c>
      <c r="AG77" s="52">
        <v>197.62717156927943</v>
      </c>
      <c r="AH77" s="52">
        <f t="shared" si="12"/>
        <v>5719.6619359222186</v>
      </c>
    </row>
    <row r="78" spans="1:34" ht="25.5" customHeight="1" x14ac:dyDescent="0.2">
      <c r="A78" s="54" t="s">
        <v>877</v>
      </c>
      <c r="B78" s="53" t="s">
        <v>350</v>
      </c>
      <c r="C78" s="40" t="s">
        <v>351</v>
      </c>
      <c r="D78" s="37" t="s">
        <v>352</v>
      </c>
      <c r="E78" s="40" t="s">
        <v>353</v>
      </c>
      <c r="F78" s="39">
        <v>4</v>
      </c>
      <c r="G78" s="40" t="s">
        <v>251</v>
      </c>
      <c r="H78" s="40" t="s">
        <v>352</v>
      </c>
      <c r="I78" s="41" t="s">
        <v>354</v>
      </c>
      <c r="J78" s="53">
        <v>404555</v>
      </c>
      <c r="K78" s="43">
        <v>1</v>
      </c>
      <c r="L78" s="44">
        <v>0.87</v>
      </c>
      <c r="M78" s="46">
        <f t="shared" si="7"/>
        <v>0.87</v>
      </c>
      <c r="N78" s="45" t="s">
        <v>12</v>
      </c>
      <c r="O78" s="46">
        <f t="shared" si="9"/>
        <v>0</v>
      </c>
      <c r="P78" s="45" t="s">
        <v>12</v>
      </c>
      <c r="Q78" s="46">
        <f t="shared" si="10"/>
        <v>0</v>
      </c>
      <c r="R78" s="45" t="s">
        <v>81</v>
      </c>
      <c r="S78" s="46">
        <f t="shared" si="11"/>
        <v>0.87</v>
      </c>
      <c r="T78" s="46">
        <f t="shared" si="8"/>
        <v>1.74</v>
      </c>
      <c r="U78" s="47">
        <v>6859.08</v>
      </c>
      <c r="V78" s="48">
        <v>6.6235651036385823</v>
      </c>
      <c r="W78" s="49">
        <v>0</v>
      </c>
      <c r="X78" s="49">
        <v>0</v>
      </c>
      <c r="Y78" s="46">
        <v>0</v>
      </c>
      <c r="Z78" s="49">
        <v>0</v>
      </c>
      <c r="AA78" s="46">
        <v>0</v>
      </c>
      <c r="AB78" s="49">
        <v>0</v>
      </c>
      <c r="AC78" s="49">
        <v>0</v>
      </c>
      <c r="AD78" s="49">
        <v>0</v>
      </c>
      <c r="AE78" s="50">
        <v>25</v>
      </c>
      <c r="AF78" s="51">
        <v>3.5000000000000003E-2</v>
      </c>
      <c r="AG78" s="52">
        <v>197.62717156927943</v>
      </c>
      <c r="AH78" s="52">
        <f t="shared" si="12"/>
        <v>7063.3307366729177</v>
      </c>
    </row>
    <row r="79" spans="1:34" ht="25.5" customHeight="1" x14ac:dyDescent="0.2">
      <c r="A79" s="40" t="s">
        <v>45</v>
      </c>
      <c r="B79" s="53" t="s">
        <v>63</v>
      </c>
      <c r="C79" s="40" t="s">
        <v>64</v>
      </c>
      <c r="D79" s="37" t="s">
        <v>65</v>
      </c>
      <c r="E79" s="40" t="s">
        <v>66</v>
      </c>
      <c r="F79" s="39">
        <v>1</v>
      </c>
      <c r="G79" s="40" t="s">
        <v>67</v>
      </c>
      <c r="H79" s="40" t="s">
        <v>21</v>
      </c>
      <c r="I79" s="41" t="s">
        <v>582</v>
      </c>
      <c r="J79" s="53">
        <v>902000</v>
      </c>
      <c r="K79" s="43">
        <v>1</v>
      </c>
      <c r="L79" s="44">
        <v>1</v>
      </c>
      <c r="M79" s="46">
        <f t="shared" si="7"/>
        <v>1</v>
      </c>
      <c r="N79" s="45" t="s">
        <v>12</v>
      </c>
      <c r="O79" s="46">
        <f t="shared" si="9"/>
        <v>0</v>
      </c>
      <c r="P79" s="45" t="s">
        <v>12</v>
      </c>
      <c r="Q79" s="46">
        <f t="shared" si="10"/>
        <v>0</v>
      </c>
      <c r="R79" s="45" t="s">
        <v>12</v>
      </c>
      <c r="S79" s="46">
        <f t="shared" si="11"/>
        <v>0</v>
      </c>
      <c r="T79" s="46">
        <f t="shared" si="8"/>
        <v>1</v>
      </c>
      <c r="U79" s="47">
        <v>3942</v>
      </c>
      <c r="V79" s="48">
        <v>88.262855915928071</v>
      </c>
      <c r="W79" s="49">
        <v>3.5546861021316185</v>
      </c>
      <c r="X79" s="49">
        <v>977.5</v>
      </c>
      <c r="Y79" s="46">
        <v>11.5</v>
      </c>
      <c r="Z79" s="49">
        <v>40.31014039817255</v>
      </c>
      <c r="AA79" s="46">
        <v>0</v>
      </c>
      <c r="AB79" s="49">
        <v>0</v>
      </c>
      <c r="AC79" s="49">
        <v>0</v>
      </c>
      <c r="AD79" s="49">
        <v>0</v>
      </c>
      <c r="AE79" s="50">
        <v>119</v>
      </c>
      <c r="AF79" s="51">
        <v>3.5000000000000003E-2</v>
      </c>
      <c r="AG79" s="52">
        <v>197.62717156927943</v>
      </c>
      <c r="AH79" s="52">
        <f t="shared" si="12"/>
        <v>5249.2548539855115</v>
      </c>
    </row>
    <row r="80" spans="1:34" ht="25.5" customHeight="1" x14ac:dyDescent="0.2">
      <c r="A80" s="54" t="s">
        <v>877</v>
      </c>
      <c r="B80" s="53" t="s">
        <v>383</v>
      </c>
      <c r="C80" s="40" t="s">
        <v>384</v>
      </c>
      <c r="D80" s="37" t="s">
        <v>385</v>
      </c>
      <c r="E80" s="40" t="s">
        <v>386</v>
      </c>
      <c r="F80" s="39">
        <v>3</v>
      </c>
      <c r="G80" s="40" t="s">
        <v>251</v>
      </c>
      <c r="H80" s="40" t="s">
        <v>385</v>
      </c>
      <c r="I80" s="41" t="s">
        <v>354</v>
      </c>
      <c r="J80" s="40">
        <v>404540</v>
      </c>
      <c r="K80" s="43">
        <v>1</v>
      </c>
      <c r="L80" s="44">
        <v>0.87</v>
      </c>
      <c r="M80" s="46">
        <f t="shared" si="7"/>
        <v>0.87</v>
      </c>
      <c r="N80" s="45" t="s">
        <v>12</v>
      </c>
      <c r="O80" s="46">
        <f t="shared" si="9"/>
        <v>0</v>
      </c>
      <c r="P80" s="45" t="s">
        <v>12</v>
      </c>
      <c r="Q80" s="46">
        <f t="shared" si="10"/>
        <v>0</v>
      </c>
      <c r="R80" s="45" t="s">
        <v>81</v>
      </c>
      <c r="S80" s="46">
        <f t="shared" si="11"/>
        <v>0.87</v>
      </c>
      <c r="T80" s="46">
        <f t="shared" si="8"/>
        <v>1.74</v>
      </c>
      <c r="U80" s="47">
        <v>6859.08</v>
      </c>
      <c r="V80" s="48">
        <v>14.775645231193762</v>
      </c>
      <c r="W80" s="49">
        <v>0</v>
      </c>
      <c r="X80" s="49">
        <v>0</v>
      </c>
      <c r="Y80" s="46">
        <v>0</v>
      </c>
      <c r="Z80" s="49">
        <v>0</v>
      </c>
      <c r="AA80" s="46">
        <v>0</v>
      </c>
      <c r="AB80" s="49">
        <v>0</v>
      </c>
      <c r="AC80" s="49">
        <v>0</v>
      </c>
      <c r="AD80" s="49">
        <v>0</v>
      </c>
      <c r="AE80" s="50">
        <v>31</v>
      </c>
      <c r="AF80" s="51">
        <v>3.5000000000000003E-2</v>
      </c>
      <c r="AG80" s="52">
        <v>197.62717156927943</v>
      </c>
      <c r="AH80" s="52">
        <f t="shared" si="12"/>
        <v>7071.4828168004733</v>
      </c>
    </row>
    <row r="81" spans="1:34" ht="25.5" customHeight="1" x14ac:dyDescent="0.2">
      <c r="A81" s="40" t="s">
        <v>141</v>
      </c>
      <c r="B81" s="35" t="s">
        <v>145</v>
      </c>
      <c r="C81" s="40" t="s">
        <v>146</v>
      </c>
      <c r="D81" s="37" t="s">
        <v>147</v>
      </c>
      <c r="E81" s="40" t="s">
        <v>148</v>
      </c>
      <c r="F81" s="39">
        <v>4</v>
      </c>
      <c r="G81" s="40" t="s">
        <v>658</v>
      </c>
      <c r="H81" s="40" t="s">
        <v>719</v>
      </c>
      <c r="I81" s="41" t="s">
        <v>143</v>
      </c>
      <c r="J81" s="40">
        <v>503101</v>
      </c>
      <c r="K81" s="43">
        <v>1</v>
      </c>
      <c r="L81" s="44">
        <v>1</v>
      </c>
      <c r="M81" s="46">
        <f t="shared" si="7"/>
        <v>1</v>
      </c>
      <c r="N81" s="45" t="s">
        <v>12</v>
      </c>
      <c r="O81" s="46">
        <f t="shared" si="9"/>
        <v>0</v>
      </c>
      <c r="P81" s="45" t="s">
        <v>12</v>
      </c>
      <c r="Q81" s="46">
        <f t="shared" si="10"/>
        <v>0</v>
      </c>
      <c r="R81" s="45" t="s">
        <v>12</v>
      </c>
      <c r="S81" s="46">
        <f t="shared" si="11"/>
        <v>0</v>
      </c>
      <c r="T81" s="46">
        <f t="shared" si="8"/>
        <v>1</v>
      </c>
      <c r="U81" s="47">
        <v>3942</v>
      </c>
      <c r="V81" s="48">
        <v>248.46070958532636</v>
      </c>
      <c r="W81" s="49">
        <v>5.9244768368860301</v>
      </c>
      <c r="X81" s="49">
        <v>0</v>
      </c>
      <c r="Y81" s="46">
        <v>0</v>
      </c>
      <c r="Z81" s="49">
        <v>14.135801732810069</v>
      </c>
      <c r="AA81" s="46">
        <v>0</v>
      </c>
      <c r="AB81" s="49">
        <v>0</v>
      </c>
      <c r="AC81" s="49">
        <v>0</v>
      </c>
      <c r="AD81" s="49">
        <v>0</v>
      </c>
      <c r="AE81" s="50">
        <v>396</v>
      </c>
      <c r="AF81" s="51">
        <v>3.5000000000000003E-2</v>
      </c>
      <c r="AG81" s="52">
        <v>197.62717156927943</v>
      </c>
      <c r="AH81" s="52">
        <f t="shared" si="12"/>
        <v>4408.1481597243019</v>
      </c>
    </row>
    <row r="82" spans="1:34" ht="12.75" x14ac:dyDescent="0.2">
      <c r="A82" s="40" t="s">
        <v>877</v>
      </c>
      <c r="B82" s="53" t="s">
        <v>363</v>
      </c>
      <c r="C82" s="40" t="s">
        <v>364</v>
      </c>
      <c r="D82" s="37" t="s">
        <v>365</v>
      </c>
      <c r="E82" s="40" t="s">
        <v>366</v>
      </c>
      <c r="F82" s="39">
        <v>4</v>
      </c>
      <c r="G82" s="40" t="s">
        <v>251</v>
      </c>
      <c r="H82" s="40" t="s">
        <v>365</v>
      </c>
      <c r="I82" s="41" t="s">
        <v>354</v>
      </c>
      <c r="J82" s="53">
        <v>404545</v>
      </c>
      <c r="K82" s="43">
        <v>1</v>
      </c>
      <c r="L82" s="44">
        <v>1</v>
      </c>
      <c r="M82" s="46">
        <f t="shared" si="7"/>
        <v>1</v>
      </c>
      <c r="N82" s="45" t="s">
        <v>12</v>
      </c>
      <c r="O82" s="46">
        <f t="shared" si="9"/>
        <v>0</v>
      </c>
      <c r="P82" s="45" t="s">
        <v>12</v>
      </c>
      <c r="Q82" s="46">
        <f t="shared" si="10"/>
        <v>0</v>
      </c>
      <c r="R82" s="45" t="s">
        <v>81</v>
      </c>
      <c r="S82" s="46">
        <f t="shared" si="11"/>
        <v>1</v>
      </c>
      <c r="T82" s="46">
        <f t="shared" si="8"/>
        <v>2</v>
      </c>
      <c r="U82" s="47">
        <v>7884</v>
      </c>
      <c r="V82" s="48">
        <v>273.68713195678703</v>
      </c>
      <c r="W82" s="49">
        <v>0</v>
      </c>
      <c r="X82" s="49">
        <v>0</v>
      </c>
      <c r="Y82" s="46">
        <v>0</v>
      </c>
      <c r="Z82" s="49">
        <v>0</v>
      </c>
      <c r="AA82" s="46">
        <v>0</v>
      </c>
      <c r="AB82" s="49">
        <v>0</v>
      </c>
      <c r="AC82" s="49">
        <v>0</v>
      </c>
      <c r="AD82" s="49">
        <v>0</v>
      </c>
      <c r="AE82" s="50">
        <v>208</v>
      </c>
      <c r="AF82" s="51">
        <v>3.5000000000000003E-2</v>
      </c>
      <c r="AG82" s="52">
        <v>197.62717156927943</v>
      </c>
      <c r="AH82" s="52">
        <f t="shared" si="12"/>
        <v>8355.3143035260673</v>
      </c>
    </row>
    <row r="83" spans="1:34" ht="12.75" x14ac:dyDescent="0.2">
      <c r="A83" s="54" t="s">
        <v>877</v>
      </c>
      <c r="B83" s="53" t="s">
        <v>367</v>
      </c>
      <c r="C83" s="40" t="s">
        <v>368</v>
      </c>
      <c r="D83" s="37" t="s">
        <v>369</v>
      </c>
      <c r="E83" s="40" t="s">
        <v>370</v>
      </c>
      <c r="F83" s="39">
        <v>4</v>
      </c>
      <c r="G83" s="40" t="s">
        <v>251</v>
      </c>
      <c r="H83" s="40" t="s">
        <v>369</v>
      </c>
      <c r="I83" s="41" t="s">
        <v>354</v>
      </c>
      <c r="J83" s="53">
        <v>404530</v>
      </c>
      <c r="K83" s="43">
        <v>1</v>
      </c>
      <c r="L83" s="44">
        <v>0.87</v>
      </c>
      <c r="M83" s="46">
        <f t="shared" si="7"/>
        <v>0.87</v>
      </c>
      <c r="N83" s="45" t="s">
        <v>12</v>
      </c>
      <c r="O83" s="46">
        <f t="shared" si="9"/>
        <v>0</v>
      </c>
      <c r="P83" s="45" t="s">
        <v>12</v>
      </c>
      <c r="Q83" s="46">
        <f t="shared" si="10"/>
        <v>0</v>
      </c>
      <c r="R83" s="45" t="s">
        <v>81</v>
      </c>
      <c r="S83" s="46">
        <f t="shared" si="11"/>
        <v>0.87</v>
      </c>
      <c r="T83" s="46">
        <f t="shared" si="8"/>
        <v>1.74</v>
      </c>
      <c r="U83" s="47">
        <v>6859.08</v>
      </c>
      <c r="V83" s="48">
        <v>12.41770345011312</v>
      </c>
      <c r="W83" s="49">
        <v>0</v>
      </c>
      <c r="X83" s="49">
        <v>0</v>
      </c>
      <c r="Y83" s="46">
        <v>0</v>
      </c>
      <c r="Z83" s="49">
        <v>0</v>
      </c>
      <c r="AA83" s="46">
        <v>0</v>
      </c>
      <c r="AB83" s="49">
        <v>0</v>
      </c>
      <c r="AC83" s="49">
        <v>0</v>
      </c>
      <c r="AD83" s="49">
        <v>0</v>
      </c>
      <c r="AE83" s="50">
        <v>24</v>
      </c>
      <c r="AF83" s="51">
        <v>3.5000000000000003E-2</v>
      </c>
      <c r="AG83" s="52">
        <v>197.62717156927943</v>
      </c>
      <c r="AH83" s="52">
        <f t="shared" si="12"/>
        <v>7069.1248750193927</v>
      </c>
    </row>
    <row r="84" spans="1:34" ht="12.75" x14ac:dyDescent="0.2">
      <c r="A84" s="40" t="s">
        <v>141</v>
      </c>
      <c r="B84" s="35" t="s">
        <v>161</v>
      </c>
      <c r="C84" s="40" t="s">
        <v>162</v>
      </c>
      <c r="D84" s="37" t="s">
        <v>163</v>
      </c>
      <c r="E84" s="40" t="s">
        <v>720</v>
      </c>
      <c r="F84" s="39" t="s">
        <v>164</v>
      </c>
      <c r="G84" s="40" t="s">
        <v>660</v>
      </c>
      <c r="H84" s="40" t="s">
        <v>721</v>
      </c>
      <c r="I84" s="41" t="s">
        <v>143</v>
      </c>
      <c r="J84" s="40">
        <v>509200</v>
      </c>
      <c r="K84" s="43">
        <v>2</v>
      </c>
      <c r="L84" s="44">
        <v>1</v>
      </c>
      <c r="M84" s="46">
        <f t="shared" si="7"/>
        <v>2</v>
      </c>
      <c r="N84" s="45" t="s">
        <v>12</v>
      </c>
      <c r="O84" s="46">
        <f t="shared" si="9"/>
        <v>0</v>
      </c>
      <c r="P84" s="45" t="s">
        <v>12</v>
      </c>
      <c r="Q84" s="46">
        <f t="shared" si="10"/>
        <v>0</v>
      </c>
      <c r="R84" s="45" t="s">
        <v>12</v>
      </c>
      <c r="S84" s="46">
        <f t="shared" si="11"/>
        <v>0</v>
      </c>
      <c r="T84" s="46">
        <f t="shared" si="8"/>
        <v>2</v>
      </c>
      <c r="U84" s="47">
        <v>7884</v>
      </c>
      <c r="V84" s="48">
        <v>2987.026429528546</v>
      </c>
      <c r="W84" s="49">
        <v>33.177070286561765</v>
      </c>
      <c r="X84" s="49">
        <v>127.5</v>
      </c>
      <c r="Y84" s="46">
        <v>1.5</v>
      </c>
      <c r="Z84" s="49">
        <v>35.535012067642413</v>
      </c>
      <c r="AA84" s="46">
        <v>0</v>
      </c>
      <c r="AB84" s="49">
        <v>0</v>
      </c>
      <c r="AC84" s="49">
        <v>0</v>
      </c>
      <c r="AD84" s="49">
        <v>0</v>
      </c>
      <c r="AE84" s="50">
        <v>5936</v>
      </c>
      <c r="AF84" s="51">
        <v>0.25</v>
      </c>
      <c r="AG84" s="52">
        <v>1411.6226540662815</v>
      </c>
      <c r="AH84" s="52">
        <f t="shared" si="12"/>
        <v>12478.861165949031</v>
      </c>
    </row>
    <row r="85" spans="1:34" ht="12.75" x14ac:dyDescent="0.2">
      <c r="A85" s="54" t="s">
        <v>877</v>
      </c>
      <c r="B85" s="53" t="s">
        <v>510</v>
      </c>
      <c r="C85" s="40" t="s">
        <v>511</v>
      </c>
      <c r="D85" s="37" t="s">
        <v>163</v>
      </c>
      <c r="E85" s="40" t="s">
        <v>512</v>
      </c>
      <c r="F85" s="39">
        <v>1</v>
      </c>
      <c r="G85" s="40" t="s">
        <v>251</v>
      </c>
      <c r="H85" s="40" t="s">
        <v>513</v>
      </c>
      <c r="I85" s="41" t="s">
        <v>509</v>
      </c>
      <c r="J85" s="53">
        <v>405550</v>
      </c>
      <c r="K85" s="43">
        <v>1</v>
      </c>
      <c r="L85" s="44">
        <v>1</v>
      </c>
      <c r="M85" s="46">
        <f t="shared" si="7"/>
        <v>1</v>
      </c>
      <c r="N85" s="45" t="s">
        <v>12</v>
      </c>
      <c r="O85" s="46">
        <f t="shared" si="9"/>
        <v>0</v>
      </c>
      <c r="P85" s="45" t="s">
        <v>12</v>
      </c>
      <c r="Q85" s="46">
        <f t="shared" si="10"/>
        <v>0</v>
      </c>
      <c r="R85" s="45" t="s">
        <v>81</v>
      </c>
      <c r="S85" s="46">
        <f t="shared" si="11"/>
        <v>1</v>
      </c>
      <c r="T85" s="46">
        <f t="shared" si="8"/>
        <v>2</v>
      </c>
      <c r="U85" s="47">
        <v>7884</v>
      </c>
      <c r="V85" s="48">
        <v>17.903769001069584</v>
      </c>
      <c r="W85" s="49">
        <v>0</v>
      </c>
      <c r="X85" s="49">
        <v>42.5</v>
      </c>
      <c r="Y85" s="46">
        <v>0.5</v>
      </c>
      <c r="Z85" s="49">
        <v>0</v>
      </c>
      <c r="AA85" s="46">
        <v>0</v>
      </c>
      <c r="AB85" s="49">
        <v>0</v>
      </c>
      <c r="AC85" s="49">
        <v>0</v>
      </c>
      <c r="AD85" s="49">
        <v>0</v>
      </c>
      <c r="AE85" s="50">
        <v>39</v>
      </c>
      <c r="AF85" s="51">
        <v>3.5000000000000003E-2</v>
      </c>
      <c r="AG85" s="52">
        <v>197.62717156927943</v>
      </c>
      <c r="AH85" s="52">
        <f t="shared" si="12"/>
        <v>8142.0309405703492</v>
      </c>
    </row>
    <row r="86" spans="1:34" ht="12.75" x14ac:dyDescent="0.2">
      <c r="A86" s="40" t="s">
        <v>877</v>
      </c>
      <c r="B86" s="35" t="s">
        <v>328</v>
      </c>
      <c r="C86" s="40" t="s">
        <v>329</v>
      </c>
      <c r="D86" s="37" t="s">
        <v>330</v>
      </c>
      <c r="E86" s="40" t="s">
        <v>331</v>
      </c>
      <c r="F86" s="39">
        <v>4</v>
      </c>
      <c r="G86" s="40" t="s">
        <v>256</v>
      </c>
      <c r="H86" s="40" t="s">
        <v>722</v>
      </c>
      <c r="I86" s="41" t="s">
        <v>332</v>
      </c>
      <c r="J86" s="53">
        <v>403320</v>
      </c>
      <c r="K86" s="43">
        <v>0.4</v>
      </c>
      <c r="L86" s="44">
        <v>1</v>
      </c>
      <c r="M86" s="46">
        <f t="shared" si="7"/>
        <v>0.4</v>
      </c>
      <c r="N86" s="45" t="s">
        <v>12</v>
      </c>
      <c r="O86" s="46">
        <f t="shared" si="9"/>
        <v>0</v>
      </c>
      <c r="P86" s="45" t="s">
        <v>12</v>
      </c>
      <c r="Q86" s="46">
        <f t="shared" si="10"/>
        <v>0</v>
      </c>
      <c r="R86" s="45" t="s">
        <v>12</v>
      </c>
      <c r="S86" s="46">
        <f t="shared" si="11"/>
        <v>0</v>
      </c>
      <c r="T86" s="46">
        <f t="shared" si="8"/>
        <v>0.4</v>
      </c>
      <c r="U86" s="47">
        <v>1576.8000000000002</v>
      </c>
      <c r="V86" s="48">
        <v>1019.3654845546101</v>
      </c>
      <c r="W86" s="49">
        <v>0</v>
      </c>
      <c r="X86" s="49">
        <v>0</v>
      </c>
      <c r="Y86" s="46">
        <v>0</v>
      </c>
      <c r="Z86" s="49">
        <v>0</v>
      </c>
      <c r="AA86" s="46">
        <v>0</v>
      </c>
      <c r="AB86" s="49">
        <v>0</v>
      </c>
      <c r="AC86" s="49">
        <v>0</v>
      </c>
      <c r="AD86" s="49">
        <v>0</v>
      </c>
      <c r="AE86" s="50">
        <v>629</v>
      </c>
      <c r="AF86" s="51">
        <v>0.05</v>
      </c>
      <c r="AG86" s="52">
        <v>282.32453081325633</v>
      </c>
      <c r="AH86" s="52">
        <f t="shared" si="12"/>
        <v>2878.4900153678668</v>
      </c>
    </row>
    <row r="87" spans="1:34" ht="12.75" x14ac:dyDescent="0.2">
      <c r="A87" s="40" t="s">
        <v>520</v>
      </c>
      <c r="B87" s="35" t="s">
        <v>723</v>
      </c>
      <c r="C87" s="36" t="s">
        <v>724</v>
      </c>
      <c r="D87" s="37" t="s">
        <v>725</v>
      </c>
      <c r="E87" s="38" t="s">
        <v>726</v>
      </c>
      <c r="F87" s="39">
        <v>4</v>
      </c>
      <c r="G87" s="36" t="s">
        <v>727</v>
      </c>
      <c r="H87" s="36" t="s">
        <v>728</v>
      </c>
      <c r="I87" s="41" t="s">
        <v>729</v>
      </c>
      <c r="J87" s="36">
        <v>601203</v>
      </c>
      <c r="K87" s="43">
        <v>1</v>
      </c>
      <c r="L87" s="44">
        <v>0.52</v>
      </c>
      <c r="M87" s="46">
        <f t="shared" si="7"/>
        <v>0.52</v>
      </c>
      <c r="N87" s="45" t="s">
        <v>12</v>
      </c>
      <c r="O87" s="46">
        <f t="shared" si="9"/>
        <v>0</v>
      </c>
      <c r="P87" s="45" t="s">
        <v>12</v>
      </c>
      <c r="Q87" s="46">
        <f t="shared" si="10"/>
        <v>0</v>
      </c>
      <c r="R87" s="45" t="s">
        <v>12</v>
      </c>
      <c r="S87" s="46">
        <f t="shared" si="11"/>
        <v>0</v>
      </c>
      <c r="T87" s="46">
        <f t="shared" si="8"/>
        <v>0.52</v>
      </c>
      <c r="U87" s="47">
        <v>2049.84</v>
      </c>
      <c r="V87" s="48">
        <v>0</v>
      </c>
      <c r="W87" s="49">
        <v>0</v>
      </c>
      <c r="X87" s="49">
        <v>0</v>
      </c>
      <c r="Y87" s="46">
        <v>0</v>
      </c>
      <c r="Z87" s="49">
        <v>0</v>
      </c>
      <c r="AA87" s="46">
        <v>0</v>
      </c>
      <c r="AB87" s="49">
        <v>0</v>
      </c>
      <c r="AC87" s="49">
        <v>0</v>
      </c>
      <c r="AD87" s="49">
        <v>0</v>
      </c>
      <c r="AE87" s="50">
        <v>0</v>
      </c>
      <c r="AF87" s="51">
        <v>3.5000000000000003E-2</v>
      </c>
      <c r="AG87" s="52">
        <v>197.62717156927943</v>
      </c>
      <c r="AH87" s="52">
        <f t="shared" si="12"/>
        <v>2247.4671715692793</v>
      </c>
    </row>
    <row r="88" spans="1:34" ht="12.75" x14ac:dyDescent="0.2">
      <c r="A88" s="40" t="s">
        <v>520</v>
      </c>
      <c r="B88" s="35" t="s">
        <v>533</v>
      </c>
      <c r="C88" s="38" t="s">
        <v>534</v>
      </c>
      <c r="D88" s="64" t="s">
        <v>535</v>
      </c>
      <c r="E88" s="38" t="s">
        <v>536</v>
      </c>
      <c r="F88" s="39">
        <v>4</v>
      </c>
      <c r="G88" s="36" t="s">
        <v>675</v>
      </c>
      <c r="H88" s="36" t="s">
        <v>730</v>
      </c>
      <c r="I88" s="41" t="s">
        <v>731</v>
      </c>
      <c r="J88" s="42">
        <v>601422</v>
      </c>
      <c r="K88" s="43">
        <v>1</v>
      </c>
      <c r="L88" s="44">
        <v>1</v>
      </c>
      <c r="M88" s="46">
        <f t="shared" si="7"/>
        <v>1</v>
      </c>
      <c r="N88" s="45" t="s">
        <v>12</v>
      </c>
      <c r="O88" s="46">
        <f t="shared" si="9"/>
        <v>0</v>
      </c>
      <c r="P88" s="45" t="s">
        <v>12</v>
      </c>
      <c r="Q88" s="46">
        <f t="shared" si="10"/>
        <v>0</v>
      </c>
      <c r="R88" s="45" t="s">
        <v>12</v>
      </c>
      <c r="S88" s="46">
        <f t="shared" si="11"/>
        <v>0</v>
      </c>
      <c r="T88" s="46">
        <f t="shared" si="8"/>
        <v>1</v>
      </c>
      <c r="U88" s="47">
        <v>3942</v>
      </c>
      <c r="V88" s="48">
        <v>419.03824667294884</v>
      </c>
      <c r="W88" s="49">
        <v>9.4791629390176482</v>
      </c>
      <c r="X88" s="49">
        <v>255</v>
      </c>
      <c r="Y88" s="46">
        <v>3</v>
      </c>
      <c r="Z88" s="49">
        <v>660.36588614666459</v>
      </c>
      <c r="AA88" s="46">
        <v>0</v>
      </c>
      <c r="AB88" s="49">
        <v>0</v>
      </c>
      <c r="AC88" s="49">
        <v>0</v>
      </c>
      <c r="AD88" s="49">
        <v>0</v>
      </c>
      <c r="AE88" s="50">
        <v>148</v>
      </c>
      <c r="AF88" s="51">
        <v>3.5000000000000003E-2</v>
      </c>
      <c r="AG88" s="52">
        <v>197.62717156927943</v>
      </c>
      <c r="AH88" s="52">
        <f t="shared" si="12"/>
        <v>5483.5104673279102</v>
      </c>
    </row>
    <row r="89" spans="1:34" ht="12.75" customHeight="1" x14ac:dyDescent="0.2">
      <c r="A89" s="40" t="s">
        <v>517</v>
      </c>
      <c r="B89" s="53" t="s">
        <v>515</v>
      </c>
      <c r="C89" s="40" t="s">
        <v>516</v>
      </c>
      <c r="D89" s="37" t="s">
        <v>577</v>
      </c>
      <c r="E89" s="40" t="s">
        <v>576</v>
      </c>
      <c r="F89" s="39">
        <v>4</v>
      </c>
      <c r="G89" s="40" t="s">
        <v>165</v>
      </c>
      <c r="H89" s="40" t="s">
        <v>518</v>
      </c>
      <c r="I89" s="41" t="s">
        <v>519</v>
      </c>
      <c r="J89" s="53">
        <v>803410</v>
      </c>
      <c r="K89" s="43">
        <v>1</v>
      </c>
      <c r="L89" s="44">
        <v>1</v>
      </c>
      <c r="M89" s="46">
        <f t="shared" si="7"/>
        <v>1</v>
      </c>
      <c r="N89" s="45" t="s">
        <v>12</v>
      </c>
      <c r="O89" s="46">
        <f t="shared" si="9"/>
        <v>0</v>
      </c>
      <c r="P89" s="45" t="s">
        <v>12</v>
      </c>
      <c r="Q89" s="46">
        <f t="shared" si="10"/>
        <v>0</v>
      </c>
      <c r="R89" s="45" t="s">
        <v>12</v>
      </c>
      <c r="S89" s="46">
        <f t="shared" si="11"/>
        <v>0</v>
      </c>
      <c r="T89" s="46">
        <f t="shared" si="8"/>
        <v>1</v>
      </c>
      <c r="U89" s="47">
        <v>3942</v>
      </c>
      <c r="V89" s="48">
        <v>159.04850516304239</v>
      </c>
      <c r="W89" s="49">
        <v>1.184895367377206</v>
      </c>
      <c r="X89" s="49">
        <v>63.75</v>
      </c>
      <c r="Y89" s="46">
        <v>0.75</v>
      </c>
      <c r="Z89" s="49">
        <v>0</v>
      </c>
      <c r="AA89" s="46">
        <v>0</v>
      </c>
      <c r="AB89" s="49">
        <v>0</v>
      </c>
      <c r="AC89" s="49">
        <v>0</v>
      </c>
      <c r="AD89" s="49">
        <v>0</v>
      </c>
      <c r="AE89" s="50">
        <v>67</v>
      </c>
      <c r="AF89" s="51">
        <v>3.5000000000000003E-2</v>
      </c>
      <c r="AG89" s="52">
        <v>197.62717156927943</v>
      </c>
      <c r="AH89" s="52">
        <f t="shared" si="12"/>
        <v>4363.6105720996984</v>
      </c>
    </row>
    <row r="90" spans="1:34" ht="12.75" customHeight="1" x14ac:dyDescent="0.2">
      <c r="A90" s="54" t="s">
        <v>877</v>
      </c>
      <c r="B90" s="35" t="s">
        <v>442</v>
      </c>
      <c r="C90" s="40" t="s">
        <v>732</v>
      </c>
      <c r="D90" s="37" t="s">
        <v>309</v>
      </c>
      <c r="E90" s="40" t="s">
        <v>310</v>
      </c>
      <c r="F90" s="39">
        <v>4</v>
      </c>
      <c r="G90" s="40" t="s">
        <v>684</v>
      </c>
      <c r="H90" s="40" t="s">
        <v>444</v>
      </c>
      <c r="I90" s="41" t="s">
        <v>733</v>
      </c>
      <c r="J90" s="53">
        <v>404415</v>
      </c>
      <c r="K90" s="43">
        <v>2</v>
      </c>
      <c r="L90" s="44">
        <v>0.2</v>
      </c>
      <c r="M90" s="46">
        <f t="shared" si="7"/>
        <v>0.4</v>
      </c>
      <c r="N90" s="45" t="s">
        <v>12</v>
      </c>
      <c r="O90" s="46">
        <f t="shared" si="9"/>
        <v>0</v>
      </c>
      <c r="P90" s="45" t="s">
        <v>12</v>
      </c>
      <c r="Q90" s="46">
        <f t="shared" si="10"/>
        <v>0</v>
      </c>
      <c r="R90" s="45" t="s">
        <v>12</v>
      </c>
      <c r="S90" s="46">
        <f t="shared" si="11"/>
        <v>0</v>
      </c>
      <c r="T90" s="46">
        <f t="shared" si="8"/>
        <v>0.4</v>
      </c>
      <c r="U90" s="47">
        <v>1576.8000000000002</v>
      </c>
      <c r="V90" s="48">
        <v>8812.8014823120557</v>
      </c>
      <c r="W90" s="49">
        <v>0</v>
      </c>
      <c r="X90" s="49">
        <v>0</v>
      </c>
      <c r="Y90" s="46">
        <v>0</v>
      </c>
      <c r="Z90" s="49">
        <v>4.2182275078628546</v>
      </c>
      <c r="AA90" s="46">
        <v>0</v>
      </c>
      <c r="AB90" s="49">
        <v>0</v>
      </c>
      <c r="AC90" s="49">
        <v>0</v>
      </c>
      <c r="AD90" s="49">
        <v>0</v>
      </c>
      <c r="AE90" s="50">
        <v>19778</v>
      </c>
      <c r="AF90" s="51">
        <v>0.75</v>
      </c>
      <c r="AG90" s="52">
        <v>4234.8679621988449</v>
      </c>
      <c r="AH90" s="52">
        <f t="shared" si="12"/>
        <v>14628.687672018765</v>
      </c>
    </row>
    <row r="91" spans="1:34" ht="12.75" customHeight="1" x14ac:dyDescent="0.2">
      <c r="A91" s="54" t="s">
        <v>877</v>
      </c>
      <c r="B91" s="53" t="s">
        <v>435</v>
      </c>
      <c r="C91" s="40" t="s">
        <v>443</v>
      </c>
      <c r="D91" s="37" t="s">
        <v>309</v>
      </c>
      <c r="E91" s="40" t="s">
        <v>310</v>
      </c>
      <c r="F91" s="39">
        <v>4</v>
      </c>
      <c r="G91" s="40" t="s">
        <v>251</v>
      </c>
      <c r="H91" s="40" t="s">
        <v>437</v>
      </c>
      <c r="I91" s="41" t="s">
        <v>438</v>
      </c>
      <c r="J91" s="53">
        <v>406600</v>
      </c>
      <c r="K91" s="43">
        <v>2</v>
      </c>
      <c r="L91" s="44">
        <v>0.2</v>
      </c>
      <c r="M91" s="46">
        <f t="shared" si="7"/>
        <v>0.4</v>
      </c>
      <c r="N91" s="45" t="s">
        <v>12</v>
      </c>
      <c r="O91" s="46">
        <f t="shared" si="9"/>
        <v>0</v>
      </c>
      <c r="P91" s="45" t="s">
        <v>12</v>
      </c>
      <c r="Q91" s="46">
        <f t="shared" si="10"/>
        <v>0</v>
      </c>
      <c r="R91" s="45" t="s">
        <v>12</v>
      </c>
      <c r="S91" s="46">
        <f t="shared" si="11"/>
        <v>0</v>
      </c>
      <c r="T91" s="46">
        <f t="shared" si="8"/>
        <v>0.4</v>
      </c>
      <c r="U91" s="47">
        <v>1576.8000000000002</v>
      </c>
      <c r="V91" s="48">
        <v>2277.9020990143099</v>
      </c>
      <c r="W91" s="49">
        <v>1.184895367377206</v>
      </c>
      <c r="X91" s="49">
        <v>0</v>
      </c>
      <c r="Y91" s="46">
        <v>0</v>
      </c>
      <c r="Z91" s="49">
        <v>0</v>
      </c>
      <c r="AA91" s="46">
        <v>0</v>
      </c>
      <c r="AB91" s="49">
        <v>0</v>
      </c>
      <c r="AC91" s="49">
        <v>0</v>
      </c>
      <c r="AD91" s="49">
        <v>0</v>
      </c>
      <c r="AE91" s="50">
        <v>5269</v>
      </c>
      <c r="AF91" s="51">
        <v>0.25</v>
      </c>
      <c r="AG91" s="52">
        <v>1411.6226540662815</v>
      </c>
      <c r="AH91" s="52">
        <f t="shared" si="12"/>
        <v>5267.5096484479691</v>
      </c>
    </row>
    <row r="92" spans="1:34" ht="25.5" customHeight="1" x14ac:dyDescent="0.2">
      <c r="A92" s="54" t="s">
        <v>877</v>
      </c>
      <c r="B92" s="53" t="s">
        <v>439</v>
      </c>
      <c r="C92" s="40" t="s">
        <v>443</v>
      </c>
      <c r="D92" s="37" t="s">
        <v>309</v>
      </c>
      <c r="E92" s="40" t="s">
        <v>310</v>
      </c>
      <c r="F92" s="39">
        <v>4</v>
      </c>
      <c r="G92" s="40" t="s">
        <v>251</v>
      </c>
      <c r="H92" s="40" t="s">
        <v>441</v>
      </c>
      <c r="I92" s="41" t="s">
        <v>734</v>
      </c>
      <c r="J92" s="40">
        <v>407650</v>
      </c>
      <c r="K92" s="43">
        <v>2</v>
      </c>
      <c r="L92" s="44">
        <v>0.6</v>
      </c>
      <c r="M92" s="46">
        <f t="shared" si="7"/>
        <v>1.2</v>
      </c>
      <c r="N92" s="45" t="s">
        <v>12</v>
      </c>
      <c r="O92" s="46">
        <f t="shared" si="9"/>
        <v>0</v>
      </c>
      <c r="P92" s="45" t="s">
        <v>12</v>
      </c>
      <c r="Q92" s="46">
        <f t="shared" si="10"/>
        <v>0</v>
      </c>
      <c r="R92" s="45" t="s">
        <v>12</v>
      </c>
      <c r="S92" s="46">
        <f t="shared" si="11"/>
        <v>0</v>
      </c>
      <c r="T92" s="46">
        <f t="shared" si="8"/>
        <v>1.2</v>
      </c>
      <c r="U92" s="47">
        <v>4730.3999999999996</v>
      </c>
      <c r="V92" s="48">
        <v>8036.5765271432483</v>
      </c>
      <c r="W92" s="49">
        <v>14.218744408526474</v>
      </c>
      <c r="X92" s="49">
        <v>170</v>
      </c>
      <c r="Y92" s="46">
        <v>2</v>
      </c>
      <c r="Z92" s="49">
        <v>0</v>
      </c>
      <c r="AA92" s="46">
        <v>0</v>
      </c>
      <c r="AB92" s="49">
        <v>0</v>
      </c>
      <c r="AC92" s="49">
        <v>0</v>
      </c>
      <c r="AD92" s="49">
        <v>0</v>
      </c>
      <c r="AE92" s="50">
        <v>16199</v>
      </c>
      <c r="AF92" s="51">
        <v>0.75</v>
      </c>
      <c r="AG92" s="52">
        <v>4234.8679621988449</v>
      </c>
      <c r="AH92" s="52">
        <f t="shared" si="12"/>
        <v>17186.063233750618</v>
      </c>
    </row>
    <row r="93" spans="1:34" ht="12.75" customHeight="1" x14ac:dyDescent="0.2">
      <c r="A93" s="54" t="s">
        <v>877</v>
      </c>
      <c r="B93" s="53" t="s">
        <v>439</v>
      </c>
      <c r="C93" s="40" t="s">
        <v>436</v>
      </c>
      <c r="D93" s="37" t="s">
        <v>309</v>
      </c>
      <c r="E93" s="40" t="s">
        <v>310</v>
      </c>
      <c r="F93" s="39">
        <v>4</v>
      </c>
      <c r="G93" s="40" t="s">
        <v>251</v>
      </c>
      <c r="H93" s="40" t="s">
        <v>441</v>
      </c>
      <c r="I93" s="41" t="s">
        <v>734</v>
      </c>
      <c r="J93" s="40">
        <v>407650</v>
      </c>
      <c r="K93" s="43">
        <v>0</v>
      </c>
      <c r="L93" s="44">
        <v>1</v>
      </c>
      <c r="M93" s="46">
        <f t="shared" si="7"/>
        <v>0</v>
      </c>
      <c r="N93" s="45" t="s">
        <v>12</v>
      </c>
      <c r="O93" s="46">
        <f t="shared" si="9"/>
        <v>0</v>
      </c>
      <c r="P93" s="45" t="s">
        <v>12</v>
      </c>
      <c r="Q93" s="46">
        <f t="shared" si="10"/>
        <v>0</v>
      </c>
      <c r="R93" s="45" t="s">
        <v>81</v>
      </c>
      <c r="S93" s="46">
        <v>2</v>
      </c>
      <c r="T93" s="46">
        <f t="shared" si="8"/>
        <v>2</v>
      </c>
      <c r="U93" s="47">
        <v>7884</v>
      </c>
      <c r="V93" s="48">
        <v>0</v>
      </c>
      <c r="W93" s="49">
        <v>0</v>
      </c>
      <c r="X93" s="49">
        <v>170</v>
      </c>
      <c r="Y93" s="46">
        <v>2</v>
      </c>
      <c r="Z93" s="49">
        <v>0</v>
      </c>
      <c r="AA93" s="46">
        <v>0</v>
      </c>
      <c r="AB93" s="49">
        <v>0</v>
      </c>
      <c r="AC93" s="49">
        <v>0</v>
      </c>
      <c r="AD93" s="49">
        <v>0</v>
      </c>
      <c r="AE93" s="50">
        <v>0</v>
      </c>
      <c r="AF93" s="51">
        <v>3.5000000000000003E-2</v>
      </c>
      <c r="AG93" s="52">
        <v>197.62717156927943</v>
      </c>
      <c r="AH93" s="52">
        <f t="shared" si="12"/>
        <v>8251.6271715692801</v>
      </c>
    </row>
    <row r="94" spans="1:34" ht="12.75" customHeight="1" x14ac:dyDescent="0.2">
      <c r="A94" s="54" t="s">
        <v>877</v>
      </c>
      <c r="B94" s="53" t="s">
        <v>735</v>
      </c>
      <c r="C94" s="40" t="s">
        <v>440</v>
      </c>
      <c r="D94" s="37" t="s">
        <v>309</v>
      </c>
      <c r="E94" s="40" t="s">
        <v>310</v>
      </c>
      <c r="F94" s="39">
        <v>4</v>
      </c>
      <c r="G94" s="40" t="s">
        <v>251</v>
      </c>
      <c r="H94" s="40" t="s">
        <v>441</v>
      </c>
      <c r="I94" s="41" t="s">
        <v>736</v>
      </c>
      <c r="J94" s="40">
        <v>408230</v>
      </c>
      <c r="K94" s="43">
        <v>0</v>
      </c>
      <c r="L94" s="44">
        <v>1</v>
      </c>
      <c r="M94" s="46">
        <f t="shared" si="7"/>
        <v>0</v>
      </c>
      <c r="N94" s="45" t="s">
        <v>12</v>
      </c>
      <c r="O94" s="46">
        <f t="shared" si="9"/>
        <v>0</v>
      </c>
      <c r="P94" s="45" t="s">
        <v>12</v>
      </c>
      <c r="Q94" s="46">
        <f t="shared" si="10"/>
        <v>0</v>
      </c>
      <c r="R94" s="45" t="s">
        <v>81</v>
      </c>
      <c r="S94" s="46">
        <v>2</v>
      </c>
      <c r="T94" s="46">
        <f t="shared" si="8"/>
        <v>2</v>
      </c>
      <c r="U94" s="47">
        <v>7884</v>
      </c>
      <c r="V94" s="48">
        <v>0</v>
      </c>
      <c r="W94" s="49">
        <v>0</v>
      </c>
      <c r="X94" s="49">
        <v>0</v>
      </c>
      <c r="Y94" s="46">
        <v>0</v>
      </c>
      <c r="Z94" s="49">
        <v>0</v>
      </c>
      <c r="AA94" s="46">
        <v>0</v>
      </c>
      <c r="AB94" s="49">
        <v>0</v>
      </c>
      <c r="AC94" s="49">
        <v>0</v>
      </c>
      <c r="AD94" s="49">
        <v>0</v>
      </c>
      <c r="AE94" s="50">
        <v>0</v>
      </c>
      <c r="AF94" s="51">
        <v>3.5000000000000003E-2</v>
      </c>
      <c r="AG94" s="52">
        <v>197.62717156927943</v>
      </c>
      <c r="AH94" s="52">
        <f t="shared" si="12"/>
        <v>8081.6271715692792</v>
      </c>
    </row>
    <row r="95" spans="1:34" ht="12.75" customHeight="1" x14ac:dyDescent="0.2">
      <c r="A95" s="40" t="s">
        <v>71</v>
      </c>
      <c r="B95" s="35" t="s">
        <v>112</v>
      </c>
      <c r="C95" s="40" t="s">
        <v>113</v>
      </c>
      <c r="D95" s="37" t="s">
        <v>309</v>
      </c>
      <c r="E95" s="40" t="s">
        <v>737</v>
      </c>
      <c r="F95" s="39">
        <v>4</v>
      </c>
      <c r="G95" s="40" t="s">
        <v>701</v>
      </c>
      <c r="H95" s="40" t="s">
        <v>114</v>
      </c>
      <c r="I95" s="41" t="s">
        <v>703</v>
      </c>
      <c r="J95" s="40" t="s">
        <v>115</v>
      </c>
      <c r="K95" s="43">
        <v>1</v>
      </c>
      <c r="L95" s="44">
        <v>1</v>
      </c>
      <c r="M95" s="46">
        <f t="shared" si="7"/>
        <v>1</v>
      </c>
      <c r="N95" s="45" t="s">
        <v>81</v>
      </c>
      <c r="O95" s="46">
        <f t="shared" si="9"/>
        <v>1</v>
      </c>
      <c r="P95" s="45" t="s">
        <v>12</v>
      </c>
      <c r="Q95" s="46">
        <f t="shared" si="10"/>
        <v>0</v>
      </c>
      <c r="R95" s="45" t="s">
        <v>12</v>
      </c>
      <c r="S95" s="46">
        <f t="shared" si="11"/>
        <v>0</v>
      </c>
      <c r="T95" s="46">
        <f t="shared" si="8"/>
        <v>2</v>
      </c>
      <c r="U95" s="47">
        <v>7884</v>
      </c>
      <c r="V95" s="48">
        <v>10260.89765764476</v>
      </c>
      <c r="W95" s="49">
        <v>24.882802714921329</v>
      </c>
      <c r="X95" s="49">
        <v>0</v>
      </c>
      <c r="Y95" s="46">
        <v>0</v>
      </c>
      <c r="Z95" s="49">
        <v>0</v>
      </c>
      <c r="AA95" s="46">
        <v>0</v>
      </c>
      <c r="AB95" s="49">
        <v>0</v>
      </c>
      <c r="AC95" s="49">
        <v>0</v>
      </c>
      <c r="AD95" s="49">
        <v>0</v>
      </c>
      <c r="AE95" s="50">
        <v>13323</v>
      </c>
      <c r="AF95" s="51">
        <v>0.5</v>
      </c>
      <c r="AG95" s="52">
        <v>2823.245308132563</v>
      </c>
      <c r="AH95" s="52">
        <f t="shared" si="12"/>
        <v>20993.025768492244</v>
      </c>
    </row>
    <row r="96" spans="1:34" ht="12.75" customHeight="1" x14ac:dyDescent="0.2">
      <c r="A96" s="40" t="s">
        <v>877</v>
      </c>
      <c r="B96" s="35" t="s">
        <v>404</v>
      </c>
      <c r="C96" s="40" t="s">
        <v>308</v>
      </c>
      <c r="D96" s="37" t="s">
        <v>309</v>
      </c>
      <c r="E96" s="40" t="s">
        <v>738</v>
      </c>
      <c r="F96" s="39">
        <v>4</v>
      </c>
      <c r="G96" s="40" t="s">
        <v>256</v>
      </c>
      <c r="H96" s="40" t="s">
        <v>405</v>
      </c>
      <c r="I96" s="41" t="s">
        <v>739</v>
      </c>
      <c r="J96" s="40" t="s">
        <v>618</v>
      </c>
      <c r="K96" s="43">
        <v>1</v>
      </c>
      <c r="L96" s="44">
        <v>0.5</v>
      </c>
      <c r="M96" s="46">
        <f t="shared" si="7"/>
        <v>0.5</v>
      </c>
      <c r="N96" s="45" t="s">
        <v>12</v>
      </c>
      <c r="O96" s="46">
        <f t="shared" si="9"/>
        <v>0</v>
      </c>
      <c r="P96" s="45" t="s">
        <v>12</v>
      </c>
      <c r="Q96" s="46">
        <f t="shared" si="10"/>
        <v>0</v>
      </c>
      <c r="R96" s="45" t="s">
        <v>12</v>
      </c>
      <c r="S96" s="46">
        <f t="shared" si="11"/>
        <v>0</v>
      </c>
      <c r="T96" s="46">
        <f t="shared" si="8"/>
        <v>0.5</v>
      </c>
      <c r="U96" s="47">
        <v>1971</v>
      </c>
      <c r="V96" s="48">
        <v>0</v>
      </c>
      <c r="W96" s="49">
        <v>0</v>
      </c>
      <c r="X96" s="49">
        <v>0</v>
      </c>
      <c r="Y96" s="46">
        <v>0</v>
      </c>
      <c r="Z96" s="49">
        <v>0</v>
      </c>
      <c r="AA96" s="46">
        <v>0</v>
      </c>
      <c r="AB96" s="49">
        <v>0</v>
      </c>
      <c r="AC96" s="49">
        <v>0</v>
      </c>
      <c r="AD96" s="49">
        <v>0</v>
      </c>
      <c r="AE96" s="50">
        <v>0</v>
      </c>
      <c r="AF96" s="51">
        <v>3.5000000000000003E-2</v>
      </c>
      <c r="AG96" s="52">
        <v>197.62717156927943</v>
      </c>
      <c r="AH96" s="52">
        <f t="shared" si="12"/>
        <v>2168.6271715692792</v>
      </c>
    </row>
    <row r="97" spans="1:34" ht="12.75" customHeight="1" x14ac:dyDescent="0.2">
      <c r="A97" s="54" t="s">
        <v>877</v>
      </c>
      <c r="B97" s="35" t="s">
        <v>406</v>
      </c>
      <c r="C97" s="40" t="s">
        <v>308</v>
      </c>
      <c r="D97" s="37" t="s">
        <v>309</v>
      </c>
      <c r="E97" s="40" t="s">
        <v>310</v>
      </c>
      <c r="F97" s="39">
        <v>4</v>
      </c>
      <c r="G97" s="40" t="s">
        <v>684</v>
      </c>
      <c r="H97" s="40" t="s">
        <v>407</v>
      </c>
      <c r="I97" s="41" t="s">
        <v>740</v>
      </c>
      <c r="J97" s="40" t="s">
        <v>741</v>
      </c>
      <c r="K97" s="43">
        <v>1</v>
      </c>
      <c r="L97" s="44">
        <v>0.5</v>
      </c>
      <c r="M97" s="46">
        <f t="shared" si="7"/>
        <v>0.5</v>
      </c>
      <c r="N97" s="45" t="s">
        <v>12</v>
      </c>
      <c r="O97" s="46">
        <f t="shared" si="9"/>
        <v>0</v>
      </c>
      <c r="P97" s="45" t="s">
        <v>12</v>
      </c>
      <c r="Q97" s="46">
        <f t="shared" si="10"/>
        <v>0</v>
      </c>
      <c r="R97" s="45" t="s">
        <v>12</v>
      </c>
      <c r="S97" s="46">
        <f t="shared" si="11"/>
        <v>0</v>
      </c>
      <c r="T97" s="46">
        <f t="shared" si="8"/>
        <v>0.5</v>
      </c>
      <c r="U97" s="47">
        <v>1971</v>
      </c>
      <c r="V97" s="48">
        <v>257.2170863502439</v>
      </c>
      <c r="W97" s="49">
        <v>2.369790734754412</v>
      </c>
      <c r="X97" s="49">
        <v>0</v>
      </c>
      <c r="Y97" s="46">
        <v>0</v>
      </c>
      <c r="Z97" s="49">
        <v>0</v>
      </c>
      <c r="AA97" s="46">
        <v>0</v>
      </c>
      <c r="AB97" s="49">
        <v>0</v>
      </c>
      <c r="AC97" s="49">
        <v>0</v>
      </c>
      <c r="AD97" s="49">
        <v>0</v>
      </c>
      <c r="AE97" s="50">
        <v>531</v>
      </c>
      <c r="AF97" s="51">
        <v>0.05</v>
      </c>
      <c r="AG97" s="52">
        <v>282.32453081325633</v>
      </c>
      <c r="AH97" s="52">
        <f t="shared" si="12"/>
        <v>2512.9114078982548</v>
      </c>
    </row>
    <row r="98" spans="1:34" ht="12.75" customHeight="1" x14ac:dyDescent="0.2">
      <c r="A98" s="40" t="s">
        <v>208</v>
      </c>
      <c r="B98" s="53" t="s">
        <v>236</v>
      </c>
      <c r="C98" s="40" t="s">
        <v>237</v>
      </c>
      <c r="D98" s="37" t="s">
        <v>238</v>
      </c>
      <c r="E98" s="40" t="s">
        <v>239</v>
      </c>
      <c r="F98" s="39">
        <v>4</v>
      </c>
      <c r="G98" s="40" t="s">
        <v>165</v>
      </c>
      <c r="H98" s="40" t="s">
        <v>240</v>
      </c>
      <c r="I98" s="41" t="s">
        <v>241</v>
      </c>
      <c r="J98" s="53">
        <v>903200</v>
      </c>
      <c r="K98" s="43">
        <v>1</v>
      </c>
      <c r="L98" s="44">
        <v>1</v>
      </c>
      <c r="M98" s="46">
        <f t="shared" si="7"/>
        <v>1</v>
      </c>
      <c r="N98" s="45" t="s">
        <v>12</v>
      </c>
      <c r="O98" s="46">
        <f t="shared" si="9"/>
        <v>0</v>
      </c>
      <c r="P98" s="45" t="s">
        <v>12</v>
      </c>
      <c r="Q98" s="46">
        <f t="shared" si="10"/>
        <v>0</v>
      </c>
      <c r="R98" s="45" t="s">
        <v>12</v>
      </c>
      <c r="S98" s="46">
        <f t="shared" si="11"/>
        <v>0</v>
      </c>
      <c r="T98" s="46">
        <f t="shared" si="8"/>
        <v>1</v>
      </c>
      <c r="U98" s="47">
        <v>3942</v>
      </c>
      <c r="V98" s="48">
        <v>47562.162155714337</v>
      </c>
      <c r="W98" s="49">
        <v>133.8931765136243</v>
      </c>
      <c r="X98" s="49">
        <v>127.5</v>
      </c>
      <c r="Y98" s="46">
        <v>1.5</v>
      </c>
      <c r="Z98" s="49">
        <v>30.025248609338401</v>
      </c>
      <c r="AA98" s="46">
        <v>0</v>
      </c>
      <c r="AB98" s="49">
        <v>1948.1220203658856</v>
      </c>
      <c r="AC98" s="49">
        <v>0</v>
      </c>
      <c r="AD98" s="49">
        <v>0</v>
      </c>
      <c r="AE98" s="50">
        <v>98122</v>
      </c>
      <c r="AF98" s="51">
        <v>1.5</v>
      </c>
      <c r="AG98" s="52">
        <v>8469.7359243976898</v>
      </c>
      <c r="AH98" s="52">
        <f t="shared" si="12"/>
        <v>62213.438525600868</v>
      </c>
    </row>
    <row r="99" spans="1:34" ht="12.75" customHeight="1" x14ac:dyDescent="0.2">
      <c r="A99" s="54" t="s">
        <v>877</v>
      </c>
      <c r="B99" s="53" t="s">
        <v>447</v>
      </c>
      <c r="C99" s="40" t="s">
        <v>448</v>
      </c>
      <c r="D99" s="37" t="s">
        <v>742</v>
      </c>
      <c r="E99" s="40" t="s">
        <v>449</v>
      </c>
      <c r="F99" s="39">
        <v>4</v>
      </c>
      <c r="G99" s="40" t="s">
        <v>251</v>
      </c>
      <c r="H99" s="40" t="s">
        <v>450</v>
      </c>
      <c r="I99" s="41" t="s">
        <v>451</v>
      </c>
      <c r="J99" s="53">
        <v>407600</v>
      </c>
      <c r="K99" s="43">
        <v>2</v>
      </c>
      <c r="L99" s="44">
        <v>1</v>
      </c>
      <c r="M99" s="46">
        <f t="shared" si="7"/>
        <v>2</v>
      </c>
      <c r="N99" s="45" t="s">
        <v>12</v>
      </c>
      <c r="O99" s="46">
        <f t="shared" si="9"/>
        <v>0</v>
      </c>
      <c r="P99" s="45" t="s">
        <v>12</v>
      </c>
      <c r="Q99" s="46">
        <f t="shared" si="10"/>
        <v>0</v>
      </c>
      <c r="R99" s="45" t="s">
        <v>12</v>
      </c>
      <c r="S99" s="46">
        <f t="shared" si="11"/>
        <v>0</v>
      </c>
      <c r="T99" s="46">
        <f t="shared" si="8"/>
        <v>2</v>
      </c>
      <c r="U99" s="47">
        <v>7884</v>
      </c>
      <c r="V99" s="48">
        <v>3637.0837259790292</v>
      </c>
      <c r="W99" s="49">
        <v>4.7395814695088241</v>
      </c>
      <c r="X99" s="49">
        <v>0</v>
      </c>
      <c r="Y99" s="46">
        <v>0</v>
      </c>
      <c r="Z99" s="49">
        <v>0</v>
      </c>
      <c r="AA99" s="46">
        <v>0</v>
      </c>
      <c r="AB99" s="49">
        <v>0</v>
      </c>
      <c r="AC99" s="49">
        <v>0</v>
      </c>
      <c r="AD99" s="49">
        <v>0</v>
      </c>
      <c r="AE99" s="50">
        <v>7464</v>
      </c>
      <c r="AF99" s="51">
        <v>0.25</v>
      </c>
      <c r="AG99" s="52">
        <v>1411.6226540662815</v>
      </c>
      <c r="AH99" s="52">
        <f t="shared" si="12"/>
        <v>12937.445961514819</v>
      </c>
    </row>
    <row r="100" spans="1:34" ht="12.75" customHeight="1" x14ac:dyDescent="0.2">
      <c r="A100" s="40" t="s">
        <v>877</v>
      </c>
      <c r="B100" s="53" t="s">
        <v>447</v>
      </c>
      <c r="C100" s="40" t="s">
        <v>452</v>
      </c>
      <c r="D100" s="37" t="s">
        <v>742</v>
      </c>
      <c r="E100" s="40" t="s">
        <v>449</v>
      </c>
      <c r="F100" s="39">
        <v>4</v>
      </c>
      <c r="G100" s="40" t="s">
        <v>251</v>
      </c>
      <c r="H100" s="40" t="s">
        <v>450</v>
      </c>
      <c r="I100" s="41" t="s">
        <v>451</v>
      </c>
      <c r="J100" s="53">
        <v>407600</v>
      </c>
      <c r="K100" s="43">
        <v>0</v>
      </c>
      <c r="L100" s="44">
        <v>1</v>
      </c>
      <c r="M100" s="46">
        <f t="shared" si="7"/>
        <v>0</v>
      </c>
      <c r="N100" s="45" t="s">
        <v>12</v>
      </c>
      <c r="O100" s="46">
        <f t="shared" si="9"/>
        <v>0</v>
      </c>
      <c r="P100" s="45" t="s">
        <v>12</v>
      </c>
      <c r="Q100" s="46">
        <f t="shared" si="10"/>
        <v>0</v>
      </c>
      <c r="R100" s="45" t="s">
        <v>81</v>
      </c>
      <c r="S100" s="46">
        <v>2</v>
      </c>
      <c r="T100" s="46">
        <f t="shared" si="8"/>
        <v>2</v>
      </c>
      <c r="U100" s="47">
        <v>7884</v>
      </c>
      <c r="V100" s="48">
        <v>0</v>
      </c>
      <c r="W100" s="49">
        <v>0</v>
      </c>
      <c r="X100" s="49">
        <v>0</v>
      </c>
      <c r="Y100" s="46">
        <v>0</v>
      </c>
      <c r="Z100" s="49">
        <v>0</v>
      </c>
      <c r="AA100" s="46">
        <v>0</v>
      </c>
      <c r="AB100" s="49">
        <v>0</v>
      </c>
      <c r="AC100" s="49">
        <v>0</v>
      </c>
      <c r="AD100" s="49">
        <v>0</v>
      </c>
      <c r="AE100" s="50">
        <v>0</v>
      </c>
      <c r="AF100" s="51">
        <v>3.5000000000000003E-2</v>
      </c>
      <c r="AG100" s="52">
        <v>197.62717156927943</v>
      </c>
      <c r="AH100" s="52">
        <f t="shared" si="12"/>
        <v>8081.6271715692792</v>
      </c>
    </row>
    <row r="101" spans="1:34" ht="25.5" customHeight="1" x14ac:dyDescent="0.2">
      <c r="A101" s="54" t="s">
        <v>877</v>
      </c>
      <c r="B101" s="53" t="s">
        <v>743</v>
      </c>
      <c r="C101" s="40" t="s">
        <v>453</v>
      </c>
      <c r="D101" s="37" t="s">
        <v>742</v>
      </c>
      <c r="E101" s="40" t="s">
        <v>449</v>
      </c>
      <c r="F101" s="39">
        <v>4</v>
      </c>
      <c r="G101" s="40" t="s">
        <v>251</v>
      </c>
      <c r="H101" s="40" t="s">
        <v>450</v>
      </c>
      <c r="I101" s="41" t="s">
        <v>736</v>
      </c>
      <c r="J101" s="40">
        <v>408235</v>
      </c>
      <c r="K101" s="43">
        <v>0</v>
      </c>
      <c r="L101" s="44">
        <v>1</v>
      </c>
      <c r="M101" s="46">
        <f t="shared" si="7"/>
        <v>0</v>
      </c>
      <c r="N101" s="45" t="s">
        <v>12</v>
      </c>
      <c r="O101" s="46">
        <f t="shared" si="9"/>
        <v>0</v>
      </c>
      <c r="P101" s="45" t="s">
        <v>12</v>
      </c>
      <c r="Q101" s="46">
        <f t="shared" si="10"/>
        <v>0</v>
      </c>
      <c r="R101" s="45" t="s">
        <v>81</v>
      </c>
      <c r="S101" s="46">
        <v>2</v>
      </c>
      <c r="T101" s="46">
        <f t="shared" si="8"/>
        <v>2</v>
      </c>
      <c r="U101" s="47">
        <v>7884</v>
      </c>
      <c r="V101" s="48">
        <v>0</v>
      </c>
      <c r="W101" s="49">
        <v>0</v>
      </c>
      <c r="X101" s="49">
        <v>0</v>
      </c>
      <c r="Y101" s="46">
        <v>0</v>
      </c>
      <c r="Z101" s="49">
        <v>0</v>
      </c>
      <c r="AA101" s="46">
        <v>0</v>
      </c>
      <c r="AB101" s="49">
        <v>0</v>
      </c>
      <c r="AC101" s="49">
        <v>0</v>
      </c>
      <c r="AD101" s="49">
        <v>0</v>
      </c>
      <c r="AE101" s="50">
        <v>0</v>
      </c>
      <c r="AF101" s="51">
        <v>3.5000000000000003E-2</v>
      </c>
      <c r="AG101" s="52">
        <v>197.62717156927943</v>
      </c>
      <c r="AH101" s="52">
        <f t="shared" si="12"/>
        <v>8081.6271715692792</v>
      </c>
    </row>
    <row r="102" spans="1:34" ht="12.75" customHeight="1" x14ac:dyDescent="0.2">
      <c r="A102" s="40" t="s">
        <v>520</v>
      </c>
      <c r="B102" s="35" t="s">
        <v>744</v>
      </c>
      <c r="C102" s="36" t="s">
        <v>745</v>
      </c>
      <c r="D102" s="37" t="s">
        <v>746</v>
      </c>
      <c r="E102" s="38" t="s">
        <v>747</v>
      </c>
      <c r="F102" s="39">
        <v>4</v>
      </c>
      <c r="G102" s="36" t="s">
        <v>655</v>
      </c>
      <c r="H102" s="36" t="s">
        <v>656</v>
      </c>
      <c r="I102" s="41" t="s">
        <v>657</v>
      </c>
      <c r="J102" s="36">
        <v>601690</v>
      </c>
      <c r="K102" s="43">
        <v>1</v>
      </c>
      <c r="L102" s="44">
        <v>0.16669999999999999</v>
      </c>
      <c r="M102" s="46">
        <f t="shared" si="7"/>
        <v>0.16669999999999999</v>
      </c>
      <c r="N102" s="45" t="s">
        <v>12</v>
      </c>
      <c r="O102" s="46">
        <f t="shared" si="9"/>
        <v>0</v>
      </c>
      <c r="P102" s="45" t="s">
        <v>12</v>
      </c>
      <c r="Q102" s="46">
        <f t="shared" si="10"/>
        <v>0</v>
      </c>
      <c r="R102" s="45" t="s">
        <v>12</v>
      </c>
      <c r="S102" s="46">
        <f t="shared" si="11"/>
        <v>0</v>
      </c>
      <c r="T102" s="46">
        <f t="shared" si="8"/>
        <v>0.16669999999999999</v>
      </c>
      <c r="U102" s="47">
        <v>657.13139999999999</v>
      </c>
      <c r="V102" s="48">
        <v>0</v>
      </c>
      <c r="W102" s="49">
        <v>0</v>
      </c>
      <c r="X102" s="49">
        <v>0</v>
      </c>
      <c r="Y102" s="46">
        <v>0</v>
      </c>
      <c r="Z102" s="49">
        <v>0</v>
      </c>
      <c r="AA102" s="46">
        <v>0</v>
      </c>
      <c r="AB102" s="49">
        <v>0</v>
      </c>
      <c r="AC102" s="49">
        <v>0</v>
      </c>
      <c r="AD102" s="49">
        <v>0</v>
      </c>
      <c r="AE102" s="50">
        <v>0</v>
      </c>
      <c r="AF102" s="51">
        <v>3.5000000000000003E-2</v>
      </c>
      <c r="AG102" s="52">
        <v>197.62717156927943</v>
      </c>
      <c r="AH102" s="52">
        <f t="shared" si="12"/>
        <v>854.75857156927941</v>
      </c>
    </row>
    <row r="103" spans="1:34" ht="12.75" customHeight="1" x14ac:dyDescent="0.2">
      <c r="A103" s="40" t="s">
        <v>520</v>
      </c>
      <c r="B103" s="35" t="s">
        <v>748</v>
      </c>
      <c r="C103" s="36" t="s">
        <v>745</v>
      </c>
      <c r="D103" s="37" t="s">
        <v>746</v>
      </c>
      <c r="E103" s="38" t="s">
        <v>749</v>
      </c>
      <c r="F103" s="39">
        <v>4</v>
      </c>
      <c r="G103" s="36" t="s">
        <v>655</v>
      </c>
      <c r="H103" s="36" t="s">
        <v>750</v>
      </c>
      <c r="I103" s="41" t="s">
        <v>751</v>
      </c>
      <c r="J103" s="36">
        <v>601775</v>
      </c>
      <c r="K103" s="43">
        <v>1</v>
      </c>
      <c r="L103" s="44">
        <v>0.16669999999999999</v>
      </c>
      <c r="M103" s="46">
        <f t="shared" si="7"/>
        <v>0.16669999999999999</v>
      </c>
      <c r="N103" s="45" t="s">
        <v>12</v>
      </c>
      <c r="O103" s="46">
        <f t="shared" si="9"/>
        <v>0</v>
      </c>
      <c r="P103" s="45" t="s">
        <v>12</v>
      </c>
      <c r="Q103" s="46">
        <f t="shared" si="10"/>
        <v>0</v>
      </c>
      <c r="R103" s="45" t="s">
        <v>12</v>
      </c>
      <c r="S103" s="46">
        <f t="shared" si="11"/>
        <v>0</v>
      </c>
      <c r="T103" s="46">
        <f t="shared" si="8"/>
        <v>0.16669999999999999</v>
      </c>
      <c r="U103" s="47">
        <v>657.13139999999999</v>
      </c>
      <c r="V103" s="48">
        <v>0</v>
      </c>
      <c r="W103" s="49">
        <v>0</v>
      </c>
      <c r="X103" s="49">
        <v>0</v>
      </c>
      <c r="Y103" s="46">
        <v>0</v>
      </c>
      <c r="Z103" s="49">
        <v>0</v>
      </c>
      <c r="AA103" s="46">
        <v>0</v>
      </c>
      <c r="AB103" s="49">
        <v>0</v>
      </c>
      <c r="AC103" s="49">
        <v>0</v>
      </c>
      <c r="AD103" s="49">
        <v>0</v>
      </c>
      <c r="AE103" s="50">
        <v>0</v>
      </c>
      <c r="AF103" s="51">
        <v>3.5000000000000003E-2</v>
      </c>
      <c r="AG103" s="52">
        <v>197.62717156927943</v>
      </c>
      <c r="AH103" s="52">
        <f t="shared" si="12"/>
        <v>854.75857156927941</v>
      </c>
    </row>
    <row r="104" spans="1:34" ht="25.5" customHeight="1" x14ac:dyDescent="0.2">
      <c r="A104" s="40" t="s">
        <v>520</v>
      </c>
      <c r="B104" s="35" t="s">
        <v>752</v>
      </c>
      <c r="C104" s="36" t="s">
        <v>745</v>
      </c>
      <c r="D104" s="37" t="s">
        <v>746</v>
      </c>
      <c r="E104" s="38" t="s">
        <v>753</v>
      </c>
      <c r="F104" s="39">
        <v>4</v>
      </c>
      <c r="G104" s="36" t="s">
        <v>655</v>
      </c>
      <c r="H104" s="36" t="s">
        <v>754</v>
      </c>
      <c r="I104" s="41" t="s">
        <v>751</v>
      </c>
      <c r="J104" s="36">
        <v>601774</v>
      </c>
      <c r="K104" s="43">
        <v>1</v>
      </c>
      <c r="L104" s="44">
        <v>0.16669999999999999</v>
      </c>
      <c r="M104" s="46">
        <f t="shared" si="7"/>
        <v>0.16669999999999999</v>
      </c>
      <c r="N104" s="45" t="s">
        <v>12</v>
      </c>
      <c r="O104" s="46">
        <f t="shared" si="9"/>
        <v>0</v>
      </c>
      <c r="P104" s="45" t="s">
        <v>12</v>
      </c>
      <c r="Q104" s="46">
        <f t="shared" si="10"/>
        <v>0</v>
      </c>
      <c r="R104" s="45" t="s">
        <v>12</v>
      </c>
      <c r="S104" s="46">
        <f t="shared" si="11"/>
        <v>0</v>
      </c>
      <c r="T104" s="46">
        <f t="shared" si="8"/>
        <v>0.16669999999999999</v>
      </c>
      <c r="U104" s="47">
        <v>657.13139999999999</v>
      </c>
      <c r="V104" s="48">
        <v>0</v>
      </c>
      <c r="W104" s="49">
        <v>0</v>
      </c>
      <c r="X104" s="49">
        <v>0</v>
      </c>
      <c r="Y104" s="46">
        <v>0</v>
      </c>
      <c r="Z104" s="49">
        <v>0</v>
      </c>
      <c r="AA104" s="46">
        <v>0</v>
      </c>
      <c r="AB104" s="49">
        <v>0</v>
      </c>
      <c r="AC104" s="49">
        <v>0</v>
      </c>
      <c r="AD104" s="49">
        <v>0</v>
      </c>
      <c r="AE104" s="50">
        <v>0</v>
      </c>
      <c r="AF104" s="51">
        <v>3.5000000000000003E-2</v>
      </c>
      <c r="AG104" s="52">
        <v>197.62717156927943</v>
      </c>
      <c r="AH104" s="52">
        <f t="shared" si="12"/>
        <v>854.75857156927941</v>
      </c>
    </row>
    <row r="105" spans="1:34" ht="12.75" customHeight="1" x14ac:dyDescent="0.2">
      <c r="A105" s="40" t="s">
        <v>520</v>
      </c>
      <c r="B105" s="35" t="s">
        <v>755</v>
      </c>
      <c r="C105" s="36" t="s">
        <v>745</v>
      </c>
      <c r="D105" s="37" t="s">
        <v>746</v>
      </c>
      <c r="E105" s="38" t="s">
        <v>756</v>
      </c>
      <c r="F105" s="39">
        <v>4</v>
      </c>
      <c r="G105" s="36" t="s">
        <v>655</v>
      </c>
      <c r="H105" s="36" t="s">
        <v>757</v>
      </c>
      <c r="I105" s="41" t="s">
        <v>751</v>
      </c>
      <c r="J105" s="36">
        <v>601773</v>
      </c>
      <c r="K105" s="43">
        <v>1</v>
      </c>
      <c r="L105" s="44">
        <v>0.16669999999999999</v>
      </c>
      <c r="M105" s="46">
        <f t="shared" si="7"/>
        <v>0.16669999999999999</v>
      </c>
      <c r="N105" s="45" t="s">
        <v>12</v>
      </c>
      <c r="O105" s="46">
        <f t="shared" si="9"/>
        <v>0</v>
      </c>
      <c r="P105" s="45" t="s">
        <v>12</v>
      </c>
      <c r="Q105" s="46">
        <f t="shared" si="10"/>
        <v>0</v>
      </c>
      <c r="R105" s="45" t="s">
        <v>12</v>
      </c>
      <c r="S105" s="46">
        <f t="shared" si="11"/>
        <v>0</v>
      </c>
      <c r="T105" s="46">
        <f t="shared" si="8"/>
        <v>0.16669999999999999</v>
      </c>
      <c r="U105" s="47">
        <v>657.13139999999999</v>
      </c>
      <c r="V105" s="48">
        <v>0</v>
      </c>
      <c r="W105" s="49">
        <v>0</v>
      </c>
      <c r="X105" s="49">
        <v>0</v>
      </c>
      <c r="Y105" s="46">
        <v>0</v>
      </c>
      <c r="Z105" s="49">
        <v>0</v>
      </c>
      <c r="AA105" s="46">
        <v>0</v>
      </c>
      <c r="AB105" s="49">
        <v>0</v>
      </c>
      <c r="AC105" s="49">
        <v>0</v>
      </c>
      <c r="AD105" s="49">
        <v>0</v>
      </c>
      <c r="AE105" s="50">
        <v>0</v>
      </c>
      <c r="AF105" s="51">
        <v>3.5000000000000003E-2</v>
      </c>
      <c r="AG105" s="52">
        <v>197.62717156927943</v>
      </c>
      <c r="AH105" s="52">
        <f t="shared" si="12"/>
        <v>854.75857156927941</v>
      </c>
    </row>
    <row r="106" spans="1:34" ht="12.75" customHeight="1" x14ac:dyDescent="0.2">
      <c r="A106" s="40" t="s">
        <v>520</v>
      </c>
      <c r="B106" s="35" t="s">
        <v>758</v>
      </c>
      <c r="C106" s="36" t="s">
        <v>745</v>
      </c>
      <c r="D106" s="37" t="s">
        <v>746</v>
      </c>
      <c r="E106" s="38" t="s">
        <v>759</v>
      </c>
      <c r="F106" s="39">
        <v>4</v>
      </c>
      <c r="G106" s="36" t="s">
        <v>655</v>
      </c>
      <c r="H106" s="36" t="s">
        <v>760</v>
      </c>
      <c r="I106" s="41" t="s">
        <v>761</v>
      </c>
      <c r="J106" s="36">
        <v>601650</v>
      </c>
      <c r="K106" s="43">
        <v>1</v>
      </c>
      <c r="L106" s="44">
        <v>0.1666</v>
      </c>
      <c r="M106" s="46">
        <f t="shared" si="7"/>
        <v>0.1666</v>
      </c>
      <c r="N106" s="45" t="s">
        <v>12</v>
      </c>
      <c r="O106" s="46">
        <f t="shared" si="9"/>
        <v>0</v>
      </c>
      <c r="P106" s="45" t="s">
        <v>12</v>
      </c>
      <c r="Q106" s="46">
        <f t="shared" si="10"/>
        <v>0</v>
      </c>
      <c r="R106" s="45" t="s">
        <v>12</v>
      </c>
      <c r="S106" s="46">
        <f t="shared" si="11"/>
        <v>0</v>
      </c>
      <c r="T106" s="46">
        <f t="shared" si="8"/>
        <v>0.1666</v>
      </c>
      <c r="U106" s="47">
        <v>656.73720000000003</v>
      </c>
      <c r="V106" s="48">
        <v>0</v>
      </c>
      <c r="W106" s="49">
        <v>0</v>
      </c>
      <c r="X106" s="49">
        <v>0</v>
      </c>
      <c r="Y106" s="46">
        <v>0</v>
      </c>
      <c r="Z106" s="49">
        <v>0</v>
      </c>
      <c r="AA106" s="46">
        <v>0</v>
      </c>
      <c r="AB106" s="49">
        <v>0</v>
      </c>
      <c r="AC106" s="49">
        <v>0</v>
      </c>
      <c r="AD106" s="49">
        <v>0</v>
      </c>
      <c r="AE106" s="50">
        <v>0</v>
      </c>
      <c r="AF106" s="51">
        <v>3.5000000000000003E-2</v>
      </c>
      <c r="AG106" s="52">
        <v>197.62717156927943</v>
      </c>
      <c r="AH106" s="52">
        <f t="shared" si="12"/>
        <v>854.36437156927946</v>
      </c>
    </row>
    <row r="107" spans="1:34" ht="12.75" customHeight="1" x14ac:dyDescent="0.2">
      <c r="A107" s="40" t="s">
        <v>520</v>
      </c>
      <c r="B107" s="35" t="s">
        <v>762</v>
      </c>
      <c r="C107" s="36" t="s">
        <v>745</v>
      </c>
      <c r="D107" s="37" t="s">
        <v>746</v>
      </c>
      <c r="E107" s="38" t="s">
        <v>763</v>
      </c>
      <c r="F107" s="39">
        <v>4</v>
      </c>
      <c r="G107" s="36" t="s">
        <v>655</v>
      </c>
      <c r="H107" s="36" t="s">
        <v>764</v>
      </c>
      <c r="I107" s="41" t="s">
        <v>765</v>
      </c>
      <c r="J107" s="36">
        <v>601648</v>
      </c>
      <c r="K107" s="43">
        <v>1</v>
      </c>
      <c r="L107" s="44">
        <v>0.1666</v>
      </c>
      <c r="M107" s="46">
        <f t="shared" si="7"/>
        <v>0.1666</v>
      </c>
      <c r="N107" s="45" t="s">
        <v>12</v>
      </c>
      <c r="O107" s="46">
        <f t="shared" si="9"/>
        <v>0</v>
      </c>
      <c r="P107" s="45" t="s">
        <v>12</v>
      </c>
      <c r="Q107" s="46">
        <f t="shared" si="10"/>
        <v>0</v>
      </c>
      <c r="R107" s="45" t="s">
        <v>12</v>
      </c>
      <c r="S107" s="46">
        <f t="shared" si="11"/>
        <v>0</v>
      </c>
      <c r="T107" s="46">
        <f t="shared" si="8"/>
        <v>0.1666</v>
      </c>
      <c r="U107" s="47">
        <v>656.73720000000003</v>
      </c>
      <c r="V107" s="48">
        <v>0</v>
      </c>
      <c r="W107" s="49">
        <v>0</v>
      </c>
      <c r="X107" s="49">
        <v>0</v>
      </c>
      <c r="Y107" s="46">
        <v>0</v>
      </c>
      <c r="Z107" s="49">
        <v>0</v>
      </c>
      <c r="AA107" s="46">
        <v>0</v>
      </c>
      <c r="AB107" s="49">
        <v>0</v>
      </c>
      <c r="AC107" s="49">
        <v>0</v>
      </c>
      <c r="AD107" s="49">
        <v>0</v>
      </c>
      <c r="AE107" s="50">
        <v>0</v>
      </c>
      <c r="AF107" s="51">
        <v>3.5000000000000003E-2</v>
      </c>
      <c r="AG107" s="52">
        <v>197.62717156927943</v>
      </c>
      <c r="AH107" s="52">
        <f t="shared" si="12"/>
        <v>854.36437156927946</v>
      </c>
    </row>
    <row r="108" spans="1:34" ht="12.75" customHeight="1" x14ac:dyDescent="0.2">
      <c r="A108" s="40" t="s">
        <v>877</v>
      </c>
      <c r="B108" s="53" t="s">
        <v>473</v>
      </c>
      <c r="C108" s="40" t="s">
        <v>474</v>
      </c>
      <c r="D108" s="37" t="s">
        <v>475</v>
      </c>
      <c r="E108" s="40" t="s">
        <v>476</v>
      </c>
      <c r="F108" s="39">
        <v>4</v>
      </c>
      <c r="G108" s="40" t="s">
        <v>251</v>
      </c>
      <c r="H108" s="40" t="s">
        <v>477</v>
      </c>
      <c r="I108" s="41" t="s">
        <v>295</v>
      </c>
      <c r="J108" s="53">
        <v>407800</v>
      </c>
      <c r="K108" s="43">
        <v>1</v>
      </c>
      <c r="L108" s="44">
        <v>1</v>
      </c>
      <c r="M108" s="46">
        <f t="shared" si="7"/>
        <v>1</v>
      </c>
      <c r="N108" s="45" t="s">
        <v>12</v>
      </c>
      <c r="O108" s="46">
        <f t="shared" si="9"/>
        <v>0</v>
      </c>
      <c r="P108" s="45" t="s">
        <v>12</v>
      </c>
      <c r="Q108" s="46">
        <f t="shared" si="10"/>
        <v>0</v>
      </c>
      <c r="R108" s="45" t="s">
        <v>12</v>
      </c>
      <c r="S108" s="46">
        <f t="shared" si="11"/>
        <v>0</v>
      </c>
      <c r="T108" s="46">
        <f t="shared" si="8"/>
        <v>1</v>
      </c>
      <c r="U108" s="47">
        <v>3942</v>
      </c>
      <c r="V108" s="48">
        <v>275.02606372192332</v>
      </c>
      <c r="W108" s="49">
        <v>0</v>
      </c>
      <c r="X108" s="49">
        <v>0</v>
      </c>
      <c r="Y108" s="46">
        <v>0</v>
      </c>
      <c r="Z108" s="49">
        <v>0</v>
      </c>
      <c r="AA108" s="46">
        <v>0</v>
      </c>
      <c r="AB108" s="49">
        <v>0</v>
      </c>
      <c r="AC108" s="49">
        <v>0</v>
      </c>
      <c r="AD108" s="49">
        <v>0</v>
      </c>
      <c r="AE108" s="50">
        <v>585</v>
      </c>
      <c r="AF108" s="51">
        <v>0.05</v>
      </c>
      <c r="AG108" s="52">
        <v>282.32453081325633</v>
      </c>
      <c r="AH108" s="52">
        <f t="shared" si="12"/>
        <v>4499.3505945351799</v>
      </c>
    </row>
    <row r="109" spans="1:34" ht="12.75" customHeight="1" x14ac:dyDescent="0.2">
      <c r="A109" s="54" t="s">
        <v>877</v>
      </c>
      <c r="B109" s="53" t="s">
        <v>473</v>
      </c>
      <c r="C109" s="40" t="s">
        <v>478</v>
      </c>
      <c r="D109" s="37" t="s">
        <v>475</v>
      </c>
      <c r="E109" s="40" t="s">
        <v>476</v>
      </c>
      <c r="F109" s="39">
        <v>4</v>
      </c>
      <c r="G109" s="40" t="s">
        <v>251</v>
      </c>
      <c r="H109" s="40" t="s">
        <v>477</v>
      </c>
      <c r="I109" s="41" t="s">
        <v>295</v>
      </c>
      <c r="J109" s="53">
        <v>407800</v>
      </c>
      <c r="K109" s="43">
        <v>0</v>
      </c>
      <c r="L109" s="44">
        <v>1</v>
      </c>
      <c r="M109" s="46">
        <f t="shared" si="7"/>
        <v>0</v>
      </c>
      <c r="N109" s="45" t="s">
        <v>12</v>
      </c>
      <c r="O109" s="46">
        <f t="shared" si="9"/>
        <v>0</v>
      </c>
      <c r="P109" s="45" t="s">
        <v>12</v>
      </c>
      <c r="Q109" s="46">
        <f t="shared" si="10"/>
        <v>0</v>
      </c>
      <c r="R109" s="45" t="s">
        <v>81</v>
      </c>
      <c r="S109" s="46">
        <v>1</v>
      </c>
      <c r="T109" s="46">
        <f t="shared" si="8"/>
        <v>1</v>
      </c>
      <c r="U109" s="47">
        <v>3942</v>
      </c>
      <c r="V109" s="48">
        <v>0</v>
      </c>
      <c r="W109" s="49">
        <v>0</v>
      </c>
      <c r="X109" s="49">
        <v>0</v>
      </c>
      <c r="Y109" s="46">
        <v>0</v>
      </c>
      <c r="Z109" s="49">
        <v>0</v>
      </c>
      <c r="AA109" s="46">
        <v>0</v>
      </c>
      <c r="AB109" s="49">
        <v>0</v>
      </c>
      <c r="AC109" s="49">
        <v>0</v>
      </c>
      <c r="AD109" s="49">
        <v>0</v>
      </c>
      <c r="AE109" s="50">
        <v>0</v>
      </c>
      <c r="AF109" s="51">
        <v>3.5000000000000003E-2</v>
      </c>
      <c r="AG109" s="52">
        <v>197.62717156927943</v>
      </c>
      <c r="AH109" s="52">
        <f t="shared" si="12"/>
        <v>4139.6271715692792</v>
      </c>
    </row>
    <row r="110" spans="1:34" ht="12.75" customHeight="1" x14ac:dyDescent="0.2">
      <c r="A110" s="54" t="s">
        <v>877</v>
      </c>
      <c r="B110" s="53" t="s">
        <v>375</v>
      </c>
      <c r="C110" s="40" t="s">
        <v>376</v>
      </c>
      <c r="D110" s="37" t="s">
        <v>377</v>
      </c>
      <c r="E110" s="40" t="s">
        <v>378</v>
      </c>
      <c r="F110" s="39">
        <v>4</v>
      </c>
      <c r="G110" s="40" t="s">
        <v>251</v>
      </c>
      <c r="H110" s="40" t="s">
        <v>377</v>
      </c>
      <c r="I110" s="41" t="s">
        <v>354</v>
      </c>
      <c r="J110" s="53">
        <v>404505</v>
      </c>
      <c r="K110" s="43">
        <v>1</v>
      </c>
      <c r="L110" s="44">
        <v>0.52</v>
      </c>
      <c r="M110" s="46">
        <f t="shared" si="7"/>
        <v>0.52</v>
      </c>
      <c r="N110" s="45" t="s">
        <v>12</v>
      </c>
      <c r="O110" s="46">
        <f t="shared" si="9"/>
        <v>0</v>
      </c>
      <c r="P110" s="45" t="s">
        <v>12</v>
      </c>
      <c r="Q110" s="46">
        <f t="shared" si="10"/>
        <v>0</v>
      </c>
      <c r="R110" s="45" t="s">
        <v>81</v>
      </c>
      <c r="S110" s="46">
        <f t="shared" si="11"/>
        <v>0.52</v>
      </c>
      <c r="T110" s="46">
        <f t="shared" si="8"/>
        <v>1.04</v>
      </c>
      <c r="U110" s="47">
        <v>4099.68</v>
      </c>
      <c r="V110" s="48">
        <v>59.683179654789875</v>
      </c>
      <c r="W110" s="49">
        <v>0</v>
      </c>
      <c r="X110" s="49">
        <v>0</v>
      </c>
      <c r="Y110" s="46">
        <v>0</v>
      </c>
      <c r="Z110" s="49">
        <v>0</v>
      </c>
      <c r="AA110" s="46">
        <v>0</v>
      </c>
      <c r="AB110" s="49">
        <v>0</v>
      </c>
      <c r="AC110" s="49">
        <v>0</v>
      </c>
      <c r="AD110" s="49">
        <v>0</v>
      </c>
      <c r="AE110" s="50">
        <v>103</v>
      </c>
      <c r="AF110" s="51">
        <v>3.5000000000000003E-2</v>
      </c>
      <c r="AG110" s="52">
        <v>197.62717156927943</v>
      </c>
      <c r="AH110" s="52">
        <f t="shared" si="12"/>
        <v>4356.9903512240689</v>
      </c>
    </row>
    <row r="111" spans="1:34" ht="12.75" customHeight="1" x14ac:dyDescent="0.2">
      <c r="A111" s="40" t="s">
        <v>71</v>
      </c>
      <c r="B111" s="35" t="s">
        <v>106</v>
      </c>
      <c r="C111" s="40" t="s">
        <v>107</v>
      </c>
      <c r="D111" s="37" t="s">
        <v>108</v>
      </c>
      <c r="E111" s="40" t="s">
        <v>109</v>
      </c>
      <c r="F111" s="39">
        <v>1</v>
      </c>
      <c r="G111" s="40" t="s">
        <v>701</v>
      </c>
      <c r="H111" s="40" t="s">
        <v>766</v>
      </c>
      <c r="I111" s="41" t="s">
        <v>703</v>
      </c>
      <c r="J111" s="40" t="s">
        <v>110</v>
      </c>
      <c r="K111" s="43">
        <v>1</v>
      </c>
      <c r="L111" s="44">
        <v>1</v>
      </c>
      <c r="M111" s="46">
        <f t="shared" si="7"/>
        <v>1</v>
      </c>
      <c r="N111" s="45" t="s">
        <v>81</v>
      </c>
      <c r="O111" s="46">
        <f t="shared" si="9"/>
        <v>1</v>
      </c>
      <c r="P111" s="45" t="s">
        <v>12</v>
      </c>
      <c r="Q111" s="46">
        <f t="shared" si="10"/>
        <v>0</v>
      </c>
      <c r="R111" s="45" t="s">
        <v>12</v>
      </c>
      <c r="S111" s="46">
        <f t="shared" si="11"/>
        <v>0</v>
      </c>
      <c r="T111" s="46">
        <f t="shared" si="8"/>
        <v>2</v>
      </c>
      <c r="U111" s="47">
        <v>7884</v>
      </c>
      <c r="V111" s="48">
        <v>15455.123479616219</v>
      </c>
      <c r="W111" s="49">
        <v>18.958325878035296</v>
      </c>
      <c r="X111" s="49">
        <v>106.25</v>
      </c>
      <c r="Y111" s="46">
        <v>1.25</v>
      </c>
      <c r="Z111" s="49">
        <v>0</v>
      </c>
      <c r="AA111" s="46">
        <v>0</v>
      </c>
      <c r="AB111" s="49">
        <v>0</v>
      </c>
      <c r="AC111" s="49">
        <v>0</v>
      </c>
      <c r="AD111" s="49">
        <v>0</v>
      </c>
      <c r="AE111" s="50">
        <v>20783</v>
      </c>
      <c r="AF111" s="51">
        <v>1</v>
      </c>
      <c r="AG111" s="52">
        <v>5646.4906162651259</v>
      </c>
      <c r="AH111" s="52">
        <f t="shared" si="12"/>
        <v>29110.822421759382</v>
      </c>
    </row>
    <row r="112" spans="1:34" ht="25.5" customHeight="1" x14ac:dyDescent="0.2">
      <c r="A112" s="40" t="s">
        <v>877</v>
      </c>
      <c r="B112" s="53" t="s">
        <v>379</v>
      </c>
      <c r="C112" s="40" t="s">
        <v>380</v>
      </c>
      <c r="D112" s="37" t="s">
        <v>381</v>
      </c>
      <c r="E112" s="40" t="s">
        <v>382</v>
      </c>
      <c r="F112" s="39">
        <v>4</v>
      </c>
      <c r="G112" s="40" t="s">
        <v>251</v>
      </c>
      <c r="H112" s="40" t="s">
        <v>381</v>
      </c>
      <c r="I112" s="41" t="s">
        <v>354</v>
      </c>
      <c r="J112" s="53">
        <v>404550</v>
      </c>
      <c r="K112" s="43">
        <v>1</v>
      </c>
      <c r="L112" s="44">
        <v>0.35</v>
      </c>
      <c r="M112" s="46">
        <f t="shared" si="7"/>
        <v>0.35</v>
      </c>
      <c r="N112" s="45" t="s">
        <v>12</v>
      </c>
      <c r="O112" s="46">
        <f t="shared" si="9"/>
        <v>0</v>
      </c>
      <c r="P112" s="45" t="s">
        <v>12</v>
      </c>
      <c r="Q112" s="46">
        <f t="shared" si="10"/>
        <v>0</v>
      </c>
      <c r="R112" s="45" t="s">
        <v>81</v>
      </c>
      <c r="S112" s="46">
        <f t="shared" si="11"/>
        <v>0.35</v>
      </c>
      <c r="T112" s="46">
        <f t="shared" si="8"/>
        <v>0.7</v>
      </c>
      <c r="U112" s="47">
        <v>2759.3999999999996</v>
      </c>
      <c r="V112" s="48">
        <v>26.221734480057574</v>
      </c>
      <c r="W112" s="49">
        <v>0</v>
      </c>
      <c r="X112" s="49">
        <v>0</v>
      </c>
      <c r="Y112" s="46">
        <v>0</v>
      </c>
      <c r="Z112" s="49">
        <v>0</v>
      </c>
      <c r="AA112" s="46">
        <v>0</v>
      </c>
      <c r="AB112" s="49">
        <v>0</v>
      </c>
      <c r="AC112" s="49">
        <v>0</v>
      </c>
      <c r="AD112" s="49">
        <v>0</v>
      </c>
      <c r="AE112" s="50">
        <v>57</v>
      </c>
      <c r="AF112" s="51">
        <v>3.5000000000000003E-2</v>
      </c>
      <c r="AG112" s="52">
        <v>197.62717156927943</v>
      </c>
      <c r="AH112" s="52">
        <f t="shared" si="12"/>
        <v>2983.2489060493363</v>
      </c>
    </row>
    <row r="113" spans="1:34" ht="25.5" customHeight="1" x14ac:dyDescent="0.2">
      <c r="A113" s="40" t="s">
        <v>877</v>
      </c>
      <c r="B113" s="53" t="s">
        <v>286</v>
      </c>
      <c r="C113" s="40" t="s">
        <v>287</v>
      </c>
      <c r="D113" s="37" t="s">
        <v>288</v>
      </c>
      <c r="E113" s="40" t="s">
        <v>289</v>
      </c>
      <c r="F113" s="39">
        <v>3</v>
      </c>
      <c r="G113" s="40"/>
      <c r="H113" s="40" t="s">
        <v>288</v>
      </c>
      <c r="I113" s="41"/>
      <c r="J113" s="67">
        <v>404585</v>
      </c>
      <c r="K113" s="43">
        <v>1</v>
      </c>
      <c r="L113" s="44">
        <v>0.87</v>
      </c>
      <c r="M113" s="46">
        <f t="shared" si="7"/>
        <v>0.87</v>
      </c>
      <c r="N113" s="45" t="s">
        <v>12</v>
      </c>
      <c r="O113" s="46">
        <f t="shared" si="9"/>
        <v>0</v>
      </c>
      <c r="P113" s="45" t="s">
        <v>12</v>
      </c>
      <c r="Q113" s="46">
        <f t="shared" si="10"/>
        <v>0</v>
      </c>
      <c r="R113" s="45" t="s">
        <v>81</v>
      </c>
      <c r="S113" s="46">
        <f t="shared" si="11"/>
        <v>0.87</v>
      </c>
      <c r="T113" s="46">
        <f t="shared" si="8"/>
        <v>1.74</v>
      </c>
      <c r="U113" s="47">
        <v>6859.08</v>
      </c>
      <c r="V113" s="48">
        <v>0</v>
      </c>
      <c r="W113" s="49">
        <v>0</v>
      </c>
      <c r="X113" s="49">
        <v>0</v>
      </c>
      <c r="Y113" s="46">
        <v>0</v>
      </c>
      <c r="Z113" s="49">
        <v>0</v>
      </c>
      <c r="AA113" s="46">
        <v>0</v>
      </c>
      <c r="AB113" s="49">
        <v>0</v>
      </c>
      <c r="AC113" s="49">
        <v>0</v>
      </c>
      <c r="AD113" s="49">
        <v>0</v>
      </c>
      <c r="AE113" s="50">
        <v>0</v>
      </c>
      <c r="AF113" s="51">
        <v>3.5000000000000003E-2</v>
      </c>
      <c r="AG113" s="52">
        <v>197.62717156927943</v>
      </c>
      <c r="AH113" s="52">
        <f t="shared" si="12"/>
        <v>7056.7071715692791</v>
      </c>
    </row>
    <row r="114" spans="1:34" ht="25.5" customHeight="1" x14ac:dyDescent="0.2">
      <c r="A114" s="40" t="s">
        <v>877</v>
      </c>
      <c r="B114" s="53" t="s">
        <v>423</v>
      </c>
      <c r="C114" s="40" t="s">
        <v>424</v>
      </c>
      <c r="D114" s="37" t="s">
        <v>425</v>
      </c>
      <c r="E114" s="40" t="s">
        <v>767</v>
      </c>
      <c r="F114" s="39">
        <v>3</v>
      </c>
      <c r="G114" s="40" t="s">
        <v>251</v>
      </c>
      <c r="H114" s="40" t="s">
        <v>425</v>
      </c>
      <c r="I114" s="41" t="s">
        <v>354</v>
      </c>
      <c r="J114" s="40">
        <v>404570</v>
      </c>
      <c r="K114" s="43">
        <v>1</v>
      </c>
      <c r="L114" s="44">
        <v>0.87</v>
      </c>
      <c r="M114" s="46">
        <f t="shared" si="7"/>
        <v>0.87</v>
      </c>
      <c r="N114" s="45" t="s">
        <v>12</v>
      </c>
      <c r="O114" s="46">
        <f t="shared" si="9"/>
        <v>0</v>
      </c>
      <c r="P114" s="45" t="s">
        <v>12</v>
      </c>
      <c r="Q114" s="46">
        <f t="shared" si="10"/>
        <v>0</v>
      </c>
      <c r="R114" s="45" t="s">
        <v>81</v>
      </c>
      <c r="S114" s="46">
        <f t="shared" si="11"/>
        <v>0.87</v>
      </c>
      <c r="T114" s="46">
        <f t="shared" si="8"/>
        <v>1.74</v>
      </c>
      <c r="U114" s="47">
        <v>6859.08</v>
      </c>
      <c r="V114" s="48">
        <v>8.9104131626765888</v>
      </c>
      <c r="W114" s="49">
        <v>0</v>
      </c>
      <c r="X114" s="49">
        <v>106.25</v>
      </c>
      <c r="Y114" s="46">
        <v>1.25</v>
      </c>
      <c r="Z114" s="49">
        <v>0</v>
      </c>
      <c r="AA114" s="46">
        <v>0</v>
      </c>
      <c r="AB114" s="49">
        <v>0</v>
      </c>
      <c r="AC114" s="49">
        <v>0</v>
      </c>
      <c r="AD114" s="49">
        <v>0</v>
      </c>
      <c r="AE114" s="50">
        <v>3</v>
      </c>
      <c r="AF114" s="51">
        <v>3.5000000000000003E-2</v>
      </c>
      <c r="AG114" s="52">
        <v>197.62717156927943</v>
      </c>
      <c r="AH114" s="52">
        <f t="shared" si="12"/>
        <v>7171.8675847319555</v>
      </c>
    </row>
    <row r="115" spans="1:34" ht="25.5" customHeight="1" x14ac:dyDescent="0.2">
      <c r="A115" s="54" t="s">
        <v>877</v>
      </c>
      <c r="B115" s="35" t="s">
        <v>467</v>
      </c>
      <c r="C115" s="40" t="s">
        <v>468</v>
      </c>
      <c r="D115" s="37" t="s">
        <v>768</v>
      </c>
      <c r="E115" s="40" t="s">
        <v>469</v>
      </c>
      <c r="F115" s="39">
        <v>1</v>
      </c>
      <c r="G115" s="40" t="s">
        <v>684</v>
      </c>
      <c r="H115" s="40" t="s">
        <v>769</v>
      </c>
      <c r="I115" s="41" t="s">
        <v>733</v>
      </c>
      <c r="J115" s="53">
        <v>404420</v>
      </c>
      <c r="K115" s="43">
        <v>1</v>
      </c>
      <c r="L115" s="44">
        <v>1</v>
      </c>
      <c r="M115" s="46">
        <f t="shared" si="7"/>
        <v>1</v>
      </c>
      <c r="N115" s="45" t="s">
        <v>12</v>
      </c>
      <c r="O115" s="46">
        <f t="shared" si="9"/>
        <v>0</v>
      </c>
      <c r="P115" s="45" t="s">
        <v>12</v>
      </c>
      <c r="Q115" s="46">
        <f t="shared" si="10"/>
        <v>0</v>
      </c>
      <c r="R115" s="45" t="s">
        <v>12</v>
      </c>
      <c r="S115" s="46">
        <f t="shared" si="11"/>
        <v>0</v>
      </c>
      <c r="T115" s="46">
        <f t="shared" si="8"/>
        <v>1</v>
      </c>
      <c r="U115" s="47">
        <v>3942</v>
      </c>
      <c r="V115" s="48">
        <v>12696.224955168807</v>
      </c>
      <c r="W115" s="49">
        <v>0</v>
      </c>
      <c r="X115" s="49">
        <v>85</v>
      </c>
      <c r="Y115" s="46">
        <v>1</v>
      </c>
      <c r="Z115" s="49">
        <v>33.034882842476513</v>
      </c>
      <c r="AA115" s="46">
        <v>0</v>
      </c>
      <c r="AB115" s="49">
        <v>0</v>
      </c>
      <c r="AC115" s="49">
        <v>538.21502272374835</v>
      </c>
      <c r="AD115" s="49">
        <v>4.0286442490825003</v>
      </c>
      <c r="AE115" s="50">
        <v>31230</v>
      </c>
      <c r="AF115" s="51">
        <v>1</v>
      </c>
      <c r="AG115" s="52">
        <v>5646.4906162651259</v>
      </c>
      <c r="AH115" s="52">
        <f t="shared" si="12"/>
        <v>22944.994121249241</v>
      </c>
    </row>
    <row r="116" spans="1:34" ht="25.5" customHeight="1" x14ac:dyDescent="0.2">
      <c r="A116" s="54" t="s">
        <v>877</v>
      </c>
      <c r="B116" s="53" t="s">
        <v>290</v>
      </c>
      <c r="C116" s="40" t="s">
        <v>291</v>
      </c>
      <c r="D116" s="64" t="s">
        <v>292</v>
      </c>
      <c r="E116" s="40" t="s">
        <v>293</v>
      </c>
      <c r="F116" s="39">
        <v>3</v>
      </c>
      <c r="G116" s="40" t="s">
        <v>251</v>
      </c>
      <c r="H116" s="40" t="s">
        <v>294</v>
      </c>
      <c r="I116" s="41" t="s">
        <v>599</v>
      </c>
      <c r="J116" s="40">
        <v>407400</v>
      </c>
      <c r="K116" s="43">
        <v>2</v>
      </c>
      <c r="L116" s="44">
        <v>0.34</v>
      </c>
      <c r="M116" s="46">
        <f t="shared" si="7"/>
        <v>0.68</v>
      </c>
      <c r="N116" s="45" t="s">
        <v>12</v>
      </c>
      <c r="O116" s="46">
        <f t="shared" si="9"/>
        <v>0</v>
      </c>
      <c r="P116" s="45" t="s">
        <v>12</v>
      </c>
      <c r="Q116" s="46">
        <f t="shared" si="10"/>
        <v>0</v>
      </c>
      <c r="R116" s="45" t="s">
        <v>12</v>
      </c>
      <c r="S116" s="46">
        <f t="shared" si="11"/>
        <v>0</v>
      </c>
      <c r="T116" s="46">
        <f t="shared" si="8"/>
        <v>0.68</v>
      </c>
      <c r="U116" s="47">
        <v>2680.5600000000004</v>
      </c>
      <c r="V116" s="48">
        <v>3592.8397329611644</v>
      </c>
      <c r="W116" s="49">
        <v>3.5546861021316185</v>
      </c>
      <c r="X116" s="49">
        <v>0</v>
      </c>
      <c r="Y116" s="46">
        <v>0</v>
      </c>
      <c r="Z116" s="49">
        <v>0</v>
      </c>
      <c r="AA116" s="46">
        <v>0</v>
      </c>
      <c r="AB116" s="49">
        <v>0</v>
      </c>
      <c r="AC116" s="49">
        <v>0</v>
      </c>
      <c r="AD116" s="49">
        <v>0</v>
      </c>
      <c r="AE116" s="50">
        <v>7332</v>
      </c>
      <c r="AF116" s="51">
        <v>0.25</v>
      </c>
      <c r="AG116" s="52">
        <v>1411.6226540662815</v>
      </c>
      <c r="AH116" s="52">
        <f t="shared" si="12"/>
        <v>7688.5770731295779</v>
      </c>
    </row>
    <row r="117" spans="1:34" ht="25.5" customHeight="1" x14ac:dyDescent="0.2">
      <c r="A117" s="40" t="s">
        <v>877</v>
      </c>
      <c r="B117" s="53" t="s">
        <v>445</v>
      </c>
      <c r="C117" s="40" t="s">
        <v>291</v>
      </c>
      <c r="D117" s="37" t="s">
        <v>292</v>
      </c>
      <c r="E117" s="40" t="s">
        <v>293</v>
      </c>
      <c r="F117" s="39">
        <v>3</v>
      </c>
      <c r="G117" s="40" t="s">
        <v>251</v>
      </c>
      <c r="H117" s="40" t="s">
        <v>446</v>
      </c>
      <c r="I117" s="41" t="s">
        <v>295</v>
      </c>
      <c r="J117" s="40">
        <v>406800</v>
      </c>
      <c r="K117" s="43">
        <v>2</v>
      </c>
      <c r="L117" s="44">
        <v>0.33</v>
      </c>
      <c r="M117" s="46">
        <f t="shared" si="7"/>
        <v>0.66</v>
      </c>
      <c r="N117" s="45" t="s">
        <v>12</v>
      </c>
      <c r="O117" s="46">
        <f t="shared" si="9"/>
        <v>0</v>
      </c>
      <c r="P117" s="45" t="s">
        <v>12</v>
      </c>
      <c r="Q117" s="46">
        <f t="shared" si="10"/>
        <v>0</v>
      </c>
      <c r="R117" s="45" t="s">
        <v>12</v>
      </c>
      <c r="S117" s="46">
        <f t="shared" si="11"/>
        <v>0</v>
      </c>
      <c r="T117" s="46">
        <f t="shared" si="8"/>
        <v>0.66</v>
      </c>
      <c r="U117" s="47">
        <v>2601.7200000000003</v>
      </c>
      <c r="V117" s="48">
        <v>513.28482419413183</v>
      </c>
      <c r="W117" s="49">
        <v>0</v>
      </c>
      <c r="X117" s="49">
        <v>0</v>
      </c>
      <c r="Y117" s="46">
        <v>0</v>
      </c>
      <c r="Z117" s="49">
        <v>8.2231738495978117</v>
      </c>
      <c r="AA117" s="46">
        <v>0</v>
      </c>
      <c r="AB117" s="49">
        <v>0</v>
      </c>
      <c r="AC117" s="49">
        <v>0</v>
      </c>
      <c r="AD117" s="49">
        <v>0</v>
      </c>
      <c r="AE117" s="50">
        <v>1240</v>
      </c>
      <c r="AF117" s="51">
        <v>0.1</v>
      </c>
      <c r="AG117" s="52">
        <v>564.64906162651266</v>
      </c>
      <c r="AH117" s="52">
        <f t="shared" si="12"/>
        <v>3687.8770596702425</v>
      </c>
    </row>
    <row r="118" spans="1:34" ht="25.5" customHeight="1" x14ac:dyDescent="0.2">
      <c r="A118" s="40" t="s">
        <v>877</v>
      </c>
      <c r="B118" s="53" t="s">
        <v>493</v>
      </c>
      <c r="C118" s="40" t="s">
        <v>291</v>
      </c>
      <c r="D118" s="37" t="s">
        <v>292</v>
      </c>
      <c r="E118" s="40" t="s">
        <v>293</v>
      </c>
      <c r="F118" s="39">
        <v>3</v>
      </c>
      <c r="G118" s="40" t="s">
        <v>251</v>
      </c>
      <c r="H118" s="40" t="s">
        <v>292</v>
      </c>
      <c r="I118" s="41" t="s">
        <v>599</v>
      </c>
      <c r="J118" s="40">
        <v>407400</v>
      </c>
      <c r="K118" s="43">
        <v>2</v>
      </c>
      <c r="L118" s="44">
        <v>0.33</v>
      </c>
      <c r="M118" s="46">
        <f t="shared" si="7"/>
        <v>0.66</v>
      </c>
      <c r="N118" s="45" t="s">
        <v>12</v>
      </c>
      <c r="O118" s="46">
        <f t="shared" si="9"/>
        <v>0</v>
      </c>
      <c r="P118" s="45" t="s">
        <v>12</v>
      </c>
      <c r="Q118" s="46">
        <f t="shared" si="10"/>
        <v>0</v>
      </c>
      <c r="R118" s="45" t="s">
        <v>12</v>
      </c>
      <c r="S118" s="46">
        <f t="shared" si="11"/>
        <v>0</v>
      </c>
      <c r="T118" s="46">
        <f t="shared" si="8"/>
        <v>0.66</v>
      </c>
      <c r="U118" s="47">
        <v>2601.7200000000003</v>
      </c>
      <c r="V118" s="48">
        <v>0</v>
      </c>
      <c r="W118" s="49">
        <v>0</v>
      </c>
      <c r="X118" s="49">
        <v>0</v>
      </c>
      <c r="Y118" s="46">
        <v>0</v>
      </c>
      <c r="Z118" s="49">
        <v>0</v>
      </c>
      <c r="AA118" s="46">
        <v>0</v>
      </c>
      <c r="AB118" s="49">
        <v>0</v>
      </c>
      <c r="AC118" s="49">
        <v>0</v>
      </c>
      <c r="AD118" s="49">
        <v>0</v>
      </c>
      <c r="AE118" s="50">
        <v>0</v>
      </c>
      <c r="AF118" s="51">
        <v>3.5000000000000003E-2</v>
      </c>
      <c r="AG118" s="52">
        <v>197.62717156927943</v>
      </c>
      <c r="AH118" s="52">
        <f t="shared" si="12"/>
        <v>2799.3471715692795</v>
      </c>
    </row>
    <row r="119" spans="1:34" ht="25.5" customHeight="1" x14ac:dyDescent="0.2">
      <c r="A119" s="40" t="s">
        <v>877</v>
      </c>
      <c r="B119" s="53" t="s">
        <v>290</v>
      </c>
      <c r="C119" s="40" t="s">
        <v>296</v>
      </c>
      <c r="D119" s="37" t="s">
        <v>292</v>
      </c>
      <c r="E119" s="40" t="s">
        <v>293</v>
      </c>
      <c r="F119" s="39">
        <v>3</v>
      </c>
      <c r="G119" s="40" t="s">
        <v>251</v>
      </c>
      <c r="H119" s="40" t="s">
        <v>294</v>
      </c>
      <c r="I119" s="41" t="s">
        <v>599</v>
      </c>
      <c r="J119" s="40">
        <v>407400</v>
      </c>
      <c r="K119" s="43">
        <v>0</v>
      </c>
      <c r="L119" s="44">
        <v>1</v>
      </c>
      <c r="M119" s="46">
        <f t="shared" si="7"/>
        <v>0</v>
      </c>
      <c r="N119" s="45" t="s">
        <v>12</v>
      </c>
      <c r="O119" s="46">
        <f t="shared" si="9"/>
        <v>0</v>
      </c>
      <c r="P119" s="45" t="s">
        <v>12</v>
      </c>
      <c r="Q119" s="46">
        <f t="shared" si="10"/>
        <v>0</v>
      </c>
      <c r="R119" s="45" t="s">
        <v>81</v>
      </c>
      <c r="S119" s="46">
        <v>2</v>
      </c>
      <c r="T119" s="46">
        <f t="shared" si="8"/>
        <v>2</v>
      </c>
      <c r="U119" s="47">
        <v>7884</v>
      </c>
      <c r="V119" s="48">
        <v>0</v>
      </c>
      <c r="W119" s="49">
        <v>0</v>
      </c>
      <c r="X119" s="49">
        <v>0</v>
      </c>
      <c r="Y119" s="46">
        <v>0</v>
      </c>
      <c r="Z119" s="49">
        <v>0</v>
      </c>
      <c r="AA119" s="46">
        <v>0</v>
      </c>
      <c r="AB119" s="49">
        <v>0</v>
      </c>
      <c r="AC119" s="49">
        <v>0</v>
      </c>
      <c r="AD119" s="49">
        <v>0</v>
      </c>
      <c r="AE119" s="50">
        <v>0</v>
      </c>
      <c r="AF119" s="51">
        <v>3.5000000000000003E-2</v>
      </c>
      <c r="AG119" s="52">
        <v>197.62717156927943</v>
      </c>
      <c r="AH119" s="52">
        <f t="shared" si="12"/>
        <v>8081.6271715692792</v>
      </c>
    </row>
    <row r="120" spans="1:34" ht="25.5" customHeight="1" x14ac:dyDescent="0.2">
      <c r="A120" s="54" t="s">
        <v>877</v>
      </c>
      <c r="B120" s="53" t="s">
        <v>770</v>
      </c>
      <c r="C120" s="40" t="s">
        <v>297</v>
      </c>
      <c r="D120" s="37" t="s">
        <v>292</v>
      </c>
      <c r="E120" s="40" t="s">
        <v>293</v>
      </c>
      <c r="F120" s="39">
        <v>3</v>
      </c>
      <c r="G120" s="40" t="s">
        <v>251</v>
      </c>
      <c r="H120" s="40" t="s">
        <v>294</v>
      </c>
      <c r="I120" s="41" t="s">
        <v>771</v>
      </c>
      <c r="J120" s="40">
        <v>408245</v>
      </c>
      <c r="K120" s="43">
        <v>0</v>
      </c>
      <c r="L120" s="44">
        <v>1</v>
      </c>
      <c r="M120" s="46">
        <f t="shared" si="7"/>
        <v>0</v>
      </c>
      <c r="N120" s="45" t="s">
        <v>12</v>
      </c>
      <c r="O120" s="46">
        <f t="shared" si="9"/>
        <v>0</v>
      </c>
      <c r="P120" s="45" t="s">
        <v>12</v>
      </c>
      <c r="Q120" s="46">
        <f t="shared" si="10"/>
        <v>0</v>
      </c>
      <c r="R120" s="45" t="s">
        <v>81</v>
      </c>
      <c r="S120" s="46">
        <v>2</v>
      </c>
      <c r="T120" s="46">
        <f t="shared" si="8"/>
        <v>2</v>
      </c>
      <c r="U120" s="47">
        <v>7884</v>
      </c>
      <c r="V120" s="48">
        <v>0.46210919327711036</v>
      </c>
      <c r="W120" s="49">
        <v>0</v>
      </c>
      <c r="X120" s="49">
        <v>0</v>
      </c>
      <c r="Y120" s="46">
        <v>0</v>
      </c>
      <c r="Z120" s="49">
        <v>0</v>
      </c>
      <c r="AA120" s="46">
        <v>0</v>
      </c>
      <c r="AB120" s="49">
        <v>0</v>
      </c>
      <c r="AC120" s="49">
        <v>0</v>
      </c>
      <c r="AD120" s="49">
        <v>0</v>
      </c>
      <c r="AE120" s="50">
        <v>1</v>
      </c>
      <c r="AF120" s="51">
        <v>3.5000000000000003E-2</v>
      </c>
      <c r="AG120" s="52">
        <v>197.62717156927943</v>
      </c>
      <c r="AH120" s="52">
        <f t="shared" si="12"/>
        <v>8082.089280762556</v>
      </c>
    </row>
    <row r="121" spans="1:34" ht="25.5" customHeight="1" x14ac:dyDescent="0.2">
      <c r="A121" s="40" t="s">
        <v>141</v>
      </c>
      <c r="B121" s="35" t="s">
        <v>169</v>
      </c>
      <c r="C121" s="40" t="s">
        <v>170</v>
      </c>
      <c r="D121" s="37" t="s">
        <v>171</v>
      </c>
      <c r="E121" s="40" t="s">
        <v>172</v>
      </c>
      <c r="F121" s="39">
        <v>3</v>
      </c>
      <c r="G121" s="40" t="s">
        <v>658</v>
      </c>
      <c r="H121" s="40" t="s">
        <v>772</v>
      </c>
      <c r="I121" s="41" t="s">
        <v>143</v>
      </c>
      <c r="J121" s="40">
        <v>503201</v>
      </c>
      <c r="K121" s="43">
        <v>1</v>
      </c>
      <c r="L121" s="44">
        <v>1</v>
      </c>
      <c r="M121" s="46">
        <f t="shared" si="7"/>
        <v>1</v>
      </c>
      <c r="N121" s="45" t="s">
        <v>12</v>
      </c>
      <c r="O121" s="46">
        <f t="shared" si="9"/>
        <v>0</v>
      </c>
      <c r="P121" s="45" t="s">
        <v>12</v>
      </c>
      <c r="Q121" s="46">
        <f t="shared" si="10"/>
        <v>0</v>
      </c>
      <c r="R121" s="45" t="s">
        <v>12</v>
      </c>
      <c r="S121" s="46">
        <f t="shared" si="11"/>
        <v>0</v>
      </c>
      <c r="T121" s="46">
        <f t="shared" si="8"/>
        <v>1</v>
      </c>
      <c r="U121" s="47">
        <v>3942</v>
      </c>
      <c r="V121" s="48">
        <v>389.48695621056146</v>
      </c>
      <c r="W121" s="49">
        <v>3.5546861021316185</v>
      </c>
      <c r="X121" s="49">
        <v>0</v>
      </c>
      <c r="Y121" s="46">
        <v>0</v>
      </c>
      <c r="Z121" s="49">
        <v>0</v>
      </c>
      <c r="AA121" s="46">
        <v>0</v>
      </c>
      <c r="AB121" s="49">
        <v>0</v>
      </c>
      <c r="AC121" s="49">
        <v>0</v>
      </c>
      <c r="AD121" s="49">
        <v>0</v>
      </c>
      <c r="AE121" s="50">
        <v>725</v>
      </c>
      <c r="AF121" s="51">
        <v>0.05</v>
      </c>
      <c r="AG121" s="52">
        <v>282.32453081325633</v>
      </c>
      <c r="AH121" s="52">
        <f t="shared" si="12"/>
        <v>4617.366173125949</v>
      </c>
    </row>
    <row r="122" spans="1:34" ht="25.5" customHeight="1" x14ac:dyDescent="0.2">
      <c r="A122" s="40" t="s">
        <v>71</v>
      </c>
      <c r="B122" s="35" t="s">
        <v>116</v>
      </c>
      <c r="C122" s="40" t="s">
        <v>103</v>
      </c>
      <c r="D122" s="37" t="s">
        <v>117</v>
      </c>
      <c r="E122" s="40" t="s">
        <v>104</v>
      </c>
      <c r="F122" s="39">
        <v>1</v>
      </c>
      <c r="G122" s="40" t="s">
        <v>701</v>
      </c>
      <c r="H122" s="40" t="s">
        <v>118</v>
      </c>
      <c r="I122" s="41" t="s">
        <v>703</v>
      </c>
      <c r="J122" s="40" t="s">
        <v>119</v>
      </c>
      <c r="K122" s="43">
        <v>1</v>
      </c>
      <c r="L122" s="44">
        <v>0.5</v>
      </c>
      <c r="M122" s="46">
        <f t="shared" si="7"/>
        <v>0.5</v>
      </c>
      <c r="N122" s="45" t="s">
        <v>81</v>
      </c>
      <c r="O122" s="46">
        <f t="shared" si="9"/>
        <v>0.5</v>
      </c>
      <c r="P122" s="45" t="s">
        <v>12</v>
      </c>
      <c r="Q122" s="46">
        <f t="shared" si="10"/>
        <v>0</v>
      </c>
      <c r="R122" s="45" t="s">
        <v>12</v>
      </c>
      <c r="S122" s="46">
        <f t="shared" si="11"/>
        <v>0</v>
      </c>
      <c r="T122" s="46">
        <f t="shared" si="8"/>
        <v>1</v>
      </c>
      <c r="U122" s="47">
        <v>3942</v>
      </c>
      <c r="V122" s="48">
        <v>9443.6516248573535</v>
      </c>
      <c r="W122" s="49">
        <v>4.7395814695088241</v>
      </c>
      <c r="X122" s="49">
        <v>0</v>
      </c>
      <c r="Y122" s="46">
        <v>0</v>
      </c>
      <c r="Z122" s="49">
        <v>0</v>
      </c>
      <c r="AA122" s="46">
        <v>0</v>
      </c>
      <c r="AB122" s="49">
        <v>34.883319615584952</v>
      </c>
      <c r="AC122" s="49">
        <v>0</v>
      </c>
      <c r="AD122" s="49">
        <v>0</v>
      </c>
      <c r="AE122" s="50">
        <v>11311</v>
      </c>
      <c r="AF122" s="51">
        <v>0.5</v>
      </c>
      <c r="AG122" s="52">
        <v>2823.245308132563</v>
      </c>
      <c r="AH122" s="52">
        <f t="shared" si="12"/>
        <v>16248.51983407501</v>
      </c>
    </row>
    <row r="123" spans="1:34" ht="25.5" customHeight="1" x14ac:dyDescent="0.2">
      <c r="A123" s="40" t="s">
        <v>71</v>
      </c>
      <c r="B123" s="35" t="s">
        <v>102</v>
      </c>
      <c r="C123" s="40" t="s">
        <v>773</v>
      </c>
      <c r="D123" s="37" t="s">
        <v>117</v>
      </c>
      <c r="E123" s="40" t="s">
        <v>104</v>
      </c>
      <c r="F123" s="39">
        <v>1</v>
      </c>
      <c r="G123" s="40" t="s">
        <v>701</v>
      </c>
      <c r="H123" s="40" t="s">
        <v>774</v>
      </c>
      <c r="I123" s="41" t="s">
        <v>703</v>
      </c>
      <c r="J123" s="40" t="s">
        <v>105</v>
      </c>
      <c r="K123" s="43">
        <v>1</v>
      </c>
      <c r="L123" s="44">
        <v>0.5</v>
      </c>
      <c r="M123" s="46">
        <f t="shared" si="7"/>
        <v>0.5</v>
      </c>
      <c r="N123" s="45" t="s">
        <v>81</v>
      </c>
      <c r="O123" s="46">
        <f t="shared" si="9"/>
        <v>0.5</v>
      </c>
      <c r="P123" s="45" t="s">
        <v>12</v>
      </c>
      <c r="Q123" s="46">
        <f t="shared" si="10"/>
        <v>0</v>
      </c>
      <c r="R123" s="45" t="s">
        <v>12</v>
      </c>
      <c r="S123" s="46">
        <f t="shared" si="11"/>
        <v>0</v>
      </c>
      <c r="T123" s="46">
        <f t="shared" si="8"/>
        <v>1</v>
      </c>
      <c r="U123" s="47">
        <v>3942</v>
      </c>
      <c r="V123" s="48">
        <v>509.13769040831158</v>
      </c>
      <c r="W123" s="49">
        <v>7.109372204263237</v>
      </c>
      <c r="X123" s="49">
        <v>63.75</v>
      </c>
      <c r="Y123" s="46">
        <v>0.75</v>
      </c>
      <c r="Z123" s="49">
        <v>0</v>
      </c>
      <c r="AA123" s="46">
        <v>0</v>
      </c>
      <c r="AB123" s="49">
        <v>0</v>
      </c>
      <c r="AC123" s="49">
        <v>0</v>
      </c>
      <c r="AD123" s="49">
        <v>0</v>
      </c>
      <c r="AE123" s="50">
        <v>913</v>
      </c>
      <c r="AF123" s="51">
        <v>0.05</v>
      </c>
      <c r="AG123" s="52">
        <v>282.32453081325633</v>
      </c>
      <c r="AH123" s="52">
        <f t="shared" si="12"/>
        <v>4804.3215934258315</v>
      </c>
    </row>
    <row r="124" spans="1:34" ht="12.75" customHeight="1" x14ac:dyDescent="0.2">
      <c r="A124" s="40" t="s">
        <v>208</v>
      </c>
      <c r="B124" s="53" t="s">
        <v>228</v>
      </c>
      <c r="C124" s="40" t="s">
        <v>229</v>
      </c>
      <c r="D124" s="37" t="s">
        <v>230</v>
      </c>
      <c r="E124" s="40" t="s">
        <v>231</v>
      </c>
      <c r="F124" s="39">
        <v>1</v>
      </c>
      <c r="G124" s="40" t="s">
        <v>165</v>
      </c>
      <c r="H124" s="40" t="s">
        <v>232</v>
      </c>
      <c r="I124" s="41" t="s">
        <v>233</v>
      </c>
      <c r="J124" s="53">
        <v>908000</v>
      </c>
      <c r="K124" s="43">
        <v>1</v>
      </c>
      <c r="L124" s="44">
        <v>1</v>
      </c>
      <c r="M124" s="46">
        <f t="shared" si="7"/>
        <v>1</v>
      </c>
      <c r="N124" s="45" t="s">
        <v>12</v>
      </c>
      <c r="O124" s="46">
        <f t="shared" si="9"/>
        <v>0</v>
      </c>
      <c r="P124" s="45" t="s">
        <v>12</v>
      </c>
      <c r="Q124" s="46">
        <f t="shared" si="10"/>
        <v>0</v>
      </c>
      <c r="R124" s="45" t="s">
        <v>12</v>
      </c>
      <c r="S124" s="46">
        <f t="shared" si="11"/>
        <v>0</v>
      </c>
      <c r="T124" s="46">
        <f t="shared" si="8"/>
        <v>1</v>
      </c>
      <c r="U124" s="47">
        <v>3942</v>
      </c>
      <c r="V124" s="48">
        <v>1299.9131606885114</v>
      </c>
      <c r="W124" s="49">
        <v>63.984349838369134</v>
      </c>
      <c r="X124" s="49">
        <v>446.25</v>
      </c>
      <c r="Y124" s="46">
        <v>5.25</v>
      </c>
      <c r="Z124" s="49">
        <v>121.9257333031145</v>
      </c>
      <c r="AA124" s="46">
        <v>0</v>
      </c>
      <c r="AB124" s="49">
        <v>0</v>
      </c>
      <c r="AC124" s="49">
        <v>0</v>
      </c>
      <c r="AD124" s="49">
        <v>0</v>
      </c>
      <c r="AE124" s="50">
        <v>3539</v>
      </c>
      <c r="AF124" s="51">
        <v>0.1</v>
      </c>
      <c r="AG124" s="52">
        <v>564.64906162651266</v>
      </c>
      <c r="AH124" s="52">
        <f t="shared" si="12"/>
        <v>6438.7223054565075</v>
      </c>
    </row>
    <row r="125" spans="1:34" ht="12.75" customHeight="1" x14ac:dyDescent="0.2">
      <c r="A125" s="40" t="s">
        <v>877</v>
      </c>
      <c r="B125" s="53" t="s">
        <v>371</v>
      </c>
      <c r="C125" s="40" t="s">
        <v>372</v>
      </c>
      <c r="D125" s="37" t="s">
        <v>373</v>
      </c>
      <c r="E125" s="40" t="s">
        <v>374</v>
      </c>
      <c r="F125" s="39">
        <v>4</v>
      </c>
      <c r="G125" s="40" t="s">
        <v>251</v>
      </c>
      <c r="H125" s="40" t="s">
        <v>373</v>
      </c>
      <c r="I125" s="41" t="s">
        <v>354</v>
      </c>
      <c r="J125" s="53">
        <v>404510</v>
      </c>
      <c r="K125" s="43">
        <v>1</v>
      </c>
      <c r="L125" s="44">
        <v>0.7</v>
      </c>
      <c r="M125" s="46">
        <f t="shared" si="7"/>
        <v>0.7</v>
      </c>
      <c r="N125" s="45" t="s">
        <v>12</v>
      </c>
      <c r="O125" s="46">
        <f t="shared" si="9"/>
        <v>0</v>
      </c>
      <c r="P125" s="45" t="s">
        <v>12</v>
      </c>
      <c r="Q125" s="46">
        <f t="shared" si="10"/>
        <v>0</v>
      </c>
      <c r="R125" s="45" t="s">
        <v>81</v>
      </c>
      <c r="S125" s="46">
        <f t="shared" si="11"/>
        <v>0.7</v>
      </c>
      <c r="T125" s="46">
        <f t="shared" si="8"/>
        <v>1.4</v>
      </c>
      <c r="U125" s="47">
        <v>5518.7999999999993</v>
      </c>
      <c r="V125" s="48">
        <v>27.228895542328196</v>
      </c>
      <c r="W125" s="49">
        <v>0</v>
      </c>
      <c r="X125" s="49">
        <v>0</v>
      </c>
      <c r="Y125" s="46">
        <v>0</v>
      </c>
      <c r="Z125" s="49">
        <v>0</v>
      </c>
      <c r="AA125" s="46">
        <v>0</v>
      </c>
      <c r="AB125" s="49">
        <v>0</v>
      </c>
      <c r="AC125" s="49">
        <v>0</v>
      </c>
      <c r="AD125" s="49">
        <v>0</v>
      </c>
      <c r="AE125" s="50">
        <v>52</v>
      </c>
      <c r="AF125" s="51">
        <v>3.5000000000000003E-2</v>
      </c>
      <c r="AG125" s="52">
        <v>197.62717156927943</v>
      </c>
      <c r="AH125" s="52">
        <f t="shared" si="12"/>
        <v>5743.6560671116067</v>
      </c>
    </row>
    <row r="126" spans="1:34" ht="12.75" customHeight="1" x14ac:dyDescent="0.2">
      <c r="A126" s="40" t="s">
        <v>877</v>
      </c>
      <c r="B126" s="35" t="s">
        <v>339</v>
      </c>
      <c r="C126" s="40" t="s">
        <v>340</v>
      </c>
      <c r="D126" s="37" t="s">
        <v>341</v>
      </c>
      <c r="E126" s="40" t="s">
        <v>342</v>
      </c>
      <c r="F126" s="39">
        <v>1</v>
      </c>
      <c r="G126" s="40" t="s">
        <v>256</v>
      </c>
      <c r="H126" s="40" t="s">
        <v>343</v>
      </c>
      <c r="I126" s="41" t="s">
        <v>775</v>
      </c>
      <c r="J126" s="40" t="s">
        <v>344</v>
      </c>
      <c r="K126" s="43">
        <v>2</v>
      </c>
      <c r="L126" s="44">
        <v>0.5</v>
      </c>
      <c r="M126" s="46">
        <f t="shared" si="7"/>
        <v>1</v>
      </c>
      <c r="N126" s="45" t="s">
        <v>12</v>
      </c>
      <c r="O126" s="46">
        <f t="shared" si="9"/>
        <v>0</v>
      </c>
      <c r="P126" s="45" t="s">
        <v>12</v>
      </c>
      <c r="Q126" s="46">
        <f t="shared" si="10"/>
        <v>0</v>
      </c>
      <c r="R126" s="45" t="s">
        <v>12</v>
      </c>
      <c r="S126" s="46">
        <f t="shared" si="11"/>
        <v>0</v>
      </c>
      <c r="T126" s="46">
        <f t="shared" si="8"/>
        <v>1</v>
      </c>
      <c r="U126" s="47">
        <v>3942</v>
      </c>
      <c r="V126" s="48">
        <v>0</v>
      </c>
      <c r="W126" s="49">
        <v>0</v>
      </c>
      <c r="X126" s="49">
        <v>0</v>
      </c>
      <c r="Y126" s="46">
        <v>0</v>
      </c>
      <c r="Z126" s="49">
        <v>0</v>
      </c>
      <c r="AA126" s="46">
        <v>0</v>
      </c>
      <c r="AB126" s="49">
        <v>0</v>
      </c>
      <c r="AC126" s="49">
        <v>0</v>
      </c>
      <c r="AD126" s="49">
        <v>0</v>
      </c>
      <c r="AE126" s="50">
        <v>0</v>
      </c>
      <c r="AF126" s="51">
        <v>3.5000000000000003E-2</v>
      </c>
      <c r="AG126" s="52">
        <v>197.62717156927943</v>
      </c>
      <c r="AH126" s="52">
        <f t="shared" si="12"/>
        <v>4139.6271715692792</v>
      </c>
    </row>
    <row r="127" spans="1:34" ht="12.75" x14ac:dyDescent="0.2">
      <c r="A127" s="40" t="s">
        <v>877</v>
      </c>
      <c r="B127" s="53" t="s">
        <v>480</v>
      </c>
      <c r="C127" s="40" t="s">
        <v>340</v>
      </c>
      <c r="D127" s="37" t="s">
        <v>341</v>
      </c>
      <c r="E127" s="40" t="s">
        <v>342</v>
      </c>
      <c r="F127" s="39">
        <v>1</v>
      </c>
      <c r="G127" s="40" t="s">
        <v>251</v>
      </c>
      <c r="H127" s="40" t="s">
        <v>481</v>
      </c>
      <c r="I127" s="41" t="s">
        <v>253</v>
      </c>
      <c r="J127" s="53">
        <v>406550</v>
      </c>
      <c r="K127" s="43">
        <v>2</v>
      </c>
      <c r="L127" s="44">
        <v>0.5</v>
      </c>
      <c r="M127" s="46">
        <f t="shared" si="7"/>
        <v>1</v>
      </c>
      <c r="N127" s="45" t="s">
        <v>12</v>
      </c>
      <c r="O127" s="46">
        <f t="shared" si="9"/>
        <v>0</v>
      </c>
      <c r="P127" s="45" t="s">
        <v>12</v>
      </c>
      <c r="Q127" s="46">
        <f t="shared" si="10"/>
        <v>0</v>
      </c>
      <c r="R127" s="45" t="s">
        <v>12</v>
      </c>
      <c r="S127" s="46">
        <f t="shared" si="11"/>
        <v>0</v>
      </c>
      <c r="T127" s="46">
        <f t="shared" si="8"/>
        <v>1</v>
      </c>
      <c r="U127" s="47">
        <v>3942</v>
      </c>
      <c r="V127" s="48">
        <v>954.62280168111988</v>
      </c>
      <c r="W127" s="49">
        <v>0</v>
      </c>
      <c r="X127" s="49">
        <v>0</v>
      </c>
      <c r="Y127" s="46">
        <v>0</v>
      </c>
      <c r="Z127" s="49">
        <v>0</v>
      </c>
      <c r="AA127" s="46">
        <v>0</v>
      </c>
      <c r="AB127" s="49">
        <v>0</v>
      </c>
      <c r="AC127" s="49">
        <v>0</v>
      </c>
      <c r="AD127" s="49">
        <v>0</v>
      </c>
      <c r="AE127" s="50">
        <v>2140</v>
      </c>
      <c r="AF127" s="51">
        <v>0.1</v>
      </c>
      <c r="AG127" s="52">
        <v>564.64906162651266</v>
      </c>
      <c r="AH127" s="52">
        <f t="shared" si="12"/>
        <v>5461.2718633076329</v>
      </c>
    </row>
    <row r="128" spans="1:34" ht="25.5" customHeight="1" x14ac:dyDescent="0.2">
      <c r="A128" s="54" t="s">
        <v>877</v>
      </c>
      <c r="B128" s="53" t="s">
        <v>418</v>
      </c>
      <c r="C128" s="40" t="s">
        <v>421</v>
      </c>
      <c r="D128" s="37" t="s">
        <v>341</v>
      </c>
      <c r="E128" s="40" t="s">
        <v>342</v>
      </c>
      <c r="F128" s="39">
        <v>1</v>
      </c>
      <c r="G128" s="40" t="s">
        <v>251</v>
      </c>
      <c r="H128" s="40" t="s">
        <v>420</v>
      </c>
      <c r="I128" s="41" t="s">
        <v>595</v>
      </c>
      <c r="J128" s="40">
        <v>407700</v>
      </c>
      <c r="K128" s="43">
        <v>2</v>
      </c>
      <c r="L128" s="44">
        <v>1</v>
      </c>
      <c r="M128" s="46">
        <f t="shared" si="7"/>
        <v>2</v>
      </c>
      <c r="N128" s="45" t="s">
        <v>12</v>
      </c>
      <c r="O128" s="46">
        <f t="shared" si="9"/>
        <v>0</v>
      </c>
      <c r="P128" s="45" t="s">
        <v>12</v>
      </c>
      <c r="Q128" s="46">
        <f t="shared" si="10"/>
        <v>0</v>
      </c>
      <c r="R128" s="45" t="s">
        <v>12</v>
      </c>
      <c r="S128" s="46">
        <f t="shared" si="11"/>
        <v>0</v>
      </c>
      <c r="T128" s="46">
        <f t="shared" si="8"/>
        <v>2</v>
      </c>
      <c r="U128" s="47">
        <v>7884</v>
      </c>
      <c r="V128" s="48">
        <v>2128.9607513349952</v>
      </c>
      <c r="W128" s="49">
        <v>3.5546861021316185</v>
      </c>
      <c r="X128" s="49">
        <v>0</v>
      </c>
      <c r="Y128" s="46">
        <v>0</v>
      </c>
      <c r="Z128" s="49">
        <v>5.6164040413679572</v>
      </c>
      <c r="AA128" s="46">
        <v>0</v>
      </c>
      <c r="AB128" s="49">
        <v>0</v>
      </c>
      <c r="AC128" s="49">
        <v>0</v>
      </c>
      <c r="AD128" s="49">
        <v>0</v>
      </c>
      <c r="AE128" s="50">
        <v>3972</v>
      </c>
      <c r="AF128" s="51">
        <v>0.1</v>
      </c>
      <c r="AG128" s="52">
        <v>564.64906162651266</v>
      </c>
      <c r="AH128" s="52">
        <f t="shared" si="12"/>
        <v>10586.780903105007</v>
      </c>
    </row>
    <row r="129" spans="1:34" ht="12.75" customHeight="1" x14ac:dyDescent="0.2">
      <c r="A129" s="40" t="s">
        <v>877</v>
      </c>
      <c r="B129" s="53" t="s">
        <v>776</v>
      </c>
      <c r="C129" s="40" t="s">
        <v>419</v>
      </c>
      <c r="D129" s="37" t="s">
        <v>341</v>
      </c>
      <c r="E129" s="40" t="s">
        <v>342</v>
      </c>
      <c r="F129" s="39">
        <v>1</v>
      </c>
      <c r="G129" s="40" t="s">
        <v>251</v>
      </c>
      <c r="H129" s="40" t="s">
        <v>420</v>
      </c>
      <c r="I129" s="41" t="s">
        <v>771</v>
      </c>
      <c r="J129" s="40">
        <v>408220</v>
      </c>
      <c r="K129" s="43">
        <v>2</v>
      </c>
      <c r="L129" s="44">
        <v>1</v>
      </c>
      <c r="M129" s="46">
        <f t="shared" si="7"/>
        <v>2</v>
      </c>
      <c r="N129" s="45" t="s">
        <v>12</v>
      </c>
      <c r="O129" s="46">
        <f t="shared" si="9"/>
        <v>0</v>
      </c>
      <c r="P129" s="45" t="s">
        <v>12</v>
      </c>
      <c r="Q129" s="46">
        <f t="shared" si="10"/>
        <v>0</v>
      </c>
      <c r="R129" s="45" t="s">
        <v>12</v>
      </c>
      <c r="S129" s="46">
        <f t="shared" si="11"/>
        <v>0</v>
      </c>
      <c r="T129" s="46">
        <f t="shared" si="8"/>
        <v>2</v>
      </c>
      <c r="U129" s="47">
        <v>7884</v>
      </c>
      <c r="V129" s="48">
        <v>0.45026023960333833</v>
      </c>
      <c r="W129" s="49">
        <v>0</v>
      </c>
      <c r="X129" s="49">
        <v>0</v>
      </c>
      <c r="Y129" s="46">
        <v>0</v>
      </c>
      <c r="Z129" s="49">
        <v>0</v>
      </c>
      <c r="AA129" s="46">
        <v>0</v>
      </c>
      <c r="AB129" s="49">
        <v>0</v>
      </c>
      <c r="AC129" s="49">
        <v>0</v>
      </c>
      <c r="AD129" s="49">
        <v>0</v>
      </c>
      <c r="AE129" s="50">
        <v>1</v>
      </c>
      <c r="AF129" s="51">
        <v>3.5000000000000003E-2</v>
      </c>
      <c r="AG129" s="52">
        <v>197.62717156927943</v>
      </c>
      <c r="AH129" s="52">
        <f t="shared" si="12"/>
        <v>8082.0774318088825</v>
      </c>
    </row>
    <row r="130" spans="1:34" ht="25.5" customHeight="1" x14ac:dyDescent="0.2">
      <c r="A130" s="40" t="s">
        <v>45</v>
      </c>
      <c r="B130" s="53" t="s">
        <v>47</v>
      </c>
      <c r="C130" s="40" t="s">
        <v>48</v>
      </c>
      <c r="D130" s="37" t="s">
        <v>49</v>
      </c>
      <c r="E130" s="40" t="s">
        <v>50</v>
      </c>
      <c r="F130" s="39">
        <v>3</v>
      </c>
      <c r="G130" s="40" t="s">
        <v>51</v>
      </c>
      <c r="H130" s="40" t="s">
        <v>52</v>
      </c>
      <c r="I130" s="41" t="s">
        <v>53</v>
      </c>
      <c r="J130" s="40">
        <v>904100</v>
      </c>
      <c r="K130" s="43">
        <v>2</v>
      </c>
      <c r="L130" s="44">
        <v>0.33329999999999999</v>
      </c>
      <c r="M130" s="46">
        <f t="shared" ref="M130:M193" si="13">K130*L130</f>
        <v>0.66659999999999997</v>
      </c>
      <c r="N130" s="45" t="s">
        <v>12</v>
      </c>
      <c r="O130" s="46">
        <f t="shared" si="9"/>
        <v>0</v>
      </c>
      <c r="P130" s="45" t="s">
        <v>12</v>
      </c>
      <c r="Q130" s="46">
        <f t="shared" si="10"/>
        <v>0</v>
      </c>
      <c r="R130" s="45" t="s">
        <v>12</v>
      </c>
      <c r="S130" s="46">
        <f t="shared" si="11"/>
        <v>0</v>
      </c>
      <c r="T130" s="46">
        <f t="shared" ref="T130:T135" si="14">S130+Q130+O130+M130</f>
        <v>0.66659999999999997</v>
      </c>
      <c r="U130" s="47">
        <v>2627.7372</v>
      </c>
      <c r="V130" s="48">
        <v>42.999852882118809</v>
      </c>
      <c r="W130" s="49">
        <v>4.7395814695088241</v>
      </c>
      <c r="X130" s="49">
        <v>0</v>
      </c>
      <c r="Y130" s="46">
        <v>0</v>
      </c>
      <c r="Z130" s="49">
        <v>5.142445894417075</v>
      </c>
      <c r="AA130" s="46">
        <v>0</v>
      </c>
      <c r="AB130" s="49">
        <v>0</v>
      </c>
      <c r="AC130" s="49">
        <v>0</v>
      </c>
      <c r="AD130" s="49">
        <v>0</v>
      </c>
      <c r="AE130" s="50">
        <v>49</v>
      </c>
      <c r="AF130" s="51">
        <v>3.5000000000000003E-2</v>
      </c>
      <c r="AG130" s="52">
        <v>197.62717156927943</v>
      </c>
      <c r="AH130" s="52">
        <f t="shared" si="12"/>
        <v>2878.2462518153243</v>
      </c>
    </row>
    <row r="131" spans="1:34" ht="12.75" customHeight="1" x14ac:dyDescent="0.2">
      <c r="A131" s="40" t="s">
        <v>208</v>
      </c>
      <c r="B131" s="35" t="s">
        <v>218</v>
      </c>
      <c r="C131" s="40" t="s">
        <v>48</v>
      </c>
      <c r="D131" s="37" t="s">
        <v>49</v>
      </c>
      <c r="E131" s="40" t="s">
        <v>50</v>
      </c>
      <c r="F131" s="39">
        <v>3</v>
      </c>
      <c r="G131" s="40" t="s">
        <v>165</v>
      </c>
      <c r="H131" s="40" t="s">
        <v>209</v>
      </c>
      <c r="I131" s="41" t="s">
        <v>219</v>
      </c>
      <c r="J131" s="40">
        <v>905300</v>
      </c>
      <c r="K131" s="43">
        <v>2</v>
      </c>
      <c r="L131" s="44">
        <v>0.33329999999999999</v>
      </c>
      <c r="M131" s="46">
        <f t="shared" si="13"/>
        <v>0.66659999999999997</v>
      </c>
      <c r="N131" s="45" t="s">
        <v>12</v>
      </c>
      <c r="O131" s="46">
        <f t="shared" ref="O131:O194" si="15">IF(N131="Y",M131,0)</f>
        <v>0</v>
      </c>
      <c r="P131" s="45" t="s">
        <v>12</v>
      </c>
      <c r="Q131" s="46">
        <f t="shared" ref="Q131:Q194" si="16">IF(P131="Y",M131,0)</f>
        <v>0</v>
      </c>
      <c r="R131" s="45" t="s">
        <v>12</v>
      </c>
      <c r="S131" s="46">
        <f t="shared" ref="S131:S194" si="17">IF(R131="Y",M131,0)</f>
        <v>0</v>
      </c>
      <c r="T131" s="46">
        <f t="shared" si="14"/>
        <v>0.66659999999999997</v>
      </c>
      <c r="U131" s="47">
        <v>2627.7372</v>
      </c>
      <c r="V131" s="48">
        <v>1674.3400967797088</v>
      </c>
      <c r="W131" s="49">
        <v>13.033849041149267</v>
      </c>
      <c r="X131" s="49">
        <v>0</v>
      </c>
      <c r="Y131" s="46">
        <v>0</v>
      </c>
      <c r="Z131" s="49">
        <v>4.2656233225579427</v>
      </c>
      <c r="AA131" s="46">
        <v>0</v>
      </c>
      <c r="AB131" s="49">
        <v>0</v>
      </c>
      <c r="AC131" s="49">
        <v>0</v>
      </c>
      <c r="AD131" s="49">
        <v>0</v>
      </c>
      <c r="AE131" s="50">
        <v>2640</v>
      </c>
      <c r="AF131" s="51">
        <v>0.1</v>
      </c>
      <c r="AG131" s="52">
        <v>564.64906162651266</v>
      </c>
      <c r="AH131" s="52">
        <f t="shared" si="12"/>
        <v>4884.0258307699296</v>
      </c>
    </row>
    <row r="132" spans="1:34" ht="12.75" customHeight="1" x14ac:dyDescent="0.2">
      <c r="A132" s="40" t="s">
        <v>45</v>
      </c>
      <c r="B132" s="53" t="s">
        <v>54</v>
      </c>
      <c r="C132" s="40" t="s">
        <v>48</v>
      </c>
      <c r="D132" s="37" t="s">
        <v>49</v>
      </c>
      <c r="E132" s="40" t="s">
        <v>50</v>
      </c>
      <c r="F132" s="39">
        <v>3</v>
      </c>
      <c r="G132" s="40" t="s">
        <v>55</v>
      </c>
      <c r="H132" s="40" t="s">
        <v>56</v>
      </c>
      <c r="I132" s="41" t="s">
        <v>57</v>
      </c>
      <c r="J132" s="40">
        <v>902211</v>
      </c>
      <c r="K132" s="43">
        <v>2</v>
      </c>
      <c r="L132" s="44">
        <v>0.33339999999999997</v>
      </c>
      <c r="M132" s="46">
        <f t="shared" si="13"/>
        <v>0.66679999999999995</v>
      </c>
      <c r="N132" s="45" t="s">
        <v>12</v>
      </c>
      <c r="O132" s="46">
        <f t="shared" si="15"/>
        <v>0</v>
      </c>
      <c r="P132" s="45" t="s">
        <v>12</v>
      </c>
      <c r="Q132" s="46">
        <f t="shared" si="16"/>
        <v>0</v>
      </c>
      <c r="R132" s="45" t="s">
        <v>12</v>
      </c>
      <c r="S132" s="46">
        <f t="shared" si="17"/>
        <v>0</v>
      </c>
      <c r="T132" s="46">
        <f t="shared" si="14"/>
        <v>0.66679999999999995</v>
      </c>
      <c r="U132" s="47">
        <v>2628.5255999999999</v>
      </c>
      <c r="V132" s="48">
        <v>13.62629672483787</v>
      </c>
      <c r="W132" s="49">
        <v>8.2942675716404413</v>
      </c>
      <c r="X132" s="49">
        <v>0</v>
      </c>
      <c r="Y132" s="46">
        <v>0</v>
      </c>
      <c r="Z132" s="49">
        <v>79.115463679776056</v>
      </c>
      <c r="AA132" s="46">
        <v>0</v>
      </c>
      <c r="AB132" s="49">
        <v>0</v>
      </c>
      <c r="AC132" s="49">
        <v>0</v>
      </c>
      <c r="AD132" s="49">
        <v>0</v>
      </c>
      <c r="AE132" s="50">
        <v>2</v>
      </c>
      <c r="AF132" s="51">
        <v>3.5000000000000003E-2</v>
      </c>
      <c r="AG132" s="52">
        <v>197.62717156927943</v>
      </c>
      <c r="AH132" s="52">
        <f t="shared" ref="AH132:AH186" si="18">AG132+SUM(AB132:AD132)+Z132+SUM(U132:X132)</f>
        <v>2927.188799545534</v>
      </c>
    </row>
    <row r="133" spans="1:34" ht="12.75" customHeight="1" x14ac:dyDescent="0.2">
      <c r="A133" s="40" t="s">
        <v>45</v>
      </c>
      <c r="B133" s="35"/>
      <c r="C133" s="40" t="s">
        <v>777</v>
      </c>
      <c r="D133" s="37" t="s">
        <v>49</v>
      </c>
      <c r="E133" s="40" t="s">
        <v>50</v>
      </c>
      <c r="F133" s="39">
        <v>3</v>
      </c>
      <c r="G133" s="40" t="s">
        <v>778</v>
      </c>
      <c r="H133" s="40" t="s">
        <v>778</v>
      </c>
      <c r="I133" s="41" t="s">
        <v>53</v>
      </c>
      <c r="J133" s="40">
        <v>904500</v>
      </c>
      <c r="K133" s="43">
        <v>2</v>
      </c>
      <c r="L133" s="44">
        <v>1</v>
      </c>
      <c r="M133" s="46">
        <f t="shared" si="13"/>
        <v>2</v>
      </c>
      <c r="N133" s="45" t="s">
        <v>12</v>
      </c>
      <c r="O133" s="46">
        <f t="shared" si="15"/>
        <v>0</v>
      </c>
      <c r="P133" s="45" t="s">
        <v>12</v>
      </c>
      <c r="Q133" s="46">
        <f t="shared" si="16"/>
        <v>0</v>
      </c>
      <c r="R133" s="45" t="s">
        <v>12</v>
      </c>
      <c r="S133" s="46">
        <f t="shared" si="17"/>
        <v>0</v>
      </c>
      <c r="T133" s="46">
        <f t="shared" si="14"/>
        <v>2</v>
      </c>
      <c r="U133" s="47">
        <v>7884</v>
      </c>
      <c r="V133" s="48">
        <v>0</v>
      </c>
      <c r="W133" s="49">
        <v>0</v>
      </c>
      <c r="X133" s="49">
        <v>0</v>
      </c>
      <c r="Y133" s="46">
        <v>0</v>
      </c>
      <c r="Z133" s="49">
        <v>0</v>
      </c>
      <c r="AA133" s="46">
        <v>0</v>
      </c>
      <c r="AB133" s="49">
        <v>0</v>
      </c>
      <c r="AC133" s="49">
        <v>0</v>
      </c>
      <c r="AD133" s="49">
        <v>0</v>
      </c>
      <c r="AE133" s="50">
        <v>0</v>
      </c>
      <c r="AF133" s="51">
        <v>3.5000000000000003E-2</v>
      </c>
      <c r="AG133" s="52">
        <v>197.62717156927943</v>
      </c>
      <c r="AH133" s="52">
        <f t="shared" si="18"/>
        <v>8081.6271715692792</v>
      </c>
    </row>
    <row r="134" spans="1:34" ht="12.75" customHeight="1" x14ac:dyDescent="0.2">
      <c r="A134" s="40" t="s">
        <v>877</v>
      </c>
      <c r="B134" s="53" t="s">
        <v>355</v>
      </c>
      <c r="C134" s="40" t="s">
        <v>356</v>
      </c>
      <c r="D134" s="37" t="s">
        <v>357</v>
      </c>
      <c r="E134" s="40" t="s">
        <v>358</v>
      </c>
      <c r="F134" s="39">
        <v>1</v>
      </c>
      <c r="G134" s="40" t="s">
        <v>251</v>
      </c>
      <c r="H134" s="40" t="s">
        <v>357</v>
      </c>
      <c r="I134" s="41" t="s">
        <v>354</v>
      </c>
      <c r="J134" s="53">
        <v>404565</v>
      </c>
      <c r="K134" s="43">
        <v>1</v>
      </c>
      <c r="L134" s="44">
        <v>0.87</v>
      </c>
      <c r="M134" s="46">
        <f t="shared" si="13"/>
        <v>0.87</v>
      </c>
      <c r="N134" s="45" t="s">
        <v>12</v>
      </c>
      <c r="O134" s="46">
        <f t="shared" si="15"/>
        <v>0</v>
      </c>
      <c r="P134" s="45" t="s">
        <v>12</v>
      </c>
      <c r="Q134" s="46">
        <f t="shared" si="16"/>
        <v>0</v>
      </c>
      <c r="R134" s="45" t="s">
        <v>81</v>
      </c>
      <c r="S134" s="46">
        <f t="shared" si="17"/>
        <v>0.87</v>
      </c>
      <c r="T134" s="46">
        <f t="shared" si="14"/>
        <v>1.74</v>
      </c>
      <c r="U134" s="47">
        <v>6859.08</v>
      </c>
      <c r="V134" s="48">
        <v>17.939315862090901</v>
      </c>
      <c r="W134" s="49">
        <v>0</v>
      </c>
      <c r="X134" s="49">
        <v>0</v>
      </c>
      <c r="Y134" s="46">
        <v>0</v>
      </c>
      <c r="Z134" s="49">
        <v>0</v>
      </c>
      <c r="AA134" s="46">
        <v>0</v>
      </c>
      <c r="AB134" s="49">
        <v>0</v>
      </c>
      <c r="AC134" s="49">
        <v>0</v>
      </c>
      <c r="AD134" s="49">
        <v>0</v>
      </c>
      <c r="AE134" s="50">
        <v>15</v>
      </c>
      <c r="AF134" s="51">
        <v>3.5000000000000003E-2</v>
      </c>
      <c r="AG134" s="52">
        <v>197.62717156927943</v>
      </c>
      <c r="AH134" s="52">
        <f t="shared" si="18"/>
        <v>7074.6464874313697</v>
      </c>
    </row>
    <row r="135" spans="1:34" ht="12.75" x14ac:dyDescent="0.2">
      <c r="A135" s="54" t="s">
        <v>877</v>
      </c>
      <c r="B135" s="53" t="s">
        <v>459</v>
      </c>
      <c r="C135" s="40" t="s">
        <v>460</v>
      </c>
      <c r="D135" s="37" t="s">
        <v>461</v>
      </c>
      <c r="E135" s="40" t="s">
        <v>462</v>
      </c>
      <c r="F135" s="39">
        <v>3</v>
      </c>
      <c r="G135" s="40" t="s">
        <v>251</v>
      </c>
      <c r="H135" s="40" t="s">
        <v>463</v>
      </c>
      <c r="I135" s="41" t="s">
        <v>464</v>
      </c>
      <c r="J135" s="53">
        <v>407550</v>
      </c>
      <c r="K135" s="43">
        <v>2</v>
      </c>
      <c r="L135" s="44">
        <v>0.8</v>
      </c>
      <c r="M135" s="46">
        <f t="shared" si="13"/>
        <v>1.6</v>
      </c>
      <c r="N135" s="45" t="s">
        <v>12</v>
      </c>
      <c r="O135" s="46">
        <f t="shared" si="15"/>
        <v>0</v>
      </c>
      <c r="P135" s="45" t="s">
        <v>12</v>
      </c>
      <c r="Q135" s="46">
        <f t="shared" si="16"/>
        <v>0</v>
      </c>
      <c r="R135" s="45" t="s">
        <v>12</v>
      </c>
      <c r="S135" s="46">
        <f t="shared" si="17"/>
        <v>0</v>
      </c>
      <c r="T135" s="46">
        <f t="shared" si="14"/>
        <v>1.6</v>
      </c>
      <c r="U135" s="47">
        <v>6307.2000000000007</v>
      </c>
      <c r="V135" s="48">
        <v>5474.5720658929058</v>
      </c>
      <c r="W135" s="49">
        <v>14.218744408526474</v>
      </c>
      <c r="X135" s="49">
        <v>0</v>
      </c>
      <c r="Y135" s="46">
        <v>0</v>
      </c>
      <c r="Z135" s="49">
        <v>0</v>
      </c>
      <c r="AA135" s="46">
        <v>0</v>
      </c>
      <c r="AB135" s="49">
        <v>0</v>
      </c>
      <c r="AC135" s="49">
        <v>0</v>
      </c>
      <c r="AD135" s="49">
        <v>0</v>
      </c>
      <c r="AE135" s="50">
        <v>11701</v>
      </c>
      <c r="AF135" s="51">
        <v>0.5</v>
      </c>
      <c r="AG135" s="52">
        <v>2823.245308132563</v>
      </c>
      <c r="AH135" s="52">
        <f t="shared" si="18"/>
        <v>14619.236118433997</v>
      </c>
    </row>
    <row r="136" spans="1:34" ht="12.75" customHeight="1" x14ac:dyDescent="0.2">
      <c r="A136" s="40" t="s">
        <v>877</v>
      </c>
      <c r="B136" s="53" t="s">
        <v>491</v>
      </c>
      <c r="C136" s="40" t="s">
        <v>460</v>
      </c>
      <c r="D136" s="37" t="s">
        <v>461</v>
      </c>
      <c r="E136" s="40" t="s">
        <v>462</v>
      </c>
      <c r="F136" s="39">
        <v>3</v>
      </c>
      <c r="G136" s="40" t="s">
        <v>251</v>
      </c>
      <c r="H136" s="40" t="s">
        <v>492</v>
      </c>
      <c r="I136" s="41" t="s">
        <v>253</v>
      </c>
      <c r="J136" s="53">
        <v>406650</v>
      </c>
      <c r="K136" s="43">
        <v>2</v>
      </c>
      <c r="L136" s="44">
        <v>0.2</v>
      </c>
      <c r="M136" s="46">
        <f t="shared" si="13"/>
        <v>0.4</v>
      </c>
      <c r="N136" s="45" t="s">
        <v>12</v>
      </c>
      <c r="O136" s="46">
        <f t="shared" si="15"/>
        <v>0</v>
      </c>
      <c r="P136" s="45" t="s">
        <v>12</v>
      </c>
      <c r="Q136" s="46">
        <f t="shared" si="16"/>
        <v>0</v>
      </c>
      <c r="R136" s="45" t="s">
        <v>12</v>
      </c>
      <c r="S136" s="46">
        <f t="shared" si="17"/>
        <v>0</v>
      </c>
      <c r="T136" s="46">
        <f t="shared" ref="T136:T193" si="19">S136+Q136+O136+M136</f>
        <v>0.4</v>
      </c>
      <c r="U136" s="47">
        <v>1576.8000000000002</v>
      </c>
      <c r="V136" s="48">
        <v>1686.2956910365447</v>
      </c>
      <c r="W136" s="49">
        <v>0</v>
      </c>
      <c r="X136" s="49">
        <v>0</v>
      </c>
      <c r="Y136" s="46">
        <v>0</v>
      </c>
      <c r="Z136" s="49">
        <v>11.493485063558898</v>
      </c>
      <c r="AA136" s="46">
        <v>0</v>
      </c>
      <c r="AB136" s="49">
        <v>0</v>
      </c>
      <c r="AC136" s="49">
        <v>0</v>
      </c>
      <c r="AD136" s="49">
        <v>0</v>
      </c>
      <c r="AE136" s="50">
        <v>4090</v>
      </c>
      <c r="AF136" s="51">
        <v>0.1</v>
      </c>
      <c r="AG136" s="52">
        <v>564.64906162651266</v>
      </c>
      <c r="AH136" s="52">
        <f t="shared" si="18"/>
        <v>3839.2382377266163</v>
      </c>
    </row>
    <row r="137" spans="1:34" ht="12.75" customHeight="1" x14ac:dyDescent="0.2">
      <c r="A137" s="40" t="s">
        <v>877</v>
      </c>
      <c r="B137" s="53" t="s">
        <v>459</v>
      </c>
      <c r="C137" s="40" t="s">
        <v>465</v>
      </c>
      <c r="D137" s="37" t="s">
        <v>461</v>
      </c>
      <c r="E137" s="40" t="s">
        <v>462</v>
      </c>
      <c r="F137" s="39">
        <v>3</v>
      </c>
      <c r="G137" s="40" t="s">
        <v>251</v>
      </c>
      <c r="H137" s="40" t="s">
        <v>463</v>
      </c>
      <c r="I137" s="41" t="s">
        <v>464</v>
      </c>
      <c r="J137" s="53">
        <v>407550</v>
      </c>
      <c r="K137" s="43">
        <v>0</v>
      </c>
      <c r="L137" s="44">
        <v>0.8</v>
      </c>
      <c r="M137" s="46">
        <f t="shared" si="13"/>
        <v>0</v>
      </c>
      <c r="N137" s="45" t="s">
        <v>12</v>
      </c>
      <c r="O137" s="46">
        <f t="shared" si="15"/>
        <v>0</v>
      </c>
      <c r="P137" s="45" t="s">
        <v>12</v>
      </c>
      <c r="Q137" s="46">
        <f t="shared" si="16"/>
        <v>0</v>
      </c>
      <c r="R137" s="45" t="s">
        <v>81</v>
      </c>
      <c r="S137" s="46">
        <v>1.6</v>
      </c>
      <c r="T137" s="46">
        <f t="shared" si="19"/>
        <v>1.6</v>
      </c>
      <c r="U137" s="47">
        <v>6307.2000000000007</v>
      </c>
      <c r="V137" s="48">
        <v>0</v>
      </c>
      <c r="W137" s="49">
        <v>0</v>
      </c>
      <c r="X137" s="49">
        <v>0</v>
      </c>
      <c r="Y137" s="46">
        <v>0</v>
      </c>
      <c r="Z137" s="49">
        <v>0</v>
      </c>
      <c r="AA137" s="46">
        <v>0</v>
      </c>
      <c r="AB137" s="49">
        <v>0</v>
      </c>
      <c r="AC137" s="49">
        <v>0</v>
      </c>
      <c r="AD137" s="49">
        <v>0</v>
      </c>
      <c r="AE137" s="50">
        <v>0</v>
      </c>
      <c r="AF137" s="51">
        <v>3.5000000000000003E-2</v>
      </c>
      <c r="AG137" s="52">
        <v>197.62717156927943</v>
      </c>
      <c r="AH137" s="52">
        <f t="shared" si="18"/>
        <v>6504.8271715692799</v>
      </c>
    </row>
    <row r="138" spans="1:34" ht="25.5" customHeight="1" x14ac:dyDescent="0.2">
      <c r="A138" s="54" t="s">
        <v>877</v>
      </c>
      <c r="B138" s="53" t="s">
        <v>491</v>
      </c>
      <c r="C138" s="40" t="s">
        <v>465</v>
      </c>
      <c r="D138" s="37" t="s">
        <v>461</v>
      </c>
      <c r="E138" s="40" t="s">
        <v>462</v>
      </c>
      <c r="F138" s="39">
        <v>3</v>
      </c>
      <c r="G138" s="40" t="s">
        <v>251</v>
      </c>
      <c r="H138" s="40" t="s">
        <v>492</v>
      </c>
      <c r="I138" s="41" t="s">
        <v>253</v>
      </c>
      <c r="J138" s="53">
        <v>406650</v>
      </c>
      <c r="K138" s="43">
        <v>0</v>
      </c>
      <c r="L138" s="44">
        <v>0.2</v>
      </c>
      <c r="M138" s="46">
        <f t="shared" si="13"/>
        <v>0</v>
      </c>
      <c r="N138" s="45" t="s">
        <v>12</v>
      </c>
      <c r="O138" s="46">
        <f t="shared" si="15"/>
        <v>0</v>
      </c>
      <c r="P138" s="45" t="s">
        <v>12</v>
      </c>
      <c r="Q138" s="46">
        <f t="shared" si="16"/>
        <v>0</v>
      </c>
      <c r="R138" s="45" t="s">
        <v>81</v>
      </c>
      <c r="S138" s="46">
        <v>0.4</v>
      </c>
      <c r="T138" s="46">
        <f t="shared" si="19"/>
        <v>0.4</v>
      </c>
      <c r="U138" s="47">
        <v>1576.8000000000002</v>
      </c>
      <c r="V138" s="48">
        <v>0</v>
      </c>
      <c r="W138" s="49">
        <v>0</v>
      </c>
      <c r="X138" s="49">
        <v>0</v>
      </c>
      <c r="Y138" s="46">
        <v>0</v>
      </c>
      <c r="Z138" s="49">
        <v>11.493485063558898</v>
      </c>
      <c r="AA138" s="46">
        <v>0</v>
      </c>
      <c r="AB138" s="49">
        <v>0</v>
      </c>
      <c r="AC138" s="49">
        <v>0</v>
      </c>
      <c r="AD138" s="49">
        <v>0</v>
      </c>
      <c r="AE138" s="50">
        <v>0</v>
      </c>
      <c r="AF138" s="51">
        <v>3.5000000000000003E-2</v>
      </c>
      <c r="AG138" s="52">
        <v>197.62717156927943</v>
      </c>
      <c r="AH138" s="52">
        <f t="shared" si="18"/>
        <v>1785.9206566328385</v>
      </c>
    </row>
    <row r="139" spans="1:34" ht="12.75" customHeight="1" x14ac:dyDescent="0.2">
      <c r="A139" s="54" t="s">
        <v>877</v>
      </c>
      <c r="B139" s="53" t="s">
        <v>779</v>
      </c>
      <c r="C139" s="40" t="s">
        <v>466</v>
      </c>
      <c r="D139" s="37" t="s">
        <v>461</v>
      </c>
      <c r="E139" s="40" t="s">
        <v>462</v>
      </c>
      <c r="F139" s="39">
        <v>3</v>
      </c>
      <c r="G139" s="40" t="s">
        <v>251</v>
      </c>
      <c r="H139" s="40" t="s">
        <v>463</v>
      </c>
      <c r="I139" s="41" t="s">
        <v>595</v>
      </c>
      <c r="J139" s="40">
        <v>408240</v>
      </c>
      <c r="K139" s="43">
        <v>0</v>
      </c>
      <c r="L139" s="44">
        <v>0.8</v>
      </c>
      <c r="M139" s="46">
        <f t="shared" si="13"/>
        <v>0</v>
      </c>
      <c r="N139" s="45" t="s">
        <v>12</v>
      </c>
      <c r="O139" s="46">
        <f t="shared" si="15"/>
        <v>0</v>
      </c>
      <c r="P139" s="45" t="s">
        <v>12</v>
      </c>
      <c r="Q139" s="46">
        <f t="shared" si="16"/>
        <v>0</v>
      </c>
      <c r="R139" s="45" t="s">
        <v>81</v>
      </c>
      <c r="S139" s="46">
        <v>1.6</v>
      </c>
      <c r="T139" s="46">
        <f t="shared" si="19"/>
        <v>1.6</v>
      </c>
      <c r="U139" s="47">
        <v>6307.2000000000007</v>
      </c>
      <c r="V139" s="48">
        <v>0</v>
      </c>
      <c r="W139" s="49">
        <v>0</v>
      </c>
      <c r="X139" s="49">
        <v>0</v>
      </c>
      <c r="Y139" s="46">
        <v>0</v>
      </c>
      <c r="Z139" s="49">
        <v>0</v>
      </c>
      <c r="AA139" s="46">
        <v>0</v>
      </c>
      <c r="AB139" s="49">
        <v>0</v>
      </c>
      <c r="AC139" s="49">
        <v>0</v>
      </c>
      <c r="AD139" s="49">
        <v>0</v>
      </c>
      <c r="AE139" s="50">
        <v>0</v>
      </c>
      <c r="AF139" s="51">
        <v>3.5000000000000003E-2</v>
      </c>
      <c r="AG139" s="52">
        <v>197.62717156927943</v>
      </c>
      <c r="AH139" s="52">
        <f t="shared" si="18"/>
        <v>6504.8271715692799</v>
      </c>
    </row>
    <row r="140" spans="1:34" ht="12.75" customHeight="1" x14ac:dyDescent="0.2">
      <c r="A140" s="40" t="s">
        <v>877</v>
      </c>
      <c r="B140" s="53" t="s">
        <v>491</v>
      </c>
      <c r="C140" s="40" t="s">
        <v>466</v>
      </c>
      <c r="D140" s="37" t="s">
        <v>461</v>
      </c>
      <c r="E140" s="40" t="s">
        <v>462</v>
      </c>
      <c r="F140" s="39">
        <v>3</v>
      </c>
      <c r="G140" s="40" t="s">
        <v>251</v>
      </c>
      <c r="H140" s="40" t="s">
        <v>492</v>
      </c>
      <c r="I140" s="41" t="s">
        <v>253</v>
      </c>
      <c r="J140" s="53">
        <v>406650</v>
      </c>
      <c r="K140" s="43">
        <v>0</v>
      </c>
      <c r="L140" s="44">
        <v>0.2</v>
      </c>
      <c r="M140" s="46">
        <f t="shared" si="13"/>
        <v>0</v>
      </c>
      <c r="N140" s="45" t="s">
        <v>12</v>
      </c>
      <c r="O140" s="46">
        <f t="shared" si="15"/>
        <v>0</v>
      </c>
      <c r="P140" s="45" t="s">
        <v>12</v>
      </c>
      <c r="Q140" s="46">
        <f t="shared" si="16"/>
        <v>0</v>
      </c>
      <c r="R140" s="45" t="s">
        <v>81</v>
      </c>
      <c r="S140" s="46">
        <v>0.4</v>
      </c>
      <c r="T140" s="46">
        <f t="shared" si="19"/>
        <v>0.4</v>
      </c>
      <c r="U140" s="47">
        <v>1576.8000000000002</v>
      </c>
      <c r="V140" s="48">
        <v>0</v>
      </c>
      <c r="W140" s="49">
        <v>0</v>
      </c>
      <c r="X140" s="49">
        <v>0</v>
      </c>
      <c r="Y140" s="46">
        <v>0</v>
      </c>
      <c r="Z140" s="49">
        <v>11.493485063558898</v>
      </c>
      <c r="AA140" s="46">
        <v>0</v>
      </c>
      <c r="AB140" s="49">
        <v>0</v>
      </c>
      <c r="AC140" s="49">
        <v>0</v>
      </c>
      <c r="AD140" s="49">
        <v>0</v>
      </c>
      <c r="AE140" s="50">
        <v>0</v>
      </c>
      <c r="AF140" s="51">
        <v>3.5000000000000003E-2</v>
      </c>
      <c r="AG140" s="52">
        <v>197.62717156927943</v>
      </c>
      <c r="AH140" s="52">
        <f t="shared" si="18"/>
        <v>1785.9206566328385</v>
      </c>
    </row>
    <row r="141" spans="1:34" ht="12.75" customHeight="1" x14ac:dyDescent="0.2">
      <c r="A141" s="40" t="s">
        <v>71</v>
      </c>
      <c r="B141" s="35" t="s">
        <v>131</v>
      </c>
      <c r="C141" s="40" t="s">
        <v>132</v>
      </c>
      <c r="D141" s="37" t="s">
        <v>133</v>
      </c>
      <c r="E141" s="40" t="s">
        <v>134</v>
      </c>
      <c r="F141" s="39">
        <v>3</v>
      </c>
      <c r="G141" s="40" t="s">
        <v>701</v>
      </c>
      <c r="H141" s="40" t="s">
        <v>135</v>
      </c>
      <c r="I141" s="41" t="s">
        <v>703</v>
      </c>
      <c r="J141" s="40" t="s">
        <v>136</v>
      </c>
      <c r="K141" s="43">
        <v>1</v>
      </c>
      <c r="L141" s="44">
        <v>1</v>
      </c>
      <c r="M141" s="46">
        <f t="shared" si="13"/>
        <v>1</v>
      </c>
      <c r="N141" s="45" t="s">
        <v>81</v>
      </c>
      <c r="O141" s="46">
        <f t="shared" si="15"/>
        <v>1</v>
      </c>
      <c r="P141" s="45" t="s">
        <v>12</v>
      </c>
      <c r="Q141" s="46">
        <f t="shared" si="16"/>
        <v>0</v>
      </c>
      <c r="R141" s="45" t="s">
        <v>12</v>
      </c>
      <c r="S141" s="46">
        <f t="shared" si="17"/>
        <v>0</v>
      </c>
      <c r="T141" s="46">
        <f t="shared" si="19"/>
        <v>2</v>
      </c>
      <c r="U141" s="47">
        <v>7884</v>
      </c>
      <c r="V141" s="48">
        <v>17708.699676738277</v>
      </c>
      <c r="W141" s="49">
        <v>52.135396164597068</v>
      </c>
      <c r="X141" s="49">
        <v>0</v>
      </c>
      <c r="Y141" s="46">
        <v>0</v>
      </c>
      <c r="Z141" s="49">
        <v>0</v>
      </c>
      <c r="AA141" s="46">
        <v>0</v>
      </c>
      <c r="AB141" s="49">
        <v>0</v>
      </c>
      <c r="AC141" s="49">
        <v>0</v>
      </c>
      <c r="AD141" s="49">
        <v>0</v>
      </c>
      <c r="AE141" s="50">
        <v>25095</v>
      </c>
      <c r="AF141" s="51">
        <v>1</v>
      </c>
      <c r="AG141" s="52">
        <v>5646.4906162651259</v>
      </c>
      <c r="AH141" s="52">
        <f t="shared" si="18"/>
        <v>31291.325689167999</v>
      </c>
    </row>
    <row r="142" spans="1:34" ht="25.5" customHeight="1" x14ac:dyDescent="0.2">
      <c r="A142" s="40" t="s">
        <v>877</v>
      </c>
      <c r="B142" s="35" t="s">
        <v>397</v>
      </c>
      <c r="C142" s="40" t="s">
        <v>780</v>
      </c>
      <c r="D142" s="37" t="s">
        <v>399</v>
      </c>
      <c r="E142" s="40" t="s">
        <v>400</v>
      </c>
      <c r="F142" s="39">
        <v>2</v>
      </c>
      <c r="G142" s="40" t="s">
        <v>684</v>
      </c>
      <c r="H142" s="40" t="s">
        <v>781</v>
      </c>
      <c r="I142" s="41" t="s">
        <v>782</v>
      </c>
      <c r="J142" s="53" t="s">
        <v>783</v>
      </c>
      <c r="K142" s="43">
        <v>1</v>
      </c>
      <c r="L142" s="44">
        <v>0.15</v>
      </c>
      <c r="M142" s="46">
        <f t="shared" si="13"/>
        <v>0.15</v>
      </c>
      <c r="N142" s="45" t="s">
        <v>12</v>
      </c>
      <c r="O142" s="46">
        <f t="shared" si="15"/>
        <v>0</v>
      </c>
      <c r="P142" s="45" t="s">
        <v>12</v>
      </c>
      <c r="Q142" s="46">
        <f t="shared" si="16"/>
        <v>0</v>
      </c>
      <c r="R142" s="45" t="s">
        <v>12</v>
      </c>
      <c r="S142" s="46">
        <f t="shared" si="17"/>
        <v>0</v>
      </c>
      <c r="T142" s="46">
        <f t="shared" si="19"/>
        <v>0.15</v>
      </c>
      <c r="U142" s="47">
        <v>591.29999999999995</v>
      </c>
      <c r="V142" s="48">
        <v>606.58348542141312</v>
      </c>
      <c r="W142" s="49">
        <v>0</v>
      </c>
      <c r="X142" s="49">
        <v>63.75</v>
      </c>
      <c r="Y142" s="46">
        <v>0.75</v>
      </c>
      <c r="Z142" s="49">
        <v>6.0311174199499789</v>
      </c>
      <c r="AA142" s="46">
        <v>0</v>
      </c>
      <c r="AB142" s="49">
        <v>0</v>
      </c>
      <c r="AC142" s="49">
        <v>0</v>
      </c>
      <c r="AD142" s="49">
        <v>0</v>
      </c>
      <c r="AE142" s="50">
        <v>1302</v>
      </c>
      <c r="AF142" s="51">
        <v>0.1</v>
      </c>
      <c r="AG142" s="52">
        <v>564.64906162651266</v>
      </c>
      <c r="AH142" s="52">
        <f t="shared" si="18"/>
        <v>1832.3136644678757</v>
      </c>
    </row>
    <row r="143" spans="1:34" ht="25.5" customHeight="1" x14ac:dyDescent="0.2">
      <c r="A143" s="40" t="s">
        <v>877</v>
      </c>
      <c r="B143" s="35" t="s">
        <v>283</v>
      </c>
      <c r="C143" s="40" t="s">
        <v>398</v>
      </c>
      <c r="D143" s="37" t="s">
        <v>428</v>
      </c>
      <c r="E143" s="40" t="s">
        <v>400</v>
      </c>
      <c r="F143" s="39">
        <v>3</v>
      </c>
      <c r="G143" s="40" t="s">
        <v>684</v>
      </c>
      <c r="H143" s="40" t="s">
        <v>784</v>
      </c>
      <c r="I143" s="41" t="s">
        <v>782</v>
      </c>
      <c r="J143" s="40" t="s">
        <v>619</v>
      </c>
      <c r="K143" s="43">
        <v>1</v>
      </c>
      <c r="L143" s="44">
        <v>0.05</v>
      </c>
      <c r="M143" s="46">
        <f t="shared" si="13"/>
        <v>0.05</v>
      </c>
      <c r="N143" s="45" t="s">
        <v>12</v>
      </c>
      <c r="O143" s="46">
        <f t="shared" si="15"/>
        <v>0</v>
      </c>
      <c r="P143" s="45" t="s">
        <v>12</v>
      </c>
      <c r="Q143" s="46">
        <f t="shared" si="16"/>
        <v>0</v>
      </c>
      <c r="R143" s="45" t="s">
        <v>12</v>
      </c>
      <c r="S143" s="46">
        <f t="shared" si="17"/>
        <v>0</v>
      </c>
      <c r="T143" s="46">
        <f t="shared" si="19"/>
        <v>0.05</v>
      </c>
      <c r="U143" s="47">
        <v>197.10000000000002</v>
      </c>
      <c r="V143" s="48">
        <v>15.439186636924997</v>
      </c>
      <c r="W143" s="49">
        <v>0</v>
      </c>
      <c r="X143" s="49">
        <v>0</v>
      </c>
      <c r="Y143" s="46">
        <v>0</v>
      </c>
      <c r="Z143" s="49">
        <v>7.2752575556960455</v>
      </c>
      <c r="AA143" s="46">
        <v>0</v>
      </c>
      <c r="AB143" s="49">
        <v>0</v>
      </c>
      <c r="AC143" s="49">
        <v>0</v>
      </c>
      <c r="AD143" s="49">
        <v>0</v>
      </c>
      <c r="AE143" s="50">
        <v>59</v>
      </c>
      <c r="AF143" s="51">
        <v>3.5000000000000003E-2</v>
      </c>
      <c r="AG143" s="52">
        <v>197.62717156927943</v>
      </c>
      <c r="AH143" s="52">
        <f t="shared" si="18"/>
        <v>417.44161576190049</v>
      </c>
    </row>
    <row r="144" spans="1:34" ht="25.5" customHeight="1" x14ac:dyDescent="0.2">
      <c r="A144" s="54" t="s">
        <v>877</v>
      </c>
      <c r="B144" s="35" t="s">
        <v>433</v>
      </c>
      <c r="C144" s="40" t="s">
        <v>398</v>
      </c>
      <c r="D144" s="37" t="s">
        <v>428</v>
      </c>
      <c r="E144" s="40" t="s">
        <v>400</v>
      </c>
      <c r="F144" s="39">
        <v>3</v>
      </c>
      <c r="G144" s="40" t="s">
        <v>684</v>
      </c>
      <c r="H144" s="40" t="s">
        <v>434</v>
      </c>
      <c r="I144" s="41" t="s">
        <v>733</v>
      </c>
      <c r="J144" s="53">
        <v>404435</v>
      </c>
      <c r="K144" s="43">
        <v>1</v>
      </c>
      <c r="L144" s="44">
        <v>0.4</v>
      </c>
      <c r="M144" s="46">
        <f t="shared" si="13"/>
        <v>0.4</v>
      </c>
      <c r="N144" s="45" t="s">
        <v>12</v>
      </c>
      <c r="O144" s="46">
        <f t="shared" si="15"/>
        <v>0</v>
      </c>
      <c r="P144" s="45" t="s">
        <v>12</v>
      </c>
      <c r="Q144" s="46">
        <f t="shared" si="16"/>
        <v>0</v>
      </c>
      <c r="R144" s="45" t="s">
        <v>12</v>
      </c>
      <c r="S144" s="46">
        <f t="shared" si="17"/>
        <v>0</v>
      </c>
      <c r="T144" s="46">
        <f t="shared" si="19"/>
        <v>0.4</v>
      </c>
      <c r="U144" s="47">
        <v>1576.8000000000002</v>
      </c>
      <c r="V144" s="48">
        <v>6935.7376371277805</v>
      </c>
      <c r="W144" s="49">
        <v>0</v>
      </c>
      <c r="X144" s="49">
        <v>0</v>
      </c>
      <c r="Y144" s="46">
        <v>0</v>
      </c>
      <c r="Z144" s="49">
        <v>9.1355432824782614</v>
      </c>
      <c r="AA144" s="46">
        <v>0</v>
      </c>
      <c r="AB144" s="49">
        <v>0</v>
      </c>
      <c r="AC144" s="49">
        <v>1788.3388800750697</v>
      </c>
      <c r="AD144" s="49">
        <v>21.363663473811027</v>
      </c>
      <c r="AE144" s="50">
        <v>19948</v>
      </c>
      <c r="AF144" s="51">
        <v>0.75</v>
      </c>
      <c r="AG144" s="52">
        <v>4234.8679621988449</v>
      </c>
      <c r="AH144" s="52">
        <f t="shared" si="18"/>
        <v>14566.243686157986</v>
      </c>
    </row>
    <row r="145" spans="1:34" ht="25.5" customHeight="1" x14ac:dyDescent="0.2">
      <c r="A145" s="40" t="s">
        <v>877</v>
      </c>
      <c r="B145" s="53" t="s">
        <v>454</v>
      </c>
      <c r="C145" s="40" t="s">
        <v>398</v>
      </c>
      <c r="D145" s="37" t="s">
        <v>428</v>
      </c>
      <c r="E145" s="40" t="s">
        <v>400</v>
      </c>
      <c r="F145" s="39">
        <v>3</v>
      </c>
      <c r="G145" s="40" t="s">
        <v>251</v>
      </c>
      <c r="H145" s="40" t="s">
        <v>455</v>
      </c>
      <c r="I145" s="41" t="s">
        <v>253</v>
      </c>
      <c r="J145" s="53">
        <v>406750</v>
      </c>
      <c r="K145" s="43">
        <v>1</v>
      </c>
      <c r="L145" s="44">
        <v>0.4</v>
      </c>
      <c r="M145" s="46">
        <f t="shared" si="13"/>
        <v>0.4</v>
      </c>
      <c r="N145" s="45" t="s">
        <v>12</v>
      </c>
      <c r="O145" s="46">
        <f t="shared" si="15"/>
        <v>0</v>
      </c>
      <c r="P145" s="45" t="s">
        <v>12</v>
      </c>
      <c r="Q145" s="46">
        <f t="shared" si="16"/>
        <v>0</v>
      </c>
      <c r="R145" s="45" t="s">
        <v>12</v>
      </c>
      <c r="S145" s="46">
        <f t="shared" si="17"/>
        <v>0</v>
      </c>
      <c r="T145" s="46">
        <f t="shared" si="19"/>
        <v>0.4</v>
      </c>
      <c r="U145" s="47">
        <v>1576.8000000000002</v>
      </c>
      <c r="V145" s="48">
        <v>3707.4428128938885</v>
      </c>
      <c r="W145" s="49">
        <v>0</v>
      </c>
      <c r="X145" s="49">
        <v>0</v>
      </c>
      <c r="Y145" s="46">
        <v>0</v>
      </c>
      <c r="Z145" s="49">
        <v>0</v>
      </c>
      <c r="AA145" s="46">
        <v>0</v>
      </c>
      <c r="AB145" s="49">
        <v>0</v>
      </c>
      <c r="AC145" s="49">
        <v>0</v>
      </c>
      <c r="AD145" s="49">
        <v>0</v>
      </c>
      <c r="AE145" s="50">
        <v>8995</v>
      </c>
      <c r="AF145" s="51">
        <v>0.25</v>
      </c>
      <c r="AG145" s="52">
        <v>1411.6226540662815</v>
      </c>
      <c r="AH145" s="52">
        <f t="shared" si="18"/>
        <v>6695.8654669601692</v>
      </c>
    </row>
    <row r="146" spans="1:34" ht="25.5" customHeight="1" x14ac:dyDescent="0.2">
      <c r="A146" s="54" t="s">
        <v>877</v>
      </c>
      <c r="B146" s="53" t="s">
        <v>426</v>
      </c>
      <c r="C146" s="40" t="s">
        <v>427</v>
      </c>
      <c r="D146" s="37" t="s">
        <v>428</v>
      </c>
      <c r="E146" s="40" t="s">
        <v>400</v>
      </c>
      <c r="F146" s="39">
        <v>3</v>
      </c>
      <c r="G146" s="40" t="s">
        <v>251</v>
      </c>
      <c r="H146" s="40" t="s">
        <v>429</v>
      </c>
      <c r="I146" s="41" t="s">
        <v>430</v>
      </c>
      <c r="J146" s="40">
        <v>407500</v>
      </c>
      <c r="K146" s="43">
        <v>2</v>
      </c>
      <c r="L146" s="44">
        <v>1</v>
      </c>
      <c r="M146" s="46">
        <f t="shared" si="13"/>
        <v>2</v>
      </c>
      <c r="N146" s="45" t="s">
        <v>12</v>
      </c>
      <c r="O146" s="46">
        <f t="shared" si="15"/>
        <v>0</v>
      </c>
      <c r="P146" s="45" t="s">
        <v>12</v>
      </c>
      <c r="Q146" s="46">
        <f t="shared" si="16"/>
        <v>0</v>
      </c>
      <c r="R146" s="45" t="s">
        <v>12</v>
      </c>
      <c r="S146" s="46">
        <f t="shared" si="17"/>
        <v>0</v>
      </c>
      <c r="T146" s="46">
        <f t="shared" si="19"/>
        <v>2</v>
      </c>
      <c r="U146" s="47">
        <v>7884</v>
      </c>
      <c r="V146" s="48">
        <v>3414.3826416804836</v>
      </c>
      <c r="W146" s="49">
        <v>2.369790734754412</v>
      </c>
      <c r="X146" s="49">
        <v>85</v>
      </c>
      <c r="Y146" s="46">
        <v>1</v>
      </c>
      <c r="Z146" s="49">
        <v>0</v>
      </c>
      <c r="AA146" s="46">
        <v>0</v>
      </c>
      <c r="AB146" s="49">
        <v>0</v>
      </c>
      <c r="AC146" s="49">
        <v>0</v>
      </c>
      <c r="AD146" s="49">
        <v>0</v>
      </c>
      <c r="AE146" s="50">
        <v>5789</v>
      </c>
      <c r="AF146" s="51">
        <v>0.25</v>
      </c>
      <c r="AG146" s="52">
        <v>1411.6226540662815</v>
      </c>
      <c r="AH146" s="52">
        <f t="shared" si="18"/>
        <v>12797.375086481519</v>
      </c>
    </row>
    <row r="147" spans="1:34" ht="25.5" customHeight="1" x14ac:dyDescent="0.2">
      <c r="A147" s="40" t="s">
        <v>877</v>
      </c>
      <c r="B147" s="53" t="s">
        <v>426</v>
      </c>
      <c r="C147" s="40" t="s">
        <v>431</v>
      </c>
      <c r="D147" s="37" t="s">
        <v>428</v>
      </c>
      <c r="E147" s="40" t="s">
        <v>400</v>
      </c>
      <c r="F147" s="39">
        <v>3</v>
      </c>
      <c r="G147" s="40" t="s">
        <v>251</v>
      </c>
      <c r="H147" s="40" t="s">
        <v>429</v>
      </c>
      <c r="I147" s="41" t="s">
        <v>430</v>
      </c>
      <c r="J147" s="53">
        <v>407500</v>
      </c>
      <c r="K147" s="43">
        <v>0</v>
      </c>
      <c r="L147" s="44">
        <v>1</v>
      </c>
      <c r="M147" s="46">
        <f t="shared" si="13"/>
        <v>0</v>
      </c>
      <c r="N147" s="45" t="s">
        <v>12</v>
      </c>
      <c r="O147" s="46">
        <f t="shared" si="15"/>
        <v>0</v>
      </c>
      <c r="P147" s="45" t="s">
        <v>12</v>
      </c>
      <c r="Q147" s="46">
        <f t="shared" si="16"/>
        <v>0</v>
      </c>
      <c r="R147" s="45" t="s">
        <v>81</v>
      </c>
      <c r="S147" s="46">
        <v>2</v>
      </c>
      <c r="T147" s="46">
        <f t="shared" si="19"/>
        <v>2</v>
      </c>
      <c r="U147" s="47">
        <v>7884</v>
      </c>
      <c r="V147" s="48">
        <v>0</v>
      </c>
      <c r="W147" s="49">
        <v>0</v>
      </c>
      <c r="X147" s="49">
        <v>0</v>
      </c>
      <c r="Y147" s="46"/>
      <c r="Z147" s="49">
        <v>0</v>
      </c>
      <c r="AA147" s="46">
        <v>0</v>
      </c>
      <c r="AB147" s="49">
        <v>0</v>
      </c>
      <c r="AC147" s="49">
        <v>0</v>
      </c>
      <c r="AD147" s="49">
        <v>0</v>
      </c>
      <c r="AE147" s="50">
        <v>0</v>
      </c>
      <c r="AF147" s="51">
        <v>3.5000000000000003E-2</v>
      </c>
      <c r="AG147" s="52">
        <v>197.62717156927943</v>
      </c>
      <c r="AH147" s="52">
        <f t="shared" si="18"/>
        <v>8081.6271715692792</v>
      </c>
    </row>
    <row r="148" spans="1:34" ht="25.5" customHeight="1" x14ac:dyDescent="0.2">
      <c r="A148" s="54" t="s">
        <v>877</v>
      </c>
      <c r="B148" s="53" t="s">
        <v>785</v>
      </c>
      <c r="C148" s="40" t="s">
        <v>432</v>
      </c>
      <c r="D148" s="37" t="s">
        <v>428</v>
      </c>
      <c r="E148" s="40" t="s">
        <v>400</v>
      </c>
      <c r="F148" s="39">
        <v>3</v>
      </c>
      <c r="G148" s="40" t="s">
        <v>251</v>
      </c>
      <c r="H148" s="40" t="s">
        <v>429</v>
      </c>
      <c r="I148" s="41" t="s">
        <v>736</v>
      </c>
      <c r="J148" s="53">
        <v>408225</v>
      </c>
      <c r="K148" s="43">
        <v>0</v>
      </c>
      <c r="L148" s="44">
        <v>1</v>
      </c>
      <c r="M148" s="46">
        <f t="shared" si="13"/>
        <v>0</v>
      </c>
      <c r="N148" s="45" t="s">
        <v>12</v>
      </c>
      <c r="O148" s="46">
        <f t="shared" si="15"/>
        <v>0</v>
      </c>
      <c r="P148" s="45" t="s">
        <v>12</v>
      </c>
      <c r="Q148" s="46">
        <f t="shared" si="16"/>
        <v>0</v>
      </c>
      <c r="R148" s="45" t="s">
        <v>81</v>
      </c>
      <c r="S148" s="46">
        <v>2</v>
      </c>
      <c r="T148" s="46">
        <f t="shared" si="19"/>
        <v>2</v>
      </c>
      <c r="U148" s="47">
        <v>7884</v>
      </c>
      <c r="V148" s="48">
        <v>0</v>
      </c>
      <c r="W148" s="49">
        <v>0</v>
      </c>
      <c r="X148" s="49">
        <v>0</v>
      </c>
      <c r="Y148" s="46">
        <v>0</v>
      </c>
      <c r="Z148" s="49">
        <v>0</v>
      </c>
      <c r="AA148" s="46">
        <v>0</v>
      </c>
      <c r="AB148" s="49">
        <v>0</v>
      </c>
      <c r="AC148" s="49">
        <v>0</v>
      </c>
      <c r="AD148" s="49">
        <v>0</v>
      </c>
      <c r="AE148" s="50">
        <v>0</v>
      </c>
      <c r="AF148" s="51">
        <v>3.5000000000000003E-2</v>
      </c>
      <c r="AG148" s="52">
        <v>197.62717156927943</v>
      </c>
      <c r="AH148" s="52">
        <f t="shared" si="18"/>
        <v>8081.6271715692792</v>
      </c>
    </row>
    <row r="149" spans="1:34" ht="25.5" customHeight="1" x14ac:dyDescent="0.2">
      <c r="A149" s="40" t="s">
        <v>11</v>
      </c>
      <c r="B149" s="35" t="s">
        <v>37</v>
      </c>
      <c r="C149" s="40" t="s">
        <v>38</v>
      </c>
      <c r="D149" s="37" t="s">
        <v>39</v>
      </c>
      <c r="E149" s="40" t="s">
        <v>40</v>
      </c>
      <c r="F149" s="39">
        <v>1</v>
      </c>
      <c r="G149" s="40" t="s">
        <v>669</v>
      </c>
      <c r="H149" s="40" t="s">
        <v>41</v>
      </c>
      <c r="I149" s="41" t="s">
        <v>664</v>
      </c>
      <c r="J149" s="53">
        <v>153300</v>
      </c>
      <c r="K149" s="43">
        <v>1</v>
      </c>
      <c r="L149" s="44">
        <v>1</v>
      </c>
      <c r="M149" s="46">
        <f t="shared" si="13"/>
        <v>1</v>
      </c>
      <c r="N149" s="45" t="s">
        <v>12</v>
      </c>
      <c r="O149" s="46">
        <f t="shared" si="15"/>
        <v>0</v>
      </c>
      <c r="P149" s="45" t="s">
        <v>12</v>
      </c>
      <c r="Q149" s="46">
        <f t="shared" si="16"/>
        <v>0</v>
      </c>
      <c r="R149" s="45" t="s">
        <v>12</v>
      </c>
      <c r="S149" s="46">
        <f t="shared" si="17"/>
        <v>0</v>
      </c>
      <c r="T149" s="46">
        <f t="shared" si="19"/>
        <v>1</v>
      </c>
      <c r="U149" s="47">
        <v>3942</v>
      </c>
      <c r="V149" s="48">
        <v>4.6092429790973313</v>
      </c>
      <c r="W149" s="49">
        <v>1.184895367377206</v>
      </c>
      <c r="X149" s="49">
        <v>0</v>
      </c>
      <c r="Y149" s="46">
        <v>0</v>
      </c>
      <c r="Z149" s="49">
        <v>0</v>
      </c>
      <c r="AA149" s="46">
        <v>0</v>
      </c>
      <c r="AB149" s="49">
        <v>0</v>
      </c>
      <c r="AC149" s="49">
        <v>0</v>
      </c>
      <c r="AD149" s="49">
        <v>0</v>
      </c>
      <c r="AE149" s="50">
        <v>10</v>
      </c>
      <c r="AF149" s="51">
        <v>3.5000000000000003E-2</v>
      </c>
      <c r="AG149" s="52">
        <v>197.62717156927943</v>
      </c>
      <c r="AH149" s="52">
        <f t="shared" si="18"/>
        <v>4145.4213099157541</v>
      </c>
    </row>
    <row r="150" spans="1:34" ht="25.5" customHeight="1" x14ac:dyDescent="0.2">
      <c r="A150" s="54" t="s">
        <v>877</v>
      </c>
      <c r="B150" s="53" t="s">
        <v>393</v>
      </c>
      <c r="C150" s="40" t="s">
        <v>394</v>
      </c>
      <c r="D150" s="37" t="s">
        <v>395</v>
      </c>
      <c r="E150" s="40" t="s">
        <v>396</v>
      </c>
      <c r="F150" s="39">
        <v>3</v>
      </c>
      <c r="G150" s="40" t="s">
        <v>251</v>
      </c>
      <c r="H150" s="40" t="s">
        <v>395</v>
      </c>
      <c r="I150" s="41" t="s">
        <v>354</v>
      </c>
      <c r="J150" s="53">
        <v>404575</v>
      </c>
      <c r="K150" s="43">
        <v>1</v>
      </c>
      <c r="L150" s="44">
        <v>0.52</v>
      </c>
      <c r="M150" s="46">
        <f t="shared" si="13"/>
        <v>0.52</v>
      </c>
      <c r="N150" s="45" t="s">
        <v>12</v>
      </c>
      <c r="O150" s="46">
        <f t="shared" si="15"/>
        <v>0</v>
      </c>
      <c r="P150" s="45" t="s">
        <v>12</v>
      </c>
      <c r="Q150" s="46">
        <f t="shared" si="16"/>
        <v>0</v>
      </c>
      <c r="R150" s="45" t="s">
        <v>81</v>
      </c>
      <c r="S150" s="46">
        <f t="shared" si="17"/>
        <v>0.52</v>
      </c>
      <c r="T150" s="46">
        <f t="shared" si="19"/>
        <v>1.04</v>
      </c>
      <c r="U150" s="47">
        <v>4099.68</v>
      </c>
      <c r="V150" s="48">
        <v>17.583847251877739</v>
      </c>
      <c r="W150" s="49">
        <v>0</v>
      </c>
      <c r="X150" s="49">
        <v>0</v>
      </c>
      <c r="Y150" s="46">
        <v>0</v>
      </c>
      <c r="Z150" s="49">
        <v>0</v>
      </c>
      <c r="AA150" s="46">
        <v>0</v>
      </c>
      <c r="AB150" s="49">
        <v>0</v>
      </c>
      <c r="AC150" s="49">
        <v>0</v>
      </c>
      <c r="AD150" s="49">
        <v>0</v>
      </c>
      <c r="AE150" s="50">
        <v>37</v>
      </c>
      <c r="AF150" s="51">
        <v>3.5000000000000003E-2</v>
      </c>
      <c r="AG150" s="52">
        <v>197.62717156927943</v>
      </c>
      <c r="AH150" s="52">
        <f t="shared" si="18"/>
        <v>4314.8910188211576</v>
      </c>
    </row>
    <row r="151" spans="1:34" ht="25.5" customHeight="1" x14ac:dyDescent="0.2">
      <c r="A151" s="40" t="s">
        <v>208</v>
      </c>
      <c r="B151" s="35" t="s">
        <v>220</v>
      </c>
      <c r="C151" s="40" t="s">
        <v>221</v>
      </c>
      <c r="D151" s="37" t="s">
        <v>222</v>
      </c>
      <c r="E151" s="40" t="s">
        <v>223</v>
      </c>
      <c r="F151" s="39">
        <v>1</v>
      </c>
      <c r="G151" s="40" t="s">
        <v>209</v>
      </c>
      <c r="H151" s="40" t="s">
        <v>210</v>
      </c>
      <c r="I151" s="41" t="s">
        <v>786</v>
      </c>
      <c r="J151" s="40">
        <v>905600</v>
      </c>
      <c r="K151" s="43">
        <v>1</v>
      </c>
      <c r="L151" s="44">
        <v>0.75</v>
      </c>
      <c r="M151" s="46">
        <f t="shared" si="13"/>
        <v>0.75</v>
      </c>
      <c r="N151" s="45" t="s">
        <v>12</v>
      </c>
      <c r="O151" s="46">
        <f t="shared" si="15"/>
        <v>0</v>
      </c>
      <c r="P151" s="45" t="s">
        <v>12</v>
      </c>
      <c r="Q151" s="46">
        <f t="shared" si="16"/>
        <v>0</v>
      </c>
      <c r="R151" s="45" t="s">
        <v>12</v>
      </c>
      <c r="S151" s="46">
        <f t="shared" si="17"/>
        <v>0</v>
      </c>
      <c r="T151" s="46">
        <f t="shared" si="19"/>
        <v>0.75</v>
      </c>
      <c r="U151" s="47">
        <v>2956.5</v>
      </c>
      <c r="V151" s="48">
        <v>56.768337051041939</v>
      </c>
      <c r="W151" s="49">
        <v>2.369790734754412</v>
      </c>
      <c r="X151" s="49">
        <v>85</v>
      </c>
      <c r="Y151" s="46">
        <v>1</v>
      </c>
      <c r="Z151" s="49">
        <v>4.2774722762317143</v>
      </c>
      <c r="AA151" s="46">
        <v>0</v>
      </c>
      <c r="AB151" s="49">
        <v>0</v>
      </c>
      <c r="AC151" s="49">
        <v>0</v>
      </c>
      <c r="AD151" s="49">
        <v>0</v>
      </c>
      <c r="AE151" s="50">
        <v>117</v>
      </c>
      <c r="AF151" s="51">
        <v>3.5000000000000003E-2</v>
      </c>
      <c r="AG151" s="52">
        <v>197.62717156927943</v>
      </c>
      <c r="AH151" s="52">
        <f t="shared" si="18"/>
        <v>3302.5427716313075</v>
      </c>
    </row>
    <row r="152" spans="1:34" ht="25.5" customHeight="1" x14ac:dyDescent="0.2">
      <c r="A152" s="40" t="s">
        <v>208</v>
      </c>
      <c r="B152" s="35" t="s">
        <v>224</v>
      </c>
      <c r="C152" s="40" t="s">
        <v>221</v>
      </c>
      <c r="D152" s="37" t="s">
        <v>222</v>
      </c>
      <c r="E152" s="40" t="s">
        <v>223</v>
      </c>
      <c r="F152" s="39">
        <v>1</v>
      </c>
      <c r="G152" s="40" t="s">
        <v>209</v>
      </c>
      <c r="H152" s="40" t="s">
        <v>225</v>
      </c>
      <c r="I152" s="41" t="s">
        <v>786</v>
      </c>
      <c r="J152" s="40">
        <v>905500</v>
      </c>
      <c r="K152" s="43">
        <v>1</v>
      </c>
      <c r="L152" s="44">
        <v>0.25</v>
      </c>
      <c r="M152" s="46">
        <f t="shared" si="13"/>
        <v>0.25</v>
      </c>
      <c r="N152" s="45" t="s">
        <v>12</v>
      </c>
      <c r="O152" s="46">
        <f t="shared" si="15"/>
        <v>0</v>
      </c>
      <c r="P152" s="45" t="s">
        <v>12</v>
      </c>
      <c r="Q152" s="46">
        <f t="shared" si="16"/>
        <v>0</v>
      </c>
      <c r="R152" s="45" t="s">
        <v>12</v>
      </c>
      <c r="S152" s="46">
        <f t="shared" si="17"/>
        <v>0</v>
      </c>
      <c r="T152" s="46">
        <f t="shared" si="19"/>
        <v>0.25</v>
      </c>
      <c r="U152" s="47">
        <v>985.5</v>
      </c>
      <c r="V152" s="48">
        <v>0</v>
      </c>
      <c r="W152" s="49">
        <v>0</v>
      </c>
      <c r="X152" s="49">
        <v>42.5</v>
      </c>
      <c r="Y152" s="46">
        <v>0.5</v>
      </c>
      <c r="Z152" s="49">
        <v>0</v>
      </c>
      <c r="AA152" s="46">
        <v>0</v>
      </c>
      <c r="AB152" s="49">
        <v>0</v>
      </c>
      <c r="AC152" s="49">
        <v>0</v>
      </c>
      <c r="AD152" s="49">
        <v>0</v>
      </c>
      <c r="AE152" s="50">
        <v>0</v>
      </c>
      <c r="AF152" s="51">
        <v>3.5000000000000003E-2</v>
      </c>
      <c r="AG152" s="52">
        <v>197.62717156927943</v>
      </c>
      <c r="AH152" s="52">
        <f t="shared" si="18"/>
        <v>1225.6271715692794</v>
      </c>
    </row>
    <row r="153" spans="1:34" ht="25.5" customHeight="1" x14ac:dyDescent="0.2">
      <c r="A153" s="40" t="s">
        <v>877</v>
      </c>
      <c r="B153" s="53" t="s">
        <v>408</v>
      </c>
      <c r="C153" s="40" t="s">
        <v>281</v>
      </c>
      <c r="D153" s="37" t="s">
        <v>39</v>
      </c>
      <c r="E153" s="40" t="s">
        <v>282</v>
      </c>
      <c r="F153" s="39">
        <v>1</v>
      </c>
      <c r="G153" s="40" t="s">
        <v>285</v>
      </c>
      <c r="H153" s="40" t="s">
        <v>409</v>
      </c>
      <c r="I153" s="41" t="s">
        <v>410</v>
      </c>
      <c r="J153" s="53" t="s">
        <v>787</v>
      </c>
      <c r="K153" s="43">
        <v>1</v>
      </c>
      <c r="L153" s="44">
        <v>0.17</v>
      </c>
      <c r="M153" s="46">
        <f t="shared" si="13"/>
        <v>0.17</v>
      </c>
      <c r="N153" s="45" t="s">
        <v>12</v>
      </c>
      <c r="O153" s="46">
        <f t="shared" si="15"/>
        <v>0</v>
      </c>
      <c r="P153" s="45" t="s">
        <v>12</v>
      </c>
      <c r="Q153" s="46">
        <f t="shared" si="16"/>
        <v>0</v>
      </c>
      <c r="R153" s="45" t="s">
        <v>12</v>
      </c>
      <c r="S153" s="46">
        <f t="shared" si="17"/>
        <v>0</v>
      </c>
      <c r="T153" s="46">
        <f t="shared" si="19"/>
        <v>0.17</v>
      </c>
      <c r="U153" s="47">
        <v>670.1400000000001</v>
      </c>
      <c r="V153" s="48">
        <v>12.690229384609879</v>
      </c>
      <c r="W153" s="49">
        <v>11.84895367377206</v>
      </c>
      <c r="X153" s="49">
        <v>0</v>
      </c>
      <c r="Y153" s="46">
        <v>0</v>
      </c>
      <c r="Z153" s="49">
        <v>0</v>
      </c>
      <c r="AA153" s="46">
        <v>0</v>
      </c>
      <c r="AB153" s="49">
        <v>0</v>
      </c>
      <c r="AC153" s="49">
        <v>0</v>
      </c>
      <c r="AD153" s="49">
        <v>0</v>
      </c>
      <c r="AE153" s="50">
        <v>22</v>
      </c>
      <c r="AF153" s="51">
        <v>3.5000000000000003E-2</v>
      </c>
      <c r="AG153" s="52">
        <v>197.62717156927943</v>
      </c>
      <c r="AH153" s="52">
        <f t="shared" si="18"/>
        <v>892.30635462766145</v>
      </c>
    </row>
    <row r="154" spans="1:34" ht="25.5" customHeight="1" x14ac:dyDescent="0.2">
      <c r="A154" s="54" t="s">
        <v>877</v>
      </c>
      <c r="B154" s="53" t="s">
        <v>488</v>
      </c>
      <c r="C154" s="40" t="s">
        <v>281</v>
      </c>
      <c r="D154" s="37" t="s">
        <v>39</v>
      </c>
      <c r="E154" s="40" t="s">
        <v>282</v>
      </c>
      <c r="F154" s="39">
        <v>1</v>
      </c>
      <c r="G154" s="40" t="s">
        <v>251</v>
      </c>
      <c r="H154" s="40" t="s">
        <v>489</v>
      </c>
      <c r="I154" s="41" t="s">
        <v>490</v>
      </c>
      <c r="J154" s="53">
        <v>406150</v>
      </c>
      <c r="K154" s="43">
        <v>1</v>
      </c>
      <c r="L154" s="44">
        <v>0.83</v>
      </c>
      <c r="M154" s="46">
        <f t="shared" si="13"/>
        <v>0.83</v>
      </c>
      <c r="N154" s="45" t="s">
        <v>12</v>
      </c>
      <c r="O154" s="46">
        <f t="shared" si="15"/>
        <v>0</v>
      </c>
      <c r="P154" s="45" t="s">
        <v>12</v>
      </c>
      <c r="Q154" s="46">
        <f t="shared" si="16"/>
        <v>0</v>
      </c>
      <c r="R154" s="45" t="s">
        <v>12</v>
      </c>
      <c r="S154" s="46">
        <f t="shared" si="17"/>
        <v>0</v>
      </c>
      <c r="T154" s="46">
        <f t="shared" si="19"/>
        <v>0.83</v>
      </c>
      <c r="U154" s="47">
        <v>3271.8599999999997</v>
      </c>
      <c r="V154" s="48">
        <v>33.627330526165103</v>
      </c>
      <c r="W154" s="49">
        <v>14.218744408526474</v>
      </c>
      <c r="X154" s="49">
        <v>13770</v>
      </c>
      <c r="Y154" s="46">
        <v>162</v>
      </c>
      <c r="Z154" s="49">
        <v>0</v>
      </c>
      <c r="AA154" s="46">
        <v>0</v>
      </c>
      <c r="AB154" s="49">
        <v>0</v>
      </c>
      <c r="AC154" s="49">
        <v>0</v>
      </c>
      <c r="AD154" s="49">
        <v>0</v>
      </c>
      <c r="AE154" s="50">
        <v>63</v>
      </c>
      <c r="AF154" s="51">
        <v>3.5000000000000003E-2</v>
      </c>
      <c r="AG154" s="52">
        <v>197.62717156927943</v>
      </c>
      <c r="AH154" s="52">
        <f t="shared" si="18"/>
        <v>17287.333246503971</v>
      </c>
    </row>
    <row r="155" spans="1:34" ht="12.75" customHeight="1" x14ac:dyDescent="0.2">
      <c r="A155" s="54" t="s">
        <v>877</v>
      </c>
      <c r="B155" s="53" t="s">
        <v>391</v>
      </c>
      <c r="C155" s="40" t="s">
        <v>788</v>
      </c>
      <c r="D155" s="37" t="s">
        <v>39</v>
      </c>
      <c r="E155" s="40" t="s">
        <v>40</v>
      </c>
      <c r="F155" s="39">
        <v>1</v>
      </c>
      <c r="G155" s="40" t="s">
        <v>251</v>
      </c>
      <c r="H155" s="40" t="s">
        <v>392</v>
      </c>
      <c r="I155" s="41" t="s">
        <v>354</v>
      </c>
      <c r="J155" s="53">
        <v>404504</v>
      </c>
      <c r="K155" s="43">
        <v>1</v>
      </c>
      <c r="L155" s="44">
        <v>1</v>
      </c>
      <c r="M155" s="46">
        <f t="shared" si="13"/>
        <v>1</v>
      </c>
      <c r="N155" s="45" t="s">
        <v>12</v>
      </c>
      <c r="O155" s="46">
        <f t="shared" si="15"/>
        <v>0</v>
      </c>
      <c r="P155" s="45" t="s">
        <v>12</v>
      </c>
      <c r="Q155" s="46">
        <f t="shared" si="16"/>
        <v>0</v>
      </c>
      <c r="R155" s="45" t="s">
        <v>12</v>
      </c>
      <c r="S155" s="46">
        <f t="shared" si="17"/>
        <v>0</v>
      </c>
      <c r="T155" s="46">
        <f t="shared" si="19"/>
        <v>1</v>
      </c>
      <c r="U155" s="47">
        <v>3942</v>
      </c>
      <c r="V155" s="48">
        <v>226.59939005721688</v>
      </c>
      <c r="W155" s="49">
        <v>0</v>
      </c>
      <c r="X155" s="49">
        <v>1402.5</v>
      </c>
      <c r="Y155" s="46">
        <v>16.5</v>
      </c>
      <c r="Z155" s="49">
        <v>0</v>
      </c>
      <c r="AA155" s="46">
        <v>0</v>
      </c>
      <c r="AB155" s="49">
        <v>0</v>
      </c>
      <c r="AC155" s="49">
        <v>0</v>
      </c>
      <c r="AD155" s="49">
        <v>75.655569207034617</v>
      </c>
      <c r="AE155" s="50">
        <v>852</v>
      </c>
      <c r="AF155" s="51">
        <v>0.05</v>
      </c>
      <c r="AG155" s="52">
        <v>282.32453081325633</v>
      </c>
      <c r="AH155" s="52">
        <f t="shared" si="18"/>
        <v>5929.0794900775072</v>
      </c>
    </row>
    <row r="156" spans="1:34" ht="25.5" customHeight="1" x14ac:dyDescent="0.2">
      <c r="A156" s="40" t="s">
        <v>208</v>
      </c>
      <c r="B156" s="53" t="s">
        <v>212</v>
      </c>
      <c r="C156" s="40" t="s">
        <v>213</v>
      </c>
      <c r="D156" s="37" t="s">
        <v>214</v>
      </c>
      <c r="E156" s="40" t="s">
        <v>215</v>
      </c>
      <c r="F156" s="39">
        <v>3</v>
      </c>
      <c r="G156" s="40" t="s">
        <v>216</v>
      </c>
      <c r="H156" s="40"/>
      <c r="I156" s="41" t="s">
        <v>217</v>
      </c>
      <c r="J156" s="53">
        <v>901000</v>
      </c>
      <c r="K156" s="43">
        <v>1</v>
      </c>
      <c r="L156" s="44">
        <v>0.4</v>
      </c>
      <c r="M156" s="46">
        <f t="shared" si="13"/>
        <v>0.4</v>
      </c>
      <c r="N156" s="45" t="s">
        <v>12</v>
      </c>
      <c r="O156" s="46">
        <f t="shared" si="15"/>
        <v>0</v>
      </c>
      <c r="P156" s="45" t="s">
        <v>12</v>
      </c>
      <c r="Q156" s="46">
        <f t="shared" si="16"/>
        <v>0</v>
      </c>
      <c r="R156" s="45" t="s">
        <v>12</v>
      </c>
      <c r="S156" s="46">
        <f t="shared" si="17"/>
        <v>0</v>
      </c>
      <c r="T156" s="46">
        <f t="shared" si="19"/>
        <v>0.4</v>
      </c>
      <c r="U156" s="47">
        <v>1576.8000000000002</v>
      </c>
      <c r="V156" s="48">
        <v>3650.3664030473269</v>
      </c>
      <c r="W156" s="49">
        <v>48.58071006246545</v>
      </c>
      <c r="X156" s="49">
        <v>0</v>
      </c>
      <c r="Y156" s="46">
        <v>0</v>
      </c>
      <c r="Z156" s="49">
        <v>5.8178362538220822</v>
      </c>
      <c r="AA156" s="46">
        <v>0</v>
      </c>
      <c r="AB156" s="49">
        <v>160.83769716778198</v>
      </c>
      <c r="AC156" s="49">
        <v>7333.8387826591734</v>
      </c>
      <c r="AD156" s="49">
        <v>718.73383194366579</v>
      </c>
      <c r="AE156" s="50">
        <v>27572</v>
      </c>
      <c r="AF156" s="51">
        <v>1</v>
      </c>
      <c r="AG156" s="52">
        <v>5646.4906162651259</v>
      </c>
      <c r="AH156" s="52">
        <f t="shared" si="18"/>
        <v>19141.465877399361</v>
      </c>
    </row>
    <row r="157" spans="1:34" ht="25.5" customHeight="1" x14ac:dyDescent="0.2">
      <c r="A157" s="40" t="s">
        <v>208</v>
      </c>
      <c r="B157" s="53" t="s">
        <v>226</v>
      </c>
      <c r="C157" s="40" t="s">
        <v>213</v>
      </c>
      <c r="D157" s="37" t="s">
        <v>214</v>
      </c>
      <c r="E157" s="40" t="s">
        <v>215</v>
      </c>
      <c r="F157" s="39">
        <v>3</v>
      </c>
      <c r="G157" s="40" t="s">
        <v>227</v>
      </c>
      <c r="H157" s="40" t="s">
        <v>142</v>
      </c>
      <c r="I157" s="41" t="s">
        <v>789</v>
      </c>
      <c r="J157" s="40">
        <v>700000</v>
      </c>
      <c r="K157" s="43">
        <v>1</v>
      </c>
      <c r="L157" s="44">
        <v>0.4</v>
      </c>
      <c r="M157" s="46">
        <f t="shared" si="13"/>
        <v>0.4</v>
      </c>
      <c r="N157" s="45" t="s">
        <v>12</v>
      </c>
      <c r="O157" s="46">
        <f t="shared" si="15"/>
        <v>0</v>
      </c>
      <c r="P157" s="45" t="s">
        <v>12</v>
      </c>
      <c r="Q157" s="46">
        <f t="shared" si="16"/>
        <v>0</v>
      </c>
      <c r="R157" s="45" t="s">
        <v>12</v>
      </c>
      <c r="S157" s="46">
        <f t="shared" si="17"/>
        <v>0</v>
      </c>
      <c r="T157" s="46">
        <f t="shared" si="19"/>
        <v>0.4</v>
      </c>
      <c r="U157" s="47">
        <v>1576.8000000000002</v>
      </c>
      <c r="V157" s="48">
        <v>23.330589783657185</v>
      </c>
      <c r="W157" s="49">
        <v>1.184895367377206</v>
      </c>
      <c r="X157" s="49">
        <v>0</v>
      </c>
      <c r="Y157" s="46">
        <v>0</v>
      </c>
      <c r="Z157" s="49">
        <v>6.2562475397516488</v>
      </c>
      <c r="AA157" s="46">
        <v>0</v>
      </c>
      <c r="AB157" s="49">
        <v>0</v>
      </c>
      <c r="AC157" s="49">
        <v>0</v>
      </c>
      <c r="AD157" s="49">
        <v>0</v>
      </c>
      <c r="AE157" s="50">
        <v>16</v>
      </c>
      <c r="AF157" s="51">
        <v>3.5000000000000003E-2</v>
      </c>
      <c r="AG157" s="52">
        <v>197.62717156927943</v>
      </c>
      <c r="AH157" s="52">
        <f t="shared" si="18"/>
        <v>1805.1989042600658</v>
      </c>
    </row>
    <row r="158" spans="1:34" ht="25.5" customHeight="1" x14ac:dyDescent="0.2">
      <c r="A158" s="40" t="s">
        <v>208</v>
      </c>
      <c r="B158" s="35" t="s">
        <v>234</v>
      </c>
      <c r="C158" s="40" t="s">
        <v>213</v>
      </c>
      <c r="D158" s="37" t="s">
        <v>214</v>
      </c>
      <c r="E158" s="40" t="s">
        <v>215</v>
      </c>
      <c r="F158" s="39">
        <v>3</v>
      </c>
      <c r="G158" s="40" t="s">
        <v>209</v>
      </c>
      <c r="H158" s="40" t="s">
        <v>235</v>
      </c>
      <c r="I158" s="41" t="s">
        <v>790</v>
      </c>
      <c r="J158" s="40">
        <v>905580</v>
      </c>
      <c r="K158" s="43">
        <v>1</v>
      </c>
      <c r="L158" s="44">
        <v>0.2</v>
      </c>
      <c r="M158" s="46">
        <f t="shared" si="13"/>
        <v>0.2</v>
      </c>
      <c r="N158" s="45" t="s">
        <v>12</v>
      </c>
      <c r="O158" s="46">
        <f t="shared" si="15"/>
        <v>0</v>
      </c>
      <c r="P158" s="45" t="s">
        <v>12</v>
      </c>
      <c r="Q158" s="46">
        <f t="shared" si="16"/>
        <v>0</v>
      </c>
      <c r="R158" s="45" t="s">
        <v>12</v>
      </c>
      <c r="S158" s="46">
        <f t="shared" si="17"/>
        <v>0</v>
      </c>
      <c r="T158" s="46">
        <f t="shared" si="19"/>
        <v>0.2</v>
      </c>
      <c r="U158" s="47">
        <v>788.40000000000009</v>
      </c>
      <c r="V158" s="48">
        <v>0</v>
      </c>
      <c r="W158" s="49">
        <v>0</v>
      </c>
      <c r="X158" s="49">
        <v>0</v>
      </c>
      <c r="Y158" s="46">
        <v>0</v>
      </c>
      <c r="Z158" s="49">
        <v>0</v>
      </c>
      <c r="AA158" s="46">
        <v>0</v>
      </c>
      <c r="AB158" s="49">
        <v>0</v>
      </c>
      <c r="AC158" s="49">
        <v>0</v>
      </c>
      <c r="AD158" s="49">
        <v>0</v>
      </c>
      <c r="AE158" s="50">
        <v>0</v>
      </c>
      <c r="AF158" s="51">
        <v>3.5000000000000003E-2</v>
      </c>
      <c r="AG158" s="52">
        <v>197.62717156927943</v>
      </c>
      <c r="AH158" s="52">
        <f t="shared" si="18"/>
        <v>986.02717156927952</v>
      </c>
    </row>
    <row r="159" spans="1:34" ht="25.5" customHeight="1" x14ac:dyDescent="0.2">
      <c r="A159" s="40" t="s">
        <v>877</v>
      </c>
      <c r="B159" s="53" t="s">
        <v>387</v>
      </c>
      <c r="C159" s="40" t="s">
        <v>388</v>
      </c>
      <c r="D159" s="37" t="s">
        <v>389</v>
      </c>
      <c r="E159" s="40" t="s">
        <v>390</v>
      </c>
      <c r="F159" s="39">
        <v>3</v>
      </c>
      <c r="G159" s="40" t="s">
        <v>251</v>
      </c>
      <c r="H159" s="40" t="s">
        <v>389</v>
      </c>
      <c r="I159" s="41" t="s">
        <v>354</v>
      </c>
      <c r="J159" s="53">
        <v>404520</v>
      </c>
      <c r="K159" s="43">
        <v>1</v>
      </c>
      <c r="L159" s="44">
        <v>0.7</v>
      </c>
      <c r="M159" s="46">
        <f t="shared" si="13"/>
        <v>0.7</v>
      </c>
      <c r="N159" s="45" t="s">
        <v>12</v>
      </c>
      <c r="O159" s="46">
        <f t="shared" si="15"/>
        <v>0</v>
      </c>
      <c r="P159" s="45" t="s">
        <v>12</v>
      </c>
      <c r="Q159" s="46">
        <f t="shared" si="16"/>
        <v>0</v>
      </c>
      <c r="R159" s="45" t="s">
        <v>81</v>
      </c>
      <c r="S159" s="46">
        <f t="shared" si="17"/>
        <v>0.7</v>
      </c>
      <c r="T159" s="46">
        <f t="shared" si="19"/>
        <v>1.4</v>
      </c>
      <c r="U159" s="47">
        <v>5518.7999999999993</v>
      </c>
      <c r="V159" s="48">
        <v>5.3083312458498826</v>
      </c>
      <c r="W159" s="49">
        <v>0</v>
      </c>
      <c r="X159" s="49">
        <v>0</v>
      </c>
      <c r="Y159" s="46">
        <v>0</v>
      </c>
      <c r="Z159" s="49">
        <v>0</v>
      </c>
      <c r="AA159" s="46">
        <v>0</v>
      </c>
      <c r="AB159" s="49">
        <v>0</v>
      </c>
      <c r="AC159" s="49">
        <v>0</v>
      </c>
      <c r="AD159" s="49">
        <v>0</v>
      </c>
      <c r="AE159" s="50">
        <v>11</v>
      </c>
      <c r="AF159" s="51">
        <v>3.5000000000000003E-2</v>
      </c>
      <c r="AG159" s="52">
        <v>197.62717156927943</v>
      </c>
      <c r="AH159" s="52">
        <f t="shared" si="18"/>
        <v>5721.7355028151287</v>
      </c>
    </row>
    <row r="160" spans="1:34" ht="25.5" customHeight="1" x14ac:dyDescent="0.2">
      <c r="A160" s="40" t="s">
        <v>141</v>
      </c>
      <c r="B160" s="35" t="s">
        <v>154</v>
      </c>
      <c r="C160" s="40" t="s">
        <v>155</v>
      </c>
      <c r="D160" s="37" t="s">
        <v>156</v>
      </c>
      <c r="E160" s="40" t="s">
        <v>157</v>
      </c>
      <c r="F160" s="39">
        <v>2</v>
      </c>
      <c r="G160" s="40" t="s">
        <v>658</v>
      </c>
      <c r="H160" s="40" t="s">
        <v>791</v>
      </c>
      <c r="I160" s="41" t="s">
        <v>143</v>
      </c>
      <c r="J160" s="53">
        <v>504600</v>
      </c>
      <c r="K160" s="43">
        <v>1</v>
      </c>
      <c r="L160" s="44">
        <v>1</v>
      </c>
      <c r="M160" s="46">
        <f t="shared" si="13"/>
        <v>1</v>
      </c>
      <c r="N160" s="45" t="s">
        <v>12</v>
      </c>
      <c r="O160" s="46">
        <f t="shared" si="15"/>
        <v>0</v>
      </c>
      <c r="P160" s="45" t="s">
        <v>12</v>
      </c>
      <c r="Q160" s="46">
        <f t="shared" si="16"/>
        <v>0</v>
      </c>
      <c r="R160" s="45" t="s">
        <v>12</v>
      </c>
      <c r="S160" s="46">
        <f t="shared" si="17"/>
        <v>0</v>
      </c>
      <c r="T160" s="46">
        <f t="shared" si="19"/>
        <v>1</v>
      </c>
      <c r="U160" s="47">
        <v>3942</v>
      </c>
      <c r="V160" s="48">
        <v>295.44181090183253</v>
      </c>
      <c r="W160" s="49">
        <v>10.664058306394855</v>
      </c>
      <c r="X160" s="49">
        <v>0</v>
      </c>
      <c r="Y160" s="46">
        <v>0</v>
      </c>
      <c r="Z160" s="49">
        <v>6.6946588256812154</v>
      </c>
      <c r="AA160" s="46">
        <v>0</v>
      </c>
      <c r="AB160" s="49">
        <v>0</v>
      </c>
      <c r="AC160" s="49">
        <v>0</v>
      </c>
      <c r="AD160" s="49">
        <v>0</v>
      </c>
      <c r="AE160" s="50">
        <v>525</v>
      </c>
      <c r="AF160" s="51">
        <v>0.05</v>
      </c>
      <c r="AG160" s="52">
        <v>282.32453081325633</v>
      </c>
      <c r="AH160" s="52">
        <f t="shared" si="18"/>
        <v>4537.1250588471648</v>
      </c>
    </row>
    <row r="161" spans="1:34" ht="25.5" customHeight="1" x14ac:dyDescent="0.2">
      <c r="A161" s="40" t="s">
        <v>11</v>
      </c>
      <c r="B161" s="35" t="s">
        <v>8</v>
      </c>
      <c r="C161" s="40" t="s">
        <v>792</v>
      </c>
      <c r="D161" s="37" t="s">
        <v>9</v>
      </c>
      <c r="E161" s="40" t="s">
        <v>10</v>
      </c>
      <c r="F161" s="39">
        <v>3</v>
      </c>
      <c r="G161" s="40" t="s">
        <v>668</v>
      </c>
      <c r="H161" s="40" t="s">
        <v>793</v>
      </c>
      <c r="I161" s="41" t="s">
        <v>664</v>
      </c>
      <c r="J161" s="40">
        <v>152100</v>
      </c>
      <c r="K161" s="43">
        <v>1</v>
      </c>
      <c r="L161" s="44">
        <v>0.5</v>
      </c>
      <c r="M161" s="46">
        <f t="shared" si="13"/>
        <v>0.5</v>
      </c>
      <c r="N161" s="45" t="s">
        <v>12</v>
      </c>
      <c r="O161" s="46">
        <f t="shared" si="15"/>
        <v>0</v>
      </c>
      <c r="P161" s="45" t="s">
        <v>12</v>
      </c>
      <c r="Q161" s="46">
        <f t="shared" si="16"/>
        <v>0</v>
      </c>
      <c r="R161" s="45" t="s">
        <v>12</v>
      </c>
      <c r="S161" s="46">
        <f t="shared" si="17"/>
        <v>0</v>
      </c>
      <c r="T161" s="46">
        <f t="shared" si="19"/>
        <v>0.5</v>
      </c>
      <c r="U161" s="47">
        <v>1971</v>
      </c>
      <c r="V161" s="48">
        <v>0</v>
      </c>
      <c r="W161" s="49">
        <v>0</v>
      </c>
      <c r="X161" s="49">
        <v>63.75</v>
      </c>
      <c r="Y161" s="46">
        <v>0.75</v>
      </c>
      <c r="Z161" s="49">
        <v>0</v>
      </c>
      <c r="AA161" s="46">
        <v>0</v>
      </c>
      <c r="AB161" s="49">
        <v>0</v>
      </c>
      <c r="AC161" s="49">
        <v>0</v>
      </c>
      <c r="AD161" s="49">
        <v>0</v>
      </c>
      <c r="AE161" s="50">
        <v>0</v>
      </c>
      <c r="AF161" s="51">
        <v>3.5000000000000003E-2</v>
      </c>
      <c r="AG161" s="52">
        <v>197.62717156927943</v>
      </c>
      <c r="AH161" s="52">
        <f t="shared" si="18"/>
        <v>2232.3771715692792</v>
      </c>
    </row>
    <row r="162" spans="1:34" ht="12.75" customHeight="1" x14ac:dyDescent="0.2">
      <c r="A162" s="40" t="s">
        <v>11</v>
      </c>
      <c r="B162" s="35" t="s">
        <v>44</v>
      </c>
      <c r="C162" s="40" t="s">
        <v>792</v>
      </c>
      <c r="D162" s="37" t="s">
        <v>9</v>
      </c>
      <c r="E162" s="40" t="s">
        <v>10</v>
      </c>
      <c r="F162" s="39">
        <v>3</v>
      </c>
      <c r="G162" s="40" t="s">
        <v>669</v>
      </c>
      <c r="H162" s="40" t="s">
        <v>30</v>
      </c>
      <c r="I162" s="41" t="s">
        <v>664</v>
      </c>
      <c r="J162" s="40" t="s">
        <v>31</v>
      </c>
      <c r="K162" s="43">
        <v>1</v>
      </c>
      <c r="L162" s="44">
        <v>0.5</v>
      </c>
      <c r="M162" s="46">
        <f t="shared" si="13"/>
        <v>0.5</v>
      </c>
      <c r="N162" s="45" t="s">
        <v>12</v>
      </c>
      <c r="O162" s="46">
        <f t="shared" si="15"/>
        <v>0</v>
      </c>
      <c r="P162" s="45" t="s">
        <v>12</v>
      </c>
      <c r="Q162" s="46">
        <f t="shared" si="16"/>
        <v>0</v>
      </c>
      <c r="R162" s="45" t="s">
        <v>12</v>
      </c>
      <c r="S162" s="46">
        <f t="shared" si="17"/>
        <v>0</v>
      </c>
      <c r="T162" s="46">
        <f t="shared" si="19"/>
        <v>0.5</v>
      </c>
      <c r="U162" s="47">
        <v>1971</v>
      </c>
      <c r="V162" s="48">
        <v>0</v>
      </c>
      <c r="W162" s="49">
        <v>0</v>
      </c>
      <c r="X162" s="49">
        <v>0</v>
      </c>
      <c r="Y162" s="46">
        <v>0</v>
      </c>
      <c r="Z162" s="49">
        <v>0</v>
      </c>
      <c r="AA162" s="46">
        <v>0</v>
      </c>
      <c r="AB162" s="49">
        <v>0</v>
      </c>
      <c r="AC162" s="49">
        <v>0</v>
      </c>
      <c r="AD162" s="49">
        <v>0</v>
      </c>
      <c r="AE162" s="50">
        <v>0</v>
      </c>
      <c r="AF162" s="51">
        <v>3.5000000000000003E-2</v>
      </c>
      <c r="AG162" s="52">
        <v>197.62717156927943</v>
      </c>
      <c r="AH162" s="52">
        <f t="shared" si="18"/>
        <v>2168.6271715692792</v>
      </c>
    </row>
    <row r="163" spans="1:34" ht="12.75" customHeight="1" x14ac:dyDescent="0.2">
      <c r="A163" s="40" t="s">
        <v>520</v>
      </c>
      <c r="B163" s="35" t="s">
        <v>521</v>
      </c>
      <c r="C163" s="36" t="s">
        <v>522</v>
      </c>
      <c r="D163" s="37" t="s">
        <v>794</v>
      </c>
      <c r="E163" s="38" t="s">
        <v>523</v>
      </c>
      <c r="F163" s="39">
        <v>4</v>
      </c>
      <c r="G163" s="36" t="s">
        <v>727</v>
      </c>
      <c r="H163" s="36" t="s">
        <v>795</v>
      </c>
      <c r="I163" s="41" t="s">
        <v>796</v>
      </c>
      <c r="J163" s="42">
        <v>601390</v>
      </c>
      <c r="K163" s="43">
        <v>1</v>
      </c>
      <c r="L163" s="44">
        <v>0.75</v>
      </c>
      <c r="M163" s="46">
        <f t="shared" si="13"/>
        <v>0.75</v>
      </c>
      <c r="N163" s="45" t="s">
        <v>12</v>
      </c>
      <c r="O163" s="46">
        <f t="shared" si="15"/>
        <v>0</v>
      </c>
      <c r="P163" s="45" t="s">
        <v>12</v>
      </c>
      <c r="Q163" s="46">
        <f t="shared" si="16"/>
        <v>0</v>
      </c>
      <c r="R163" s="45" t="s">
        <v>12</v>
      </c>
      <c r="S163" s="46">
        <f t="shared" si="17"/>
        <v>0</v>
      </c>
      <c r="T163" s="46">
        <f t="shared" si="19"/>
        <v>0.75</v>
      </c>
      <c r="U163" s="47">
        <v>2956.5</v>
      </c>
      <c r="V163" s="48">
        <v>2.2157543369953756</v>
      </c>
      <c r="W163" s="49">
        <v>0</v>
      </c>
      <c r="X163" s="49">
        <v>0</v>
      </c>
      <c r="Y163" s="46">
        <v>0</v>
      </c>
      <c r="Z163" s="49">
        <v>0</v>
      </c>
      <c r="AA163" s="46">
        <v>0</v>
      </c>
      <c r="AB163" s="49">
        <v>0</v>
      </c>
      <c r="AC163" s="49">
        <v>0</v>
      </c>
      <c r="AD163" s="49">
        <v>0</v>
      </c>
      <c r="AE163" s="50">
        <v>4</v>
      </c>
      <c r="AF163" s="51">
        <v>3.5000000000000003E-2</v>
      </c>
      <c r="AG163" s="52">
        <v>197.62717156927943</v>
      </c>
      <c r="AH163" s="52">
        <f t="shared" si="18"/>
        <v>3156.342925906275</v>
      </c>
    </row>
    <row r="164" spans="1:34" ht="12.75" customHeight="1" x14ac:dyDescent="0.2">
      <c r="A164" s="40" t="s">
        <v>520</v>
      </c>
      <c r="B164" s="35" t="s">
        <v>528</v>
      </c>
      <c r="C164" s="36" t="s">
        <v>522</v>
      </c>
      <c r="D164" s="37" t="s">
        <v>794</v>
      </c>
      <c r="E164" s="38" t="s">
        <v>523</v>
      </c>
      <c r="F164" s="39">
        <v>4</v>
      </c>
      <c r="G164" s="36" t="s">
        <v>727</v>
      </c>
      <c r="H164" s="36" t="s">
        <v>797</v>
      </c>
      <c r="I164" s="41" t="s">
        <v>796</v>
      </c>
      <c r="J164" s="42">
        <v>601380</v>
      </c>
      <c r="K164" s="43">
        <v>1</v>
      </c>
      <c r="L164" s="44">
        <v>0.25</v>
      </c>
      <c r="M164" s="46">
        <f t="shared" si="13"/>
        <v>0.25</v>
      </c>
      <c r="N164" s="45" t="s">
        <v>12</v>
      </c>
      <c r="O164" s="46">
        <f t="shared" si="15"/>
        <v>0</v>
      </c>
      <c r="P164" s="45" t="s">
        <v>12</v>
      </c>
      <c r="Q164" s="46">
        <f t="shared" si="16"/>
        <v>0</v>
      </c>
      <c r="R164" s="45" t="s">
        <v>12</v>
      </c>
      <c r="S164" s="46">
        <f t="shared" si="17"/>
        <v>0</v>
      </c>
      <c r="T164" s="46">
        <f t="shared" si="19"/>
        <v>0.25</v>
      </c>
      <c r="U164" s="47">
        <v>985.5</v>
      </c>
      <c r="V164" s="48">
        <v>0</v>
      </c>
      <c r="W164" s="49">
        <v>0</v>
      </c>
      <c r="X164" s="49">
        <v>42.5</v>
      </c>
      <c r="Y164" s="46">
        <v>0.5</v>
      </c>
      <c r="Z164" s="49">
        <v>0</v>
      </c>
      <c r="AA164" s="46">
        <v>0</v>
      </c>
      <c r="AB164" s="49">
        <v>0</v>
      </c>
      <c r="AC164" s="49">
        <v>0</v>
      </c>
      <c r="AD164" s="49">
        <v>0</v>
      </c>
      <c r="AE164" s="50">
        <v>0</v>
      </c>
      <c r="AF164" s="51">
        <v>3.5000000000000003E-2</v>
      </c>
      <c r="AG164" s="52">
        <v>197.62717156927943</v>
      </c>
      <c r="AH164" s="52">
        <f t="shared" si="18"/>
        <v>1225.6271715692794</v>
      </c>
    </row>
    <row r="165" spans="1:34" ht="25.5" customHeight="1" x14ac:dyDescent="0.2">
      <c r="A165" s="40" t="s">
        <v>174</v>
      </c>
      <c r="B165" s="53" t="s">
        <v>175</v>
      </c>
      <c r="C165" s="40" t="s">
        <v>176</v>
      </c>
      <c r="D165" s="37" t="s">
        <v>139</v>
      </c>
      <c r="E165" s="40" t="s">
        <v>140</v>
      </c>
      <c r="F165" s="39" t="s">
        <v>29</v>
      </c>
      <c r="G165" s="40" t="s">
        <v>177</v>
      </c>
      <c r="H165" s="40" t="s">
        <v>178</v>
      </c>
      <c r="I165" s="41" t="s">
        <v>179</v>
      </c>
      <c r="J165" s="53">
        <v>706202</v>
      </c>
      <c r="K165" s="43">
        <v>3</v>
      </c>
      <c r="L165" s="44">
        <v>0.01</v>
      </c>
      <c r="M165" s="46">
        <f t="shared" si="13"/>
        <v>0.03</v>
      </c>
      <c r="N165" s="45" t="s">
        <v>12</v>
      </c>
      <c r="O165" s="46">
        <f t="shared" si="15"/>
        <v>0</v>
      </c>
      <c r="P165" s="45" t="s">
        <v>81</v>
      </c>
      <c r="Q165" s="46">
        <v>0.02</v>
      </c>
      <c r="R165" s="45" t="s">
        <v>12</v>
      </c>
      <c r="S165" s="46">
        <f t="shared" si="17"/>
        <v>0</v>
      </c>
      <c r="T165" s="46">
        <f>S165+Q165+O165+M165</f>
        <v>0.05</v>
      </c>
      <c r="U165" s="47">
        <v>197.10000000000002</v>
      </c>
      <c r="V165" s="48">
        <v>2.7726551596626625</v>
      </c>
      <c r="W165" s="49">
        <v>0</v>
      </c>
      <c r="X165" s="49">
        <v>0</v>
      </c>
      <c r="Y165" s="46">
        <v>0</v>
      </c>
      <c r="Z165" s="49">
        <v>0</v>
      </c>
      <c r="AA165" s="46">
        <v>0</v>
      </c>
      <c r="AB165" s="49">
        <v>0</v>
      </c>
      <c r="AC165" s="49">
        <v>0</v>
      </c>
      <c r="AD165" s="49">
        <v>0</v>
      </c>
      <c r="AE165" s="50">
        <v>6</v>
      </c>
      <c r="AF165" s="51">
        <v>3.5000000000000003E-2</v>
      </c>
      <c r="AG165" s="52">
        <v>197.62717156927943</v>
      </c>
      <c r="AH165" s="52">
        <f t="shared" si="18"/>
        <v>397.49982672894214</v>
      </c>
    </row>
    <row r="166" spans="1:34" ht="25.5" customHeight="1" x14ac:dyDescent="0.2">
      <c r="A166" s="40" t="s">
        <v>174</v>
      </c>
      <c r="B166" s="53" t="s">
        <v>180</v>
      </c>
      <c r="C166" s="40" t="s">
        <v>176</v>
      </c>
      <c r="D166" s="37" t="s">
        <v>139</v>
      </c>
      <c r="E166" s="40" t="s">
        <v>140</v>
      </c>
      <c r="F166" s="39" t="s">
        <v>29</v>
      </c>
      <c r="G166" s="40" t="s">
        <v>177</v>
      </c>
      <c r="H166" s="40" t="s">
        <v>590</v>
      </c>
      <c r="I166" s="41" t="s">
        <v>179</v>
      </c>
      <c r="J166" s="40">
        <v>706408</v>
      </c>
      <c r="K166" s="43">
        <v>3</v>
      </c>
      <c r="L166" s="44">
        <v>0.01</v>
      </c>
      <c r="M166" s="46">
        <f t="shared" si="13"/>
        <v>0.03</v>
      </c>
      <c r="N166" s="45" t="s">
        <v>12</v>
      </c>
      <c r="O166" s="46">
        <f t="shared" si="15"/>
        <v>0</v>
      </c>
      <c r="P166" s="45" t="s">
        <v>81</v>
      </c>
      <c r="Q166" s="46">
        <v>0.02</v>
      </c>
      <c r="R166" s="45" t="s">
        <v>12</v>
      </c>
      <c r="S166" s="46">
        <f t="shared" si="17"/>
        <v>0</v>
      </c>
      <c r="T166" s="46">
        <f t="shared" si="19"/>
        <v>0.05</v>
      </c>
      <c r="U166" s="47">
        <v>197.10000000000002</v>
      </c>
      <c r="V166" s="48">
        <v>248.87542296390836</v>
      </c>
      <c r="W166" s="49">
        <v>0</v>
      </c>
      <c r="X166" s="49">
        <v>0</v>
      </c>
      <c r="Y166" s="46">
        <v>0</v>
      </c>
      <c r="Z166" s="49">
        <v>0</v>
      </c>
      <c r="AA166" s="46">
        <v>0</v>
      </c>
      <c r="AB166" s="49">
        <v>0</v>
      </c>
      <c r="AC166" s="49">
        <v>0</v>
      </c>
      <c r="AD166" s="49">
        <v>0</v>
      </c>
      <c r="AE166" s="50">
        <v>223</v>
      </c>
      <c r="AF166" s="51">
        <v>3.5000000000000003E-2</v>
      </c>
      <c r="AG166" s="52">
        <v>197.62717156927943</v>
      </c>
      <c r="AH166" s="52">
        <f t="shared" si="18"/>
        <v>643.60259453318781</v>
      </c>
    </row>
    <row r="167" spans="1:34" ht="25.5" customHeight="1" x14ac:dyDescent="0.2">
      <c r="A167" s="40" t="s">
        <v>174</v>
      </c>
      <c r="B167" s="53" t="s">
        <v>186</v>
      </c>
      <c r="C167" s="40" t="s">
        <v>176</v>
      </c>
      <c r="D167" s="37" t="s">
        <v>139</v>
      </c>
      <c r="E167" s="40" t="s">
        <v>140</v>
      </c>
      <c r="F167" s="39" t="s">
        <v>29</v>
      </c>
      <c r="G167" s="40" t="s">
        <v>177</v>
      </c>
      <c r="H167" s="40" t="s">
        <v>187</v>
      </c>
      <c r="I167" s="41" t="s">
        <v>179</v>
      </c>
      <c r="J167" s="53">
        <v>706207</v>
      </c>
      <c r="K167" s="43">
        <v>3</v>
      </c>
      <c r="L167" s="44">
        <v>0.01</v>
      </c>
      <c r="M167" s="43">
        <f t="shared" si="13"/>
        <v>0.03</v>
      </c>
      <c r="N167" s="45" t="s">
        <v>12</v>
      </c>
      <c r="O167" s="46">
        <f t="shared" si="15"/>
        <v>0</v>
      </c>
      <c r="P167" s="45" t="s">
        <v>81</v>
      </c>
      <c r="Q167" s="46">
        <v>0.02</v>
      </c>
      <c r="R167" s="45" t="s">
        <v>12</v>
      </c>
      <c r="S167" s="46">
        <f t="shared" si="17"/>
        <v>0</v>
      </c>
      <c r="T167" s="46">
        <f t="shared" si="19"/>
        <v>0.05</v>
      </c>
      <c r="U167" s="47">
        <v>197.10000000000002</v>
      </c>
      <c r="V167" s="48">
        <v>550.98819478407461</v>
      </c>
      <c r="W167" s="49">
        <v>1.184895367377206</v>
      </c>
      <c r="X167" s="49">
        <v>21.25</v>
      </c>
      <c r="Y167" s="46">
        <v>0.25</v>
      </c>
      <c r="Z167" s="49">
        <v>0</v>
      </c>
      <c r="AA167" s="46">
        <v>0</v>
      </c>
      <c r="AB167" s="49">
        <v>0</v>
      </c>
      <c r="AC167" s="49">
        <v>0</v>
      </c>
      <c r="AD167" s="49">
        <v>0</v>
      </c>
      <c r="AE167" s="50">
        <v>1166</v>
      </c>
      <c r="AF167" s="51">
        <v>0.1</v>
      </c>
      <c r="AG167" s="52">
        <v>564.64906162651266</v>
      </c>
      <c r="AH167" s="52">
        <f t="shared" si="18"/>
        <v>1335.1721517779645</v>
      </c>
    </row>
    <row r="168" spans="1:34" ht="25.5" customHeight="1" x14ac:dyDescent="0.2">
      <c r="A168" s="40" t="s">
        <v>174</v>
      </c>
      <c r="B168" s="53" t="s">
        <v>199</v>
      </c>
      <c r="C168" s="40" t="s">
        <v>176</v>
      </c>
      <c r="D168" s="37" t="s">
        <v>139</v>
      </c>
      <c r="E168" s="40" t="s">
        <v>140</v>
      </c>
      <c r="F168" s="39" t="s">
        <v>29</v>
      </c>
      <c r="G168" s="40" t="s">
        <v>177</v>
      </c>
      <c r="H168" s="40" t="s">
        <v>200</v>
      </c>
      <c r="I168" s="41" t="s">
        <v>179</v>
      </c>
      <c r="J168" s="53">
        <v>706201</v>
      </c>
      <c r="K168" s="43">
        <v>3</v>
      </c>
      <c r="L168" s="44">
        <v>0.01</v>
      </c>
      <c r="M168" s="43">
        <f t="shared" si="13"/>
        <v>0.03</v>
      </c>
      <c r="N168" s="45" t="s">
        <v>12</v>
      </c>
      <c r="O168" s="46">
        <f t="shared" si="15"/>
        <v>0</v>
      </c>
      <c r="P168" s="45" t="s">
        <v>81</v>
      </c>
      <c r="Q168" s="46">
        <v>0.02</v>
      </c>
      <c r="R168" s="45" t="s">
        <v>12</v>
      </c>
      <c r="S168" s="46">
        <f t="shared" si="17"/>
        <v>0</v>
      </c>
      <c r="T168" s="46">
        <f t="shared" si="19"/>
        <v>0.05</v>
      </c>
      <c r="U168" s="47">
        <v>197.10000000000002</v>
      </c>
      <c r="V168" s="48">
        <v>15.2259054707971</v>
      </c>
      <c r="W168" s="49">
        <v>0</v>
      </c>
      <c r="X168" s="49">
        <v>85</v>
      </c>
      <c r="Y168" s="46">
        <v>1</v>
      </c>
      <c r="Z168" s="49">
        <v>0</v>
      </c>
      <c r="AA168" s="46">
        <v>0</v>
      </c>
      <c r="AB168" s="49">
        <v>0</v>
      </c>
      <c r="AC168" s="49">
        <v>0</v>
      </c>
      <c r="AD168" s="49">
        <v>0</v>
      </c>
      <c r="AE168" s="50">
        <v>26</v>
      </c>
      <c r="AF168" s="51">
        <v>3.5000000000000003E-2</v>
      </c>
      <c r="AG168" s="52">
        <v>197.62717156927943</v>
      </c>
      <c r="AH168" s="52">
        <f t="shared" si="18"/>
        <v>494.95307704007655</v>
      </c>
    </row>
    <row r="169" spans="1:34" ht="25.5" customHeight="1" x14ac:dyDescent="0.2">
      <c r="A169" s="40" t="s">
        <v>174</v>
      </c>
      <c r="B169" s="53" t="s">
        <v>201</v>
      </c>
      <c r="C169" s="40" t="s">
        <v>176</v>
      </c>
      <c r="D169" s="37" t="s">
        <v>139</v>
      </c>
      <c r="E169" s="40" t="s">
        <v>140</v>
      </c>
      <c r="F169" s="39" t="s">
        <v>29</v>
      </c>
      <c r="G169" s="40" t="s">
        <v>177</v>
      </c>
      <c r="H169" s="40" t="s">
        <v>202</v>
      </c>
      <c r="I169" s="41" t="s">
        <v>179</v>
      </c>
      <c r="J169" s="53">
        <v>706203</v>
      </c>
      <c r="K169" s="43">
        <v>3</v>
      </c>
      <c r="L169" s="44">
        <v>0.05</v>
      </c>
      <c r="M169" s="46">
        <f t="shared" si="13"/>
        <v>0.15000000000000002</v>
      </c>
      <c r="N169" s="45" t="s">
        <v>12</v>
      </c>
      <c r="O169" s="46">
        <f t="shared" si="15"/>
        <v>0</v>
      </c>
      <c r="P169" s="45" t="s">
        <v>81</v>
      </c>
      <c r="Q169" s="46">
        <v>0.1</v>
      </c>
      <c r="R169" s="45" t="s">
        <v>12</v>
      </c>
      <c r="S169" s="46">
        <f t="shared" si="17"/>
        <v>0</v>
      </c>
      <c r="T169" s="46">
        <f t="shared" si="19"/>
        <v>0.25</v>
      </c>
      <c r="U169" s="47">
        <v>985.5</v>
      </c>
      <c r="V169" s="48">
        <v>4893.9614869244006</v>
      </c>
      <c r="W169" s="49">
        <v>87.682257185913258</v>
      </c>
      <c r="X169" s="49">
        <v>63.75</v>
      </c>
      <c r="Y169" s="46">
        <v>0.75</v>
      </c>
      <c r="Z169" s="49">
        <v>34.421210422307844</v>
      </c>
      <c r="AA169" s="46">
        <v>0</v>
      </c>
      <c r="AB169" s="49">
        <v>7.0264295285468332</v>
      </c>
      <c r="AC169" s="49">
        <v>0</v>
      </c>
      <c r="AD169" s="49">
        <v>0</v>
      </c>
      <c r="AE169" s="50">
        <v>6244</v>
      </c>
      <c r="AF169" s="51">
        <v>0.25</v>
      </c>
      <c r="AG169" s="52">
        <v>1411.6226540662815</v>
      </c>
      <c r="AH169" s="52">
        <f t="shared" si="18"/>
        <v>7483.9640381274494</v>
      </c>
    </row>
    <row r="170" spans="1:34" ht="25.5" customHeight="1" x14ac:dyDescent="0.2">
      <c r="A170" s="40" t="s">
        <v>174</v>
      </c>
      <c r="B170" s="53" t="s">
        <v>203</v>
      </c>
      <c r="C170" s="40" t="s">
        <v>176</v>
      </c>
      <c r="D170" s="37" t="s">
        <v>139</v>
      </c>
      <c r="E170" s="40" t="s">
        <v>140</v>
      </c>
      <c r="F170" s="39" t="s">
        <v>29</v>
      </c>
      <c r="G170" s="40" t="s">
        <v>177</v>
      </c>
      <c r="H170" s="40" t="s">
        <v>204</v>
      </c>
      <c r="I170" s="41" t="s">
        <v>179</v>
      </c>
      <c r="J170" s="53">
        <v>706404</v>
      </c>
      <c r="K170" s="43">
        <v>3</v>
      </c>
      <c r="L170" s="44">
        <v>0.2</v>
      </c>
      <c r="M170" s="46">
        <f t="shared" si="13"/>
        <v>0.60000000000000009</v>
      </c>
      <c r="N170" s="45" t="s">
        <v>12</v>
      </c>
      <c r="O170" s="46">
        <f t="shared" si="15"/>
        <v>0</v>
      </c>
      <c r="P170" s="45" t="s">
        <v>81</v>
      </c>
      <c r="Q170" s="46">
        <v>0.4</v>
      </c>
      <c r="R170" s="45" t="s">
        <v>12</v>
      </c>
      <c r="S170" s="46">
        <f t="shared" si="17"/>
        <v>0</v>
      </c>
      <c r="T170" s="46">
        <f t="shared" si="19"/>
        <v>1</v>
      </c>
      <c r="U170" s="47">
        <v>3942</v>
      </c>
      <c r="V170" s="48">
        <v>8494.9059041984256</v>
      </c>
      <c r="W170" s="49">
        <v>329.40091213086333</v>
      </c>
      <c r="X170" s="49">
        <v>127.5</v>
      </c>
      <c r="Y170" s="46">
        <v>1.5</v>
      </c>
      <c r="Z170" s="49">
        <v>0</v>
      </c>
      <c r="AA170" s="46">
        <v>0</v>
      </c>
      <c r="AB170" s="49">
        <v>1005.774734690794</v>
      </c>
      <c r="AC170" s="49">
        <v>8368.4894174529509</v>
      </c>
      <c r="AD170" s="49">
        <v>3067.3741843903949</v>
      </c>
      <c r="AE170" s="50">
        <v>32736</v>
      </c>
      <c r="AF170" s="51">
        <v>1</v>
      </c>
      <c r="AG170" s="52">
        <v>5646.4906162651259</v>
      </c>
      <c r="AH170" s="52">
        <f t="shared" si="18"/>
        <v>30981.935769128555</v>
      </c>
    </row>
    <row r="171" spans="1:34" ht="12.75" customHeight="1" x14ac:dyDescent="0.2">
      <c r="A171" s="40" t="s">
        <v>174</v>
      </c>
      <c r="B171" s="53" t="s">
        <v>205</v>
      </c>
      <c r="C171" s="40" t="s">
        <v>176</v>
      </c>
      <c r="D171" s="37" t="s">
        <v>139</v>
      </c>
      <c r="E171" s="40" t="s">
        <v>140</v>
      </c>
      <c r="F171" s="39" t="s">
        <v>29</v>
      </c>
      <c r="G171" s="40" t="s">
        <v>177</v>
      </c>
      <c r="H171" s="40" t="s">
        <v>593</v>
      </c>
      <c r="I171" s="41" t="s">
        <v>179</v>
      </c>
      <c r="J171" s="40">
        <v>706211</v>
      </c>
      <c r="K171" s="43">
        <v>3</v>
      </c>
      <c r="L171" s="44">
        <v>0.7</v>
      </c>
      <c r="M171" s="46">
        <f t="shared" si="13"/>
        <v>2.0999999999999996</v>
      </c>
      <c r="N171" s="45" t="s">
        <v>12</v>
      </c>
      <c r="O171" s="46">
        <f t="shared" si="15"/>
        <v>0</v>
      </c>
      <c r="P171" s="45" t="s">
        <v>81</v>
      </c>
      <c r="Q171" s="46">
        <v>1.4</v>
      </c>
      <c r="R171" s="45" t="s">
        <v>12</v>
      </c>
      <c r="S171" s="46">
        <f t="shared" si="17"/>
        <v>0</v>
      </c>
      <c r="T171" s="46">
        <f t="shared" si="19"/>
        <v>3.4999999999999996</v>
      </c>
      <c r="U171" s="47">
        <v>13796.999999999998</v>
      </c>
      <c r="V171" s="48">
        <v>28058.914747175924</v>
      </c>
      <c r="W171" s="49">
        <v>17.773430510658091</v>
      </c>
      <c r="X171" s="49">
        <v>63.75</v>
      </c>
      <c r="Y171" s="46">
        <v>0.75</v>
      </c>
      <c r="Z171" s="49">
        <v>7.1567680189583252</v>
      </c>
      <c r="AA171" s="46">
        <v>0</v>
      </c>
      <c r="AB171" s="49">
        <v>0</v>
      </c>
      <c r="AC171" s="49">
        <v>150773.24331309463</v>
      </c>
      <c r="AD171" s="49">
        <v>22637.54448327826</v>
      </c>
      <c r="AE171" s="50">
        <v>575424</v>
      </c>
      <c r="AF171" s="51">
        <v>2</v>
      </c>
      <c r="AG171" s="52">
        <v>11292.981232530252</v>
      </c>
      <c r="AH171" s="52">
        <f t="shared" si="18"/>
        <v>226648.36397460871</v>
      </c>
    </row>
    <row r="172" spans="1:34" ht="25.5" customHeight="1" x14ac:dyDescent="0.2">
      <c r="A172" s="40" t="s">
        <v>174</v>
      </c>
      <c r="B172" s="53" t="s">
        <v>206</v>
      </c>
      <c r="C172" s="40" t="s">
        <v>176</v>
      </c>
      <c r="D172" s="37" t="s">
        <v>139</v>
      </c>
      <c r="E172" s="40" t="s">
        <v>140</v>
      </c>
      <c r="F172" s="39" t="s">
        <v>29</v>
      </c>
      <c r="G172" s="40" t="s">
        <v>177</v>
      </c>
      <c r="H172" s="40" t="s">
        <v>207</v>
      </c>
      <c r="I172" s="41" t="s">
        <v>179</v>
      </c>
      <c r="J172" s="40">
        <v>705401</v>
      </c>
      <c r="K172" s="43">
        <v>3</v>
      </c>
      <c r="L172" s="44">
        <v>0.01</v>
      </c>
      <c r="M172" s="46">
        <f t="shared" si="13"/>
        <v>0.03</v>
      </c>
      <c r="N172" s="45" t="s">
        <v>12</v>
      </c>
      <c r="O172" s="46">
        <f t="shared" si="15"/>
        <v>0</v>
      </c>
      <c r="P172" s="45" t="s">
        <v>81</v>
      </c>
      <c r="Q172" s="46">
        <v>0.02</v>
      </c>
      <c r="R172" s="45" t="s">
        <v>12</v>
      </c>
      <c r="S172" s="46">
        <f t="shared" si="17"/>
        <v>0</v>
      </c>
      <c r="T172" s="46">
        <f t="shared" si="19"/>
        <v>0.05</v>
      </c>
      <c r="U172" s="47">
        <v>197.10000000000002</v>
      </c>
      <c r="V172" s="48">
        <v>0</v>
      </c>
      <c r="W172" s="49">
        <v>0</v>
      </c>
      <c r="X172" s="49">
        <v>0</v>
      </c>
      <c r="Y172" s="46">
        <v>0</v>
      </c>
      <c r="Z172" s="49">
        <v>0</v>
      </c>
      <c r="AA172" s="46">
        <v>0</v>
      </c>
      <c r="AB172" s="49">
        <v>0</v>
      </c>
      <c r="AC172" s="49">
        <v>0</v>
      </c>
      <c r="AD172" s="49">
        <v>0</v>
      </c>
      <c r="AE172" s="50">
        <v>0</v>
      </c>
      <c r="AF172" s="51">
        <v>3.5000000000000003E-2</v>
      </c>
      <c r="AG172" s="52">
        <v>197.62717156927943</v>
      </c>
      <c r="AH172" s="52">
        <f t="shared" si="18"/>
        <v>394.72717156927945</v>
      </c>
    </row>
    <row r="173" spans="1:34" ht="25.5" customHeight="1" x14ac:dyDescent="0.2">
      <c r="A173" s="40" t="s">
        <v>141</v>
      </c>
      <c r="B173" s="35" t="s">
        <v>137</v>
      </c>
      <c r="C173" s="40" t="s">
        <v>138</v>
      </c>
      <c r="D173" s="37" t="s">
        <v>139</v>
      </c>
      <c r="E173" s="40" t="s">
        <v>140</v>
      </c>
      <c r="F173" s="39">
        <v>2</v>
      </c>
      <c r="G173" s="40" t="s">
        <v>798</v>
      </c>
      <c r="H173" s="40" t="s">
        <v>799</v>
      </c>
      <c r="I173" s="41" t="s">
        <v>143</v>
      </c>
      <c r="J173" s="53">
        <v>509600</v>
      </c>
      <c r="K173" s="43">
        <v>2</v>
      </c>
      <c r="L173" s="44">
        <v>1</v>
      </c>
      <c r="M173" s="46">
        <f t="shared" si="13"/>
        <v>2</v>
      </c>
      <c r="N173" s="45" t="s">
        <v>12</v>
      </c>
      <c r="O173" s="46">
        <f t="shared" si="15"/>
        <v>0</v>
      </c>
      <c r="P173" s="45" t="s">
        <v>81</v>
      </c>
      <c r="Q173" s="46">
        <v>1</v>
      </c>
      <c r="R173" s="45" t="s">
        <v>12</v>
      </c>
      <c r="S173" s="46">
        <f t="shared" si="17"/>
        <v>0</v>
      </c>
      <c r="T173" s="46">
        <f t="shared" si="19"/>
        <v>3</v>
      </c>
      <c r="U173" s="47">
        <v>11826</v>
      </c>
      <c r="V173" s="48">
        <v>1736.7011399647706</v>
      </c>
      <c r="W173" s="49">
        <v>23.69790734754412</v>
      </c>
      <c r="X173" s="49">
        <v>212.5</v>
      </c>
      <c r="Y173" s="46">
        <v>2.5</v>
      </c>
      <c r="Z173" s="49">
        <v>0</v>
      </c>
      <c r="AA173" s="46">
        <v>0</v>
      </c>
      <c r="AB173" s="49">
        <v>68.558045956445156</v>
      </c>
      <c r="AC173" s="49">
        <v>26603.851387083043</v>
      </c>
      <c r="AD173" s="49">
        <v>9372.5697517683948</v>
      </c>
      <c r="AE173" s="50">
        <v>78191</v>
      </c>
      <c r="AF173" s="51">
        <v>1.5</v>
      </c>
      <c r="AG173" s="52">
        <v>8469.7359243976898</v>
      </c>
      <c r="AH173" s="52">
        <f t="shared" si="18"/>
        <v>58313.614156517884</v>
      </c>
    </row>
    <row r="174" spans="1:34" ht="25.5" customHeight="1" x14ac:dyDescent="0.2">
      <c r="A174" s="40" t="s">
        <v>174</v>
      </c>
      <c r="B174" s="53" t="s">
        <v>197</v>
      </c>
      <c r="C174" s="40" t="s">
        <v>198</v>
      </c>
      <c r="D174" s="37" t="s">
        <v>139</v>
      </c>
      <c r="E174" s="40" t="s">
        <v>140</v>
      </c>
      <c r="F174" s="39">
        <v>2</v>
      </c>
      <c r="G174" s="40" t="s">
        <v>800</v>
      </c>
      <c r="H174" s="40" t="s">
        <v>801</v>
      </c>
      <c r="I174" s="41" t="s">
        <v>592</v>
      </c>
      <c r="J174" s="40">
        <v>705100</v>
      </c>
      <c r="K174" s="43">
        <v>1</v>
      </c>
      <c r="L174" s="44">
        <v>1</v>
      </c>
      <c r="M174" s="46">
        <f t="shared" si="13"/>
        <v>1</v>
      </c>
      <c r="N174" s="45" t="s">
        <v>12</v>
      </c>
      <c r="O174" s="46">
        <f t="shared" si="15"/>
        <v>0</v>
      </c>
      <c r="P174" s="45" t="s">
        <v>81</v>
      </c>
      <c r="Q174" s="46">
        <v>1</v>
      </c>
      <c r="R174" s="45" t="s">
        <v>12</v>
      </c>
      <c r="S174" s="46">
        <f t="shared" si="17"/>
        <v>0</v>
      </c>
      <c r="T174" s="46">
        <f t="shared" si="19"/>
        <v>2</v>
      </c>
      <c r="U174" s="47">
        <v>7884</v>
      </c>
      <c r="V174" s="48">
        <v>14.669004648129816</v>
      </c>
      <c r="W174" s="49">
        <v>17.773430510658091</v>
      </c>
      <c r="X174" s="49">
        <v>0</v>
      </c>
      <c r="Y174" s="46">
        <v>0</v>
      </c>
      <c r="Z174" s="49">
        <v>0</v>
      </c>
      <c r="AA174" s="46">
        <v>0</v>
      </c>
      <c r="AB174" s="49">
        <v>0</v>
      </c>
      <c r="AC174" s="49">
        <v>0</v>
      </c>
      <c r="AD174" s="49">
        <v>0</v>
      </c>
      <c r="AE174" s="50">
        <v>15</v>
      </c>
      <c r="AF174" s="51">
        <v>3.5000000000000003E-2</v>
      </c>
      <c r="AG174" s="52">
        <v>197.62717156927943</v>
      </c>
      <c r="AH174" s="52">
        <f t="shared" si="18"/>
        <v>8114.0696067280669</v>
      </c>
    </row>
    <row r="175" spans="1:34" ht="25.5" customHeight="1" x14ac:dyDescent="0.2">
      <c r="A175" s="40" t="s">
        <v>520</v>
      </c>
      <c r="B175" s="35" t="s">
        <v>524</v>
      </c>
      <c r="C175" s="36" t="s">
        <v>802</v>
      </c>
      <c r="D175" s="37" t="s">
        <v>139</v>
      </c>
      <c r="E175" s="40" t="s">
        <v>140</v>
      </c>
      <c r="F175" s="39">
        <v>2</v>
      </c>
      <c r="G175" s="36" t="s">
        <v>727</v>
      </c>
      <c r="H175" s="36" t="s">
        <v>727</v>
      </c>
      <c r="I175" s="41" t="s">
        <v>803</v>
      </c>
      <c r="J175" s="42">
        <v>600001</v>
      </c>
      <c r="K175" s="43">
        <v>2</v>
      </c>
      <c r="L175" s="44">
        <v>1</v>
      </c>
      <c r="M175" s="46">
        <f t="shared" si="13"/>
        <v>2</v>
      </c>
      <c r="N175" s="45" t="s">
        <v>12</v>
      </c>
      <c r="O175" s="46">
        <f t="shared" si="15"/>
        <v>0</v>
      </c>
      <c r="P175" s="45" t="s">
        <v>81</v>
      </c>
      <c r="Q175" s="46">
        <v>1</v>
      </c>
      <c r="R175" s="45" t="s">
        <v>12</v>
      </c>
      <c r="S175" s="46">
        <f t="shared" si="17"/>
        <v>0</v>
      </c>
      <c r="T175" s="46">
        <f t="shared" si="19"/>
        <v>3</v>
      </c>
      <c r="U175" s="47">
        <v>11826</v>
      </c>
      <c r="V175" s="48">
        <v>1478.1214239420431</v>
      </c>
      <c r="W175" s="49">
        <v>45.026023960333838</v>
      </c>
      <c r="X175" s="49">
        <v>127.5</v>
      </c>
      <c r="Y175" s="46">
        <v>1.5</v>
      </c>
      <c r="Z175" s="49">
        <v>0</v>
      </c>
      <c r="AA175" s="46">
        <v>0</v>
      </c>
      <c r="AB175" s="49">
        <v>0</v>
      </c>
      <c r="AC175" s="49">
        <v>0</v>
      </c>
      <c r="AD175" s="49">
        <v>0</v>
      </c>
      <c r="AE175" s="50">
        <v>2846</v>
      </c>
      <c r="AF175" s="51">
        <v>0.1</v>
      </c>
      <c r="AG175" s="52">
        <v>564.64906162651266</v>
      </c>
      <c r="AH175" s="52">
        <f t="shared" si="18"/>
        <v>14041.296509528889</v>
      </c>
    </row>
    <row r="176" spans="1:34" ht="25.5" customHeight="1" x14ac:dyDescent="0.2">
      <c r="A176" s="40" t="s">
        <v>543</v>
      </c>
      <c r="B176" s="35" t="s">
        <v>549</v>
      </c>
      <c r="C176" s="40" t="s">
        <v>183</v>
      </c>
      <c r="D176" s="37" t="s">
        <v>139</v>
      </c>
      <c r="E176" s="40" t="s">
        <v>140</v>
      </c>
      <c r="F176" s="39">
        <v>2</v>
      </c>
      <c r="G176" s="40" t="s">
        <v>578</v>
      </c>
      <c r="H176" s="40"/>
      <c r="I176" s="41" t="s">
        <v>804</v>
      </c>
      <c r="J176" s="40">
        <v>703001</v>
      </c>
      <c r="K176" s="43">
        <v>3</v>
      </c>
      <c r="L176" s="44">
        <v>0.04</v>
      </c>
      <c r="M176" s="46">
        <f t="shared" si="13"/>
        <v>0.12</v>
      </c>
      <c r="N176" s="45" t="s">
        <v>81</v>
      </c>
      <c r="O176" s="46">
        <f t="shared" si="15"/>
        <v>0.12</v>
      </c>
      <c r="P176" s="45" t="s">
        <v>81</v>
      </c>
      <c r="Q176" s="46">
        <v>0.04</v>
      </c>
      <c r="R176" s="45" t="s">
        <v>12</v>
      </c>
      <c r="S176" s="46">
        <f t="shared" si="17"/>
        <v>0</v>
      </c>
      <c r="T176" s="46">
        <f t="shared" si="19"/>
        <v>0.28000000000000003</v>
      </c>
      <c r="U176" s="47">
        <v>1103.7600000000002</v>
      </c>
      <c r="V176" s="48">
        <v>0.46210919327711036</v>
      </c>
      <c r="W176" s="49">
        <v>1.184895367377206</v>
      </c>
      <c r="X176" s="49">
        <v>0</v>
      </c>
      <c r="Y176" s="46">
        <v>0</v>
      </c>
      <c r="Z176" s="49">
        <v>0</v>
      </c>
      <c r="AA176" s="46">
        <v>0</v>
      </c>
      <c r="AB176" s="49">
        <v>0</v>
      </c>
      <c r="AC176" s="49">
        <v>0</v>
      </c>
      <c r="AD176" s="49">
        <v>0</v>
      </c>
      <c r="AE176" s="50">
        <v>1</v>
      </c>
      <c r="AF176" s="51">
        <v>3.5000000000000003E-2</v>
      </c>
      <c r="AG176" s="52">
        <v>197.62717156927943</v>
      </c>
      <c r="AH176" s="52">
        <f t="shared" si="18"/>
        <v>1303.0341761299339</v>
      </c>
    </row>
    <row r="177" spans="1:34" ht="12.75" customHeight="1" x14ac:dyDescent="0.2">
      <c r="A177" s="40" t="s">
        <v>174</v>
      </c>
      <c r="B177" s="35" t="s">
        <v>182</v>
      </c>
      <c r="C177" s="40" t="s">
        <v>183</v>
      </c>
      <c r="D177" s="37" t="s">
        <v>139</v>
      </c>
      <c r="E177" s="40" t="s">
        <v>140</v>
      </c>
      <c r="F177" s="39">
        <v>2</v>
      </c>
      <c r="G177" s="40" t="s">
        <v>184</v>
      </c>
      <c r="H177" s="40" t="s">
        <v>185</v>
      </c>
      <c r="I177" s="41" t="s">
        <v>179</v>
      </c>
      <c r="J177" s="40">
        <v>704002</v>
      </c>
      <c r="K177" s="43">
        <v>3</v>
      </c>
      <c r="L177" s="44">
        <v>0.12</v>
      </c>
      <c r="M177" s="46">
        <f t="shared" si="13"/>
        <v>0.36</v>
      </c>
      <c r="N177" s="45" t="s">
        <v>81</v>
      </c>
      <c r="O177" s="46">
        <f t="shared" si="15"/>
        <v>0.36</v>
      </c>
      <c r="P177" s="45" t="s">
        <v>81</v>
      </c>
      <c r="Q177" s="46">
        <v>0.12</v>
      </c>
      <c r="R177" s="45" t="s">
        <v>12</v>
      </c>
      <c r="S177" s="46">
        <f t="shared" si="17"/>
        <v>0</v>
      </c>
      <c r="T177" s="46">
        <f t="shared" si="19"/>
        <v>0.84</v>
      </c>
      <c r="U177" s="47">
        <v>3311.2799999999997</v>
      </c>
      <c r="V177" s="48">
        <v>0</v>
      </c>
      <c r="W177" s="49">
        <v>0</v>
      </c>
      <c r="X177" s="49">
        <v>42.5</v>
      </c>
      <c r="Y177" s="46">
        <v>0.5</v>
      </c>
      <c r="Z177" s="49">
        <v>0</v>
      </c>
      <c r="AA177" s="46">
        <v>0</v>
      </c>
      <c r="AB177" s="49">
        <v>0</v>
      </c>
      <c r="AC177" s="49">
        <v>0</v>
      </c>
      <c r="AD177" s="49">
        <v>0</v>
      </c>
      <c r="AE177" s="50">
        <v>0</v>
      </c>
      <c r="AF177" s="51">
        <v>3.5000000000000003E-2</v>
      </c>
      <c r="AG177" s="52">
        <v>197.62717156927943</v>
      </c>
      <c r="AH177" s="52">
        <f t="shared" si="18"/>
        <v>3551.4071715692789</v>
      </c>
    </row>
    <row r="178" spans="1:34" ht="12.75" x14ac:dyDescent="0.2">
      <c r="A178" s="40" t="s">
        <v>45</v>
      </c>
      <c r="B178" s="53" t="s">
        <v>69</v>
      </c>
      <c r="C178" s="40" t="s">
        <v>183</v>
      </c>
      <c r="D178" s="37" t="s">
        <v>139</v>
      </c>
      <c r="E178" s="40" t="s">
        <v>140</v>
      </c>
      <c r="F178" s="39">
        <v>2</v>
      </c>
      <c r="G178" s="40" t="s">
        <v>579</v>
      </c>
      <c r="H178" s="40" t="s">
        <v>580</v>
      </c>
      <c r="I178" s="41" t="s">
        <v>581</v>
      </c>
      <c r="J178" s="40">
        <v>709000</v>
      </c>
      <c r="K178" s="43">
        <v>3</v>
      </c>
      <c r="L178" s="44">
        <v>0.84</v>
      </c>
      <c r="M178" s="46">
        <f t="shared" si="13"/>
        <v>2.52</v>
      </c>
      <c r="N178" s="45" t="s">
        <v>81</v>
      </c>
      <c r="O178" s="46">
        <f t="shared" si="15"/>
        <v>2.52</v>
      </c>
      <c r="P178" s="45" t="s">
        <v>81</v>
      </c>
      <c r="Q178" s="46">
        <v>0.84</v>
      </c>
      <c r="R178" s="45" t="s">
        <v>12</v>
      </c>
      <c r="S178" s="46">
        <f t="shared" si="17"/>
        <v>0</v>
      </c>
      <c r="T178" s="46">
        <f t="shared" si="19"/>
        <v>5.88</v>
      </c>
      <c r="U178" s="47">
        <v>23178.959999999999</v>
      </c>
      <c r="V178" s="48">
        <v>405.89775704873574</v>
      </c>
      <c r="W178" s="49">
        <v>4.7395814695088241</v>
      </c>
      <c r="X178" s="49">
        <v>127.5</v>
      </c>
      <c r="Y178" s="46">
        <v>1.5</v>
      </c>
      <c r="Z178" s="49">
        <v>201.06489489023807</v>
      </c>
      <c r="AA178" s="46">
        <v>0</v>
      </c>
      <c r="AB178" s="49">
        <v>0</v>
      </c>
      <c r="AC178" s="49">
        <v>0</v>
      </c>
      <c r="AD178" s="49">
        <v>0</v>
      </c>
      <c r="AE178" s="50">
        <v>47</v>
      </c>
      <c r="AF178" s="51">
        <v>3.5000000000000003E-2</v>
      </c>
      <c r="AG178" s="52">
        <v>197.62717156927943</v>
      </c>
      <c r="AH178" s="52">
        <f t="shared" si="18"/>
        <v>24115.789404977761</v>
      </c>
    </row>
    <row r="179" spans="1:34" ht="12.75" customHeight="1" x14ac:dyDescent="0.2">
      <c r="A179" s="40" t="s">
        <v>174</v>
      </c>
      <c r="B179" s="53" t="s">
        <v>188</v>
      </c>
      <c r="C179" s="40" t="s">
        <v>189</v>
      </c>
      <c r="D179" s="37" t="s">
        <v>139</v>
      </c>
      <c r="E179" s="40" t="s">
        <v>140</v>
      </c>
      <c r="F179" s="39">
        <v>2</v>
      </c>
      <c r="G179" s="40" t="s">
        <v>184</v>
      </c>
      <c r="H179" s="40" t="s">
        <v>190</v>
      </c>
      <c r="I179" s="41" t="s">
        <v>591</v>
      </c>
      <c r="J179" s="40">
        <v>704001</v>
      </c>
      <c r="K179" s="43">
        <v>2</v>
      </c>
      <c r="L179" s="44">
        <v>1</v>
      </c>
      <c r="M179" s="46">
        <f t="shared" si="13"/>
        <v>2</v>
      </c>
      <c r="N179" s="45" t="s">
        <v>12</v>
      </c>
      <c r="O179" s="46">
        <f t="shared" si="15"/>
        <v>0</v>
      </c>
      <c r="P179" s="45" t="s">
        <v>81</v>
      </c>
      <c r="Q179" s="46">
        <v>1</v>
      </c>
      <c r="R179" s="45" t="s">
        <v>12</v>
      </c>
      <c r="S179" s="46">
        <f t="shared" si="17"/>
        <v>0</v>
      </c>
      <c r="T179" s="46">
        <f t="shared" si="19"/>
        <v>3</v>
      </c>
      <c r="U179" s="47">
        <v>11826</v>
      </c>
      <c r="V179" s="48">
        <v>1147.2393926019586</v>
      </c>
      <c r="W179" s="49">
        <v>10.664058306394855</v>
      </c>
      <c r="X179" s="49">
        <v>0</v>
      </c>
      <c r="Y179" s="46">
        <v>0</v>
      </c>
      <c r="Z179" s="49">
        <v>0</v>
      </c>
      <c r="AA179" s="46">
        <v>0</v>
      </c>
      <c r="AB179" s="49">
        <v>0</v>
      </c>
      <c r="AC179" s="49">
        <v>0</v>
      </c>
      <c r="AD179" s="49">
        <v>0</v>
      </c>
      <c r="AE179" s="50">
        <v>2414</v>
      </c>
      <c r="AF179" s="51">
        <v>0.1</v>
      </c>
      <c r="AG179" s="52">
        <v>564.64906162651266</v>
      </c>
      <c r="AH179" s="52">
        <f t="shared" si="18"/>
        <v>13548.552512534865</v>
      </c>
    </row>
    <row r="180" spans="1:34" ht="12.75" customHeight="1" x14ac:dyDescent="0.2">
      <c r="A180" s="40" t="s">
        <v>543</v>
      </c>
      <c r="B180" s="53" t="s">
        <v>545</v>
      </c>
      <c r="C180" s="40" t="s">
        <v>546</v>
      </c>
      <c r="D180" s="37" t="s">
        <v>139</v>
      </c>
      <c r="E180" s="40" t="s">
        <v>140</v>
      </c>
      <c r="F180" s="39">
        <v>2</v>
      </c>
      <c r="G180" s="40" t="s">
        <v>805</v>
      </c>
      <c r="H180" s="40" t="s">
        <v>547</v>
      </c>
      <c r="I180" s="41" t="s">
        <v>806</v>
      </c>
      <c r="J180" s="53">
        <v>107001</v>
      </c>
      <c r="K180" s="43">
        <v>1</v>
      </c>
      <c r="L180" s="44">
        <v>1</v>
      </c>
      <c r="M180" s="46">
        <f t="shared" si="13"/>
        <v>1</v>
      </c>
      <c r="N180" s="45" t="s">
        <v>12</v>
      </c>
      <c r="O180" s="46">
        <f t="shared" si="15"/>
        <v>0</v>
      </c>
      <c r="P180" s="45" t="s">
        <v>81</v>
      </c>
      <c r="Q180" s="46">
        <v>1</v>
      </c>
      <c r="R180" s="45" t="s">
        <v>12</v>
      </c>
      <c r="S180" s="46">
        <f t="shared" si="17"/>
        <v>0</v>
      </c>
      <c r="T180" s="46">
        <f t="shared" si="19"/>
        <v>2</v>
      </c>
      <c r="U180" s="47">
        <v>7884</v>
      </c>
      <c r="V180" s="48">
        <v>1353.7192593211105</v>
      </c>
      <c r="W180" s="49">
        <v>91.23694328804487</v>
      </c>
      <c r="X180" s="49">
        <v>148.75</v>
      </c>
      <c r="Y180" s="46">
        <v>1.75</v>
      </c>
      <c r="Z180" s="49">
        <v>13.602598817490328</v>
      </c>
      <c r="AA180" s="46">
        <v>0</v>
      </c>
      <c r="AB180" s="49">
        <v>0</v>
      </c>
      <c r="AC180" s="49">
        <v>0</v>
      </c>
      <c r="AD180" s="49">
        <v>0</v>
      </c>
      <c r="AE180" s="50">
        <v>952</v>
      </c>
      <c r="AF180" s="51">
        <v>0.05</v>
      </c>
      <c r="AG180" s="52">
        <v>282.32453081325633</v>
      </c>
      <c r="AH180" s="52">
        <f t="shared" si="18"/>
        <v>9773.6333322399023</v>
      </c>
    </row>
    <row r="181" spans="1:34" ht="12.75" customHeight="1" x14ac:dyDescent="0.2">
      <c r="A181" s="40" t="s">
        <v>543</v>
      </c>
      <c r="B181" s="35" t="s">
        <v>550</v>
      </c>
      <c r="C181" s="40" t="s">
        <v>551</v>
      </c>
      <c r="D181" s="37" t="s">
        <v>139</v>
      </c>
      <c r="E181" s="40" t="s">
        <v>140</v>
      </c>
      <c r="F181" s="39">
        <v>2</v>
      </c>
      <c r="G181" s="40" t="s">
        <v>552</v>
      </c>
      <c r="H181" s="40" t="s">
        <v>552</v>
      </c>
      <c r="I181" s="41" t="s">
        <v>807</v>
      </c>
      <c r="J181" s="53">
        <v>103000</v>
      </c>
      <c r="K181" s="43">
        <v>1</v>
      </c>
      <c r="L181" s="44">
        <v>0.11</v>
      </c>
      <c r="M181" s="46">
        <f t="shared" si="13"/>
        <v>0.11</v>
      </c>
      <c r="N181" s="45" t="s">
        <v>12</v>
      </c>
      <c r="O181" s="46">
        <f t="shared" si="15"/>
        <v>0</v>
      </c>
      <c r="P181" s="45" t="s">
        <v>81</v>
      </c>
      <c r="Q181" s="46">
        <v>0.11</v>
      </c>
      <c r="R181" s="45" t="s">
        <v>12</v>
      </c>
      <c r="S181" s="46">
        <f t="shared" si="17"/>
        <v>0</v>
      </c>
      <c r="T181" s="46">
        <f t="shared" si="19"/>
        <v>0.22</v>
      </c>
      <c r="U181" s="47">
        <v>867.24</v>
      </c>
      <c r="V181" s="48">
        <v>2.8200509743577507</v>
      </c>
      <c r="W181" s="49">
        <v>0</v>
      </c>
      <c r="X181" s="49">
        <v>0</v>
      </c>
      <c r="Y181" s="46">
        <v>0</v>
      </c>
      <c r="Z181" s="49">
        <v>0</v>
      </c>
      <c r="AA181" s="46">
        <v>0</v>
      </c>
      <c r="AB181" s="49">
        <v>0</v>
      </c>
      <c r="AC181" s="49">
        <v>0</v>
      </c>
      <c r="AD181" s="49">
        <v>0</v>
      </c>
      <c r="AE181" s="50">
        <v>4</v>
      </c>
      <c r="AF181" s="51">
        <v>3.5000000000000003E-2</v>
      </c>
      <c r="AG181" s="52">
        <v>197.62717156927943</v>
      </c>
      <c r="AH181" s="52">
        <f t="shared" si="18"/>
        <v>1067.6872225436373</v>
      </c>
    </row>
    <row r="182" spans="1:34" ht="25.5" customHeight="1" x14ac:dyDescent="0.2">
      <c r="A182" s="40" t="s">
        <v>543</v>
      </c>
      <c r="B182" s="35" t="s">
        <v>553</v>
      </c>
      <c r="C182" s="40" t="s">
        <v>551</v>
      </c>
      <c r="D182" s="37" t="s">
        <v>139</v>
      </c>
      <c r="E182" s="40" t="s">
        <v>140</v>
      </c>
      <c r="F182" s="39">
        <v>2</v>
      </c>
      <c r="G182" s="40" t="s">
        <v>554</v>
      </c>
      <c r="H182" s="40" t="s">
        <v>554</v>
      </c>
      <c r="I182" s="41" t="s">
        <v>808</v>
      </c>
      <c r="J182" s="53">
        <v>104000</v>
      </c>
      <c r="K182" s="43">
        <v>1</v>
      </c>
      <c r="L182" s="44">
        <v>0.11</v>
      </c>
      <c r="M182" s="46">
        <f t="shared" si="13"/>
        <v>0.11</v>
      </c>
      <c r="N182" s="45" t="s">
        <v>12</v>
      </c>
      <c r="O182" s="46">
        <f t="shared" si="15"/>
        <v>0</v>
      </c>
      <c r="P182" s="45" t="s">
        <v>81</v>
      </c>
      <c r="Q182" s="46">
        <v>0.11</v>
      </c>
      <c r="R182" s="45" t="s">
        <v>12</v>
      </c>
      <c r="S182" s="46">
        <f t="shared" si="17"/>
        <v>0</v>
      </c>
      <c r="T182" s="46">
        <f t="shared" si="19"/>
        <v>0.22</v>
      </c>
      <c r="U182" s="47">
        <v>867.24</v>
      </c>
      <c r="V182" s="48">
        <v>113.37078875065107</v>
      </c>
      <c r="W182" s="49">
        <v>0</v>
      </c>
      <c r="X182" s="49">
        <v>0</v>
      </c>
      <c r="Y182" s="46">
        <v>0</v>
      </c>
      <c r="Z182" s="49">
        <v>0</v>
      </c>
      <c r="AA182" s="46">
        <v>0</v>
      </c>
      <c r="AB182" s="49">
        <v>0</v>
      </c>
      <c r="AC182" s="49">
        <v>0</v>
      </c>
      <c r="AD182" s="49">
        <v>0</v>
      </c>
      <c r="AE182" s="50">
        <v>200</v>
      </c>
      <c r="AF182" s="51">
        <v>3.5000000000000003E-2</v>
      </c>
      <c r="AG182" s="52">
        <v>197.62717156927943</v>
      </c>
      <c r="AH182" s="52">
        <f t="shared" si="18"/>
        <v>1178.2379603199306</v>
      </c>
    </row>
    <row r="183" spans="1:34" ht="12.75" customHeight="1" x14ac:dyDescent="0.2">
      <c r="A183" s="40" t="s">
        <v>543</v>
      </c>
      <c r="B183" s="53" t="s">
        <v>558</v>
      </c>
      <c r="C183" s="40" t="s">
        <v>551</v>
      </c>
      <c r="D183" s="37" t="s">
        <v>139</v>
      </c>
      <c r="E183" s="40" t="s">
        <v>140</v>
      </c>
      <c r="F183" s="39">
        <v>2</v>
      </c>
      <c r="G183" s="40" t="s">
        <v>809</v>
      </c>
      <c r="H183" s="40" t="s">
        <v>559</v>
      </c>
      <c r="I183" s="41" t="s">
        <v>810</v>
      </c>
      <c r="J183" s="40">
        <v>109001</v>
      </c>
      <c r="K183" s="43">
        <v>1</v>
      </c>
      <c r="L183" s="44">
        <v>0.11</v>
      </c>
      <c r="M183" s="46">
        <f t="shared" si="13"/>
        <v>0.11</v>
      </c>
      <c r="N183" s="45" t="s">
        <v>12</v>
      </c>
      <c r="O183" s="46">
        <f t="shared" si="15"/>
        <v>0</v>
      </c>
      <c r="P183" s="45" t="s">
        <v>81</v>
      </c>
      <c r="Q183" s="46">
        <v>0.11</v>
      </c>
      <c r="R183" s="45" t="s">
        <v>12</v>
      </c>
      <c r="S183" s="46">
        <f t="shared" si="17"/>
        <v>0</v>
      </c>
      <c r="T183" s="46">
        <f t="shared" si="19"/>
        <v>0.22</v>
      </c>
      <c r="U183" s="47">
        <v>867.24</v>
      </c>
      <c r="V183" s="48">
        <v>0</v>
      </c>
      <c r="W183" s="49">
        <v>0</v>
      </c>
      <c r="X183" s="49">
        <v>0</v>
      </c>
      <c r="Y183" s="46">
        <v>0</v>
      </c>
      <c r="Z183" s="49">
        <v>4.2182275078628546</v>
      </c>
      <c r="AA183" s="46">
        <v>0</v>
      </c>
      <c r="AB183" s="49">
        <v>0</v>
      </c>
      <c r="AC183" s="49">
        <v>0</v>
      </c>
      <c r="AD183" s="49">
        <v>0</v>
      </c>
      <c r="AE183" s="50">
        <v>0</v>
      </c>
      <c r="AF183" s="51">
        <v>3.5000000000000003E-2</v>
      </c>
      <c r="AG183" s="52">
        <v>197.62717156927943</v>
      </c>
      <c r="AH183" s="52">
        <f t="shared" si="18"/>
        <v>1069.0853990771423</v>
      </c>
    </row>
    <row r="184" spans="1:34" ht="25.5" customHeight="1" x14ac:dyDescent="0.2">
      <c r="A184" s="40" t="s">
        <v>543</v>
      </c>
      <c r="B184" s="53" t="s">
        <v>560</v>
      </c>
      <c r="C184" s="40" t="s">
        <v>551</v>
      </c>
      <c r="D184" s="37" t="s">
        <v>139</v>
      </c>
      <c r="E184" s="40" t="s">
        <v>140</v>
      </c>
      <c r="F184" s="39">
        <v>2</v>
      </c>
      <c r="G184" s="40" t="s">
        <v>561</v>
      </c>
      <c r="H184" s="40" t="s">
        <v>562</v>
      </c>
      <c r="I184" s="41" t="s">
        <v>811</v>
      </c>
      <c r="J184" s="40">
        <v>100100</v>
      </c>
      <c r="K184" s="43">
        <v>1</v>
      </c>
      <c r="L184" s="44">
        <v>0.12</v>
      </c>
      <c r="M184" s="46">
        <f t="shared" si="13"/>
        <v>0.12</v>
      </c>
      <c r="N184" s="45" t="s">
        <v>12</v>
      </c>
      <c r="O184" s="46">
        <f t="shared" si="15"/>
        <v>0</v>
      </c>
      <c r="P184" s="45" t="s">
        <v>81</v>
      </c>
      <c r="Q184" s="46">
        <v>0.12</v>
      </c>
      <c r="R184" s="45" t="s">
        <v>12</v>
      </c>
      <c r="S184" s="46">
        <f t="shared" si="17"/>
        <v>0</v>
      </c>
      <c r="T184" s="46">
        <f t="shared" si="19"/>
        <v>0.24</v>
      </c>
      <c r="U184" s="47">
        <v>946.07999999999993</v>
      </c>
      <c r="V184" s="48">
        <v>128.12273607449731</v>
      </c>
      <c r="W184" s="49">
        <v>1.184895367377206</v>
      </c>
      <c r="X184" s="49">
        <v>0</v>
      </c>
      <c r="Y184" s="46">
        <v>0</v>
      </c>
      <c r="Z184" s="49">
        <v>0</v>
      </c>
      <c r="AA184" s="46">
        <v>0</v>
      </c>
      <c r="AB184" s="49">
        <v>0</v>
      </c>
      <c r="AC184" s="49">
        <v>0</v>
      </c>
      <c r="AD184" s="49">
        <v>0</v>
      </c>
      <c r="AE184" s="50">
        <v>268</v>
      </c>
      <c r="AF184" s="51">
        <v>3.5000000000000003E-2</v>
      </c>
      <c r="AG184" s="52">
        <v>197.62717156927943</v>
      </c>
      <c r="AH184" s="52">
        <f t="shared" si="18"/>
        <v>1273.0148030111541</v>
      </c>
    </row>
    <row r="185" spans="1:34" ht="12.75" customHeight="1" x14ac:dyDescent="0.2">
      <c r="A185" s="40" t="s">
        <v>543</v>
      </c>
      <c r="B185" s="53" t="s">
        <v>563</v>
      </c>
      <c r="C185" s="40" t="s">
        <v>551</v>
      </c>
      <c r="D185" s="37" t="s">
        <v>139</v>
      </c>
      <c r="E185" s="40" t="s">
        <v>140</v>
      </c>
      <c r="F185" s="39">
        <v>2</v>
      </c>
      <c r="G185" s="40" t="s">
        <v>564</v>
      </c>
      <c r="H185" s="40" t="s">
        <v>812</v>
      </c>
      <c r="I185" s="41" t="s">
        <v>813</v>
      </c>
      <c r="J185" s="40">
        <v>102101</v>
      </c>
      <c r="K185" s="43">
        <v>1</v>
      </c>
      <c r="L185" s="44">
        <v>0.11</v>
      </c>
      <c r="M185" s="46">
        <f t="shared" si="13"/>
        <v>0.11</v>
      </c>
      <c r="N185" s="45" t="s">
        <v>12</v>
      </c>
      <c r="O185" s="46">
        <f t="shared" si="15"/>
        <v>0</v>
      </c>
      <c r="P185" s="45" t="s">
        <v>81</v>
      </c>
      <c r="Q185" s="46">
        <v>0.11</v>
      </c>
      <c r="R185" s="45" t="s">
        <v>12</v>
      </c>
      <c r="S185" s="46">
        <f t="shared" si="17"/>
        <v>0</v>
      </c>
      <c r="T185" s="46">
        <f t="shared" si="19"/>
        <v>0.22</v>
      </c>
      <c r="U185" s="47">
        <v>867.24</v>
      </c>
      <c r="V185" s="48">
        <v>4.135284832146449</v>
      </c>
      <c r="W185" s="49">
        <v>0</v>
      </c>
      <c r="X185" s="49">
        <v>0</v>
      </c>
      <c r="Y185" s="46">
        <v>0</v>
      </c>
      <c r="Z185" s="49">
        <v>0</v>
      </c>
      <c r="AA185" s="46">
        <v>0</v>
      </c>
      <c r="AB185" s="49">
        <v>0</v>
      </c>
      <c r="AC185" s="49">
        <v>0</v>
      </c>
      <c r="AD185" s="49">
        <v>0</v>
      </c>
      <c r="AE185" s="50">
        <v>9</v>
      </c>
      <c r="AF185" s="51">
        <v>3.5000000000000003E-2</v>
      </c>
      <c r="AG185" s="52">
        <v>197.62717156927943</v>
      </c>
      <c r="AH185" s="52">
        <f t="shared" si="18"/>
        <v>1069.0024564014259</v>
      </c>
    </row>
    <row r="186" spans="1:34" ht="12.75" customHeight="1" x14ac:dyDescent="0.2">
      <c r="A186" s="40" t="s">
        <v>543</v>
      </c>
      <c r="B186" s="53" t="s">
        <v>565</v>
      </c>
      <c r="C186" s="40" t="s">
        <v>551</v>
      </c>
      <c r="D186" s="37" t="s">
        <v>139</v>
      </c>
      <c r="E186" s="40" t="s">
        <v>140</v>
      </c>
      <c r="F186" s="39">
        <v>2</v>
      </c>
      <c r="G186" s="40" t="s">
        <v>566</v>
      </c>
      <c r="H186" s="40" t="s">
        <v>814</v>
      </c>
      <c r="I186" s="41" t="s">
        <v>815</v>
      </c>
      <c r="J186" s="40">
        <v>102210</v>
      </c>
      <c r="K186" s="43">
        <v>1</v>
      </c>
      <c r="L186" s="44">
        <v>0.11</v>
      </c>
      <c r="M186" s="46">
        <f t="shared" si="13"/>
        <v>0.11</v>
      </c>
      <c r="N186" s="45" t="s">
        <v>12</v>
      </c>
      <c r="O186" s="46">
        <f t="shared" si="15"/>
        <v>0</v>
      </c>
      <c r="P186" s="45" t="s">
        <v>81</v>
      </c>
      <c r="Q186" s="46">
        <v>0.11</v>
      </c>
      <c r="R186" s="45" t="s">
        <v>12</v>
      </c>
      <c r="S186" s="46">
        <f t="shared" si="17"/>
        <v>0</v>
      </c>
      <c r="T186" s="46">
        <f>S186+Q186+O186+M186</f>
        <v>0.22</v>
      </c>
      <c r="U186" s="47">
        <v>867.24</v>
      </c>
      <c r="V186" s="48">
        <v>8.1520801275551786</v>
      </c>
      <c r="W186" s="49">
        <v>0</v>
      </c>
      <c r="X186" s="49">
        <v>0</v>
      </c>
      <c r="Y186" s="46">
        <v>0</v>
      </c>
      <c r="Z186" s="49">
        <v>0</v>
      </c>
      <c r="AA186" s="46">
        <v>0</v>
      </c>
      <c r="AB186" s="49">
        <v>0</v>
      </c>
      <c r="AC186" s="49">
        <v>0</v>
      </c>
      <c r="AD186" s="49">
        <v>0</v>
      </c>
      <c r="AE186" s="50">
        <v>11</v>
      </c>
      <c r="AF186" s="51">
        <v>3.5000000000000003E-2</v>
      </c>
      <c r="AG186" s="52">
        <v>197.62717156927943</v>
      </c>
      <c r="AH186" s="52">
        <f t="shared" si="18"/>
        <v>1073.0192516968345</v>
      </c>
    </row>
    <row r="187" spans="1:34" ht="12.75" customHeight="1" x14ac:dyDescent="0.2">
      <c r="A187" s="40" t="s">
        <v>543</v>
      </c>
      <c r="B187" s="53" t="s">
        <v>567</v>
      </c>
      <c r="C187" s="40" t="s">
        <v>551</v>
      </c>
      <c r="D187" s="37" t="s">
        <v>139</v>
      </c>
      <c r="E187" s="40" t="s">
        <v>140</v>
      </c>
      <c r="F187" s="39">
        <v>2</v>
      </c>
      <c r="G187" s="40" t="s">
        <v>568</v>
      </c>
      <c r="H187" s="40" t="s">
        <v>816</v>
      </c>
      <c r="I187" s="41" t="s">
        <v>817</v>
      </c>
      <c r="J187" s="40">
        <v>102301</v>
      </c>
      <c r="K187" s="43">
        <v>1</v>
      </c>
      <c r="L187" s="44">
        <v>0.11</v>
      </c>
      <c r="M187" s="46">
        <f t="shared" si="13"/>
        <v>0.11</v>
      </c>
      <c r="N187" s="45" t="s">
        <v>12</v>
      </c>
      <c r="O187" s="46">
        <f t="shared" si="15"/>
        <v>0</v>
      </c>
      <c r="P187" s="45" t="s">
        <v>81</v>
      </c>
      <c r="Q187" s="46">
        <v>0.11</v>
      </c>
      <c r="R187" s="45" t="s">
        <v>12</v>
      </c>
      <c r="S187" s="46">
        <f t="shared" si="17"/>
        <v>0</v>
      </c>
      <c r="T187" s="46">
        <f t="shared" si="19"/>
        <v>0.22</v>
      </c>
      <c r="U187" s="47">
        <v>867.24</v>
      </c>
      <c r="V187" s="48">
        <v>3.8035141292808317</v>
      </c>
      <c r="W187" s="49">
        <v>0</v>
      </c>
      <c r="X187" s="49">
        <v>0</v>
      </c>
      <c r="Y187" s="46">
        <v>0</v>
      </c>
      <c r="Z187" s="49">
        <v>0</v>
      </c>
      <c r="AA187" s="46">
        <v>0</v>
      </c>
      <c r="AB187" s="49">
        <v>0</v>
      </c>
      <c r="AC187" s="49">
        <v>0</v>
      </c>
      <c r="AD187" s="49">
        <v>0</v>
      </c>
      <c r="AE187" s="50">
        <v>4</v>
      </c>
      <c r="AF187" s="51">
        <v>3.5000000000000003E-2</v>
      </c>
      <c r="AG187" s="52">
        <v>197.62717156927943</v>
      </c>
      <c r="AH187" s="52">
        <f t="shared" ref="AH187:AH242" si="20">AG187+SUM(AB187:AD187)+Z187+SUM(U187:X187)</f>
        <v>1068.6706856985602</v>
      </c>
    </row>
    <row r="188" spans="1:34" ht="12.75" customHeight="1" x14ac:dyDescent="0.2">
      <c r="A188" s="40" t="s">
        <v>543</v>
      </c>
      <c r="B188" s="53" t="s">
        <v>569</v>
      </c>
      <c r="C188" s="40" t="s">
        <v>551</v>
      </c>
      <c r="D188" s="37" t="s">
        <v>139</v>
      </c>
      <c r="E188" s="40" t="s">
        <v>140</v>
      </c>
      <c r="F188" s="39">
        <v>2</v>
      </c>
      <c r="G188" s="40" t="s">
        <v>570</v>
      </c>
      <c r="H188" s="40" t="s">
        <v>818</v>
      </c>
      <c r="I188" s="41" t="s">
        <v>819</v>
      </c>
      <c r="J188" s="40">
        <v>102401</v>
      </c>
      <c r="K188" s="43">
        <v>1</v>
      </c>
      <c r="L188" s="44">
        <v>0.11</v>
      </c>
      <c r="M188" s="46">
        <f t="shared" si="13"/>
        <v>0.11</v>
      </c>
      <c r="N188" s="45" t="s">
        <v>12</v>
      </c>
      <c r="O188" s="46">
        <f t="shared" si="15"/>
        <v>0</v>
      </c>
      <c r="P188" s="45" t="s">
        <v>81</v>
      </c>
      <c r="Q188" s="46">
        <v>0.11</v>
      </c>
      <c r="R188" s="45" t="s">
        <v>12</v>
      </c>
      <c r="S188" s="46">
        <f t="shared" si="17"/>
        <v>0</v>
      </c>
      <c r="T188" s="46">
        <f t="shared" si="19"/>
        <v>0.22</v>
      </c>
      <c r="U188" s="47">
        <v>867.24</v>
      </c>
      <c r="V188" s="48">
        <v>11.540880878253986</v>
      </c>
      <c r="W188" s="49">
        <v>1.184895367377206</v>
      </c>
      <c r="X188" s="49">
        <v>0</v>
      </c>
      <c r="Y188" s="46">
        <v>0</v>
      </c>
      <c r="Z188" s="49">
        <v>0</v>
      </c>
      <c r="AA188" s="46">
        <v>0</v>
      </c>
      <c r="AB188" s="49">
        <v>0</v>
      </c>
      <c r="AC188" s="49">
        <v>0</v>
      </c>
      <c r="AD188" s="49">
        <v>0</v>
      </c>
      <c r="AE188" s="50">
        <v>23</v>
      </c>
      <c r="AF188" s="51">
        <v>3.5000000000000003E-2</v>
      </c>
      <c r="AG188" s="52">
        <v>197.62717156927943</v>
      </c>
      <c r="AH188" s="52">
        <f t="shared" si="20"/>
        <v>1077.5929478149105</v>
      </c>
    </row>
    <row r="189" spans="1:34" ht="12.75" customHeight="1" x14ac:dyDescent="0.2">
      <c r="A189" s="40" t="s">
        <v>543</v>
      </c>
      <c r="B189" s="53" t="s">
        <v>571</v>
      </c>
      <c r="C189" s="40" t="s">
        <v>551</v>
      </c>
      <c r="D189" s="37" t="s">
        <v>139</v>
      </c>
      <c r="E189" s="40" t="s">
        <v>140</v>
      </c>
      <c r="F189" s="39">
        <v>2</v>
      </c>
      <c r="G189" s="40" t="s">
        <v>820</v>
      </c>
      <c r="H189" s="40" t="s">
        <v>820</v>
      </c>
      <c r="I189" s="41" t="s">
        <v>821</v>
      </c>
      <c r="J189" s="40">
        <v>108925</v>
      </c>
      <c r="K189" s="43">
        <v>1</v>
      </c>
      <c r="L189" s="44">
        <v>0.11</v>
      </c>
      <c r="M189" s="46">
        <f t="shared" si="13"/>
        <v>0.11</v>
      </c>
      <c r="N189" s="45" t="s">
        <v>12</v>
      </c>
      <c r="O189" s="46">
        <f t="shared" si="15"/>
        <v>0</v>
      </c>
      <c r="P189" s="45" t="s">
        <v>81</v>
      </c>
      <c r="Q189" s="46">
        <v>0.11</v>
      </c>
      <c r="R189" s="45" t="s">
        <v>12</v>
      </c>
      <c r="S189" s="46">
        <f t="shared" si="17"/>
        <v>0</v>
      </c>
      <c r="T189" s="46">
        <f t="shared" si="19"/>
        <v>0.22</v>
      </c>
      <c r="U189" s="47">
        <v>867.24</v>
      </c>
      <c r="V189" s="48">
        <v>4.9647115893104941</v>
      </c>
      <c r="W189" s="49">
        <v>10.664058306394855</v>
      </c>
      <c r="X189" s="49">
        <v>0</v>
      </c>
      <c r="Y189" s="46">
        <v>0</v>
      </c>
      <c r="Z189" s="49">
        <v>0</v>
      </c>
      <c r="AA189" s="46">
        <v>0</v>
      </c>
      <c r="AB189" s="49">
        <v>0</v>
      </c>
      <c r="AC189" s="49">
        <v>0</v>
      </c>
      <c r="AD189" s="49">
        <v>0</v>
      </c>
      <c r="AE189" s="50">
        <v>7</v>
      </c>
      <c r="AF189" s="51">
        <v>3.5000000000000003E-2</v>
      </c>
      <c r="AG189" s="52">
        <v>197.62717156927943</v>
      </c>
      <c r="AH189" s="52">
        <f t="shared" si="20"/>
        <v>1080.4959414649848</v>
      </c>
    </row>
    <row r="190" spans="1:34" ht="12.75" customHeight="1" x14ac:dyDescent="0.2">
      <c r="A190" s="54" t="s">
        <v>520</v>
      </c>
      <c r="B190" s="35" t="s">
        <v>537</v>
      </c>
      <c r="C190" s="38" t="s">
        <v>589</v>
      </c>
      <c r="D190" s="64" t="s">
        <v>822</v>
      </c>
      <c r="E190" s="38" t="s">
        <v>588</v>
      </c>
      <c r="F190" s="39">
        <v>4</v>
      </c>
      <c r="G190" s="36" t="s">
        <v>655</v>
      </c>
      <c r="H190" s="36" t="s">
        <v>823</v>
      </c>
      <c r="I190" s="41" t="s">
        <v>824</v>
      </c>
      <c r="J190" s="36">
        <v>601600</v>
      </c>
      <c r="K190" s="43">
        <v>1</v>
      </c>
      <c r="L190" s="44">
        <v>1</v>
      </c>
      <c r="M190" s="46">
        <f t="shared" si="13"/>
        <v>1</v>
      </c>
      <c r="N190" s="45" t="s">
        <v>12</v>
      </c>
      <c r="O190" s="46">
        <f t="shared" si="15"/>
        <v>0</v>
      </c>
      <c r="P190" s="45" t="s">
        <v>12</v>
      </c>
      <c r="Q190" s="46">
        <f t="shared" si="16"/>
        <v>0</v>
      </c>
      <c r="R190" s="45" t="s">
        <v>12</v>
      </c>
      <c r="S190" s="46">
        <f t="shared" si="17"/>
        <v>0</v>
      </c>
      <c r="T190" s="46">
        <f t="shared" si="19"/>
        <v>1</v>
      </c>
      <c r="U190" s="47">
        <v>3942</v>
      </c>
      <c r="V190" s="48">
        <v>4710.1486685831751</v>
      </c>
      <c r="W190" s="49">
        <v>16.588535143280883</v>
      </c>
      <c r="X190" s="49">
        <v>0</v>
      </c>
      <c r="Y190" s="46">
        <v>0</v>
      </c>
      <c r="Z190" s="49">
        <v>0</v>
      </c>
      <c r="AA190" s="46">
        <v>0</v>
      </c>
      <c r="AB190" s="49">
        <v>0</v>
      </c>
      <c r="AC190" s="49">
        <v>0</v>
      </c>
      <c r="AD190" s="49">
        <v>0</v>
      </c>
      <c r="AE190" s="50">
        <v>8411</v>
      </c>
      <c r="AF190" s="51">
        <v>0.25</v>
      </c>
      <c r="AG190" s="52">
        <v>1411.6226540662815</v>
      </c>
      <c r="AH190" s="52">
        <f t="shared" si="20"/>
        <v>10080.359857792737</v>
      </c>
    </row>
    <row r="191" spans="1:34" ht="12.75" customHeight="1" x14ac:dyDescent="0.2">
      <c r="A191" s="40" t="s">
        <v>877</v>
      </c>
      <c r="B191" s="53" t="s">
        <v>825</v>
      </c>
      <c r="C191" s="40" t="s">
        <v>826</v>
      </c>
      <c r="D191" s="37" t="s">
        <v>827</v>
      </c>
      <c r="E191" s="40" t="s">
        <v>828</v>
      </c>
      <c r="F191" s="39">
        <v>3</v>
      </c>
      <c r="G191" s="40" t="s">
        <v>829</v>
      </c>
      <c r="H191" s="40" t="s">
        <v>830</v>
      </c>
      <c r="I191" s="41" t="s">
        <v>831</v>
      </c>
      <c r="J191" s="53" t="s">
        <v>597</v>
      </c>
      <c r="K191" s="43">
        <v>1</v>
      </c>
      <c r="L191" s="44">
        <v>0.5</v>
      </c>
      <c r="M191" s="46">
        <f t="shared" si="13"/>
        <v>0.5</v>
      </c>
      <c r="N191" s="45" t="s">
        <v>12</v>
      </c>
      <c r="O191" s="46">
        <f t="shared" si="15"/>
        <v>0</v>
      </c>
      <c r="P191" s="45" t="s">
        <v>12</v>
      </c>
      <c r="Q191" s="46">
        <f t="shared" si="16"/>
        <v>0</v>
      </c>
      <c r="R191" s="45" t="s">
        <v>12</v>
      </c>
      <c r="S191" s="46">
        <f t="shared" si="17"/>
        <v>0</v>
      </c>
      <c r="T191" s="46">
        <f t="shared" si="19"/>
        <v>0.5</v>
      </c>
      <c r="U191" s="47">
        <v>1971</v>
      </c>
      <c r="V191" s="48">
        <v>0</v>
      </c>
      <c r="W191" s="49">
        <v>0</v>
      </c>
      <c r="X191" s="49">
        <v>0</v>
      </c>
      <c r="Y191" s="46">
        <v>0</v>
      </c>
      <c r="Z191" s="49">
        <v>0</v>
      </c>
      <c r="AA191" s="46">
        <v>0</v>
      </c>
      <c r="AB191" s="49">
        <v>0</v>
      </c>
      <c r="AC191" s="49">
        <v>0</v>
      </c>
      <c r="AD191" s="49">
        <v>0</v>
      </c>
      <c r="AE191" s="50">
        <v>0</v>
      </c>
      <c r="AF191" s="51">
        <v>3.5000000000000003E-2</v>
      </c>
      <c r="AG191" s="52">
        <v>197.62717156927943</v>
      </c>
      <c r="AH191" s="52">
        <f t="shared" si="20"/>
        <v>2168.6271715692792</v>
      </c>
    </row>
    <row r="192" spans="1:34" ht="12.75" customHeight="1" x14ac:dyDescent="0.2">
      <c r="A192" s="40" t="s">
        <v>71</v>
      </c>
      <c r="B192" s="53" t="s">
        <v>832</v>
      </c>
      <c r="C192" s="40" t="s">
        <v>826</v>
      </c>
      <c r="D192" s="37" t="s">
        <v>827</v>
      </c>
      <c r="E192" s="40" t="s">
        <v>828</v>
      </c>
      <c r="F192" s="39">
        <v>3</v>
      </c>
      <c r="G192" s="40" t="s">
        <v>87</v>
      </c>
      <c r="H192" s="40" t="s">
        <v>87</v>
      </c>
      <c r="I192" s="41" t="s">
        <v>833</v>
      </c>
      <c r="J192" s="40" t="s">
        <v>834</v>
      </c>
      <c r="K192" s="43">
        <v>1</v>
      </c>
      <c r="L192" s="44">
        <v>0.5</v>
      </c>
      <c r="M192" s="46">
        <f t="shared" si="13"/>
        <v>0.5</v>
      </c>
      <c r="N192" s="45" t="s">
        <v>12</v>
      </c>
      <c r="O192" s="46">
        <f t="shared" si="15"/>
        <v>0</v>
      </c>
      <c r="P192" s="45" t="s">
        <v>12</v>
      </c>
      <c r="Q192" s="46">
        <f t="shared" si="16"/>
        <v>0</v>
      </c>
      <c r="R192" s="45" t="s">
        <v>12</v>
      </c>
      <c r="S192" s="46">
        <f t="shared" si="17"/>
        <v>0</v>
      </c>
      <c r="T192" s="46">
        <f t="shared" si="19"/>
        <v>0.5</v>
      </c>
      <c r="U192" s="47">
        <v>1971</v>
      </c>
      <c r="V192" s="48">
        <v>0</v>
      </c>
      <c r="W192" s="49">
        <v>0</v>
      </c>
      <c r="X192" s="49">
        <v>0</v>
      </c>
      <c r="Y192" s="46">
        <v>0</v>
      </c>
      <c r="Z192" s="49">
        <v>0</v>
      </c>
      <c r="AA192" s="46">
        <v>0</v>
      </c>
      <c r="AB192" s="49">
        <v>0</v>
      </c>
      <c r="AC192" s="49">
        <v>0</v>
      </c>
      <c r="AD192" s="49">
        <v>0</v>
      </c>
      <c r="AE192" s="50">
        <v>0</v>
      </c>
      <c r="AF192" s="51">
        <v>3.5000000000000003E-2</v>
      </c>
      <c r="AG192" s="52">
        <v>197.62717156927943</v>
      </c>
      <c r="AH192" s="52">
        <f t="shared" si="20"/>
        <v>2168.6271715692792</v>
      </c>
    </row>
    <row r="193" spans="1:34" ht="12.75" customHeight="1" x14ac:dyDescent="0.2">
      <c r="A193" s="54" t="s">
        <v>45</v>
      </c>
      <c r="B193" s="35" t="s">
        <v>46</v>
      </c>
      <c r="C193" s="54" t="s">
        <v>835</v>
      </c>
      <c r="D193" s="61" t="s">
        <v>835</v>
      </c>
      <c r="E193" s="54"/>
      <c r="F193" s="54"/>
      <c r="G193" s="54"/>
      <c r="H193" s="54"/>
      <c r="I193" s="54"/>
      <c r="J193" s="54">
        <v>709000</v>
      </c>
      <c r="K193" s="43">
        <v>0</v>
      </c>
      <c r="L193" s="44">
        <v>0</v>
      </c>
      <c r="M193" s="46">
        <f t="shared" si="13"/>
        <v>0</v>
      </c>
      <c r="N193" s="45" t="s">
        <v>12</v>
      </c>
      <c r="O193" s="46">
        <f t="shared" si="15"/>
        <v>0</v>
      </c>
      <c r="P193" s="45" t="s">
        <v>12</v>
      </c>
      <c r="Q193" s="46">
        <f t="shared" si="16"/>
        <v>0</v>
      </c>
      <c r="R193" s="45" t="s">
        <v>12</v>
      </c>
      <c r="S193" s="46">
        <f t="shared" si="17"/>
        <v>0</v>
      </c>
      <c r="T193" s="46">
        <f t="shared" si="19"/>
        <v>0</v>
      </c>
      <c r="U193" s="47">
        <v>0</v>
      </c>
      <c r="V193" s="48">
        <v>16.766269448387465</v>
      </c>
      <c r="W193" s="49">
        <v>9.4791629390176482</v>
      </c>
      <c r="X193" s="49">
        <v>0</v>
      </c>
      <c r="Y193" s="46">
        <v>0</v>
      </c>
      <c r="Z193" s="49">
        <v>0</v>
      </c>
      <c r="AA193" s="46">
        <v>0</v>
      </c>
      <c r="AB193" s="49">
        <v>0</v>
      </c>
      <c r="AC193" s="49">
        <v>0</v>
      </c>
      <c r="AD193" s="49">
        <v>0</v>
      </c>
      <c r="AE193" s="50">
        <v>25</v>
      </c>
      <c r="AF193" s="51">
        <v>3.5000000000000003E-2</v>
      </c>
      <c r="AG193" s="52">
        <v>197.62717156927943</v>
      </c>
      <c r="AH193" s="52">
        <f t="shared" si="20"/>
        <v>223.87260395668454</v>
      </c>
    </row>
    <row r="194" spans="1:34" ht="12.75" customHeight="1" x14ac:dyDescent="0.2">
      <c r="A194" s="54" t="s">
        <v>174</v>
      </c>
      <c r="B194" s="35" t="s">
        <v>634</v>
      </c>
      <c r="C194" s="54" t="s">
        <v>835</v>
      </c>
      <c r="D194" s="61" t="s">
        <v>835</v>
      </c>
      <c r="E194" s="54"/>
      <c r="F194" s="54"/>
      <c r="G194" s="54"/>
      <c r="H194" s="54"/>
      <c r="I194" s="54"/>
      <c r="J194" s="54" t="s">
        <v>633</v>
      </c>
      <c r="K194" s="43">
        <v>0</v>
      </c>
      <c r="L194" s="44">
        <v>0</v>
      </c>
      <c r="M194" s="46">
        <f t="shared" ref="M194:M245" si="21">K194*L194</f>
        <v>0</v>
      </c>
      <c r="N194" s="45" t="s">
        <v>12</v>
      </c>
      <c r="O194" s="46">
        <f t="shared" si="15"/>
        <v>0</v>
      </c>
      <c r="P194" s="45" t="s">
        <v>12</v>
      </c>
      <c r="Q194" s="46">
        <f t="shared" si="16"/>
        <v>0</v>
      </c>
      <c r="R194" s="45" t="s">
        <v>12</v>
      </c>
      <c r="S194" s="46">
        <f t="shared" si="17"/>
        <v>0</v>
      </c>
      <c r="T194" s="46">
        <f t="shared" ref="T194:T245" si="22">S194+Q194+O194+M194</f>
        <v>0</v>
      </c>
      <c r="U194" s="47">
        <v>0</v>
      </c>
      <c r="V194" s="48">
        <v>0</v>
      </c>
      <c r="W194" s="49">
        <v>0</v>
      </c>
      <c r="X194" s="49">
        <v>0</v>
      </c>
      <c r="Y194" s="46">
        <v>0</v>
      </c>
      <c r="Z194" s="49">
        <v>0</v>
      </c>
      <c r="AA194" s="46">
        <v>0</v>
      </c>
      <c r="AB194" s="49">
        <v>0</v>
      </c>
      <c r="AC194" s="49">
        <v>0</v>
      </c>
      <c r="AD194" s="49">
        <v>0</v>
      </c>
      <c r="AE194" s="50">
        <v>0</v>
      </c>
      <c r="AF194" s="51">
        <v>3.5000000000000003E-2</v>
      </c>
      <c r="AG194" s="52">
        <v>197.62717156927943</v>
      </c>
      <c r="AH194" s="52">
        <f t="shared" si="20"/>
        <v>197.62717156927943</v>
      </c>
    </row>
    <row r="195" spans="1:34" ht="12.75" customHeight="1" x14ac:dyDescent="0.2">
      <c r="A195" s="54" t="s">
        <v>71</v>
      </c>
      <c r="B195" s="35" t="s">
        <v>70</v>
      </c>
      <c r="C195" s="54" t="s">
        <v>835</v>
      </c>
      <c r="D195" s="61" t="s">
        <v>835</v>
      </c>
      <c r="E195" s="54"/>
      <c r="F195" s="54"/>
      <c r="G195" s="54" t="s">
        <v>836</v>
      </c>
      <c r="H195" s="54" t="s">
        <v>837</v>
      </c>
      <c r="I195" s="54" t="s">
        <v>699</v>
      </c>
      <c r="J195" s="54" t="s">
        <v>635</v>
      </c>
      <c r="K195" s="43">
        <v>0</v>
      </c>
      <c r="L195" s="44">
        <v>0</v>
      </c>
      <c r="M195" s="46">
        <f t="shared" si="21"/>
        <v>0</v>
      </c>
      <c r="N195" s="45" t="s">
        <v>12</v>
      </c>
      <c r="O195" s="46">
        <f t="shared" ref="O195:O245" si="23">IF(N195="Y",M195,0)</f>
        <v>0</v>
      </c>
      <c r="P195" s="45" t="s">
        <v>12</v>
      </c>
      <c r="Q195" s="46">
        <f t="shared" ref="Q195:Q245" si="24">IF(P195="Y",M195,0)</f>
        <v>0</v>
      </c>
      <c r="R195" s="45" t="s">
        <v>12</v>
      </c>
      <c r="S195" s="46">
        <f t="shared" ref="S195:S245" si="25">IF(R195="Y",M195,0)</f>
        <v>0</v>
      </c>
      <c r="T195" s="46">
        <f t="shared" si="22"/>
        <v>0</v>
      </c>
      <c r="U195" s="47">
        <v>0</v>
      </c>
      <c r="V195" s="48">
        <v>218.05629445842723</v>
      </c>
      <c r="W195" s="49">
        <v>7.109372204263237</v>
      </c>
      <c r="X195" s="49">
        <v>0</v>
      </c>
      <c r="Y195" s="46">
        <v>0</v>
      </c>
      <c r="Z195" s="49">
        <v>0</v>
      </c>
      <c r="AA195" s="46">
        <v>0</v>
      </c>
      <c r="AB195" s="49">
        <v>0</v>
      </c>
      <c r="AC195" s="49">
        <v>0</v>
      </c>
      <c r="AD195" s="49">
        <v>0</v>
      </c>
      <c r="AE195" s="50">
        <v>490</v>
      </c>
      <c r="AF195" s="51">
        <v>3.5000000000000003E-2</v>
      </c>
      <c r="AG195" s="52">
        <v>197.62717156927943</v>
      </c>
      <c r="AH195" s="52">
        <f t="shared" si="20"/>
        <v>422.79283823196988</v>
      </c>
    </row>
    <row r="196" spans="1:34" ht="25.5" customHeight="1" x14ac:dyDescent="0.2">
      <c r="A196" s="54" t="s">
        <v>71</v>
      </c>
      <c r="B196" s="35" t="s">
        <v>77</v>
      </c>
      <c r="C196" s="54" t="s">
        <v>835</v>
      </c>
      <c r="D196" s="61" t="s">
        <v>835</v>
      </c>
      <c r="E196" s="54"/>
      <c r="F196" s="54"/>
      <c r="G196" s="54" t="s">
        <v>87</v>
      </c>
      <c r="H196" s="54" t="s">
        <v>838</v>
      </c>
      <c r="I196" s="54" t="s">
        <v>700</v>
      </c>
      <c r="J196" s="54" t="s">
        <v>636</v>
      </c>
      <c r="K196" s="43">
        <v>0</v>
      </c>
      <c r="L196" s="44">
        <v>0</v>
      </c>
      <c r="M196" s="46">
        <f t="shared" si="21"/>
        <v>0</v>
      </c>
      <c r="N196" s="45" t="s">
        <v>12</v>
      </c>
      <c r="O196" s="46">
        <f t="shared" si="23"/>
        <v>0</v>
      </c>
      <c r="P196" s="45" t="s">
        <v>12</v>
      </c>
      <c r="Q196" s="46">
        <f t="shared" si="24"/>
        <v>0</v>
      </c>
      <c r="R196" s="45" t="s">
        <v>12</v>
      </c>
      <c r="S196" s="46">
        <f t="shared" si="25"/>
        <v>0</v>
      </c>
      <c r="T196" s="46">
        <f t="shared" si="22"/>
        <v>0</v>
      </c>
      <c r="U196" s="47">
        <v>0</v>
      </c>
      <c r="V196" s="48">
        <v>200.92270744615283</v>
      </c>
      <c r="W196" s="49">
        <v>7.109372204263237</v>
      </c>
      <c r="X196" s="49">
        <v>42.5</v>
      </c>
      <c r="Y196" s="46">
        <v>0.5</v>
      </c>
      <c r="Z196" s="49">
        <v>0</v>
      </c>
      <c r="AA196" s="46">
        <v>0</v>
      </c>
      <c r="AB196" s="49">
        <v>0</v>
      </c>
      <c r="AC196" s="49">
        <v>0</v>
      </c>
      <c r="AD196" s="49">
        <v>0</v>
      </c>
      <c r="AE196" s="50">
        <v>319</v>
      </c>
      <c r="AF196" s="51">
        <v>3.5000000000000003E-2</v>
      </c>
      <c r="AG196" s="52">
        <v>197.62717156927943</v>
      </c>
      <c r="AH196" s="52">
        <f t="shared" si="20"/>
        <v>448.15925121969548</v>
      </c>
    </row>
    <row r="197" spans="1:34" ht="12.75" customHeight="1" x14ac:dyDescent="0.2">
      <c r="A197" s="54" t="s">
        <v>877</v>
      </c>
      <c r="B197" s="35" t="s">
        <v>277</v>
      </c>
      <c r="C197" s="54" t="s">
        <v>835</v>
      </c>
      <c r="D197" s="61" t="s">
        <v>835</v>
      </c>
      <c r="E197" s="54"/>
      <c r="F197" s="54"/>
      <c r="G197" s="54"/>
      <c r="H197" s="54"/>
      <c r="I197" s="54"/>
      <c r="J197" s="54">
        <v>401646</v>
      </c>
      <c r="K197" s="43">
        <v>0</v>
      </c>
      <c r="L197" s="44">
        <v>0</v>
      </c>
      <c r="M197" s="46">
        <f t="shared" si="21"/>
        <v>0</v>
      </c>
      <c r="N197" s="45" t="s">
        <v>12</v>
      </c>
      <c r="O197" s="46">
        <f t="shared" si="23"/>
        <v>0</v>
      </c>
      <c r="P197" s="45" t="s">
        <v>12</v>
      </c>
      <c r="Q197" s="46">
        <f t="shared" si="24"/>
        <v>0</v>
      </c>
      <c r="R197" s="45" t="s">
        <v>12</v>
      </c>
      <c r="S197" s="46">
        <f t="shared" si="25"/>
        <v>0</v>
      </c>
      <c r="T197" s="46">
        <f t="shared" si="22"/>
        <v>0</v>
      </c>
      <c r="U197" s="47">
        <v>0</v>
      </c>
      <c r="V197" s="48">
        <v>144.88900552288476</v>
      </c>
      <c r="W197" s="49">
        <v>0</v>
      </c>
      <c r="X197" s="49">
        <v>0</v>
      </c>
      <c r="Y197" s="46">
        <v>0</v>
      </c>
      <c r="Z197" s="49">
        <v>0</v>
      </c>
      <c r="AA197" s="46">
        <v>0</v>
      </c>
      <c r="AB197" s="49">
        <v>0</v>
      </c>
      <c r="AC197" s="49">
        <v>0</v>
      </c>
      <c r="AD197" s="49">
        <v>0</v>
      </c>
      <c r="AE197" s="50">
        <v>89</v>
      </c>
      <c r="AF197" s="51">
        <v>3.5000000000000003E-2</v>
      </c>
      <c r="AG197" s="52">
        <v>197.62717156927943</v>
      </c>
      <c r="AH197" s="52">
        <f t="shared" si="20"/>
        <v>342.51617709216418</v>
      </c>
    </row>
    <row r="198" spans="1:34" ht="12.75" customHeight="1" x14ac:dyDescent="0.2">
      <c r="A198" s="54" t="s">
        <v>877</v>
      </c>
      <c r="B198" s="35" t="s">
        <v>637</v>
      </c>
      <c r="C198" s="54" t="s">
        <v>835</v>
      </c>
      <c r="D198" s="61" t="s">
        <v>835</v>
      </c>
      <c r="E198" s="54"/>
      <c r="F198" s="54"/>
      <c r="G198" s="54" t="s">
        <v>684</v>
      </c>
      <c r="H198" s="54" t="s">
        <v>717</v>
      </c>
      <c r="I198" s="54" t="s">
        <v>600</v>
      </c>
      <c r="J198" s="54" t="s">
        <v>839</v>
      </c>
      <c r="K198" s="43">
        <v>0</v>
      </c>
      <c r="L198" s="44">
        <v>0</v>
      </c>
      <c r="M198" s="46">
        <f t="shared" si="21"/>
        <v>0</v>
      </c>
      <c r="N198" s="45" t="s">
        <v>12</v>
      </c>
      <c r="O198" s="46">
        <f t="shared" si="23"/>
        <v>0</v>
      </c>
      <c r="P198" s="45" t="s">
        <v>12</v>
      </c>
      <c r="Q198" s="46">
        <f t="shared" si="24"/>
        <v>0</v>
      </c>
      <c r="R198" s="45" t="s">
        <v>12</v>
      </c>
      <c r="S198" s="46">
        <f t="shared" si="25"/>
        <v>0</v>
      </c>
      <c r="T198" s="46">
        <f t="shared" si="22"/>
        <v>0</v>
      </c>
      <c r="U198" s="47">
        <v>0</v>
      </c>
      <c r="V198" s="48">
        <v>0</v>
      </c>
      <c r="W198" s="49">
        <v>0</v>
      </c>
      <c r="X198" s="49">
        <v>0</v>
      </c>
      <c r="Y198" s="46">
        <v>0</v>
      </c>
      <c r="Z198" s="49">
        <v>0</v>
      </c>
      <c r="AA198" s="46">
        <v>0</v>
      </c>
      <c r="AB198" s="49">
        <v>0</v>
      </c>
      <c r="AC198" s="49">
        <v>0</v>
      </c>
      <c r="AD198" s="49">
        <v>0</v>
      </c>
      <c r="AE198" s="50">
        <v>0</v>
      </c>
      <c r="AF198" s="51">
        <v>3.5000000000000003E-2</v>
      </c>
      <c r="AG198" s="52">
        <v>197.62717156927943</v>
      </c>
      <c r="AH198" s="52">
        <f t="shared" si="20"/>
        <v>197.62717156927943</v>
      </c>
    </row>
    <row r="199" spans="1:34" ht="12.75" customHeight="1" x14ac:dyDescent="0.2">
      <c r="A199" s="54" t="s">
        <v>543</v>
      </c>
      <c r="B199" s="35" t="s">
        <v>542</v>
      </c>
      <c r="C199" s="54" t="s">
        <v>835</v>
      </c>
      <c r="D199" s="61" t="s">
        <v>835</v>
      </c>
      <c r="E199" s="54"/>
      <c r="F199" s="54"/>
      <c r="G199" s="54" t="s">
        <v>840</v>
      </c>
      <c r="H199" s="54"/>
      <c r="I199" s="54" t="s">
        <v>841</v>
      </c>
      <c r="J199" s="54" t="s">
        <v>842</v>
      </c>
      <c r="K199" s="43">
        <v>0</v>
      </c>
      <c r="L199" s="44">
        <v>0</v>
      </c>
      <c r="M199" s="46">
        <f t="shared" si="21"/>
        <v>0</v>
      </c>
      <c r="N199" s="45" t="s">
        <v>12</v>
      </c>
      <c r="O199" s="46">
        <f t="shared" si="23"/>
        <v>0</v>
      </c>
      <c r="P199" s="45" t="s">
        <v>12</v>
      </c>
      <c r="Q199" s="46">
        <f t="shared" si="24"/>
        <v>0</v>
      </c>
      <c r="R199" s="45" t="s">
        <v>12</v>
      </c>
      <c r="S199" s="46">
        <f t="shared" si="25"/>
        <v>0</v>
      </c>
      <c r="T199" s="46">
        <f t="shared" si="22"/>
        <v>0</v>
      </c>
      <c r="U199" s="47">
        <v>0</v>
      </c>
      <c r="V199" s="48">
        <v>73.629398128819588</v>
      </c>
      <c r="W199" s="49">
        <v>3.5546861021316185</v>
      </c>
      <c r="X199" s="49">
        <v>0</v>
      </c>
      <c r="Y199" s="46">
        <v>0</v>
      </c>
      <c r="Z199" s="49">
        <v>0</v>
      </c>
      <c r="AA199" s="46">
        <v>0</v>
      </c>
      <c r="AB199" s="49">
        <v>0</v>
      </c>
      <c r="AC199" s="49">
        <v>0</v>
      </c>
      <c r="AD199" s="49">
        <v>0</v>
      </c>
      <c r="AE199" s="50">
        <v>157</v>
      </c>
      <c r="AF199" s="51">
        <v>3.5000000000000003E-2</v>
      </c>
      <c r="AG199" s="52">
        <v>197.62717156927943</v>
      </c>
      <c r="AH199" s="52">
        <f t="shared" si="20"/>
        <v>274.81125580023064</v>
      </c>
    </row>
    <row r="200" spans="1:34" ht="12.75" customHeight="1" x14ac:dyDescent="0.2">
      <c r="A200" s="54" t="s">
        <v>877</v>
      </c>
      <c r="B200" s="35" t="s">
        <v>638</v>
      </c>
      <c r="C200" s="54" t="s">
        <v>835</v>
      </c>
      <c r="D200" s="61" t="s">
        <v>835</v>
      </c>
      <c r="E200" s="54" t="s">
        <v>245</v>
      </c>
      <c r="F200" s="54"/>
      <c r="G200" s="54" t="s">
        <v>285</v>
      </c>
      <c r="H200" s="54" t="s">
        <v>843</v>
      </c>
      <c r="I200" s="54" t="s">
        <v>775</v>
      </c>
      <c r="J200" s="54" t="s">
        <v>844</v>
      </c>
      <c r="K200" s="43">
        <v>0</v>
      </c>
      <c r="L200" s="44">
        <v>0</v>
      </c>
      <c r="M200" s="46">
        <f t="shared" si="21"/>
        <v>0</v>
      </c>
      <c r="N200" s="45" t="s">
        <v>12</v>
      </c>
      <c r="O200" s="46">
        <f t="shared" si="23"/>
        <v>0</v>
      </c>
      <c r="P200" s="45" t="s">
        <v>12</v>
      </c>
      <c r="Q200" s="46">
        <f t="shared" si="24"/>
        <v>0</v>
      </c>
      <c r="R200" s="45" t="s">
        <v>12</v>
      </c>
      <c r="S200" s="46">
        <f t="shared" si="25"/>
        <v>0</v>
      </c>
      <c r="T200" s="46">
        <f t="shared" si="22"/>
        <v>0</v>
      </c>
      <c r="U200" s="47">
        <v>0</v>
      </c>
      <c r="V200" s="48">
        <v>0</v>
      </c>
      <c r="W200" s="49">
        <v>0</v>
      </c>
      <c r="X200" s="49">
        <v>0</v>
      </c>
      <c r="Y200" s="46">
        <v>0</v>
      </c>
      <c r="Z200" s="49">
        <v>0</v>
      </c>
      <c r="AA200" s="46">
        <v>0</v>
      </c>
      <c r="AB200" s="49">
        <v>0</v>
      </c>
      <c r="AC200" s="49">
        <v>0</v>
      </c>
      <c r="AD200" s="49">
        <v>0</v>
      </c>
      <c r="AE200" s="50">
        <v>0</v>
      </c>
      <c r="AF200" s="51">
        <v>3.5000000000000003E-2</v>
      </c>
      <c r="AG200" s="52">
        <v>197.62717156927943</v>
      </c>
      <c r="AH200" s="52">
        <f t="shared" si="20"/>
        <v>197.62717156927943</v>
      </c>
    </row>
    <row r="201" spans="1:34" ht="12.75" customHeight="1" x14ac:dyDescent="0.2">
      <c r="A201" s="54" t="s">
        <v>877</v>
      </c>
      <c r="B201" s="35" t="s">
        <v>639</v>
      </c>
      <c r="C201" s="54" t="s">
        <v>835</v>
      </c>
      <c r="D201" s="61" t="s">
        <v>835</v>
      </c>
      <c r="E201" s="54"/>
      <c r="F201" s="54"/>
      <c r="G201" s="54"/>
      <c r="H201" s="54"/>
      <c r="I201" s="54"/>
      <c r="J201" s="54">
        <v>404585</v>
      </c>
      <c r="K201" s="43">
        <v>0</v>
      </c>
      <c r="L201" s="44">
        <v>0</v>
      </c>
      <c r="M201" s="46">
        <f t="shared" si="21"/>
        <v>0</v>
      </c>
      <c r="N201" s="45" t="s">
        <v>12</v>
      </c>
      <c r="O201" s="46">
        <f t="shared" si="23"/>
        <v>0</v>
      </c>
      <c r="P201" s="45" t="s">
        <v>12</v>
      </c>
      <c r="Q201" s="46">
        <f t="shared" si="24"/>
        <v>0</v>
      </c>
      <c r="R201" s="45" t="s">
        <v>12</v>
      </c>
      <c r="S201" s="46">
        <f t="shared" si="25"/>
        <v>0</v>
      </c>
      <c r="T201" s="46">
        <f t="shared" si="22"/>
        <v>0</v>
      </c>
      <c r="U201" s="47">
        <v>0</v>
      </c>
      <c r="V201" s="48">
        <v>37.513787331162341</v>
      </c>
      <c r="W201" s="49">
        <v>4.7395814695088241</v>
      </c>
      <c r="X201" s="49">
        <v>21.25</v>
      </c>
      <c r="Y201" s="46">
        <v>0.25</v>
      </c>
      <c r="Z201" s="49">
        <v>0</v>
      </c>
      <c r="AA201" s="46">
        <v>0</v>
      </c>
      <c r="AB201" s="49">
        <v>0</v>
      </c>
      <c r="AC201" s="49">
        <v>0</v>
      </c>
      <c r="AD201" s="49">
        <v>0</v>
      </c>
      <c r="AE201" s="50">
        <v>79</v>
      </c>
      <c r="AF201" s="51">
        <v>3.5000000000000003E-2</v>
      </c>
      <c r="AG201" s="52">
        <v>197.62717156927943</v>
      </c>
      <c r="AH201" s="52">
        <f t="shared" si="20"/>
        <v>261.13054036995061</v>
      </c>
    </row>
    <row r="202" spans="1:34" ht="12.75" customHeight="1" x14ac:dyDescent="0.2">
      <c r="A202" s="54" t="s">
        <v>877</v>
      </c>
      <c r="B202" s="35" t="s">
        <v>93</v>
      </c>
      <c r="C202" s="54" t="s">
        <v>835</v>
      </c>
      <c r="D202" s="61" t="s">
        <v>835</v>
      </c>
      <c r="E202" s="54"/>
      <c r="F202" s="54"/>
      <c r="G202" s="54"/>
      <c r="H202" s="54"/>
      <c r="I202" s="54"/>
      <c r="J202" s="54" t="s">
        <v>597</v>
      </c>
      <c r="K202" s="43">
        <v>0</v>
      </c>
      <c r="L202" s="44">
        <v>0</v>
      </c>
      <c r="M202" s="46">
        <f t="shared" si="21"/>
        <v>0</v>
      </c>
      <c r="N202" s="45" t="s">
        <v>12</v>
      </c>
      <c r="O202" s="46">
        <f t="shared" si="23"/>
        <v>0</v>
      </c>
      <c r="P202" s="45" t="s">
        <v>12</v>
      </c>
      <c r="Q202" s="46">
        <f t="shared" si="24"/>
        <v>0</v>
      </c>
      <c r="R202" s="45" t="s">
        <v>12</v>
      </c>
      <c r="S202" s="46">
        <f t="shared" si="25"/>
        <v>0</v>
      </c>
      <c r="T202" s="46">
        <f t="shared" si="22"/>
        <v>0</v>
      </c>
      <c r="U202" s="47">
        <v>0</v>
      </c>
      <c r="V202" s="48">
        <v>0</v>
      </c>
      <c r="W202" s="49">
        <v>0</v>
      </c>
      <c r="X202" s="49">
        <v>0</v>
      </c>
      <c r="Y202" s="46">
        <v>0</v>
      </c>
      <c r="Z202" s="49">
        <v>0</v>
      </c>
      <c r="AA202" s="46">
        <v>0</v>
      </c>
      <c r="AB202" s="49">
        <v>0</v>
      </c>
      <c r="AC202" s="49">
        <v>0</v>
      </c>
      <c r="AD202" s="49">
        <v>0</v>
      </c>
      <c r="AE202" s="50">
        <v>0</v>
      </c>
      <c r="AF202" s="51">
        <v>3.5000000000000003E-2</v>
      </c>
      <c r="AG202" s="52">
        <v>197.62717156927943</v>
      </c>
      <c r="AH202" s="52">
        <f t="shared" si="20"/>
        <v>197.62717156927943</v>
      </c>
    </row>
    <row r="203" spans="1:34" ht="12.75" customHeight="1" x14ac:dyDescent="0.2">
      <c r="A203" s="54" t="s">
        <v>174</v>
      </c>
      <c r="B203" s="35" t="s">
        <v>173</v>
      </c>
      <c r="C203" s="54" t="s">
        <v>835</v>
      </c>
      <c r="D203" s="61" t="s">
        <v>835</v>
      </c>
      <c r="E203" s="54"/>
      <c r="F203" s="54"/>
      <c r="G203" s="54" t="s">
        <v>845</v>
      </c>
      <c r="H203" s="54"/>
      <c r="I203" s="54" t="s">
        <v>591</v>
      </c>
      <c r="J203" s="54">
        <v>704050</v>
      </c>
      <c r="K203" s="43">
        <v>0</v>
      </c>
      <c r="L203" s="44">
        <v>0</v>
      </c>
      <c r="M203" s="46">
        <f t="shared" ref="M203" si="26">K203*L203</f>
        <v>0</v>
      </c>
      <c r="N203" s="45" t="s">
        <v>12</v>
      </c>
      <c r="O203" s="46">
        <f t="shared" si="23"/>
        <v>0</v>
      </c>
      <c r="P203" s="45" t="s">
        <v>12</v>
      </c>
      <c r="Q203" s="46">
        <f t="shared" si="24"/>
        <v>0</v>
      </c>
      <c r="R203" s="45" t="s">
        <v>12</v>
      </c>
      <c r="S203" s="46">
        <f t="shared" si="25"/>
        <v>0</v>
      </c>
      <c r="T203" s="46">
        <f t="shared" si="22"/>
        <v>0</v>
      </c>
      <c r="U203" s="47">
        <v>0</v>
      </c>
      <c r="V203" s="48">
        <v>52.585656404200414</v>
      </c>
      <c r="W203" s="49">
        <v>0</v>
      </c>
      <c r="X203" s="49">
        <v>0</v>
      </c>
      <c r="Y203" s="46">
        <v>0</v>
      </c>
      <c r="Z203" s="49">
        <v>0</v>
      </c>
      <c r="AA203" s="46">
        <v>0</v>
      </c>
      <c r="AB203" s="49">
        <v>0</v>
      </c>
      <c r="AC203" s="49">
        <v>0</v>
      </c>
      <c r="AD203" s="49">
        <v>0</v>
      </c>
      <c r="AE203" s="50">
        <v>115</v>
      </c>
      <c r="AF203" s="51">
        <v>3.5000000000000003E-2</v>
      </c>
      <c r="AG203" s="52">
        <v>197.62717156927943</v>
      </c>
      <c r="AH203" s="52">
        <f t="shared" ref="AH203" si="27">AG203+SUM(AB203:AD203)+Z203+SUM(U203:X203)</f>
        <v>250.21282797347985</v>
      </c>
    </row>
    <row r="204" spans="1:34" ht="25.5" customHeight="1" x14ac:dyDescent="0.2">
      <c r="A204" s="54" t="s">
        <v>71</v>
      </c>
      <c r="B204" s="35" t="s">
        <v>99</v>
      </c>
      <c r="C204" s="54" t="s">
        <v>835</v>
      </c>
      <c r="D204" s="61" t="s">
        <v>835</v>
      </c>
      <c r="E204" s="40" t="s">
        <v>75</v>
      </c>
      <c r="F204" s="54"/>
      <c r="G204" s="54" t="s">
        <v>836</v>
      </c>
      <c r="H204" s="54" t="s">
        <v>846</v>
      </c>
      <c r="I204" s="54" t="s">
        <v>699</v>
      </c>
      <c r="J204" s="54" t="s">
        <v>640</v>
      </c>
      <c r="K204" s="43">
        <v>0</v>
      </c>
      <c r="L204" s="44">
        <v>0</v>
      </c>
      <c r="M204" s="46">
        <f t="shared" si="21"/>
        <v>0</v>
      </c>
      <c r="N204" s="45" t="s">
        <v>12</v>
      </c>
      <c r="O204" s="46">
        <f t="shared" si="23"/>
        <v>0</v>
      </c>
      <c r="P204" s="45" t="s">
        <v>12</v>
      </c>
      <c r="Q204" s="46">
        <f t="shared" si="24"/>
        <v>0</v>
      </c>
      <c r="R204" s="45" t="s">
        <v>12</v>
      </c>
      <c r="S204" s="46">
        <f t="shared" si="25"/>
        <v>0</v>
      </c>
      <c r="T204" s="46">
        <f t="shared" si="22"/>
        <v>0</v>
      </c>
      <c r="U204" s="47">
        <v>0</v>
      </c>
      <c r="V204" s="48">
        <v>0.45026023960333833</v>
      </c>
      <c r="W204" s="49">
        <v>0</v>
      </c>
      <c r="X204" s="49">
        <v>0</v>
      </c>
      <c r="Y204" s="46">
        <v>0</v>
      </c>
      <c r="Z204" s="49">
        <v>0</v>
      </c>
      <c r="AA204" s="46">
        <v>0</v>
      </c>
      <c r="AB204" s="49">
        <v>0</v>
      </c>
      <c r="AC204" s="49">
        <v>0</v>
      </c>
      <c r="AD204" s="49">
        <v>0</v>
      </c>
      <c r="AE204" s="50">
        <v>1</v>
      </c>
      <c r="AF204" s="51">
        <v>3.5000000000000003E-2</v>
      </c>
      <c r="AG204" s="52">
        <v>197.62717156927943</v>
      </c>
      <c r="AH204" s="52">
        <f t="shared" si="20"/>
        <v>198.07743180888278</v>
      </c>
    </row>
    <row r="205" spans="1:34" ht="12.75" customHeight="1" x14ac:dyDescent="0.2">
      <c r="A205" s="54" t="s">
        <v>71</v>
      </c>
      <c r="B205" s="35" t="s">
        <v>641</v>
      </c>
      <c r="C205" s="54" t="s">
        <v>835</v>
      </c>
      <c r="D205" s="61" t="s">
        <v>835</v>
      </c>
      <c r="E205" s="54"/>
      <c r="F205" s="54"/>
      <c r="G205" s="40" t="s">
        <v>701</v>
      </c>
      <c r="H205" s="54" t="s">
        <v>847</v>
      </c>
      <c r="I205" s="41" t="s">
        <v>703</v>
      </c>
      <c r="J205" s="54" t="s">
        <v>848</v>
      </c>
      <c r="K205" s="43">
        <v>0</v>
      </c>
      <c r="L205" s="44">
        <v>0</v>
      </c>
      <c r="M205" s="46">
        <f t="shared" si="21"/>
        <v>0</v>
      </c>
      <c r="N205" s="45" t="s">
        <v>12</v>
      </c>
      <c r="O205" s="46">
        <f t="shared" si="23"/>
        <v>0</v>
      </c>
      <c r="P205" s="45" t="s">
        <v>12</v>
      </c>
      <c r="Q205" s="46">
        <f t="shared" si="24"/>
        <v>0</v>
      </c>
      <c r="R205" s="45" t="s">
        <v>12</v>
      </c>
      <c r="S205" s="46">
        <f t="shared" si="25"/>
        <v>0</v>
      </c>
      <c r="T205" s="46">
        <f t="shared" si="22"/>
        <v>0</v>
      </c>
      <c r="U205" s="47">
        <v>0</v>
      </c>
      <c r="V205" s="48">
        <v>5041.0425488769333</v>
      </c>
      <c r="W205" s="49">
        <v>0</v>
      </c>
      <c r="X205" s="49">
        <v>0</v>
      </c>
      <c r="Y205" s="46">
        <v>0</v>
      </c>
      <c r="Z205" s="49">
        <v>0</v>
      </c>
      <c r="AA205" s="46">
        <v>0</v>
      </c>
      <c r="AB205" s="49">
        <v>0</v>
      </c>
      <c r="AC205" s="49">
        <v>0</v>
      </c>
      <c r="AD205" s="49">
        <v>0</v>
      </c>
      <c r="AE205" s="50">
        <v>6201</v>
      </c>
      <c r="AF205" s="51">
        <v>0.25</v>
      </c>
      <c r="AG205" s="52">
        <v>1411.6226540662815</v>
      </c>
      <c r="AH205" s="52">
        <f t="shared" si="20"/>
        <v>6452.6652029432153</v>
      </c>
    </row>
    <row r="206" spans="1:34" ht="12.75" customHeight="1" x14ac:dyDescent="0.2">
      <c r="A206" s="54" t="s">
        <v>71</v>
      </c>
      <c r="B206" s="35" t="s">
        <v>111</v>
      </c>
      <c r="C206" s="54" t="s">
        <v>835</v>
      </c>
      <c r="D206" s="61" t="s">
        <v>835</v>
      </c>
      <c r="E206" s="40" t="s">
        <v>75</v>
      </c>
      <c r="F206" s="54"/>
      <c r="G206" s="40" t="s">
        <v>701</v>
      </c>
      <c r="H206" s="54" t="s">
        <v>849</v>
      </c>
      <c r="I206" s="41" t="s">
        <v>703</v>
      </c>
      <c r="J206" s="54" t="s">
        <v>617</v>
      </c>
      <c r="K206" s="43">
        <v>0</v>
      </c>
      <c r="L206" s="44">
        <v>0</v>
      </c>
      <c r="M206" s="46">
        <f t="shared" si="21"/>
        <v>0</v>
      </c>
      <c r="N206" s="45" t="s">
        <v>12</v>
      </c>
      <c r="O206" s="46">
        <f t="shared" si="23"/>
        <v>0</v>
      </c>
      <c r="P206" s="45" t="s">
        <v>12</v>
      </c>
      <c r="Q206" s="46">
        <f t="shared" si="24"/>
        <v>0</v>
      </c>
      <c r="R206" s="45" t="s">
        <v>12</v>
      </c>
      <c r="S206" s="46">
        <f t="shared" si="25"/>
        <v>0</v>
      </c>
      <c r="T206" s="46">
        <f t="shared" si="22"/>
        <v>0</v>
      </c>
      <c r="U206" s="47">
        <v>0</v>
      </c>
      <c r="V206" s="48">
        <v>7746.8103650511521</v>
      </c>
      <c r="W206" s="49">
        <v>15.403639775903681</v>
      </c>
      <c r="X206" s="49">
        <v>0</v>
      </c>
      <c r="Y206" s="46">
        <v>0</v>
      </c>
      <c r="Z206" s="49">
        <v>0</v>
      </c>
      <c r="AA206" s="46">
        <v>0</v>
      </c>
      <c r="AB206" s="49">
        <v>0</v>
      </c>
      <c r="AC206" s="49">
        <v>0</v>
      </c>
      <c r="AD206" s="49">
        <v>0</v>
      </c>
      <c r="AE206" s="50">
        <v>9994</v>
      </c>
      <c r="AF206" s="51">
        <v>0.25</v>
      </c>
      <c r="AG206" s="52">
        <v>1411.6226540662815</v>
      </c>
      <c r="AH206" s="52">
        <f t="shared" si="20"/>
        <v>9173.8366588933368</v>
      </c>
    </row>
    <row r="207" spans="1:34" ht="12.75" x14ac:dyDescent="0.2">
      <c r="A207" s="54" t="s">
        <v>71</v>
      </c>
      <c r="B207" s="35" t="s">
        <v>120</v>
      </c>
      <c r="C207" s="54" t="s">
        <v>835</v>
      </c>
      <c r="D207" s="61" t="s">
        <v>835</v>
      </c>
      <c r="E207" s="40" t="s">
        <v>75</v>
      </c>
      <c r="F207" s="54"/>
      <c r="G207" s="40" t="s">
        <v>701</v>
      </c>
      <c r="H207" s="54" t="s">
        <v>850</v>
      </c>
      <c r="I207" s="41" t="s">
        <v>703</v>
      </c>
      <c r="J207" s="68" t="s">
        <v>645</v>
      </c>
      <c r="K207" s="43">
        <v>0</v>
      </c>
      <c r="L207" s="44">
        <v>0</v>
      </c>
      <c r="M207" s="46">
        <f t="shared" si="21"/>
        <v>0</v>
      </c>
      <c r="N207" s="45" t="s">
        <v>12</v>
      </c>
      <c r="O207" s="46">
        <f t="shared" si="23"/>
        <v>0</v>
      </c>
      <c r="P207" s="45" t="s">
        <v>12</v>
      </c>
      <c r="Q207" s="46">
        <f t="shared" si="24"/>
        <v>0</v>
      </c>
      <c r="R207" s="45" t="s">
        <v>12</v>
      </c>
      <c r="S207" s="46">
        <f t="shared" si="25"/>
        <v>0</v>
      </c>
      <c r="T207" s="46">
        <f t="shared" si="22"/>
        <v>0</v>
      </c>
      <c r="U207" s="47">
        <v>0</v>
      </c>
      <c r="V207" s="48">
        <v>1812.0012405615926</v>
      </c>
      <c r="W207" s="49">
        <v>42.65623322557942</v>
      </c>
      <c r="X207" s="49">
        <v>0</v>
      </c>
      <c r="Y207" s="46">
        <v>0</v>
      </c>
      <c r="Z207" s="49">
        <v>10.853641565175209</v>
      </c>
      <c r="AA207" s="46">
        <v>0</v>
      </c>
      <c r="AB207" s="49">
        <v>0</v>
      </c>
      <c r="AC207" s="49">
        <v>0</v>
      </c>
      <c r="AD207" s="49">
        <v>0</v>
      </c>
      <c r="AE207" s="50">
        <v>3149</v>
      </c>
      <c r="AF207" s="51">
        <v>0.1</v>
      </c>
      <c r="AG207" s="52">
        <v>564.64906162651266</v>
      </c>
      <c r="AH207" s="52">
        <f t="shared" si="20"/>
        <v>2430.1601769788599</v>
      </c>
    </row>
    <row r="208" spans="1:34" ht="25.5" customHeight="1" x14ac:dyDescent="0.2">
      <c r="A208" s="54" t="s">
        <v>877</v>
      </c>
      <c r="B208" s="35" t="s">
        <v>642</v>
      </c>
      <c r="C208" s="54" t="s">
        <v>835</v>
      </c>
      <c r="D208" s="61" t="s">
        <v>835</v>
      </c>
      <c r="E208" s="54"/>
      <c r="F208" s="54"/>
      <c r="G208" s="54"/>
      <c r="H208" s="54"/>
      <c r="I208" s="54"/>
      <c r="J208" s="54" t="s">
        <v>597</v>
      </c>
      <c r="K208" s="43">
        <v>0</v>
      </c>
      <c r="L208" s="44">
        <v>0</v>
      </c>
      <c r="M208" s="46">
        <f t="shared" si="21"/>
        <v>0</v>
      </c>
      <c r="N208" s="45" t="s">
        <v>12</v>
      </c>
      <c r="O208" s="46">
        <f t="shared" si="23"/>
        <v>0</v>
      </c>
      <c r="P208" s="45" t="s">
        <v>12</v>
      </c>
      <c r="Q208" s="46">
        <f t="shared" si="24"/>
        <v>0</v>
      </c>
      <c r="R208" s="45" t="s">
        <v>12</v>
      </c>
      <c r="S208" s="46">
        <f t="shared" si="25"/>
        <v>0</v>
      </c>
      <c r="T208" s="46">
        <f t="shared" si="22"/>
        <v>0</v>
      </c>
      <c r="U208" s="47">
        <v>0</v>
      </c>
      <c r="V208" s="48">
        <v>0</v>
      </c>
      <c r="W208" s="49">
        <v>0</v>
      </c>
      <c r="X208" s="49">
        <v>0</v>
      </c>
      <c r="Y208" s="46">
        <v>0</v>
      </c>
      <c r="Z208" s="49">
        <v>0</v>
      </c>
      <c r="AA208" s="46">
        <v>0</v>
      </c>
      <c r="AB208" s="49">
        <v>0</v>
      </c>
      <c r="AC208" s="49">
        <v>0</v>
      </c>
      <c r="AD208" s="49">
        <v>0</v>
      </c>
      <c r="AE208" s="50">
        <v>0</v>
      </c>
      <c r="AF208" s="51">
        <v>3.5000000000000003E-2</v>
      </c>
      <c r="AG208" s="52">
        <v>197.62717156927943</v>
      </c>
      <c r="AH208" s="52">
        <f t="shared" si="20"/>
        <v>197.62717156927943</v>
      </c>
    </row>
    <row r="209" spans="1:34" ht="25.5" customHeight="1" x14ac:dyDescent="0.2">
      <c r="A209" s="40" t="s">
        <v>141</v>
      </c>
      <c r="B209" s="35" t="s">
        <v>149</v>
      </c>
      <c r="C209" s="40" t="s">
        <v>835</v>
      </c>
      <c r="D209" s="61" t="s">
        <v>835</v>
      </c>
      <c r="E209" s="40" t="s">
        <v>96</v>
      </c>
      <c r="F209" s="39">
        <v>1</v>
      </c>
      <c r="G209" s="40" t="s">
        <v>658</v>
      </c>
      <c r="H209" s="40" t="s">
        <v>851</v>
      </c>
      <c r="I209" s="41" t="s">
        <v>143</v>
      </c>
      <c r="J209" s="40">
        <v>504101</v>
      </c>
      <c r="K209" s="43">
        <v>0</v>
      </c>
      <c r="L209" s="44">
        <v>0</v>
      </c>
      <c r="M209" s="46">
        <f t="shared" si="21"/>
        <v>0</v>
      </c>
      <c r="N209" s="45" t="s">
        <v>12</v>
      </c>
      <c r="O209" s="46">
        <f t="shared" si="23"/>
        <v>0</v>
      </c>
      <c r="P209" s="45" t="s">
        <v>12</v>
      </c>
      <c r="Q209" s="46">
        <f t="shared" si="24"/>
        <v>0</v>
      </c>
      <c r="R209" s="45" t="s">
        <v>12</v>
      </c>
      <c r="S209" s="46">
        <f t="shared" si="25"/>
        <v>0</v>
      </c>
      <c r="T209" s="46">
        <f t="shared" si="22"/>
        <v>0</v>
      </c>
      <c r="U209" s="47">
        <v>0</v>
      </c>
      <c r="V209" s="48">
        <v>641.47865399067189</v>
      </c>
      <c r="W209" s="49">
        <v>5.9244768368860301</v>
      </c>
      <c r="X209" s="49">
        <v>63.75</v>
      </c>
      <c r="Y209" s="46">
        <v>0.75</v>
      </c>
      <c r="Z209" s="49">
        <v>12.666531477262334</v>
      </c>
      <c r="AA209" s="46">
        <v>0</v>
      </c>
      <c r="AB209" s="49">
        <v>0</v>
      </c>
      <c r="AC209" s="49">
        <v>0</v>
      </c>
      <c r="AD209" s="49">
        <v>432.9015224712623</v>
      </c>
      <c r="AE209" s="50">
        <v>2579</v>
      </c>
      <c r="AF209" s="51">
        <v>0.1</v>
      </c>
      <c r="AG209" s="52">
        <v>564.64906162651266</v>
      </c>
      <c r="AH209" s="52">
        <f t="shared" si="20"/>
        <v>1721.3702464025951</v>
      </c>
    </row>
    <row r="210" spans="1:34" ht="25.5" customHeight="1" x14ac:dyDescent="0.2">
      <c r="A210" s="54" t="s">
        <v>141</v>
      </c>
      <c r="B210" s="35" t="s">
        <v>153</v>
      </c>
      <c r="C210" s="54" t="s">
        <v>835</v>
      </c>
      <c r="D210" s="61" t="s">
        <v>835</v>
      </c>
      <c r="E210" s="54"/>
      <c r="F210" s="54"/>
      <c r="G210" s="54" t="s">
        <v>658</v>
      </c>
      <c r="H210" s="54" t="s">
        <v>852</v>
      </c>
      <c r="I210" s="41" t="s">
        <v>143</v>
      </c>
      <c r="J210" s="54">
        <v>502800</v>
      </c>
      <c r="K210" s="43">
        <v>0</v>
      </c>
      <c r="L210" s="44">
        <v>0</v>
      </c>
      <c r="M210" s="46">
        <f t="shared" si="21"/>
        <v>0</v>
      </c>
      <c r="N210" s="45" t="s">
        <v>12</v>
      </c>
      <c r="O210" s="46">
        <f t="shared" si="23"/>
        <v>0</v>
      </c>
      <c r="P210" s="45" t="s">
        <v>12</v>
      </c>
      <c r="Q210" s="46">
        <f t="shared" si="24"/>
        <v>0</v>
      </c>
      <c r="R210" s="45" t="s">
        <v>12</v>
      </c>
      <c r="S210" s="46">
        <f t="shared" si="25"/>
        <v>0</v>
      </c>
      <c r="T210" s="46">
        <f t="shared" si="22"/>
        <v>0</v>
      </c>
      <c r="U210" s="47">
        <v>0</v>
      </c>
      <c r="V210" s="48">
        <v>132.92156231237499</v>
      </c>
      <c r="W210" s="49">
        <v>0</v>
      </c>
      <c r="X210" s="49">
        <v>0</v>
      </c>
      <c r="Y210" s="46">
        <v>0</v>
      </c>
      <c r="Z210" s="49">
        <v>4.2182275078628546</v>
      </c>
      <c r="AA210" s="46">
        <v>0</v>
      </c>
      <c r="AB210" s="49">
        <v>0</v>
      </c>
      <c r="AC210" s="49">
        <v>0</v>
      </c>
      <c r="AD210" s="49">
        <v>0</v>
      </c>
      <c r="AE210" s="50">
        <v>287</v>
      </c>
      <c r="AF210" s="51">
        <v>3.5000000000000003E-2</v>
      </c>
      <c r="AG210" s="52">
        <v>197.62717156927943</v>
      </c>
      <c r="AH210" s="52">
        <f t="shared" si="20"/>
        <v>334.76696138951729</v>
      </c>
    </row>
    <row r="211" spans="1:34" ht="25.5" customHeight="1" x14ac:dyDescent="0.2">
      <c r="A211" s="54" t="s">
        <v>543</v>
      </c>
      <c r="B211" s="35" t="s">
        <v>544</v>
      </c>
      <c r="C211" s="54" t="s">
        <v>835</v>
      </c>
      <c r="D211" s="61" t="s">
        <v>835</v>
      </c>
      <c r="E211" s="54"/>
      <c r="F211" s="54"/>
      <c r="G211" s="54" t="s">
        <v>853</v>
      </c>
      <c r="H211" s="54"/>
      <c r="I211" s="54" t="s">
        <v>854</v>
      </c>
      <c r="J211" s="54">
        <v>900300</v>
      </c>
      <c r="K211" s="43">
        <v>0</v>
      </c>
      <c r="L211" s="44">
        <v>0</v>
      </c>
      <c r="M211" s="46">
        <f t="shared" si="21"/>
        <v>0</v>
      </c>
      <c r="N211" s="45" t="s">
        <v>12</v>
      </c>
      <c r="O211" s="46">
        <f t="shared" si="23"/>
        <v>0</v>
      </c>
      <c r="P211" s="45" t="s">
        <v>12</v>
      </c>
      <c r="Q211" s="46">
        <f t="shared" si="24"/>
        <v>0</v>
      </c>
      <c r="R211" s="45" t="s">
        <v>12</v>
      </c>
      <c r="S211" s="46">
        <f t="shared" si="25"/>
        <v>0</v>
      </c>
      <c r="T211" s="46">
        <f t="shared" si="22"/>
        <v>0</v>
      </c>
      <c r="U211" s="47">
        <v>0</v>
      </c>
      <c r="V211" s="48">
        <v>5.5453103193253241</v>
      </c>
      <c r="W211" s="49">
        <v>0</v>
      </c>
      <c r="X211" s="49">
        <v>212.5</v>
      </c>
      <c r="Y211" s="46">
        <v>2.5</v>
      </c>
      <c r="Z211" s="49">
        <v>0</v>
      </c>
      <c r="AA211" s="46">
        <v>0</v>
      </c>
      <c r="AB211" s="49">
        <v>0</v>
      </c>
      <c r="AC211" s="49">
        <v>0</v>
      </c>
      <c r="AD211" s="49">
        <v>0</v>
      </c>
      <c r="AE211" s="50">
        <v>11</v>
      </c>
      <c r="AF211" s="51">
        <v>3.5000000000000003E-2</v>
      </c>
      <c r="AG211" s="52">
        <v>197.62717156927943</v>
      </c>
      <c r="AH211" s="52">
        <f t="shared" si="20"/>
        <v>415.67248188860475</v>
      </c>
    </row>
    <row r="212" spans="1:34" ht="25.5" customHeight="1" x14ac:dyDescent="0.2">
      <c r="A212" s="40" t="s">
        <v>520</v>
      </c>
      <c r="B212" s="35" t="s">
        <v>525</v>
      </c>
      <c r="C212" s="36" t="s">
        <v>835</v>
      </c>
      <c r="D212" s="61" t="s">
        <v>835</v>
      </c>
      <c r="E212" s="38"/>
      <c r="F212" s="39">
        <v>4</v>
      </c>
      <c r="G212" s="36" t="s">
        <v>655</v>
      </c>
      <c r="H212" s="36" t="s">
        <v>823</v>
      </c>
      <c r="I212" s="41" t="s">
        <v>824</v>
      </c>
      <c r="J212" s="42">
        <v>601600</v>
      </c>
      <c r="K212" s="43">
        <v>0</v>
      </c>
      <c r="L212" s="44">
        <v>0</v>
      </c>
      <c r="M212" s="43">
        <f t="shared" si="21"/>
        <v>0</v>
      </c>
      <c r="N212" s="45" t="s">
        <v>12</v>
      </c>
      <c r="O212" s="46">
        <f t="shared" si="23"/>
        <v>0</v>
      </c>
      <c r="P212" s="45" t="s">
        <v>12</v>
      </c>
      <c r="Q212" s="46">
        <f t="shared" si="24"/>
        <v>0</v>
      </c>
      <c r="R212" s="45" t="s">
        <v>12</v>
      </c>
      <c r="S212" s="46">
        <f t="shared" si="25"/>
        <v>0</v>
      </c>
      <c r="T212" s="46">
        <f t="shared" si="22"/>
        <v>0</v>
      </c>
      <c r="U212" s="47">
        <v>0</v>
      </c>
      <c r="V212" s="48">
        <v>33775.857160465843</v>
      </c>
      <c r="W212" s="49">
        <v>90.052047920667675</v>
      </c>
      <c r="X212" s="49">
        <v>85</v>
      </c>
      <c r="Y212" s="46">
        <v>1</v>
      </c>
      <c r="Z212" s="49">
        <v>199.38234346856262</v>
      </c>
      <c r="AA212" s="46">
        <v>0</v>
      </c>
      <c r="AB212" s="49">
        <v>0</v>
      </c>
      <c r="AC212" s="49">
        <v>0</v>
      </c>
      <c r="AD212" s="49">
        <v>0</v>
      </c>
      <c r="AE212" s="50">
        <v>28080</v>
      </c>
      <c r="AF212" s="51">
        <v>1</v>
      </c>
      <c r="AG212" s="52">
        <v>5646.4906162651259</v>
      </c>
      <c r="AH212" s="52">
        <f>AG212+SUM(AB212:AD212)+Z212+SUM(U212:X212)</f>
        <v>39796.782168120197</v>
      </c>
    </row>
    <row r="213" spans="1:34" ht="25.5" customHeight="1" x14ac:dyDescent="0.2">
      <c r="A213" s="54" t="s">
        <v>520</v>
      </c>
      <c r="B213" s="35" t="s">
        <v>526</v>
      </c>
      <c r="C213" s="54" t="s">
        <v>835</v>
      </c>
      <c r="D213" s="61" t="s">
        <v>835</v>
      </c>
      <c r="E213" s="54"/>
      <c r="F213" s="54"/>
      <c r="G213" s="54" t="s">
        <v>655</v>
      </c>
      <c r="H213" s="54" t="s">
        <v>754</v>
      </c>
      <c r="I213" s="54" t="s">
        <v>751</v>
      </c>
      <c r="J213" s="54">
        <v>601774</v>
      </c>
      <c r="K213" s="43">
        <v>0</v>
      </c>
      <c r="L213" s="44">
        <v>0</v>
      </c>
      <c r="M213" s="43">
        <f t="shared" si="21"/>
        <v>0</v>
      </c>
      <c r="N213" s="45" t="s">
        <v>12</v>
      </c>
      <c r="O213" s="46">
        <f t="shared" si="23"/>
        <v>0</v>
      </c>
      <c r="P213" s="45" t="s">
        <v>12</v>
      </c>
      <c r="Q213" s="46">
        <f t="shared" si="24"/>
        <v>0</v>
      </c>
      <c r="R213" s="45" t="s">
        <v>12</v>
      </c>
      <c r="S213" s="46">
        <f t="shared" si="25"/>
        <v>0</v>
      </c>
      <c r="T213" s="46">
        <f t="shared" si="22"/>
        <v>0</v>
      </c>
      <c r="U213" s="47">
        <v>0</v>
      </c>
      <c r="V213" s="48">
        <v>7059.2748281305285</v>
      </c>
      <c r="W213" s="49">
        <v>0</v>
      </c>
      <c r="X213" s="49">
        <v>0</v>
      </c>
      <c r="Y213" s="46">
        <v>0</v>
      </c>
      <c r="Z213" s="49">
        <v>0</v>
      </c>
      <c r="AA213" s="46">
        <v>0</v>
      </c>
      <c r="AB213" s="49">
        <v>0</v>
      </c>
      <c r="AC213" s="49">
        <v>0</v>
      </c>
      <c r="AD213" s="49">
        <v>0</v>
      </c>
      <c r="AE213" s="50">
        <v>15314</v>
      </c>
      <c r="AF213" s="51">
        <v>0.75</v>
      </c>
      <c r="AG213" s="52">
        <v>4234.8679621988449</v>
      </c>
      <c r="AH213" s="52">
        <f t="shared" si="20"/>
        <v>11294.142790329373</v>
      </c>
    </row>
    <row r="214" spans="1:34" ht="12.75" customHeight="1" x14ac:dyDescent="0.2">
      <c r="A214" s="54" t="s">
        <v>520</v>
      </c>
      <c r="B214" s="35" t="s">
        <v>527</v>
      </c>
      <c r="C214" s="54" t="s">
        <v>835</v>
      </c>
      <c r="D214" s="61" t="s">
        <v>835</v>
      </c>
      <c r="E214" s="54"/>
      <c r="F214" s="54"/>
      <c r="G214" s="54" t="s">
        <v>655</v>
      </c>
      <c r="H214" s="54" t="s">
        <v>750</v>
      </c>
      <c r="I214" s="54" t="s">
        <v>751</v>
      </c>
      <c r="J214" s="54">
        <v>601775</v>
      </c>
      <c r="K214" s="43">
        <v>0</v>
      </c>
      <c r="L214" s="44">
        <v>0</v>
      </c>
      <c r="M214" s="46">
        <f t="shared" si="21"/>
        <v>0</v>
      </c>
      <c r="N214" s="45" t="s">
        <v>12</v>
      </c>
      <c r="O214" s="46">
        <f t="shared" si="23"/>
        <v>0</v>
      </c>
      <c r="P214" s="45" t="s">
        <v>12</v>
      </c>
      <c r="Q214" s="46">
        <f t="shared" si="24"/>
        <v>0</v>
      </c>
      <c r="R214" s="45" t="s">
        <v>12</v>
      </c>
      <c r="S214" s="46">
        <f t="shared" si="25"/>
        <v>0</v>
      </c>
      <c r="T214" s="46">
        <f t="shared" si="22"/>
        <v>0</v>
      </c>
      <c r="U214" s="47">
        <v>0</v>
      </c>
      <c r="V214" s="48">
        <v>1283.3957192672738</v>
      </c>
      <c r="W214" s="49">
        <v>0</v>
      </c>
      <c r="X214" s="49">
        <v>0</v>
      </c>
      <c r="Y214" s="46">
        <v>0</v>
      </c>
      <c r="Z214" s="49">
        <v>0</v>
      </c>
      <c r="AA214" s="46">
        <v>0</v>
      </c>
      <c r="AB214" s="49">
        <v>0</v>
      </c>
      <c r="AC214" s="49">
        <v>0</v>
      </c>
      <c r="AD214" s="49">
        <v>0</v>
      </c>
      <c r="AE214" s="50">
        <v>139</v>
      </c>
      <c r="AF214" s="51">
        <v>3.5000000000000003E-2</v>
      </c>
      <c r="AG214" s="52">
        <v>197.62717156927943</v>
      </c>
      <c r="AH214" s="52">
        <f t="shared" si="20"/>
        <v>1481.0228908365532</v>
      </c>
    </row>
    <row r="215" spans="1:34" ht="25.5" customHeight="1" x14ac:dyDescent="0.2">
      <c r="A215" s="54" t="s">
        <v>520</v>
      </c>
      <c r="B215" s="35" t="s">
        <v>531</v>
      </c>
      <c r="C215" s="54" t="s">
        <v>835</v>
      </c>
      <c r="D215" s="61" t="s">
        <v>835</v>
      </c>
      <c r="E215" s="54"/>
      <c r="F215" s="54"/>
      <c r="G215" s="54" t="s">
        <v>675</v>
      </c>
      <c r="H215" s="54" t="s">
        <v>855</v>
      </c>
      <c r="I215" s="54" t="s">
        <v>856</v>
      </c>
      <c r="J215" s="54">
        <v>601410</v>
      </c>
      <c r="K215" s="43">
        <v>0</v>
      </c>
      <c r="L215" s="44">
        <v>0</v>
      </c>
      <c r="M215" s="46">
        <f t="shared" si="21"/>
        <v>0</v>
      </c>
      <c r="N215" s="45" t="s">
        <v>12</v>
      </c>
      <c r="O215" s="46">
        <f t="shared" si="23"/>
        <v>0</v>
      </c>
      <c r="P215" s="45" t="s">
        <v>12</v>
      </c>
      <c r="Q215" s="46">
        <f t="shared" si="24"/>
        <v>0</v>
      </c>
      <c r="R215" s="45" t="s">
        <v>12</v>
      </c>
      <c r="S215" s="46">
        <f t="shared" si="25"/>
        <v>0</v>
      </c>
      <c r="T215" s="46">
        <f t="shared" si="22"/>
        <v>0</v>
      </c>
      <c r="U215" s="47">
        <v>0</v>
      </c>
      <c r="V215" s="48">
        <v>102.49344927812832</v>
      </c>
      <c r="W215" s="49">
        <v>9.4791629390176482</v>
      </c>
      <c r="X215" s="49">
        <v>0</v>
      </c>
      <c r="Y215" s="46">
        <v>0</v>
      </c>
      <c r="Z215" s="49">
        <v>0</v>
      </c>
      <c r="AA215" s="46">
        <v>0</v>
      </c>
      <c r="AB215" s="49">
        <v>0</v>
      </c>
      <c r="AC215" s="49">
        <v>0</v>
      </c>
      <c r="AD215" s="49">
        <v>0</v>
      </c>
      <c r="AE215" s="50">
        <v>214</v>
      </c>
      <c r="AF215" s="51">
        <v>3.5000000000000003E-2</v>
      </c>
      <c r="AG215" s="52">
        <v>197.62717156927943</v>
      </c>
      <c r="AH215" s="52">
        <f t="shared" si="20"/>
        <v>309.59978378642541</v>
      </c>
    </row>
    <row r="216" spans="1:34" ht="25.5" customHeight="1" x14ac:dyDescent="0.2">
      <c r="A216" s="54" t="s">
        <v>520</v>
      </c>
      <c r="B216" s="35" t="s">
        <v>532</v>
      </c>
      <c r="C216" s="54" t="s">
        <v>835</v>
      </c>
      <c r="D216" s="61" t="s">
        <v>835</v>
      </c>
      <c r="E216" s="54"/>
      <c r="F216" s="54"/>
      <c r="G216" s="54" t="s">
        <v>675</v>
      </c>
      <c r="H216" s="54" t="s">
        <v>730</v>
      </c>
      <c r="I216" s="54" t="s">
        <v>731</v>
      </c>
      <c r="J216" s="54">
        <v>601422</v>
      </c>
      <c r="K216" s="43">
        <v>0</v>
      </c>
      <c r="L216" s="44">
        <v>0</v>
      </c>
      <c r="M216" s="46">
        <f t="shared" si="21"/>
        <v>0</v>
      </c>
      <c r="N216" s="45" t="s">
        <v>12</v>
      </c>
      <c r="O216" s="46">
        <f t="shared" si="23"/>
        <v>0</v>
      </c>
      <c r="P216" s="45" t="s">
        <v>12</v>
      </c>
      <c r="Q216" s="46">
        <f t="shared" si="24"/>
        <v>0</v>
      </c>
      <c r="R216" s="45" t="s">
        <v>12</v>
      </c>
      <c r="S216" s="46">
        <f t="shared" si="25"/>
        <v>0</v>
      </c>
      <c r="T216" s="46">
        <f t="shared" si="22"/>
        <v>0</v>
      </c>
      <c r="U216" s="47">
        <v>0</v>
      </c>
      <c r="V216" s="48">
        <v>0.46210919327711036</v>
      </c>
      <c r="W216" s="49">
        <v>0</v>
      </c>
      <c r="X216" s="49">
        <v>0</v>
      </c>
      <c r="Y216" s="46">
        <v>0</v>
      </c>
      <c r="Z216" s="49">
        <v>0</v>
      </c>
      <c r="AA216" s="46">
        <v>0</v>
      </c>
      <c r="AB216" s="49">
        <v>0</v>
      </c>
      <c r="AC216" s="49">
        <v>0</v>
      </c>
      <c r="AD216" s="49">
        <v>0</v>
      </c>
      <c r="AE216" s="50">
        <v>1</v>
      </c>
      <c r="AF216" s="51">
        <v>3.5000000000000003E-2</v>
      </c>
      <c r="AG216" s="52">
        <v>197.62717156927943</v>
      </c>
      <c r="AH216" s="52">
        <f t="shared" si="20"/>
        <v>198.08928076255654</v>
      </c>
    </row>
    <row r="217" spans="1:34" ht="25.5" customHeight="1" x14ac:dyDescent="0.2">
      <c r="A217" s="54" t="s">
        <v>877</v>
      </c>
      <c r="B217" s="35" t="s">
        <v>348</v>
      </c>
      <c r="C217" s="54" t="s">
        <v>835</v>
      </c>
      <c r="D217" s="61" t="s">
        <v>835</v>
      </c>
      <c r="E217" s="54"/>
      <c r="F217" s="54"/>
      <c r="G217" s="54"/>
      <c r="H217" s="54"/>
      <c r="I217" s="54"/>
      <c r="J217" s="54">
        <v>409250</v>
      </c>
      <c r="K217" s="43">
        <v>0</v>
      </c>
      <c r="L217" s="44">
        <v>0</v>
      </c>
      <c r="M217" s="46">
        <f t="shared" si="21"/>
        <v>0</v>
      </c>
      <c r="N217" s="45" t="s">
        <v>12</v>
      </c>
      <c r="O217" s="46">
        <f t="shared" si="23"/>
        <v>0</v>
      </c>
      <c r="P217" s="45" t="s">
        <v>12</v>
      </c>
      <c r="Q217" s="46">
        <f t="shared" si="24"/>
        <v>0</v>
      </c>
      <c r="R217" s="45" t="s">
        <v>12</v>
      </c>
      <c r="S217" s="46">
        <f t="shared" si="25"/>
        <v>0</v>
      </c>
      <c r="T217" s="46">
        <f t="shared" si="22"/>
        <v>0</v>
      </c>
      <c r="U217" s="47">
        <v>0</v>
      </c>
      <c r="V217" s="48">
        <v>0</v>
      </c>
      <c r="W217" s="49">
        <v>0</v>
      </c>
      <c r="X217" s="49">
        <v>0</v>
      </c>
      <c r="Y217" s="46">
        <v>0</v>
      </c>
      <c r="Z217" s="49">
        <v>0</v>
      </c>
      <c r="AA217" s="46">
        <v>0</v>
      </c>
      <c r="AB217" s="49">
        <v>0</v>
      </c>
      <c r="AC217" s="49">
        <v>0</v>
      </c>
      <c r="AD217" s="49">
        <v>0</v>
      </c>
      <c r="AE217" s="50">
        <v>0</v>
      </c>
      <c r="AF217" s="51">
        <v>3.5000000000000003E-2</v>
      </c>
      <c r="AG217" s="52">
        <v>197.62717156927943</v>
      </c>
      <c r="AH217" s="52">
        <f t="shared" si="20"/>
        <v>197.62717156927943</v>
      </c>
    </row>
    <row r="218" spans="1:34" ht="12.75" customHeight="1" x14ac:dyDescent="0.2">
      <c r="A218" s="54" t="s">
        <v>877</v>
      </c>
      <c r="B218" s="35" t="s">
        <v>349</v>
      </c>
      <c r="C218" s="54" t="s">
        <v>835</v>
      </c>
      <c r="D218" s="61" t="s">
        <v>835</v>
      </c>
      <c r="E218" s="54"/>
      <c r="F218" s="54"/>
      <c r="G218" s="54"/>
      <c r="H218" s="54"/>
      <c r="I218" s="54"/>
      <c r="J218" s="54">
        <v>403615</v>
      </c>
      <c r="K218" s="43">
        <v>0</v>
      </c>
      <c r="L218" s="44">
        <v>0</v>
      </c>
      <c r="M218" s="46">
        <f t="shared" si="21"/>
        <v>0</v>
      </c>
      <c r="N218" s="45" t="s">
        <v>12</v>
      </c>
      <c r="O218" s="46">
        <f t="shared" si="23"/>
        <v>0</v>
      </c>
      <c r="P218" s="45" t="s">
        <v>12</v>
      </c>
      <c r="Q218" s="46">
        <f t="shared" si="24"/>
        <v>0</v>
      </c>
      <c r="R218" s="45" t="s">
        <v>12</v>
      </c>
      <c r="S218" s="46">
        <f t="shared" si="25"/>
        <v>0</v>
      </c>
      <c r="T218" s="46">
        <f t="shared" si="22"/>
        <v>0</v>
      </c>
      <c r="U218" s="47">
        <v>0</v>
      </c>
      <c r="V218" s="48">
        <v>101.62847565994298</v>
      </c>
      <c r="W218" s="49">
        <v>0</v>
      </c>
      <c r="X218" s="49">
        <v>0</v>
      </c>
      <c r="Y218" s="46">
        <v>0</v>
      </c>
      <c r="Z218" s="49">
        <v>0</v>
      </c>
      <c r="AA218" s="46">
        <v>0</v>
      </c>
      <c r="AB218" s="49">
        <v>0</v>
      </c>
      <c r="AC218" s="49">
        <v>0</v>
      </c>
      <c r="AD218" s="49">
        <v>0</v>
      </c>
      <c r="AE218" s="50">
        <v>256</v>
      </c>
      <c r="AF218" s="51">
        <v>3.5000000000000003E-2</v>
      </c>
      <c r="AG218" s="52">
        <v>197.62717156927943</v>
      </c>
      <c r="AH218" s="52">
        <f t="shared" si="20"/>
        <v>299.2556472292224</v>
      </c>
    </row>
    <row r="219" spans="1:34" ht="12.75" x14ac:dyDescent="0.2">
      <c r="A219" s="54" t="s">
        <v>877</v>
      </c>
      <c r="B219" s="53" t="s">
        <v>857</v>
      </c>
      <c r="C219" s="40" t="s">
        <v>835</v>
      </c>
      <c r="D219" s="61" t="s">
        <v>835</v>
      </c>
      <c r="E219" s="40" t="s">
        <v>767</v>
      </c>
      <c r="F219" s="39"/>
      <c r="G219" s="40"/>
      <c r="H219" s="40" t="s">
        <v>425</v>
      </c>
      <c r="I219" s="41" t="s">
        <v>354</v>
      </c>
      <c r="J219" s="40">
        <v>404570</v>
      </c>
      <c r="K219" s="43">
        <v>0</v>
      </c>
      <c r="L219" s="44">
        <v>0</v>
      </c>
      <c r="M219" s="46">
        <f t="shared" si="21"/>
        <v>0</v>
      </c>
      <c r="N219" s="45" t="s">
        <v>12</v>
      </c>
      <c r="O219" s="46">
        <f t="shared" si="23"/>
        <v>0</v>
      </c>
      <c r="P219" s="45" t="s">
        <v>12</v>
      </c>
      <c r="Q219" s="46">
        <f t="shared" si="24"/>
        <v>0</v>
      </c>
      <c r="R219" s="45" t="s">
        <v>12</v>
      </c>
      <c r="S219" s="46">
        <f t="shared" si="25"/>
        <v>0</v>
      </c>
      <c r="T219" s="46">
        <f t="shared" si="22"/>
        <v>0</v>
      </c>
      <c r="U219" s="47">
        <v>0</v>
      </c>
      <c r="V219" s="48">
        <v>0</v>
      </c>
      <c r="W219" s="49">
        <v>0</v>
      </c>
      <c r="X219" s="49">
        <v>0</v>
      </c>
      <c r="Y219" s="46">
        <v>0</v>
      </c>
      <c r="Z219" s="49">
        <v>0</v>
      </c>
      <c r="AA219" s="46">
        <v>0</v>
      </c>
      <c r="AB219" s="49">
        <v>0</v>
      </c>
      <c r="AC219" s="49">
        <v>0</v>
      </c>
      <c r="AD219" s="49">
        <v>0</v>
      </c>
      <c r="AE219" s="50">
        <v>0</v>
      </c>
      <c r="AF219" s="51">
        <v>3.5000000000000003E-2</v>
      </c>
      <c r="AG219" s="52">
        <v>197.62717156927943</v>
      </c>
      <c r="AH219" s="52">
        <f t="shared" si="20"/>
        <v>197.62717156927943</v>
      </c>
    </row>
    <row r="220" spans="1:34" ht="12.75" customHeight="1" x14ac:dyDescent="0.2">
      <c r="A220" s="54" t="s">
        <v>877</v>
      </c>
      <c r="B220" s="35" t="s">
        <v>129</v>
      </c>
      <c r="C220" s="54" t="s">
        <v>835</v>
      </c>
      <c r="D220" s="61" t="s">
        <v>835</v>
      </c>
      <c r="E220" s="54"/>
      <c r="F220" s="54"/>
      <c r="G220" s="54"/>
      <c r="H220" s="54"/>
      <c r="I220" s="54"/>
      <c r="J220" s="54" t="s">
        <v>597</v>
      </c>
      <c r="K220" s="43">
        <v>0</v>
      </c>
      <c r="L220" s="44">
        <v>0</v>
      </c>
      <c r="M220" s="46">
        <f t="shared" si="21"/>
        <v>0</v>
      </c>
      <c r="N220" s="45" t="s">
        <v>12</v>
      </c>
      <c r="O220" s="46">
        <f t="shared" si="23"/>
        <v>0</v>
      </c>
      <c r="P220" s="45" t="s">
        <v>12</v>
      </c>
      <c r="Q220" s="46">
        <f t="shared" si="24"/>
        <v>0</v>
      </c>
      <c r="R220" s="45" t="s">
        <v>12</v>
      </c>
      <c r="S220" s="46">
        <f t="shared" si="25"/>
        <v>0</v>
      </c>
      <c r="T220" s="46">
        <f t="shared" si="22"/>
        <v>0</v>
      </c>
      <c r="U220" s="47">
        <v>0</v>
      </c>
      <c r="V220" s="48">
        <v>0</v>
      </c>
      <c r="W220" s="49">
        <v>9.4791629390176482</v>
      </c>
      <c r="X220" s="49">
        <v>0</v>
      </c>
      <c r="Y220" s="46">
        <v>0</v>
      </c>
      <c r="Z220" s="49">
        <v>0</v>
      </c>
      <c r="AA220" s="46">
        <v>0</v>
      </c>
      <c r="AB220" s="49">
        <v>0</v>
      </c>
      <c r="AC220" s="49">
        <v>0</v>
      </c>
      <c r="AD220" s="49">
        <v>0</v>
      </c>
      <c r="AE220" s="50">
        <v>0</v>
      </c>
      <c r="AF220" s="51">
        <v>3.5000000000000003E-2</v>
      </c>
      <c r="AG220" s="52">
        <v>197.62717156927943</v>
      </c>
      <c r="AH220" s="52">
        <f t="shared" si="20"/>
        <v>207.10633450829707</v>
      </c>
    </row>
    <row r="221" spans="1:34" ht="25.5" customHeight="1" x14ac:dyDescent="0.2">
      <c r="A221" s="54" t="s">
        <v>208</v>
      </c>
      <c r="B221" s="35" t="s">
        <v>211</v>
      </c>
      <c r="C221" s="54" t="s">
        <v>835</v>
      </c>
      <c r="D221" s="61" t="s">
        <v>835</v>
      </c>
      <c r="E221" s="54"/>
      <c r="F221" s="54"/>
      <c r="G221" s="54"/>
      <c r="H221" s="54"/>
      <c r="I221" s="54"/>
      <c r="J221" s="54">
        <v>700000</v>
      </c>
      <c r="K221" s="43">
        <v>0</v>
      </c>
      <c r="L221" s="44">
        <v>0</v>
      </c>
      <c r="M221" s="46">
        <f t="shared" si="21"/>
        <v>0</v>
      </c>
      <c r="N221" s="45" t="s">
        <v>12</v>
      </c>
      <c r="O221" s="46">
        <f t="shared" si="23"/>
        <v>0</v>
      </c>
      <c r="P221" s="45" t="s">
        <v>12</v>
      </c>
      <c r="Q221" s="46">
        <f t="shared" si="24"/>
        <v>0</v>
      </c>
      <c r="R221" s="45" t="s">
        <v>12</v>
      </c>
      <c r="S221" s="46">
        <f t="shared" si="25"/>
        <v>0</v>
      </c>
      <c r="T221" s="46">
        <f t="shared" si="22"/>
        <v>0</v>
      </c>
      <c r="U221" s="47">
        <v>0</v>
      </c>
      <c r="V221" s="48">
        <v>0</v>
      </c>
      <c r="W221" s="49">
        <v>0</v>
      </c>
      <c r="X221" s="49">
        <v>0</v>
      </c>
      <c r="Y221" s="46">
        <v>0</v>
      </c>
      <c r="Z221" s="49">
        <v>0</v>
      </c>
      <c r="AA221" s="46">
        <v>0</v>
      </c>
      <c r="AB221" s="49">
        <v>0</v>
      </c>
      <c r="AC221" s="49">
        <v>0</v>
      </c>
      <c r="AD221" s="49">
        <v>0</v>
      </c>
      <c r="AE221" s="50">
        <v>0</v>
      </c>
      <c r="AF221" s="51">
        <v>3.5000000000000003E-2</v>
      </c>
      <c r="AG221" s="52">
        <v>197.62717156927943</v>
      </c>
      <c r="AH221" s="52">
        <f t="shared" si="20"/>
        <v>197.62717156927943</v>
      </c>
    </row>
    <row r="222" spans="1:34" ht="12.75" customHeight="1" x14ac:dyDescent="0.2">
      <c r="A222" s="54" t="s">
        <v>45</v>
      </c>
      <c r="B222" s="35" t="s">
        <v>858</v>
      </c>
      <c r="C222" s="54" t="s">
        <v>835</v>
      </c>
      <c r="D222" s="61" t="s">
        <v>859</v>
      </c>
      <c r="E222" s="54" t="s">
        <v>860</v>
      </c>
      <c r="F222" s="54"/>
      <c r="G222" s="54" t="s">
        <v>861</v>
      </c>
      <c r="H222" s="54" t="s">
        <v>862</v>
      </c>
      <c r="I222" s="54"/>
      <c r="J222" s="54" t="s">
        <v>863</v>
      </c>
      <c r="K222" s="43">
        <v>0</v>
      </c>
      <c r="L222" s="44">
        <v>0</v>
      </c>
      <c r="M222" s="46">
        <f t="shared" si="21"/>
        <v>0</v>
      </c>
      <c r="N222" s="45" t="s">
        <v>12</v>
      </c>
      <c r="O222" s="46">
        <f t="shared" si="23"/>
        <v>0</v>
      </c>
      <c r="P222" s="45" t="s">
        <v>12</v>
      </c>
      <c r="Q222" s="46">
        <f t="shared" si="24"/>
        <v>0</v>
      </c>
      <c r="R222" s="45" t="s">
        <v>12</v>
      </c>
      <c r="S222" s="46">
        <f t="shared" si="25"/>
        <v>0</v>
      </c>
      <c r="T222" s="46">
        <f t="shared" si="22"/>
        <v>0</v>
      </c>
      <c r="U222" s="47">
        <v>0</v>
      </c>
      <c r="V222" s="48">
        <v>0</v>
      </c>
      <c r="W222" s="49">
        <v>0</v>
      </c>
      <c r="X222" s="49">
        <v>0</v>
      </c>
      <c r="Y222" s="46">
        <v>0</v>
      </c>
      <c r="Z222" s="49">
        <v>0</v>
      </c>
      <c r="AA222" s="46">
        <v>0</v>
      </c>
      <c r="AB222" s="49">
        <v>0</v>
      </c>
      <c r="AC222" s="49">
        <v>0</v>
      </c>
      <c r="AD222" s="49">
        <v>0</v>
      </c>
      <c r="AE222" s="50">
        <v>0</v>
      </c>
      <c r="AF222" s="51">
        <v>3.5000000000000003E-2</v>
      </c>
      <c r="AG222" s="52">
        <v>197.62717156927943</v>
      </c>
      <c r="AH222" s="52">
        <f t="shared" si="20"/>
        <v>197.62717156927943</v>
      </c>
    </row>
    <row r="223" spans="1:34" ht="25.5" customHeight="1" x14ac:dyDescent="0.2">
      <c r="A223" s="54" t="s">
        <v>71</v>
      </c>
      <c r="B223" s="35" t="s">
        <v>130</v>
      </c>
      <c r="C223" s="54" t="s">
        <v>835</v>
      </c>
      <c r="D223" s="61" t="s">
        <v>835</v>
      </c>
      <c r="E223" s="54"/>
      <c r="F223" s="54"/>
      <c r="G223" s="54"/>
      <c r="H223" s="54"/>
      <c r="I223" s="41" t="s">
        <v>714</v>
      </c>
      <c r="J223" s="54" t="s">
        <v>620</v>
      </c>
      <c r="K223" s="43">
        <v>0</v>
      </c>
      <c r="L223" s="44">
        <v>0</v>
      </c>
      <c r="M223" s="46">
        <f t="shared" si="21"/>
        <v>0</v>
      </c>
      <c r="N223" s="45" t="s">
        <v>12</v>
      </c>
      <c r="O223" s="46">
        <f t="shared" si="23"/>
        <v>0</v>
      </c>
      <c r="P223" s="45" t="s">
        <v>12</v>
      </c>
      <c r="Q223" s="46">
        <f t="shared" si="24"/>
        <v>0</v>
      </c>
      <c r="R223" s="45" t="s">
        <v>12</v>
      </c>
      <c r="S223" s="46">
        <f t="shared" si="25"/>
        <v>0</v>
      </c>
      <c r="T223" s="46">
        <f t="shared" si="22"/>
        <v>0</v>
      </c>
      <c r="U223" s="47">
        <v>0</v>
      </c>
      <c r="V223" s="48">
        <v>55.713780174076234</v>
      </c>
      <c r="W223" s="49">
        <v>4.7395814695088241</v>
      </c>
      <c r="X223" s="49">
        <v>0</v>
      </c>
      <c r="Y223" s="46">
        <v>0</v>
      </c>
      <c r="Z223" s="49">
        <v>0</v>
      </c>
      <c r="AA223" s="46">
        <v>0</v>
      </c>
      <c r="AB223" s="49">
        <v>0</v>
      </c>
      <c r="AC223" s="49">
        <v>0</v>
      </c>
      <c r="AD223" s="49">
        <v>0</v>
      </c>
      <c r="AE223" s="50">
        <v>148</v>
      </c>
      <c r="AF223" s="51">
        <v>3.5000000000000003E-2</v>
      </c>
      <c r="AG223" s="52">
        <v>197.62717156927943</v>
      </c>
      <c r="AH223" s="52">
        <f t="shared" si="20"/>
        <v>258.08053321286445</v>
      </c>
    </row>
    <row r="224" spans="1:34" ht="25.5" customHeight="1" x14ac:dyDescent="0.2">
      <c r="A224" s="54" t="s">
        <v>877</v>
      </c>
      <c r="B224" s="35" t="s">
        <v>416</v>
      </c>
      <c r="C224" s="54" t="s">
        <v>835</v>
      </c>
      <c r="D224" s="61" t="s">
        <v>835</v>
      </c>
      <c r="E224" s="54"/>
      <c r="F224" s="54"/>
      <c r="G224" s="54" t="s">
        <v>684</v>
      </c>
      <c r="H224" s="54" t="s">
        <v>864</v>
      </c>
      <c r="I224" s="54" t="s">
        <v>733</v>
      </c>
      <c r="J224" s="54" t="s">
        <v>621</v>
      </c>
      <c r="K224" s="43">
        <v>0</v>
      </c>
      <c r="L224" s="44">
        <v>0</v>
      </c>
      <c r="M224" s="46">
        <f t="shared" si="21"/>
        <v>0</v>
      </c>
      <c r="N224" s="45" t="s">
        <v>12</v>
      </c>
      <c r="O224" s="46">
        <f t="shared" si="23"/>
        <v>0</v>
      </c>
      <c r="P224" s="45" t="s">
        <v>12</v>
      </c>
      <c r="Q224" s="46">
        <f t="shared" si="24"/>
        <v>0</v>
      </c>
      <c r="R224" s="45" t="s">
        <v>12</v>
      </c>
      <c r="S224" s="46">
        <f t="shared" si="25"/>
        <v>0</v>
      </c>
      <c r="T224" s="46">
        <f t="shared" si="22"/>
        <v>0</v>
      </c>
      <c r="U224" s="47">
        <v>0</v>
      </c>
      <c r="V224" s="48">
        <v>247.83271504061639</v>
      </c>
      <c r="W224" s="49">
        <v>0</v>
      </c>
      <c r="X224" s="49">
        <v>0</v>
      </c>
      <c r="Y224" s="46">
        <v>0</v>
      </c>
      <c r="Z224" s="49">
        <v>0</v>
      </c>
      <c r="AA224" s="46">
        <v>0</v>
      </c>
      <c r="AB224" s="49">
        <v>0</v>
      </c>
      <c r="AC224" s="49">
        <v>0</v>
      </c>
      <c r="AD224" s="49">
        <v>0</v>
      </c>
      <c r="AE224" s="50">
        <v>541</v>
      </c>
      <c r="AF224" s="51">
        <v>0.05</v>
      </c>
      <c r="AG224" s="52">
        <v>282.32453081325633</v>
      </c>
      <c r="AH224" s="52">
        <f t="shared" si="20"/>
        <v>530.15724585387272</v>
      </c>
    </row>
    <row r="225" spans="1:34" ht="12.75" customHeight="1" x14ac:dyDescent="0.2">
      <c r="A225" s="54" t="s">
        <v>543</v>
      </c>
      <c r="B225" s="35" t="s">
        <v>548</v>
      </c>
      <c r="C225" s="54" t="s">
        <v>835</v>
      </c>
      <c r="D225" s="61" t="s">
        <v>835</v>
      </c>
      <c r="E225" s="54"/>
      <c r="F225" s="54"/>
      <c r="G225" s="54" t="s">
        <v>865</v>
      </c>
      <c r="H225" s="54"/>
      <c r="I225" s="54" t="s">
        <v>866</v>
      </c>
      <c r="J225" s="54">
        <v>707000</v>
      </c>
      <c r="K225" s="43">
        <v>0</v>
      </c>
      <c r="L225" s="44">
        <v>0</v>
      </c>
      <c r="M225" s="46">
        <f t="shared" si="21"/>
        <v>0</v>
      </c>
      <c r="N225" s="45" t="s">
        <v>12</v>
      </c>
      <c r="O225" s="46">
        <f t="shared" si="23"/>
        <v>0</v>
      </c>
      <c r="P225" s="45" t="s">
        <v>12</v>
      </c>
      <c r="Q225" s="46">
        <f t="shared" si="24"/>
        <v>0</v>
      </c>
      <c r="R225" s="45" t="s">
        <v>12</v>
      </c>
      <c r="S225" s="46">
        <f t="shared" si="25"/>
        <v>0</v>
      </c>
      <c r="T225" s="46">
        <f t="shared" si="22"/>
        <v>0</v>
      </c>
      <c r="U225" s="47">
        <v>0</v>
      </c>
      <c r="V225" s="48">
        <v>390.22159133833532</v>
      </c>
      <c r="W225" s="49">
        <v>0</v>
      </c>
      <c r="X225" s="49">
        <v>0</v>
      </c>
      <c r="Y225" s="46">
        <v>0</v>
      </c>
      <c r="Z225" s="49">
        <v>0</v>
      </c>
      <c r="AA225" s="46">
        <v>0</v>
      </c>
      <c r="AB225" s="49">
        <v>0</v>
      </c>
      <c r="AC225" s="49">
        <v>0</v>
      </c>
      <c r="AD225" s="49">
        <v>0</v>
      </c>
      <c r="AE225" s="50">
        <v>850</v>
      </c>
      <c r="AF225" s="51">
        <v>0.05</v>
      </c>
      <c r="AG225" s="52">
        <v>282.32453081325633</v>
      </c>
      <c r="AH225" s="52">
        <f t="shared" si="20"/>
        <v>672.54612215159159</v>
      </c>
    </row>
    <row r="226" spans="1:34" ht="12.75" customHeight="1" x14ac:dyDescent="0.2">
      <c r="A226" s="54" t="s">
        <v>877</v>
      </c>
      <c r="B226" s="35" t="s">
        <v>479</v>
      </c>
      <c r="C226" s="54" t="s">
        <v>835</v>
      </c>
      <c r="D226" s="61" t="s">
        <v>835</v>
      </c>
      <c r="E226" s="54"/>
      <c r="F226" s="54"/>
      <c r="G226" s="54"/>
      <c r="H226" s="54"/>
      <c r="I226" s="54"/>
      <c r="J226" s="54">
        <v>400001</v>
      </c>
      <c r="K226" s="43">
        <v>0</v>
      </c>
      <c r="L226" s="44">
        <v>0</v>
      </c>
      <c r="M226" s="46">
        <f t="shared" si="21"/>
        <v>0</v>
      </c>
      <c r="N226" s="45" t="s">
        <v>12</v>
      </c>
      <c r="O226" s="46">
        <f t="shared" si="23"/>
        <v>0</v>
      </c>
      <c r="P226" s="45" t="s">
        <v>12</v>
      </c>
      <c r="Q226" s="46">
        <f t="shared" si="24"/>
        <v>0</v>
      </c>
      <c r="R226" s="45" t="s">
        <v>12</v>
      </c>
      <c r="S226" s="46">
        <f t="shared" si="25"/>
        <v>0</v>
      </c>
      <c r="T226" s="46">
        <f t="shared" si="22"/>
        <v>0</v>
      </c>
      <c r="U226" s="47">
        <v>0</v>
      </c>
      <c r="V226" s="48">
        <v>885.92256828058953</v>
      </c>
      <c r="W226" s="49">
        <v>7.109372204263237</v>
      </c>
      <c r="X226" s="49">
        <v>0</v>
      </c>
      <c r="Y226" s="46">
        <v>0</v>
      </c>
      <c r="Z226" s="49">
        <v>0</v>
      </c>
      <c r="AA226" s="46">
        <v>0</v>
      </c>
      <c r="AB226" s="49">
        <v>0</v>
      </c>
      <c r="AC226" s="49">
        <v>0</v>
      </c>
      <c r="AD226" s="49">
        <v>0</v>
      </c>
      <c r="AE226" s="50">
        <v>1824</v>
      </c>
      <c r="AF226" s="51">
        <v>0.1</v>
      </c>
      <c r="AG226" s="52">
        <v>564.64906162651266</v>
      </c>
      <c r="AH226" s="52">
        <f t="shared" si="20"/>
        <v>1457.6810021113654</v>
      </c>
    </row>
    <row r="227" spans="1:34" ht="12.75" customHeight="1" x14ac:dyDescent="0.2">
      <c r="A227" s="54" t="s">
        <v>174</v>
      </c>
      <c r="B227" s="35" t="s">
        <v>181</v>
      </c>
      <c r="C227" s="54" t="s">
        <v>835</v>
      </c>
      <c r="D227" s="61" t="s">
        <v>835</v>
      </c>
      <c r="E227" s="54"/>
      <c r="F227" s="54"/>
      <c r="G227" s="54" t="s">
        <v>867</v>
      </c>
      <c r="H227" s="54"/>
      <c r="I227" s="54" t="s">
        <v>868</v>
      </c>
      <c r="J227" s="54">
        <v>704050</v>
      </c>
      <c r="K227" s="43">
        <v>0</v>
      </c>
      <c r="L227" s="44">
        <v>0</v>
      </c>
      <c r="M227" s="46">
        <f t="shared" si="21"/>
        <v>0</v>
      </c>
      <c r="N227" s="45" t="s">
        <v>12</v>
      </c>
      <c r="O227" s="46">
        <f t="shared" si="23"/>
        <v>0</v>
      </c>
      <c r="P227" s="45" t="s">
        <v>12</v>
      </c>
      <c r="Q227" s="46">
        <f t="shared" si="24"/>
        <v>0</v>
      </c>
      <c r="R227" s="45" t="s">
        <v>12</v>
      </c>
      <c r="S227" s="46">
        <f t="shared" si="25"/>
        <v>0</v>
      </c>
      <c r="T227" s="46">
        <f t="shared" si="22"/>
        <v>0</v>
      </c>
      <c r="U227" s="47">
        <v>0</v>
      </c>
      <c r="V227" s="48">
        <v>8367.4230116223116</v>
      </c>
      <c r="W227" s="49">
        <v>0</v>
      </c>
      <c r="X227" s="49">
        <v>0</v>
      </c>
      <c r="Y227" s="46">
        <v>0</v>
      </c>
      <c r="Z227" s="49">
        <v>0</v>
      </c>
      <c r="AA227" s="46">
        <v>0</v>
      </c>
      <c r="AB227" s="49">
        <v>0</v>
      </c>
      <c r="AC227" s="49">
        <v>0</v>
      </c>
      <c r="AD227" s="49">
        <v>0</v>
      </c>
      <c r="AE227" s="50">
        <v>17868</v>
      </c>
      <c r="AF227" s="51">
        <v>0.75</v>
      </c>
      <c r="AG227" s="52">
        <v>4234.8679621988449</v>
      </c>
      <c r="AH227" s="52">
        <f t="shared" si="20"/>
        <v>12602.290973821157</v>
      </c>
    </row>
    <row r="228" spans="1:34" ht="12.75" customHeight="1" x14ac:dyDescent="0.2">
      <c r="A228" s="54" t="s">
        <v>45</v>
      </c>
      <c r="B228" s="35" t="s">
        <v>58</v>
      </c>
      <c r="C228" s="54" t="s">
        <v>835</v>
      </c>
      <c r="D228" s="61" t="s">
        <v>835</v>
      </c>
      <c r="E228" s="54"/>
      <c r="F228" s="54"/>
      <c r="G228" s="54"/>
      <c r="H228" s="54"/>
      <c r="I228" s="54"/>
      <c r="J228" s="54">
        <v>705300</v>
      </c>
      <c r="K228" s="43">
        <v>0</v>
      </c>
      <c r="L228" s="44">
        <v>0</v>
      </c>
      <c r="M228" s="46">
        <f t="shared" si="21"/>
        <v>0</v>
      </c>
      <c r="N228" s="45" t="s">
        <v>12</v>
      </c>
      <c r="O228" s="46">
        <f t="shared" si="23"/>
        <v>0</v>
      </c>
      <c r="P228" s="45" t="s">
        <v>12</v>
      </c>
      <c r="Q228" s="46">
        <f t="shared" si="24"/>
        <v>0</v>
      </c>
      <c r="R228" s="45" t="s">
        <v>12</v>
      </c>
      <c r="S228" s="46">
        <f t="shared" si="25"/>
        <v>0</v>
      </c>
      <c r="T228" s="46">
        <f t="shared" si="22"/>
        <v>0</v>
      </c>
      <c r="U228" s="47">
        <v>0</v>
      </c>
      <c r="V228" s="48">
        <v>11.635672507644164</v>
      </c>
      <c r="W228" s="49">
        <v>0</v>
      </c>
      <c r="X228" s="49">
        <v>0</v>
      </c>
      <c r="Y228" s="46">
        <v>0</v>
      </c>
      <c r="Z228" s="49">
        <v>0</v>
      </c>
      <c r="AA228" s="46">
        <v>0</v>
      </c>
      <c r="AB228" s="49">
        <v>0</v>
      </c>
      <c r="AC228" s="49">
        <v>0</v>
      </c>
      <c r="AD228" s="49">
        <v>0</v>
      </c>
      <c r="AE228" s="50">
        <v>9</v>
      </c>
      <c r="AF228" s="51">
        <v>3.5000000000000003E-2</v>
      </c>
      <c r="AG228" s="52">
        <v>197.62717156927943</v>
      </c>
      <c r="AH228" s="52">
        <f t="shared" si="20"/>
        <v>209.26284407692359</v>
      </c>
    </row>
    <row r="229" spans="1:34" ht="12.75" customHeight="1" x14ac:dyDescent="0.2">
      <c r="A229" s="54" t="s">
        <v>174</v>
      </c>
      <c r="B229" s="35" t="s">
        <v>191</v>
      </c>
      <c r="C229" s="54" t="s">
        <v>835</v>
      </c>
      <c r="D229" s="61" t="s">
        <v>835</v>
      </c>
      <c r="E229" s="54"/>
      <c r="F229" s="54"/>
      <c r="G229" s="54" t="s">
        <v>869</v>
      </c>
      <c r="H229" s="54"/>
      <c r="I229" s="54" t="s">
        <v>870</v>
      </c>
      <c r="J229" s="54">
        <v>704050</v>
      </c>
      <c r="K229" s="43">
        <v>0</v>
      </c>
      <c r="L229" s="44">
        <v>0</v>
      </c>
      <c r="M229" s="46">
        <f t="shared" si="21"/>
        <v>0</v>
      </c>
      <c r="N229" s="45" t="s">
        <v>12</v>
      </c>
      <c r="O229" s="46">
        <f t="shared" si="23"/>
        <v>0</v>
      </c>
      <c r="P229" s="45" t="s">
        <v>12</v>
      </c>
      <c r="Q229" s="46">
        <f t="shared" si="24"/>
        <v>0</v>
      </c>
      <c r="R229" s="45" t="s">
        <v>12</v>
      </c>
      <c r="S229" s="46">
        <f t="shared" si="25"/>
        <v>0</v>
      </c>
      <c r="T229" s="46">
        <f t="shared" si="22"/>
        <v>0</v>
      </c>
      <c r="U229" s="47">
        <v>0</v>
      </c>
      <c r="V229" s="48">
        <v>2184.9233595362202</v>
      </c>
      <c r="W229" s="49">
        <v>3.5546861021316185</v>
      </c>
      <c r="X229" s="49">
        <v>0</v>
      </c>
      <c r="Y229" s="46">
        <v>0</v>
      </c>
      <c r="Z229" s="49">
        <v>0</v>
      </c>
      <c r="AA229" s="46">
        <v>0</v>
      </c>
      <c r="AB229" s="49">
        <v>0</v>
      </c>
      <c r="AC229" s="49">
        <v>0</v>
      </c>
      <c r="AD229" s="49">
        <v>5078.5444872544222</v>
      </c>
      <c r="AE229" s="50">
        <v>17437</v>
      </c>
      <c r="AF229" s="51">
        <v>0.75</v>
      </c>
      <c r="AG229" s="52">
        <v>4234.8679621988449</v>
      </c>
      <c r="AH229" s="52">
        <f t="shared" si="20"/>
        <v>11501.890495091619</v>
      </c>
    </row>
    <row r="230" spans="1:34" ht="12.75" x14ac:dyDescent="0.2">
      <c r="A230" s="54" t="s">
        <v>174</v>
      </c>
      <c r="B230" s="35" t="s">
        <v>192</v>
      </c>
      <c r="C230" s="54" t="s">
        <v>835</v>
      </c>
      <c r="D230" s="61" t="s">
        <v>835</v>
      </c>
      <c r="E230" s="54"/>
      <c r="F230" s="54"/>
      <c r="G230" s="54" t="s">
        <v>871</v>
      </c>
      <c r="H230" s="54"/>
      <c r="I230" s="54"/>
      <c r="J230" s="54">
        <v>704050</v>
      </c>
      <c r="K230" s="43">
        <v>0</v>
      </c>
      <c r="L230" s="44">
        <v>0</v>
      </c>
      <c r="M230" s="46">
        <f t="shared" si="21"/>
        <v>0</v>
      </c>
      <c r="N230" s="45" t="s">
        <v>12</v>
      </c>
      <c r="O230" s="46">
        <f t="shared" si="23"/>
        <v>0</v>
      </c>
      <c r="P230" s="45" t="s">
        <v>12</v>
      </c>
      <c r="Q230" s="46">
        <f t="shared" si="24"/>
        <v>0</v>
      </c>
      <c r="R230" s="45" t="s">
        <v>12</v>
      </c>
      <c r="S230" s="46">
        <f t="shared" si="25"/>
        <v>0</v>
      </c>
      <c r="T230" s="46">
        <f t="shared" si="22"/>
        <v>0</v>
      </c>
      <c r="U230" s="47">
        <v>0</v>
      </c>
      <c r="V230" s="48">
        <v>139.30814834253812</v>
      </c>
      <c r="W230" s="49">
        <v>3.5546861021316185</v>
      </c>
      <c r="X230" s="49">
        <v>0</v>
      </c>
      <c r="Y230" s="46">
        <v>0</v>
      </c>
      <c r="Z230" s="49">
        <v>36.459230454196636</v>
      </c>
      <c r="AA230" s="46">
        <v>0</v>
      </c>
      <c r="AB230" s="49">
        <v>0</v>
      </c>
      <c r="AC230" s="49">
        <v>0</v>
      </c>
      <c r="AD230" s="49">
        <v>0</v>
      </c>
      <c r="AE230" s="50">
        <v>254</v>
      </c>
      <c r="AF230" s="51">
        <v>3.5000000000000003E-2</v>
      </c>
      <c r="AG230" s="52">
        <v>197.62717156927943</v>
      </c>
      <c r="AH230" s="52">
        <f t="shared" si="20"/>
        <v>376.94923646814584</v>
      </c>
    </row>
    <row r="231" spans="1:34" ht="26.25" customHeight="1" x14ac:dyDescent="0.2">
      <c r="A231" s="54" t="s">
        <v>174</v>
      </c>
      <c r="B231" s="35" t="s">
        <v>193</v>
      </c>
      <c r="C231" s="54" t="s">
        <v>835</v>
      </c>
      <c r="D231" s="61" t="s">
        <v>835</v>
      </c>
      <c r="E231" s="54"/>
      <c r="F231" s="54"/>
      <c r="G231" s="54" t="s">
        <v>872</v>
      </c>
      <c r="H231" s="54"/>
      <c r="I231" s="54"/>
      <c r="J231" s="54">
        <v>705210</v>
      </c>
      <c r="K231" s="43">
        <v>0</v>
      </c>
      <c r="L231" s="44">
        <v>0</v>
      </c>
      <c r="M231" s="46">
        <f t="shared" si="21"/>
        <v>0</v>
      </c>
      <c r="N231" s="45" t="s">
        <v>12</v>
      </c>
      <c r="O231" s="46">
        <f t="shared" si="23"/>
        <v>0</v>
      </c>
      <c r="P231" s="45" t="s">
        <v>12</v>
      </c>
      <c r="Q231" s="46">
        <f t="shared" si="24"/>
        <v>0</v>
      </c>
      <c r="R231" s="45" t="s">
        <v>12</v>
      </c>
      <c r="S231" s="46">
        <f t="shared" si="25"/>
        <v>0</v>
      </c>
      <c r="T231" s="46">
        <f t="shared" si="22"/>
        <v>0</v>
      </c>
      <c r="U231" s="47">
        <v>0</v>
      </c>
      <c r="V231" s="48">
        <v>1452.4210434236318</v>
      </c>
      <c r="W231" s="49">
        <v>0</v>
      </c>
      <c r="X231" s="49">
        <v>0</v>
      </c>
      <c r="Y231" s="46">
        <v>0</v>
      </c>
      <c r="Z231" s="49">
        <v>0</v>
      </c>
      <c r="AA231" s="46">
        <v>0</v>
      </c>
      <c r="AB231" s="49">
        <v>0</v>
      </c>
      <c r="AC231" s="49">
        <v>0</v>
      </c>
      <c r="AD231" s="49">
        <v>3382.6274458347743</v>
      </c>
      <c r="AE231" s="50">
        <v>8325</v>
      </c>
      <c r="AF231" s="51">
        <v>0.25</v>
      </c>
      <c r="AG231" s="52">
        <v>1411.6226540662815</v>
      </c>
      <c r="AH231" s="52">
        <f t="shared" si="20"/>
        <v>6246.6711433246874</v>
      </c>
    </row>
    <row r="232" spans="1:34" ht="13.5" customHeight="1" x14ac:dyDescent="0.2">
      <c r="A232" s="54" t="s">
        <v>174</v>
      </c>
      <c r="B232" s="35" t="s">
        <v>194</v>
      </c>
      <c r="C232" s="54" t="s">
        <v>835</v>
      </c>
      <c r="D232" s="61" t="s">
        <v>835</v>
      </c>
      <c r="E232" s="54"/>
      <c r="F232" s="54"/>
      <c r="G232" s="54" t="s">
        <v>872</v>
      </c>
      <c r="H232" s="54"/>
      <c r="I232" s="54"/>
      <c r="J232" s="54">
        <v>705245</v>
      </c>
      <c r="K232" s="43">
        <v>0</v>
      </c>
      <c r="L232" s="44">
        <v>0</v>
      </c>
      <c r="M232" s="46">
        <f t="shared" si="21"/>
        <v>0</v>
      </c>
      <c r="N232" s="45" t="s">
        <v>12</v>
      </c>
      <c r="O232" s="46">
        <f t="shared" si="23"/>
        <v>0</v>
      </c>
      <c r="P232" s="45" t="s">
        <v>12</v>
      </c>
      <c r="Q232" s="46">
        <f t="shared" si="24"/>
        <v>0</v>
      </c>
      <c r="R232" s="45" t="s">
        <v>12</v>
      </c>
      <c r="S232" s="46">
        <f t="shared" si="25"/>
        <v>0</v>
      </c>
      <c r="T232" s="46">
        <f t="shared" si="22"/>
        <v>0</v>
      </c>
      <c r="U232" s="47">
        <v>0</v>
      </c>
      <c r="V232" s="48">
        <v>2076.7661104020285</v>
      </c>
      <c r="W232" s="49">
        <v>2.369790734754412</v>
      </c>
      <c r="X232" s="49">
        <v>0</v>
      </c>
      <c r="Y232" s="46">
        <v>0</v>
      </c>
      <c r="Z232" s="49">
        <v>0</v>
      </c>
      <c r="AA232" s="46">
        <v>0</v>
      </c>
      <c r="AB232" s="49">
        <v>0</v>
      </c>
      <c r="AC232" s="49">
        <v>0</v>
      </c>
      <c r="AD232" s="49">
        <v>0</v>
      </c>
      <c r="AE232" s="50">
        <v>3584</v>
      </c>
      <c r="AF232" s="51">
        <v>0.1</v>
      </c>
      <c r="AG232" s="52">
        <v>564.64906162651266</v>
      </c>
      <c r="AH232" s="52">
        <f t="shared" si="20"/>
        <v>2643.7849627632959</v>
      </c>
    </row>
    <row r="233" spans="1:34" ht="13.5" customHeight="1" x14ac:dyDescent="0.2">
      <c r="A233" s="54" t="s">
        <v>174</v>
      </c>
      <c r="B233" s="35" t="s">
        <v>195</v>
      </c>
      <c r="C233" s="54" t="s">
        <v>835</v>
      </c>
      <c r="D233" s="61" t="s">
        <v>835</v>
      </c>
      <c r="E233" s="54"/>
      <c r="F233" s="54"/>
      <c r="G233" s="54" t="s">
        <v>872</v>
      </c>
      <c r="H233" s="54"/>
      <c r="I233" s="54"/>
      <c r="J233" s="54">
        <v>705200</v>
      </c>
      <c r="K233" s="43">
        <v>0</v>
      </c>
      <c r="L233" s="44">
        <v>0</v>
      </c>
      <c r="M233" s="46">
        <f t="shared" si="21"/>
        <v>0</v>
      </c>
      <c r="N233" s="45" t="s">
        <v>12</v>
      </c>
      <c r="O233" s="46">
        <f t="shared" si="23"/>
        <v>0</v>
      </c>
      <c r="P233" s="45" t="s">
        <v>12</v>
      </c>
      <c r="Q233" s="46">
        <f t="shared" si="24"/>
        <v>0</v>
      </c>
      <c r="R233" s="45" t="s">
        <v>12</v>
      </c>
      <c r="S233" s="46">
        <f t="shared" si="25"/>
        <v>0</v>
      </c>
      <c r="T233" s="46">
        <f t="shared" si="22"/>
        <v>0</v>
      </c>
      <c r="U233" s="47">
        <v>0</v>
      </c>
      <c r="V233" s="48">
        <v>1102.7465715569444</v>
      </c>
      <c r="W233" s="49">
        <v>1.184895367377206</v>
      </c>
      <c r="X233" s="49">
        <v>0</v>
      </c>
      <c r="Y233" s="46">
        <v>0</v>
      </c>
      <c r="Z233" s="49">
        <v>0</v>
      </c>
      <c r="AA233" s="46">
        <v>0</v>
      </c>
      <c r="AB233" s="49">
        <v>0</v>
      </c>
      <c r="AC233" s="49">
        <v>0</v>
      </c>
      <c r="AD233" s="49">
        <v>0</v>
      </c>
      <c r="AE233" s="50">
        <v>1355</v>
      </c>
      <c r="AF233" s="51">
        <v>0.1</v>
      </c>
      <c r="AG233" s="52">
        <v>564.64906162651266</v>
      </c>
      <c r="AH233" s="52">
        <f t="shared" si="20"/>
        <v>1668.5805285508345</v>
      </c>
    </row>
    <row r="234" spans="1:34" ht="13.5" customHeight="1" x14ac:dyDescent="0.2">
      <c r="A234" s="54" t="s">
        <v>174</v>
      </c>
      <c r="B234" s="35" t="s">
        <v>196</v>
      </c>
      <c r="C234" s="54" t="s">
        <v>835</v>
      </c>
      <c r="D234" s="61" t="s">
        <v>835</v>
      </c>
      <c r="E234" s="54"/>
      <c r="F234" s="54"/>
      <c r="G234" s="54" t="s">
        <v>873</v>
      </c>
      <c r="H234" s="54"/>
      <c r="I234" s="54"/>
      <c r="J234" s="54">
        <v>708100</v>
      </c>
      <c r="K234" s="43">
        <v>0</v>
      </c>
      <c r="L234" s="44">
        <v>0</v>
      </c>
      <c r="M234" s="46">
        <f t="shared" si="21"/>
        <v>0</v>
      </c>
      <c r="N234" s="45" t="s">
        <v>12</v>
      </c>
      <c r="O234" s="46">
        <f t="shared" si="23"/>
        <v>0</v>
      </c>
      <c r="P234" s="45" t="s">
        <v>12</v>
      </c>
      <c r="Q234" s="46">
        <f t="shared" si="24"/>
        <v>0</v>
      </c>
      <c r="R234" s="45" t="s">
        <v>12</v>
      </c>
      <c r="S234" s="46">
        <f t="shared" si="25"/>
        <v>0</v>
      </c>
      <c r="T234" s="46">
        <f t="shared" si="22"/>
        <v>0</v>
      </c>
      <c r="U234" s="47">
        <v>0</v>
      </c>
      <c r="V234" s="48">
        <v>8.0217416371436858</v>
      </c>
      <c r="W234" s="49">
        <v>1.184895367377206</v>
      </c>
      <c r="X234" s="49">
        <v>21.25</v>
      </c>
      <c r="Y234" s="46">
        <v>0.25</v>
      </c>
      <c r="Z234" s="49">
        <v>0</v>
      </c>
      <c r="AA234" s="46">
        <v>0</v>
      </c>
      <c r="AB234" s="49">
        <v>0</v>
      </c>
      <c r="AC234" s="49">
        <v>0</v>
      </c>
      <c r="AD234" s="49">
        <v>37.727068497290247</v>
      </c>
      <c r="AE234" s="50">
        <v>328</v>
      </c>
      <c r="AF234" s="51">
        <v>3.5000000000000003E-2</v>
      </c>
      <c r="AG234" s="52">
        <v>197.62717156927943</v>
      </c>
      <c r="AH234" s="52">
        <f t="shared" si="20"/>
        <v>265.81087707109054</v>
      </c>
    </row>
    <row r="235" spans="1:34" ht="13.5" customHeight="1" x14ac:dyDescent="0.2">
      <c r="A235" s="54" t="s">
        <v>45</v>
      </c>
      <c r="B235" s="35" t="s">
        <v>59</v>
      </c>
      <c r="C235" s="54" t="s">
        <v>835</v>
      </c>
      <c r="D235" s="61" t="s">
        <v>835</v>
      </c>
      <c r="E235" s="54"/>
      <c r="F235" s="54"/>
      <c r="G235" s="54"/>
      <c r="H235" s="54"/>
      <c r="I235" s="54"/>
      <c r="J235" s="54">
        <v>904500</v>
      </c>
      <c r="K235" s="43">
        <v>0</v>
      </c>
      <c r="L235" s="44">
        <v>0</v>
      </c>
      <c r="M235" s="46">
        <f t="shared" si="21"/>
        <v>0</v>
      </c>
      <c r="N235" s="45" t="s">
        <v>12</v>
      </c>
      <c r="O235" s="46">
        <f t="shared" si="23"/>
        <v>0</v>
      </c>
      <c r="P235" s="45" t="s">
        <v>12</v>
      </c>
      <c r="Q235" s="46">
        <f t="shared" si="24"/>
        <v>0</v>
      </c>
      <c r="R235" s="45" t="s">
        <v>12</v>
      </c>
      <c r="S235" s="46">
        <f t="shared" si="25"/>
        <v>0</v>
      </c>
      <c r="T235" s="46">
        <f t="shared" si="22"/>
        <v>0</v>
      </c>
      <c r="U235" s="47">
        <v>0</v>
      </c>
      <c r="V235" s="48">
        <v>0</v>
      </c>
      <c r="W235" s="49">
        <v>0</v>
      </c>
      <c r="X235" s="49">
        <v>85</v>
      </c>
      <c r="Y235" s="46">
        <v>1</v>
      </c>
      <c r="Z235" s="49">
        <v>0</v>
      </c>
      <c r="AA235" s="46">
        <v>0</v>
      </c>
      <c r="AB235" s="49">
        <v>0</v>
      </c>
      <c r="AC235" s="49">
        <v>0</v>
      </c>
      <c r="AD235" s="49">
        <v>0</v>
      </c>
      <c r="AE235" s="50">
        <v>0</v>
      </c>
      <c r="AF235" s="51">
        <v>3.5000000000000003E-2</v>
      </c>
      <c r="AG235" s="52">
        <v>197.62717156927943</v>
      </c>
      <c r="AH235" s="52">
        <f t="shared" si="20"/>
        <v>282.62717156927943</v>
      </c>
    </row>
    <row r="236" spans="1:34" ht="13.5" customHeight="1" x14ac:dyDescent="0.2">
      <c r="A236" s="54" t="s">
        <v>208</v>
      </c>
      <c r="B236" s="35" t="s">
        <v>643</v>
      </c>
      <c r="C236" s="54" t="s">
        <v>835</v>
      </c>
      <c r="D236" s="61" t="s">
        <v>835</v>
      </c>
      <c r="E236" s="54"/>
      <c r="F236" s="54"/>
      <c r="G236" s="54"/>
      <c r="H236" s="54"/>
      <c r="I236" s="54"/>
      <c r="J236" s="54">
        <v>908020</v>
      </c>
      <c r="K236" s="43">
        <v>0</v>
      </c>
      <c r="L236" s="44">
        <v>0</v>
      </c>
      <c r="M236" s="46">
        <f t="shared" si="21"/>
        <v>0</v>
      </c>
      <c r="N236" s="45" t="s">
        <v>12</v>
      </c>
      <c r="O236" s="46">
        <f t="shared" si="23"/>
        <v>0</v>
      </c>
      <c r="P236" s="45" t="s">
        <v>12</v>
      </c>
      <c r="Q236" s="46">
        <f t="shared" si="24"/>
        <v>0</v>
      </c>
      <c r="R236" s="45" t="s">
        <v>12</v>
      </c>
      <c r="S236" s="46">
        <f t="shared" si="25"/>
        <v>0</v>
      </c>
      <c r="T236" s="46">
        <f t="shared" si="22"/>
        <v>0</v>
      </c>
      <c r="U236" s="47">
        <v>0</v>
      </c>
      <c r="V236" s="48">
        <v>4254.8407747148094</v>
      </c>
      <c r="W236" s="49">
        <v>0</v>
      </c>
      <c r="X236" s="49">
        <v>0</v>
      </c>
      <c r="Y236" s="46">
        <v>0</v>
      </c>
      <c r="Z236" s="49">
        <v>0</v>
      </c>
      <c r="AA236" s="46">
        <v>0</v>
      </c>
      <c r="AB236" s="49">
        <v>0</v>
      </c>
      <c r="AC236" s="49">
        <v>0</v>
      </c>
      <c r="AD236" s="49">
        <v>0</v>
      </c>
      <c r="AE236" s="50">
        <v>19844</v>
      </c>
      <c r="AF236" s="51">
        <v>0.75</v>
      </c>
      <c r="AG236" s="52">
        <v>4234.8679621988449</v>
      </c>
      <c r="AH236" s="52">
        <f t="shared" si="20"/>
        <v>8489.7087369136534</v>
      </c>
    </row>
    <row r="237" spans="1:34" ht="13.5" customHeight="1" x14ac:dyDescent="0.2">
      <c r="A237" s="54" t="s">
        <v>208</v>
      </c>
      <c r="B237" s="35" t="s">
        <v>644</v>
      </c>
      <c r="C237" s="54" t="s">
        <v>835</v>
      </c>
      <c r="D237" s="61" t="s">
        <v>835</v>
      </c>
      <c r="E237" s="54"/>
      <c r="F237" s="54"/>
      <c r="G237" s="54"/>
      <c r="H237" s="54"/>
      <c r="I237" s="54"/>
      <c r="J237" s="54">
        <v>908040</v>
      </c>
      <c r="K237" s="43">
        <v>0</v>
      </c>
      <c r="L237" s="44">
        <v>0</v>
      </c>
      <c r="M237" s="46">
        <f t="shared" si="21"/>
        <v>0</v>
      </c>
      <c r="N237" s="45" t="s">
        <v>12</v>
      </c>
      <c r="O237" s="46">
        <f t="shared" si="23"/>
        <v>0</v>
      </c>
      <c r="P237" s="45" t="s">
        <v>12</v>
      </c>
      <c r="Q237" s="46">
        <f t="shared" si="24"/>
        <v>0</v>
      </c>
      <c r="R237" s="45" t="s">
        <v>12</v>
      </c>
      <c r="S237" s="46">
        <f t="shared" si="25"/>
        <v>0</v>
      </c>
      <c r="T237" s="46">
        <f t="shared" si="22"/>
        <v>0</v>
      </c>
      <c r="U237" s="47">
        <v>0</v>
      </c>
      <c r="V237" s="48">
        <v>0</v>
      </c>
      <c r="W237" s="49">
        <v>0</v>
      </c>
      <c r="X237" s="49">
        <v>0</v>
      </c>
      <c r="Y237" s="46">
        <v>0</v>
      </c>
      <c r="Z237" s="49">
        <v>0</v>
      </c>
      <c r="AA237" s="46">
        <v>0</v>
      </c>
      <c r="AB237" s="49">
        <v>0</v>
      </c>
      <c r="AC237" s="49">
        <v>0</v>
      </c>
      <c r="AD237" s="49">
        <v>0</v>
      </c>
      <c r="AE237" s="50">
        <v>0</v>
      </c>
      <c r="AF237" s="51">
        <v>3.5000000000000003E-2</v>
      </c>
      <c r="AG237" s="52">
        <v>197.62717156927943</v>
      </c>
      <c r="AH237" s="52">
        <f t="shared" si="20"/>
        <v>197.62717156927943</v>
      </c>
    </row>
    <row r="238" spans="1:34" ht="13.5" customHeight="1" x14ac:dyDescent="0.2">
      <c r="A238" s="54" t="s">
        <v>45</v>
      </c>
      <c r="B238" s="35" t="s">
        <v>60</v>
      </c>
      <c r="C238" s="54" t="s">
        <v>835</v>
      </c>
      <c r="D238" s="61" t="s">
        <v>835</v>
      </c>
      <c r="E238" s="54"/>
      <c r="F238" s="54"/>
      <c r="G238" s="54"/>
      <c r="H238" s="54"/>
      <c r="I238" s="54"/>
      <c r="J238" s="54">
        <v>704060</v>
      </c>
      <c r="K238" s="43">
        <v>0</v>
      </c>
      <c r="L238" s="44">
        <v>0</v>
      </c>
      <c r="M238" s="46">
        <f t="shared" si="21"/>
        <v>0</v>
      </c>
      <c r="N238" s="45" t="s">
        <v>12</v>
      </c>
      <c r="O238" s="46">
        <f t="shared" si="23"/>
        <v>0</v>
      </c>
      <c r="P238" s="45" t="s">
        <v>12</v>
      </c>
      <c r="Q238" s="46">
        <f t="shared" si="24"/>
        <v>0</v>
      </c>
      <c r="R238" s="45" t="s">
        <v>12</v>
      </c>
      <c r="S238" s="46">
        <f t="shared" si="25"/>
        <v>0</v>
      </c>
      <c r="T238" s="46">
        <f t="shared" si="22"/>
        <v>0</v>
      </c>
      <c r="U238" s="47">
        <v>0</v>
      </c>
      <c r="V238" s="48">
        <v>187.33195758233626</v>
      </c>
      <c r="W238" s="49">
        <v>1.184895367377206</v>
      </c>
      <c r="X238" s="49">
        <v>0</v>
      </c>
      <c r="Y238" s="46">
        <v>0</v>
      </c>
      <c r="Z238" s="49">
        <v>0</v>
      </c>
      <c r="AA238" s="46">
        <v>0</v>
      </c>
      <c r="AB238" s="49">
        <v>0</v>
      </c>
      <c r="AC238" s="49">
        <v>0</v>
      </c>
      <c r="AD238" s="49">
        <v>0</v>
      </c>
      <c r="AE238" s="50">
        <v>396</v>
      </c>
      <c r="AF238" s="51">
        <v>3.5000000000000003E-2</v>
      </c>
      <c r="AG238" s="52">
        <v>197.62717156927943</v>
      </c>
      <c r="AH238" s="52">
        <f t="shared" si="20"/>
        <v>386.14402451899286</v>
      </c>
    </row>
    <row r="239" spans="1:34" ht="13.5" customHeight="1" x14ac:dyDescent="0.2">
      <c r="A239" s="54" t="s">
        <v>45</v>
      </c>
      <c r="B239" s="35" t="s">
        <v>61</v>
      </c>
      <c r="C239" s="54" t="s">
        <v>835</v>
      </c>
      <c r="D239" s="61" t="s">
        <v>835</v>
      </c>
      <c r="E239" s="54"/>
      <c r="F239" s="54"/>
      <c r="G239" s="54"/>
      <c r="H239" s="54"/>
      <c r="I239" s="54"/>
      <c r="J239" s="54">
        <v>705300</v>
      </c>
      <c r="K239" s="43">
        <v>0</v>
      </c>
      <c r="L239" s="44">
        <v>0</v>
      </c>
      <c r="M239" s="46">
        <f t="shared" si="21"/>
        <v>0</v>
      </c>
      <c r="N239" s="45" t="s">
        <v>12</v>
      </c>
      <c r="O239" s="46">
        <f t="shared" si="23"/>
        <v>0</v>
      </c>
      <c r="P239" s="45" t="s">
        <v>12</v>
      </c>
      <c r="Q239" s="46">
        <f t="shared" si="24"/>
        <v>0</v>
      </c>
      <c r="R239" s="45" t="s">
        <v>12</v>
      </c>
      <c r="S239" s="46">
        <f t="shared" si="25"/>
        <v>0</v>
      </c>
      <c r="T239" s="46">
        <f t="shared" si="22"/>
        <v>0</v>
      </c>
      <c r="U239" s="47">
        <v>0</v>
      </c>
      <c r="V239" s="48">
        <v>69.221587362176379</v>
      </c>
      <c r="W239" s="49">
        <v>9.4791629390176482</v>
      </c>
      <c r="X239" s="49">
        <v>0</v>
      </c>
      <c r="Y239" s="46">
        <v>0</v>
      </c>
      <c r="Z239" s="49">
        <v>0</v>
      </c>
      <c r="AA239" s="46">
        <v>0</v>
      </c>
      <c r="AB239" s="49">
        <v>0</v>
      </c>
      <c r="AC239" s="49">
        <v>0</v>
      </c>
      <c r="AD239" s="49">
        <v>0</v>
      </c>
      <c r="AE239" s="50">
        <v>41</v>
      </c>
      <c r="AF239" s="51">
        <v>3.5000000000000003E-2</v>
      </c>
      <c r="AG239" s="52">
        <v>197.62717156927943</v>
      </c>
      <c r="AH239" s="52">
        <f t="shared" si="20"/>
        <v>276.32792187047346</v>
      </c>
    </row>
    <row r="240" spans="1:34" ht="13.5" customHeight="1" x14ac:dyDescent="0.2">
      <c r="A240" s="54" t="s">
        <v>45</v>
      </c>
      <c r="B240" s="35" t="s">
        <v>62</v>
      </c>
      <c r="C240" s="54" t="s">
        <v>835</v>
      </c>
      <c r="D240" s="61" t="s">
        <v>835</v>
      </c>
      <c r="E240" s="54"/>
      <c r="F240" s="54"/>
      <c r="G240" s="54"/>
      <c r="H240" s="54"/>
      <c r="I240" s="54"/>
      <c r="J240" s="54">
        <v>709102</v>
      </c>
      <c r="K240" s="43">
        <v>0</v>
      </c>
      <c r="L240" s="44">
        <v>0</v>
      </c>
      <c r="M240" s="46">
        <f t="shared" si="21"/>
        <v>0</v>
      </c>
      <c r="N240" s="45" t="s">
        <v>12</v>
      </c>
      <c r="O240" s="46">
        <f t="shared" si="23"/>
        <v>0</v>
      </c>
      <c r="P240" s="45" t="s">
        <v>12</v>
      </c>
      <c r="Q240" s="46">
        <f t="shared" si="24"/>
        <v>0</v>
      </c>
      <c r="R240" s="45" t="s">
        <v>12</v>
      </c>
      <c r="S240" s="46">
        <f t="shared" si="25"/>
        <v>0</v>
      </c>
      <c r="T240" s="46">
        <f t="shared" si="22"/>
        <v>0</v>
      </c>
      <c r="U240" s="47">
        <v>0</v>
      </c>
      <c r="V240" s="48">
        <v>41.649072163308801</v>
      </c>
      <c r="W240" s="49">
        <v>0</v>
      </c>
      <c r="X240" s="49">
        <v>0</v>
      </c>
      <c r="Y240" s="46">
        <v>0</v>
      </c>
      <c r="Z240" s="49">
        <v>0</v>
      </c>
      <c r="AA240" s="46">
        <v>0</v>
      </c>
      <c r="AB240" s="49">
        <v>0</v>
      </c>
      <c r="AC240" s="49">
        <v>0</v>
      </c>
      <c r="AD240" s="49">
        <v>0</v>
      </c>
      <c r="AE240" s="50">
        <v>11</v>
      </c>
      <c r="AF240" s="51">
        <v>3.5000000000000003E-2</v>
      </c>
      <c r="AG240" s="52">
        <v>197.62717156927943</v>
      </c>
      <c r="AH240" s="52">
        <f t="shared" si="20"/>
        <v>239.27624373258823</v>
      </c>
    </row>
    <row r="241" spans="1:34" ht="26.25" customHeight="1" x14ac:dyDescent="0.2">
      <c r="A241" s="54" t="s">
        <v>45</v>
      </c>
      <c r="B241" s="35" t="s">
        <v>68</v>
      </c>
      <c r="C241" s="54" t="s">
        <v>835</v>
      </c>
      <c r="D241" s="61" t="s">
        <v>835</v>
      </c>
      <c r="E241" s="54"/>
      <c r="F241" s="54"/>
      <c r="G241" s="54"/>
      <c r="H241" s="54"/>
      <c r="I241" s="54"/>
      <c r="J241" s="54">
        <v>709101</v>
      </c>
      <c r="K241" s="43">
        <v>0</v>
      </c>
      <c r="L241" s="44">
        <v>0</v>
      </c>
      <c r="M241" s="46">
        <f t="shared" si="21"/>
        <v>0</v>
      </c>
      <c r="N241" s="45" t="s">
        <v>12</v>
      </c>
      <c r="O241" s="46">
        <f t="shared" si="23"/>
        <v>0</v>
      </c>
      <c r="P241" s="45" t="s">
        <v>12</v>
      </c>
      <c r="Q241" s="46">
        <f t="shared" si="24"/>
        <v>0</v>
      </c>
      <c r="R241" s="45" t="s">
        <v>12</v>
      </c>
      <c r="S241" s="46">
        <f t="shared" si="25"/>
        <v>0</v>
      </c>
      <c r="T241" s="46">
        <f t="shared" si="22"/>
        <v>0</v>
      </c>
      <c r="U241" s="47">
        <v>0</v>
      </c>
      <c r="V241" s="48">
        <v>0</v>
      </c>
      <c r="W241" s="49">
        <v>0</v>
      </c>
      <c r="X241" s="49">
        <v>0</v>
      </c>
      <c r="Y241" s="46">
        <v>0</v>
      </c>
      <c r="Z241" s="49">
        <v>6.4339818448582298</v>
      </c>
      <c r="AA241" s="46">
        <v>0</v>
      </c>
      <c r="AB241" s="49">
        <v>0</v>
      </c>
      <c r="AC241" s="49">
        <v>0</v>
      </c>
      <c r="AD241" s="49">
        <v>0</v>
      </c>
      <c r="AE241" s="50">
        <v>0</v>
      </c>
      <c r="AF241" s="51">
        <v>3.5000000000000003E-2</v>
      </c>
      <c r="AG241" s="52">
        <v>197.62717156927943</v>
      </c>
      <c r="AH241" s="52">
        <f t="shared" si="20"/>
        <v>204.06115341413766</v>
      </c>
    </row>
    <row r="242" spans="1:34" ht="26.25" customHeight="1" x14ac:dyDescent="0.2">
      <c r="A242" s="54" t="s">
        <v>611</v>
      </c>
      <c r="B242" s="35" t="s">
        <v>623</v>
      </c>
      <c r="C242" s="54" t="s">
        <v>835</v>
      </c>
      <c r="D242" s="61" t="s">
        <v>609</v>
      </c>
      <c r="E242" s="54"/>
      <c r="F242" s="54"/>
      <c r="G242" s="54"/>
      <c r="H242" s="61" t="s">
        <v>609</v>
      </c>
      <c r="I242" s="54" t="s">
        <v>874</v>
      </c>
      <c r="J242" s="54">
        <v>0</v>
      </c>
      <c r="K242" s="43">
        <v>0</v>
      </c>
      <c r="L242" s="44">
        <v>0</v>
      </c>
      <c r="M242" s="46">
        <f t="shared" si="21"/>
        <v>0</v>
      </c>
      <c r="N242" s="45" t="s">
        <v>12</v>
      </c>
      <c r="O242" s="46">
        <f t="shared" si="23"/>
        <v>0</v>
      </c>
      <c r="P242" s="45" t="s">
        <v>12</v>
      </c>
      <c r="Q242" s="46">
        <f t="shared" si="24"/>
        <v>0</v>
      </c>
      <c r="R242" s="45" t="s">
        <v>12</v>
      </c>
      <c r="S242" s="46">
        <f t="shared" si="25"/>
        <v>0</v>
      </c>
      <c r="T242" s="46">
        <f t="shared" si="22"/>
        <v>0</v>
      </c>
      <c r="U242" s="47">
        <v>0</v>
      </c>
      <c r="V242" s="48">
        <v>3687.3825343241911</v>
      </c>
      <c r="W242" s="49">
        <v>0</v>
      </c>
      <c r="X242" s="49">
        <v>0</v>
      </c>
      <c r="Y242" s="46">
        <v>0</v>
      </c>
      <c r="Z242" s="49">
        <v>0</v>
      </c>
      <c r="AA242" s="46">
        <v>0</v>
      </c>
      <c r="AB242" s="49">
        <v>0</v>
      </c>
      <c r="AC242" s="49">
        <v>0</v>
      </c>
      <c r="AD242" s="49">
        <v>0</v>
      </c>
      <c r="AE242" s="50">
        <v>8011</v>
      </c>
      <c r="AF242" s="51">
        <v>0.25</v>
      </c>
      <c r="AG242" s="52">
        <v>1411.6226540662815</v>
      </c>
      <c r="AH242" s="52">
        <f t="shared" si="20"/>
        <v>5099.0051883904725</v>
      </c>
    </row>
    <row r="243" spans="1:34" ht="26.25" customHeight="1" x14ac:dyDescent="0.2">
      <c r="A243" s="54" t="s">
        <v>611</v>
      </c>
      <c r="B243" s="35" t="s">
        <v>624</v>
      </c>
      <c r="C243" s="54" t="s">
        <v>835</v>
      </c>
      <c r="D243" s="61" t="s">
        <v>609</v>
      </c>
      <c r="E243" s="54"/>
      <c r="F243" s="54"/>
      <c r="G243" s="54"/>
      <c r="H243" s="61" t="s">
        <v>609</v>
      </c>
      <c r="I243" s="54" t="s">
        <v>875</v>
      </c>
      <c r="J243" s="54">
        <v>0</v>
      </c>
      <c r="K243" s="43">
        <v>0</v>
      </c>
      <c r="L243" s="44">
        <v>0</v>
      </c>
      <c r="M243" s="46">
        <f t="shared" si="21"/>
        <v>0</v>
      </c>
      <c r="N243" s="45" t="s">
        <v>12</v>
      </c>
      <c r="O243" s="46">
        <f t="shared" si="23"/>
        <v>0</v>
      </c>
      <c r="P243" s="45" t="s">
        <v>12</v>
      </c>
      <c r="Q243" s="46">
        <f t="shared" si="24"/>
        <v>0</v>
      </c>
      <c r="R243" s="45" t="s">
        <v>12</v>
      </c>
      <c r="S243" s="46">
        <f t="shared" si="25"/>
        <v>0</v>
      </c>
      <c r="T243" s="46">
        <f t="shared" si="22"/>
        <v>0</v>
      </c>
      <c r="U243" s="47">
        <v>0</v>
      </c>
      <c r="V243" s="48">
        <v>898.60094871152558</v>
      </c>
      <c r="W243" s="49">
        <v>0</v>
      </c>
      <c r="X243" s="49">
        <v>0</v>
      </c>
      <c r="Y243" s="46">
        <v>0</v>
      </c>
      <c r="Z243" s="49">
        <v>0</v>
      </c>
      <c r="AA243" s="46">
        <v>0</v>
      </c>
      <c r="AB243" s="49">
        <v>0</v>
      </c>
      <c r="AC243" s="49">
        <v>0</v>
      </c>
      <c r="AD243" s="49">
        <v>0</v>
      </c>
      <c r="AE243" s="50">
        <v>1917</v>
      </c>
      <c r="AF243" s="51">
        <v>0.1</v>
      </c>
      <c r="AG243" s="52">
        <v>564.64906162651266</v>
      </c>
      <c r="AH243" s="52">
        <f t="shared" ref="AH243" si="28">AG243+SUM(AB243:AD243)+Z243+SUM(U243:X243)</f>
        <v>1463.2500103380382</v>
      </c>
    </row>
    <row r="244" spans="1:34" ht="26.25" customHeight="1" x14ac:dyDescent="0.2">
      <c r="A244" s="54" t="s">
        <v>611</v>
      </c>
      <c r="B244" s="35" t="s">
        <v>625</v>
      </c>
      <c r="C244" s="54" t="s">
        <v>835</v>
      </c>
      <c r="D244" s="61" t="s">
        <v>609</v>
      </c>
      <c r="E244" s="54"/>
      <c r="F244" s="54"/>
      <c r="G244" s="54"/>
      <c r="H244" s="61" t="s">
        <v>609</v>
      </c>
      <c r="I244" s="54" t="s">
        <v>876</v>
      </c>
      <c r="J244" s="54">
        <v>0</v>
      </c>
      <c r="K244" s="43">
        <v>0</v>
      </c>
      <c r="L244" s="44">
        <v>0</v>
      </c>
      <c r="M244" s="46">
        <f t="shared" si="21"/>
        <v>0</v>
      </c>
      <c r="N244" s="45" t="s">
        <v>12</v>
      </c>
      <c r="O244" s="46">
        <f t="shared" si="23"/>
        <v>0</v>
      </c>
      <c r="P244" s="45" t="s">
        <v>12</v>
      </c>
      <c r="Q244" s="46">
        <f t="shared" si="24"/>
        <v>0</v>
      </c>
      <c r="R244" s="45" t="s">
        <v>12</v>
      </c>
      <c r="S244" s="46">
        <f t="shared" si="25"/>
        <v>0</v>
      </c>
      <c r="T244" s="46">
        <f t="shared" si="22"/>
        <v>0</v>
      </c>
      <c r="U244" s="47">
        <v>0</v>
      </c>
      <c r="V244" s="48">
        <v>1683.9377492554643</v>
      </c>
      <c r="W244" s="49">
        <v>0</v>
      </c>
      <c r="X244" s="49">
        <v>0</v>
      </c>
      <c r="Y244" s="46">
        <v>0</v>
      </c>
      <c r="Z244" s="49">
        <v>0</v>
      </c>
      <c r="AA244" s="46">
        <v>0</v>
      </c>
      <c r="AB244" s="49">
        <v>0</v>
      </c>
      <c r="AC244" s="49">
        <v>0</v>
      </c>
      <c r="AD244" s="49">
        <v>0</v>
      </c>
      <c r="AE244" s="50">
        <v>3638</v>
      </c>
      <c r="AF244" s="51">
        <v>0.1</v>
      </c>
      <c r="AG244" s="52">
        <v>564.64906162651266</v>
      </c>
      <c r="AH244" s="52">
        <f>AG244+SUM(AB244:AD244)+Z244+SUM(U244:X244)</f>
        <v>2248.5868108819768</v>
      </c>
    </row>
    <row r="245" spans="1:34" ht="13.5" customHeight="1" x14ac:dyDescent="0.2">
      <c r="A245" s="54" t="s">
        <v>877</v>
      </c>
      <c r="B245" s="35" t="s">
        <v>514</v>
      </c>
      <c r="C245" s="54" t="s">
        <v>835</v>
      </c>
      <c r="D245" s="61" t="s">
        <v>835</v>
      </c>
      <c r="E245" s="54"/>
      <c r="F245" s="54"/>
      <c r="G245" s="54"/>
      <c r="H245" s="54"/>
      <c r="I245" s="54"/>
      <c r="J245" s="54">
        <v>405760</v>
      </c>
      <c r="K245" s="43">
        <v>0</v>
      </c>
      <c r="L245" s="44">
        <v>0</v>
      </c>
      <c r="M245" s="46">
        <f t="shared" si="21"/>
        <v>0</v>
      </c>
      <c r="N245" s="45" t="s">
        <v>12</v>
      </c>
      <c r="O245" s="46">
        <f t="shared" si="23"/>
        <v>0</v>
      </c>
      <c r="P245" s="45" t="s">
        <v>12</v>
      </c>
      <c r="Q245" s="46">
        <f t="shared" si="24"/>
        <v>0</v>
      </c>
      <c r="R245" s="45" t="s">
        <v>12</v>
      </c>
      <c r="S245" s="46">
        <f t="shared" si="25"/>
        <v>0</v>
      </c>
      <c r="T245" s="46">
        <f t="shared" si="22"/>
        <v>0</v>
      </c>
      <c r="U245" s="47">
        <v>0</v>
      </c>
      <c r="V245" s="48">
        <v>96.284597553071762</v>
      </c>
      <c r="W245" s="49">
        <v>23.69790734754412</v>
      </c>
      <c r="X245" s="49">
        <v>0</v>
      </c>
      <c r="Y245" s="46">
        <v>0</v>
      </c>
      <c r="Z245" s="49">
        <v>0</v>
      </c>
      <c r="AA245" s="46">
        <v>0</v>
      </c>
      <c r="AB245" s="49">
        <v>0</v>
      </c>
      <c r="AC245" s="49">
        <v>0</v>
      </c>
      <c r="AD245" s="49">
        <v>0</v>
      </c>
      <c r="AE245" s="50">
        <v>98</v>
      </c>
      <c r="AF245" s="51">
        <v>3.5000000000000003E-2</v>
      </c>
      <c r="AG245" s="52">
        <v>197.62717156927943</v>
      </c>
      <c r="AH245" s="52">
        <f>AG245+SUM(AB245:AD245)+Z245+SUM(U245:X245)</f>
        <v>317.60967646989531</v>
      </c>
    </row>
    <row r="246" spans="1:34" ht="18.75" customHeight="1" x14ac:dyDescent="0.2">
      <c r="J246" s="1"/>
      <c r="K246" s="3"/>
      <c r="V246" s="7"/>
      <c r="W246" s="7"/>
      <c r="AH246" s="21"/>
    </row>
    <row r="247" spans="1:34" ht="18.75" customHeight="1" x14ac:dyDescent="0.2">
      <c r="U247" s="9"/>
      <c r="Z247" s="13"/>
      <c r="AE247" s="20"/>
      <c r="AF247" s="6"/>
      <c r="AG247" s="6"/>
      <c r="AH247" s="6"/>
    </row>
    <row r="248" spans="1:34" ht="18.75" customHeight="1" x14ac:dyDescent="0.2">
      <c r="N248" s="3"/>
      <c r="O248" s="3"/>
      <c r="P248" s="3"/>
      <c r="Q248" s="3"/>
      <c r="R248" s="3"/>
      <c r="S248" s="3"/>
      <c r="T248" s="3"/>
      <c r="U248" s="3"/>
      <c r="V248" s="3"/>
      <c r="W248" s="3"/>
      <c r="X248" s="18"/>
      <c r="Y248" s="19"/>
      <c r="Z248" s="3"/>
      <c r="AA248" s="19"/>
      <c r="AB248" s="3"/>
      <c r="AC248" s="3"/>
      <c r="AD248" s="3"/>
      <c r="AE248" s="3"/>
      <c r="AF248" s="3"/>
      <c r="AG248" s="3"/>
      <c r="AH248" s="3"/>
    </row>
    <row r="249" spans="1:34" ht="18.75" customHeight="1" x14ac:dyDescent="0.2">
      <c r="U249" s="14"/>
      <c r="V249" s="15"/>
      <c r="W249" s="15"/>
      <c r="Z249" s="15"/>
      <c r="AB249" s="15"/>
      <c r="AC249" s="15"/>
      <c r="AD249" s="15"/>
      <c r="AG249" s="21"/>
    </row>
    <row r="250" spans="1:34" ht="18.75" customHeight="1" x14ac:dyDescent="0.2">
      <c r="U250" s="14"/>
    </row>
    <row r="251" spans="1:34" ht="18.75" customHeight="1" x14ac:dyDescent="0.2">
      <c r="X251" s="2"/>
      <c r="Z251" s="2"/>
      <c r="AB251" s="2"/>
      <c r="AC251" s="2"/>
      <c r="AD251" s="2"/>
    </row>
    <row r="252" spans="1:34" ht="18.75" customHeight="1" x14ac:dyDescent="0.2">
      <c r="V252" s="15"/>
      <c r="W252" s="15"/>
      <c r="Z252" s="15"/>
      <c r="AB252" s="15"/>
      <c r="AC252" s="16"/>
      <c r="AD252" s="15"/>
    </row>
    <row r="253" spans="1:34" ht="18.75" customHeight="1" x14ac:dyDescent="0.2">
      <c r="X253" s="2"/>
      <c r="Y253" s="2"/>
      <c r="Z253" s="2"/>
      <c r="AA253" s="2"/>
      <c r="AB253" s="2"/>
      <c r="AC253" s="2"/>
      <c r="AD253" s="2"/>
    </row>
    <row r="254" spans="1:34" ht="18.75" customHeight="1" x14ac:dyDescent="0.2">
      <c r="V254" s="17"/>
      <c r="W254" s="17"/>
      <c r="X254" s="17"/>
    </row>
    <row r="255" spans="1:34" ht="18.75" customHeight="1" x14ac:dyDescent="0.2">
      <c r="V255" s="17"/>
      <c r="W255" s="17"/>
      <c r="X255" s="17"/>
    </row>
    <row r="256" spans="1:34" ht="18.75" customHeight="1" x14ac:dyDescent="0.2">
      <c r="V256" s="17"/>
      <c r="W256" s="17"/>
      <c r="X256" s="17"/>
    </row>
    <row r="257" spans="22:24" ht="18.75" customHeight="1" x14ac:dyDescent="0.2">
      <c r="V257" s="17"/>
      <c r="W257" s="17"/>
      <c r="X257" s="17"/>
    </row>
    <row r="258" spans="22:24" ht="18.75" customHeight="1" x14ac:dyDescent="0.2">
      <c r="V258" s="17"/>
      <c r="W258" s="17"/>
      <c r="X258" s="17"/>
    </row>
    <row r="259" spans="22:24" ht="18.75" customHeight="1" x14ac:dyDescent="0.2">
      <c r="V259" s="17"/>
      <c r="W259" s="17"/>
      <c r="X259" s="17"/>
    </row>
    <row r="260" spans="22:24" ht="18.75" customHeight="1" x14ac:dyDescent="0.2">
      <c r="V260" s="17"/>
      <c r="W260" s="17"/>
      <c r="X260" s="17"/>
    </row>
    <row r="261" spans="22:24" ht="18.75" customHeight="1" x14ac:dyDescent="0.2">
      <c r="V261" s="17"/>
      <c r="W261" s="17"/>
      <c r="X261" s="17"/>
    </row>
    <row r="262" spans="22:24" ht="18.75" customHeight="1" x14ac:dyDescent="0.2">
      <c r="V262" s="17"/>
      <c r="W262" s="17"/>
      <c r="X262" s="17"/>
    </row>
    <row r="263" spans="22:24" ht="18.75" customHeight="1" x14ac:dyDescent="0.2">
      <c r="V263" s="17"/>
      <c r="W263" s="17"/>
      <c r="X263" s="17"/>
    </row>
    <row r="264" spans="22:24" ht="18.75" customHeight="1" x14ac:dyDescent="0.2">
      <c r="V264" s="17"/>
      <c r="W264" s="17"/>
      <c r="X264" s="17"/>
    </row>
    <row r="265" spans="22:24" ht="18.75" customHeight="1" x14ac:dyDescent="0.2">
      <c r="V265" s="15"/>
      <c r="W265" s="15"/>
      <c r="X265" s="15"/>
    </row>
  </sheetData>
  <autoFilter ref="A1:AH265"/>
  <sortState ref="B3:V244">
    <sortCondition ref="B3:B244"/>
    <sortCondition ref="D3:D244"/>
  </sortState>
  <dataValidations count="1">
    <dataValidation type="list" allowBlank="1" showInputMessage="1" showErrorMessage="1" sqref="C9 C148:C151 C155:C156 C191">
      <formula1>STOPID</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16"/>
  <sheetViews>
    <sheetView workbookViewId="0">
      <selection activeCell="F9" sqref="F9"/>
    </sheetView>
  </sheetViews>
  <sheetFormatPr defaultRowHeight="15.75" x14ac:dyDescent="0.25"/>
  <cols>
    <col min="1" max="1" width="12.33203125" style="32" customWidth="1"/>
    <col min="2" max="2" width="7.33203125" style="32" customWidth="1"/>
    <col min="3" max="3" width="9" style="32" customWidth="1"/>
    <col min="4" max="4" width="33" style="23" customWidth="1"/>
    <col min="5" max="16384" width="8.88671875" style="23"/>
  </cols>
  <sheetData>
    <row r="1" spans="1:4" ht="18" customHeight="1" x14ac:dyDescent="0.2">
      <c r="A1" s="118" t="s">
        <v>616</v>
      </c>
      <c r="B1" s="118" t="s">
        <v>907</v>
      </c>
      <c r="C1" s="168" t="s">
        <v>893</v>
      </c>
      <c r="D1" s="169"/>
    </row>
    <row r="2" spans="1:4" s="31" customFormat="1" ht="30" customHeight="1" x14ac:dyDescent="0.2">
      <c r="A2" s="141" t="s">
        <v>911</v>
      </c>
      <c r="B2" s="142">
        <v>3942</v>
      </c>
      <c r="C2" s="164" t="s">
        <v>914</v>
      </c>
      <c r="D2" s="165"/>
    </row>
    <row r="3" spans="1:4" s="31" customFormat="1" ht="15" x14ac:dyDescent="0.2">
      <c r="A3" s="143" t="s">
        <v>913</v>
      </c>
      <c r="B3" s="144">
        <v>85</v>
      </c>
      <c r="C3" s="166" t="s">
        <v>912</v>
      </c>
      <c r="D3" s="167"/>
    </row>
    <row r="4" spans="1:4" x14ac:dyDescent="0.25">
      <c r="A4" s="24"/>
      <c r="B4" s="33"/>
      <c r="C4" s="24"/>
    </row>
    <row r="5" spans="1:4" x14ac:dyDescent="0.25">
      <c r="A5" s="24"/>
      <c r="B5" s="24"/>
      <c r="C5" s="24"/>
    </row>
    <row r="6" spans="1:4" ht="21" x14ac:dyDescent="0.35">
      <c r="A6" s="34" t="s">
        <v>908</v>
      </c>
      <c r="B6" s="24"/>
      <c r="C6" s="24"/>
    </row>
    <row r="7" spans="1:4" ht="30" x14ac:dyDescent="0.2">
      <c r="A7" s="118" t="s">
        <v>909</v>
      </c>
      <c r="B7" s="118" t="s">
        <v>910</v>
      </c>
      <c r="C7" s="118" t="s">
        <v>915</v>
      </c>
    </row>
    <row r="8" spans="1:4" ht="15" x14ac:dyDescent="0.2">
      <c r="A8" s="145" t="s">
        <v>929</v>
      </c>
      <c r="B8" s="146">
        <v>3.5000000000000003E-2</v>
      </c>
      <c r="C8" s="142">
        <v>197.62717156927943</v>
      </c>
    </row>
    <row r="9" spans="1:4" ht="15" x14ac:dyDescent="0.2">
      <c r="A9" s="147" t="s">
        <v>930</v>
      </c>
      <c r="B9" s="148">
        <v>0.05</v>
      </c>
      <c r="C9" s="144">
        <v>282.32453081325633</v>
      </c>
    </row>
    <row r="10" spans="1:4" ht="15" x14ac:dyDescent="0.2">
      <c r="A10" s="145" t="s">
        <v>931</v>
      </c>
      <c r="B10" s="146">
        <v>0.1</v>
      </c>
      <c r="C10" s="142">
        <v>564.64906162651266</v>
      </c>
    </row>
    <row r="11" spans="1:4" ht="15" x14ac:dyDescent="0.2">
      <c r="A11" s="147" t="s">
        <v>932</v>
      </c>
      <c r="B11" s="148">
        <v>0.25</v>
      </c>
      <c r="C11" s="144">
        <v>1411.6226540662815</v>
      </c>
    </row>
    <row r="12" spans="1:4" ht="15" x14ac:dyDescent="0.2">
      <c r="A12" s="145" t="s">
        <v>933</v>
      </c>
      <c r="B12" s="146">
        <v>0.5</v>
      </c>
      <c r="C12" s="142">
        <v>2823.245308132563</v>
      </c>
    </row>
    <row r="13" spans="1:4" ht="15" x14ac:dyDescent="0.2">
      <c r="A13" s="147" t="s">
        <v>934</v>
      </c>
      <c r="B13" s="148">
        <v>0.75</v>
      </c>
      <c r="C13" s="144">
        <v>4234.8679621988449</v>
      </c>
    </row>
    <row r="14" spans="1:4" ht="15" x14ac:dyDescent="0.2">
      <c r="A14" s="145" t="s">
        <v>935</v>
      </c>
      <c r="B14" s="146">
        <v>1</v>
      </c>
      <c r="C14" s="142">
        <v>5646.4906162651259</v>
      </c>
    </row>
    <row r="15" spans="1:4" ht="15" x14ac:dyDescent="0.2">
      <c r="A15" s="147" t="s">
        <v>936</v>
      </c>
      <c r="B15" s="148">
        <v>1.5</v>
      </c>
      <c r="C15" s="144">
        <v>8469.7359243976898</v>
      </c>
    </row>
    <row r="16" spans="1:4" ht="15" x14ac:dyDescent="0.2">
      <c r="A16" s="145" t="s">
        <v>937</v>
      </c>
      <c r="B16" s="146">
        <v>2</v>
      </c>
      <c r="C16" s="142">
        <v>11292.981232530252</v>
      </c>
    </row>
  </sheetData>
  <mergeCells count="3">
    <mergeCell ref="C2:D2"/>
    <mergeCell ref="C3:D3"/>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Workbook Overview</vt:lpstr>
      <vt:lpstr>Summary</vt:lpstr>
      <vt:lpstr>Detail</vt:lpstr>
      <vt:lpstr>Rates</vt:lpstr>
    </vt:vector>
  </TitlesOfParts>
  <Company>Multnomah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aortiz</dc:creator>
  <cp:lastModifiedBy>WHEDON Lisa</cp:lastModifiedBy>
  <cp:lastPrinted>2016-12-06T03:43:15Z</cp:lastPrinted>
  <dcterms:created xsi:type="dcterms:W3CDTF">2014-12-02T21:31:24Z</dcterms:created>
  <dcterms:modified xsi:type="dcterms:W3CDTF">2016-12-09T00:56:37Z</dcterms:modified>
</cp:coreProperties>
</file>