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nas3\DCM\DCA Director\Budget\FY 2019\FY19 Rate Dev\Published Rate Sheets\"/>
    </mc:Choice>
  </mc:AlternateContent>
  <bookViews>
    <workbookView xWindow="0" yWindow="0" windowWidth="11880" windowHeight="2055" tabRatio="878" firstSheet="1" activeTab="1"/>
  </bookViews>
  <sheets>
    <sheet name="Distribution Instructions" sheetId="38" state="hidden" r:id="rId1"/>
    <sheet name="Workbook Overview" sheetId="59" r:id="rId2"/>
    <sheet name="FY2019 Distribution Summary" sheetId="58" r:id="rId3"/>
    <sheet name=" FY2019 Distribution Detail" sheetId="52" r:id="rId4"/>
    <sheet name="FY2019 Distribution Rates" sheetId="60" r:id="rId5"/>
    <sheet name="Dist BWC BuyDown Methodology" sheetId="48" r:id="rId6"/>
    <sheet name="FY17 Care Oregon" sheetId="54" state="hidden" r:id="rId7"/>
    <sheet name=" FY2019 Distribution ISR" sheetId="1" state="hidden" r:id="rId8"/>
    <sheet name="Stop % Confirmation " sheetId="47" state="hidden" r:id="rId9"/>
    <sheet name="Floor Stop % 2017.10.25" sheetId="46" state="hidden" r:id="rId10"/>
  </sheets>
  <externalReferences>
    <externalReference r:id="rId11"/>
    <externalReference r:id="rId12"/>
    <externalReference r:id="rId13"/>
  </externalReferences>
  <definedNames>
    <definedName name="_xlnm._FilterDatabase" localSheetId="3" hidden="1">' FY2019 Distribution Detail'!$A$1:$AI$240</definedName>
    <definedName name="_xlnm._FilterDatabase" localSheetId="7" hidden="1">' FY2019 Distribution ISR'!$A$2:$AG$245</definedName>
    <definedName name="_xlnm._FilterDatabase" localSheetId="9" hidden="1">'Floor Stop % 2017.10.25'!$A$1:$AI$327</definedName>
    <definedName name="_xlnm._FilterDatabase" localSheetId="6" hidden="1">'FY17 Care Oregon'!$A$11:$Q$138</definedName>
    <definedName name="_Order1" hidden="1">255</definedName>
    <definedName name="_Sort" localSheetId="3" hidden="1">#REF!</definedName>
    <definedName name="_Sort" localSheetId="9" hidden="1">#REF!</definedName>
    <definedName name="_Sort" localSheetId="4" hidden="1">#REF!</definedName>
    <definedName name="_Sort" localSheetId="2" hidden="1">#REF!</definedName>
    <definedName name="_Sort" localSheetId="1" hidden="1">#REF!</definedName>
    <definedName name="_Sort" hidden="1">#REF!</definedName>
    <definedName name="DATA1">'[1]Dist Driver FY17 Temp Hrs'!$A$2:$A$118</definedName>
    <definedName name="DATA10">'[1]Dist Driver FY17 Temp Hrs'!$J$2:$J$118</definedName>
    <definedName name="DATA11">'[1]Dist Driver FY17 Temp Hrs'!$K$2:$K$118</definedName>
    <definedName name="DATA12">'[1]Dist Driver FY17 Temp Hrs'!$L$2:$L$118</definedName>
    <definedName name="DATA13">'[1]Dist Driver FY17 Temp Hrs'!$M$2:$M$118</definedName>
    <definedName name="DATA14">'[1]Dist Driver FY17 Temp Hrs'!$N$2:$N$118</definedName>
    <definedName name="DATA15">'[1]Dist Driver FY17 Temp Hrs'!$O$2:$O$118</definedName>
    <definedName name="DATA2">'[1]Dist Driver FY17 Temp Hrs'!$B$2:$B$118</definedName>
    <definedName name="DATA3">'[1]Dist Driver FY17 Temp Hrs'!$C$2:$C$118</definedName>
    <definedName name="DATA4">'[1]Dist Driver FY17 Temp Hrs'!$D$2:$D$118</definedName>
    <definedName name="DATA5">'[1]Dist Driver FY17 Temp Hrs'!$E$2:$E$118</definedName>
    <definedName name="DATA6">'[1]Dist Driver FY17 Temp Hrs'!$F$2:$F$118</definedName>
    <definedName name="DATA7">'[1]Dist Driver FY17 Temp Hrs'!$G$2:$G$118</definedName>
    <definedName name="DATA8">'[1]Dist Driver FY17 Temp Hrs'!$H$2:$H$118</definedName>
    <definedName name="DATA9">'[1]Dist Driver FY17 Temp Hrs'!$I$2:$I$118</definedName>
    <definedName name="MCSO1" localSheetId="3" hidden="1">[2]DOH!#REF!</definedName>
    <definedName name="MCSO1" localSheetId="9" hidden="1">[2]DOH!#REF!</definedName>
    <definedName name="MCSO1" localSheetId="4" hidden="1">[2]DOH!#REF!</definedName>
    <definedName name="MCSO1" localSheetId="2" hidden="1">[2]DOH!#REF!</definedName>
    <definedName name="MCSO1" localSheetId="1" hidden="1">[2]DOH!#REF!</definedName>
    <definedName name="MCSO1" hidden="1">[2]DOH!#REF!</definedName>
    <definedName name="MCSO2" localSheetId="3" hidden="1">[3]DOH!#REF!</definedName>
    <definedName name="MCSO2" localSheetId="9" hidden="1">[3]DOH!#REF!</definedName>
    <definedName name="MCSO2" localSheetId="2" hidden="1">[3]DOH!#REF!</definedName>
    <definedName name="MCSO2" hidden="1">[3]DOH!#REF!</definedName>
    <definedName name="_xlnm.Print_Area" localSheetId="3">' FY2019 Distribution Detail'!$A$1:$AI$240</definedName>
    <definedName name="_xlnm.Print_Area" localSheetId="7">' FY2019 Distribution ISR'!$A$2:$S$240</definedName>
    <definedName name="_xlnm.Print_Area" localSheetId="5">'Dist BWC BuyDown Methodology'!$A$1:$B$22</definedName>
    <definedName name="_xlnm.Print_Area" localSheetId="0">'Distribution Instructions'!$B$1:$B$34</definedName>
    <definedName name="_xlnm.Print_Area" localSheetId="9">'Floor Stop % 2017.10.25'!$A$1:$V$327</definedName>
    <definedName name="_xlnm.Print_Area" localSheetId="2">'FY2019 Distribution Summary'!$A$1:$Y$14</definedName>
    <definedName name="_xlnm.Print_Area" localSheetId="1">'Workbook Overview'!$A$1:$C$30</definedName>
    <definedName name="_xlnm.Print_Titles" localSheetId="7">' FY2019 Distribution ISR'!#REF!</definedName>
    <definedName name="_xlnm.Print_Titles" localSheetId="9">'Floor Stop % 2017.10.25'!#REF!</definedName>
    <definedName name="TEST0">'[1]Dist Driver FY17 Temp Hrs'!$A$2:$O$118</definedName>
    <definedName name="TESTHKEY">'[1]Dist Driver FY17 Temp Hrs'!$B$1:$O$1</definedName>
    <definedName name="TESTKEYS">'[1]Dist Driver FY17 Temp Hrs'!$A$2:$A$118</definedName>
    <definedName name="TESTVKEY">'[1]Dist Driver FY17 Temp Hrs'!$A$1</definedName>
  </definedNames>
  <calcPr calcId="162913"/>
</workbook>
</file>

<file path=xl/calcChain.xml><?xml version="1.0" encoding="utf-8"?>
<calcChain xmlns="http://schemas.openxmlformats.org/spreadsheetml/2006/main">
  <c r="U240" i="52" l="1"/>
  <c r="V240" i="52"/>
  <c r="T240" i="52"/>
  <c r="L157" i="52"/>
  <c r="AG240" i="52" l="1"/>
  <c r="AH26" i="52"/>
  <c r="AH27" i="52"/>
  <c r="AI27" i="52" s="1"/>
  <c r="AH2" i="52"/>
  <c r="AI2" i="52" s="1"/>
  <c r="AH3" i="52"/>
  <c r="AI3" i="52" s="1"/>
  <c r="AH239" i="52"/>
  <c r="AH4" i="52"/>
  <c r="AH158" i="52"/>
  <c r="AI158" i="52" s="1"/>
  <c r="AH28" i="52"/>
  <c r="AI28" i="52" s="1"/>
  <c r="AH5" i="52"/>
  <c r="AH159" i="52"/>
  <c r="AI159" i="52" s="1"/>
  <c r="AH62" i="52"/>
  <c r="AI62" i="52" s="1"/>
  <c r="AH160" i="52"/>
  <c r="AI160" i="52" s="1"/>
  <c r="AH63" i="52"/>
  <c r="AH64" i="52"/>
  <c r="AI64" i="52" s="1"/>
  <c r="AH65" i="52"/>
  <c r="AI65" i="52" s="1"/>
  <c r="AH66" i="52"/>
  <c r="AI66" i="52" s="1"/>
  <c r="AH67" i="52"/>
  <c r="AH68" i="52"/>
  <c r="AH69" i="52"/>
  <c r="AI69" i="52" s="1"/>
  <c r="AH70" i="52"/>
  <c r="AI70" i="52" s="1"/>
  <c r="AH71" i="52"/>
  <c r="AH72" i="52"/>
  <c r="AI72" i="52" s="1"/>
  <c r="AH73" i="52"/>
  <c r="AI73" i="52" s="1"/>
  <c r="AH74" i="52"/>
  <c r="AI74" i="52" s="1"/>
  <c r="AH75" i="52"/>
  <c r="AH76" i="52"/>
  <c r="AI76" i="52" s="1"/>
  <c r="AH77" i="52"/>
  <c r="AI77" i="52" s="1"/>
  <c r="AH78" i="52"/>
  <c r="AI78" i="52" s="1"/>
  <c r="AH79" i="52"/>
  <c r="AH80" i="52"/>
  <c r="AI80" i="52" s="1"/>
  <c r="AH81" i="52"/>
  <c r="AI81" i="52" s="1"/>
  <c r="AH82" i="52"/>
  <c r="AI82" i="52" s="1"/>
  <c r="AH83" i="52"/>
  <c r="AH84" i="52"/>
  <c r="AI84" i="52" s="1"/>
  <c r="AH85" i="52"/>
  <c r="AI85" i="52" s="1"/>
  <c r="AH86" i="52"/>
  <c r="AI86" i="52" s="1"/>
  <c r="AH87" i="52"/>
  <c r="AH88" i="52"/>
  <c r="AI88" i="52" s="1"/>
  <c r="AH89" i="52"/>
  <c r="AI89" i="52" s="1"/>
  <c r="AH90" i="52"/>
  <c r="AI90" i="52" s="1"/>
  <c r="AH29" i="52"/>
  <c r="AH30" i="52"/>
  <c r="AI30" i="52" s="1"/>
  <c r="AH31" i="52"/>
  <c r="AI31" i="52" s="1"/>
  <c r="AH32" i="52"/>
  <c r="AI32" i="52" s="1"/>
  <c r="AH33" i="52"/>
  <c r="AH34" i="52"/>
  <c r="AI34" i="52" s="1"/>
  <c r="AH35" i="52"/>
  <c r="AI35" i="52" s="1"/>
  <c r="AH36" i="52"/>
  <c r="AI36" i="52" s="1"/>
  <c r="AH13" i="52"/>
  <c r="AH91" i="52"/>
  <c r="AI91" i="52" s="1"/>
  <c r="AH14" i="52"/>
  <c r="AI14" i="52" s="1"/>
  <c r="AH92" i="52"/>
  <c r="AI92" i="52" s="1"/>
  <c r="AH15" i="52"/>
  <c r="AH16" i="52"/>
  <c r="AI16" i="52" s="1"/>
  <c r="AH17" i="52"/>
  <c r="AI17" i="52" s="1"/>
  <c r="AH173" i="52"/>
  <c r="AI173" i="52" s="1"/>
  <c r="AH18" i="52"/>
  <c r="AH19" i="52"/>
  <c r="AI19" i="52" s="1"/>
  <c r="AH93" i="52"/>
  <c r="AI93" i="52" s="1"/>
  <c r="AH94" i="52"/>
  <c r="AI94" i="52" s="1"/>
  <c r="AH95" i="52"/>
  <c r="AH96" i="52"/>
  <c r="AI96" i="52" s="1"/>
  <c r="AH97" i="52"/>
  <c r="AI97" i="52" s="1"/>
  <c r="AH98" i="52"/>
  <c r="AI98" i="52" s="1"/>
  <c r="AH99" i="52"/>
  <c r="AH100" i="52"/>
  <c r="AI100" i="52" s="1"/>
  <c r="AH101" i="52"/>
  <c r="AI101" i="52" s="1"/>
  <c r="AH102" i="52"/>
  <c r="AI102" i="52" s="1"/>
  <c r="AH103" i="52"/>
  <c r="AH104" i="52"/>
  <c r="AI104" i="52" s="1"/>
  <c r="AH9" i="52"/>
  <c r="AI9" i="52" s="1"/>
  <c r="AH105" i="52"/>
  <c r="AI105" i="52" s="1"/>
  <c r="AH37" i="52"/>
  <c r="AH106" i="52"/>
  <c r="AI106" i="52" s="1"/>
  <c r="AH107" i="52"/>
  <c r="AI107" i="52" s="1"/>
  <c r="AH38" i="52"/>
  <c r="AI38" i="52" s="1"/>
  <c r="AH108" i="52"/>
  <c r="AH109" i="52"/>
  <c r="AI109" i="52" s="1"/>
  <c r="AH161" i="52"/>
  <c r="AI161" i="52" s="1"/>
  <c r="AH162" i="52"/>
  <c r="AI162" i="52" s="1"/>
  <c r="AH156" i="52"/>
  <c r="AH110" i="52"/>
  <c r="AI110" i="52" s="1"/>
  <c r="AH111" i="52"/>
  <c r="AI111" i="52" s="1"/>
  <c r="AH112" i="52"/>
  <c r="AI112" i="52" s="1"/>
  <c r="AH113" i="52"/>
  <c r="AH114" i="52"/>
  <c r="AI114" i="52" s="1"/>
  <c r="AH20" i="52"/>
  <c r="AI20" i="52" s="1"/>
  <c r="AH115" i="52"/>
  <c r="AI115" i="52" s="1"/>
  <c r="AH116" i="52"/>
  <c r="AH53" i="52"/>
  <c r="AI53" i="52" s="1"/>
  <c r="AH117" i="52"/>
  <c r="AI117" i="52" s="1"/>
  <c r="AH118" i="52"/>
  <c r="AI118" i="52" s="1"/>
  <c r="AH119" i="52"/>
  <c r="AH163" i="52"/>
  <c r="AI163" i="52" s="1"/>
  <c r="AH164" i="52"/>
  <c r="AI164" i="52" s="1"/>
  <c r="AH165" i="52"/>
  <c r="AI165" i="52" s="1"/>
  <c r="AH166" i="52"/>
  <c r="AH167" i="52"/>
  <c r="AI167" i="52" s="1"/>
  <c r="AH120" i="52"/>
  <c r="AI120" i="52" s="1"/>
  <c r="AH121" i="52"/>
  <c r="AI121" i="52" s="1"/>
  <c r="AH122" i="52"/>
  <c r="AH21" i="52"/>
  <c r="AI21" i="52" s="1"/>
  <c r="AH123" i="52"/>
  <c r="AI123" i="52" s="1"/>
  <c r="AH124" i="52"/>
  <c r="AI124" i="52" s="1"/>
  <c r="AH125" i="52"/>
  <c r="AH126" i="52"/>
  <c r="AI126" i="52" s="1"/>
  <c r="AH127" i="52"/>
  <c r="AI127" i="52" s="1"/>
  <c r="AH128" i="52"/>
  <c r="AI128" i="52" s="1"/>
  <c r="AH129" i="52"/>
  <c r="AH130" i="52"/>
  <c r="AI130" i="52" s="1"/>
  <c r="AH131" i="52"/>
  <c r="AI131" i="52" s="1"/>
  <c r="AH39" i="52"/>
  <c r="AI39" i="52" s="1"/>
  <c r="AH22" i="52"/>
  <c r="AH23" i="52"/>
  <c r="AI23" i="52" s="1"/>
  <c r="AH54" i="52"/>
  <c r="AI54" i="52" s="1"/>
  <c r="AH132" i="52"/>
  <c r="AI132" i="52" s="1"/>
  <c r="AH133" i="52"/>
  <c r="AH134" i="52"/>
  <c r="AI134" i="52" s="1"/>
  <c r="AH135" i="52"/>
  <c r="AI135" i="52" s="1"/>
  <c r="AH10" i="52"/>
  <c r="AI10" i="52" s="1"/>
  <c r="AH55" i="52"/>
  <c r="AH11" i="52"/>
  <c r="AI11" i="52" s="1"/>
  <c r="AH136" i="52"/>
  <c r="AI136" i="52" s="1"/>
  <c r="AH137" i="52"/>
  <c r="AI137" i="52" s="1"/>
  <c r="AH138" i="52"/>
  <c r="AH139" i="52"/>
  <c r="AI139" i="52" s="1"/>
  <c r="AH140" i="52"/>
  <c r="AI140" i="52" s="1"/>
  <c r="AH141" i="52"/>
  <c r="AI141" i="52" s="1"/>
  <c r="AH142" i="52"/>
  <c r="AH24" i="52"/>
  <c r="AI24" i="52" s="1"/>
  <c r="AH143" i="52"/>
  <c r="AI143" i="52" s="1"/>
  <c r="AH144" i="52"/>
  <c r="AI144" i="52" s="1"/>
  <c r="AH145" i="52"/>
  <c r="AH146" i="52"/>
  <c r="AH147" i="52"/>
  <c r="AI147" i="52" s="1"/>
  <c r="AH148" i="52"/>
  <c r="AI148" i="52" s="1"/>
  <c r="AH149" i="52"/>
  <c r="AH6" i="52"/>
  <c r="AI6" i="52" s="1"/>
  <c r="AH150" i="52"/>
  <c r="AI150" i="52" s="1"/>
  <c r="AH56" i="52"/>
  <c r="AI56" i="52" s="1"/>
  <c r="AH57" i="52"/>
  <c r="AH151" i="52"/>
  <c r="AI151" i="52" s="1"/>
  <c r="AH152" i="52"/>
  <c r="AI152" i="52" s="1"/>
  <c r="AH153" i="52"/>
  <c r="AI153" i="52" s="1"/>
  <c r="AH58" i="52"/>
  <c r="AH59" i="52"/>
  <c r="AI59" i="52" s="1"/>
  <c r="AH60" i="52"/>
  <c r="AI60" i="52" s="1"/>
  <c r="AH154" i="52"/>
  <c r="AI154" i="52" s="1"/>
  <c r="AH40" i="52"/>
  <c r="AH7" i="52"/>
  <c r="AI7" i="52" s="1"/>
  <c r="AH8" i="52"/>
  <c r="AI8" i="52" s="1"/>
  <c r="AH168" i="52"/>
  <c r="AI168" i="52" s="1"/>
  <c r="AH169" i="52"/>
  <c r="AH42" i="52"/>
  <c r="AI42" i="52" s="1"/>
  <c r="AH43" i="52"/>
  <c r="AI43" i="52" s="1"/>
  <c r="AH44" i="52"/>
  <c r="AI44" i="52" s="1"/>
  <c r="AH45" i="52"/>
  <c r="AH46" i="52"/>
  <c r="AI46" i="52" s="1"/>
  <c r="AH47" i="52"/>
  <c r="AI47" i="52" s="1"/>
  <c r="AH48" i="52"/>
  <c r="AI48" i="52" s="1"/>
  <c r="AH49" i="52"/>
  <c r="AH41" i="52"/>
  <c r="AI41" i="52" s="1"/>
  <c r="AH50" i="52"/>
  <c r="AI50" i="52" s="1"/>
  <c r="AH170" i="52"/>
  <c r="AI170" i="52" s="1"/>
  <c r="AH174" i="52"/>
  <c r="AH51" i="52"/>
  <c r="AI51" i="52" s="1"/>
  <c r="AH12" i="52"/>
  <c r="AI12" i="52" s="1"/>
  <c r="AH52" i="52"/>
  <c r="AI52" i="52" s="1"/>
  <c r="AH175" i="52"/>
  <c r="AH176" i="52"/>
  <c r="AI176" i="52" s="1"/>
  <c r="AH177" i="52"/>
  <c r="AI177" i="52" s="1"/>
  <c r="AH178" i="52"/>
  <c r="AI178" i="52" s="1"/>
  <c r="AH179" i="52"/>
  <c r="AH180" i="52"/>
  <c r="AI180" i="52" s="1"/>
  <c r="AH181" i="52"/>
  <c r="AI181" i="52" s="1"/>
  <c r="AH182" i="52"/>
  <c r="AI182" i="52" s="1"/>
  <c r="AH183" i="52"/>
  <c r="AH184" i="52"/>
  <c r="AI184" i="52" s="1"/>
  <c r="AH171" i="52"/>
  <c r="AI171" i="52" s="1"/>
  <c r="AH155" i="52"/>
  <c r="AI155" i="52" s="1"/>
  <c r="AH25" i="52"/>
  <c r="AH61" i="52"/>
  <c r="AI61" i="52" s="1"/>
  <c r="AH172" i="52"/>
  <c r="AI172" i="52" s="1"/>
  <c r="AH188" i="52"/>
  <c r="AI188" i="52" s="1"/>
  <c r="AH195" i="52"/>
  <c r="AH216" i="52"/>
  <c r="AI216" i="52" s="1"/>
  <c r="AH217" i="52"/>
  <c r="AI217" i="52" s="1"/>
  <c r="AH218" i="52"/>
  <c r="AI218" i="52" s="1"/>
  <c r="AH236" i="52"/>
  <c r="AH219" i="52"/>
  <c r="AI219" i="52" s="1"/>
  <c r="AH220" i="52"/>
  <c r="AI220" i="52" s="1"/>
  <c r="AH221" i="52"/>
  <c r="AI221" i="52" s="1"/>
  <c r="AH205" i="52"/>
  <c r="AH196" i="52"/>
  <c r="AI196" i="52" s="1"/>
  <c r="AH197" i="52"/>
  <c r="AI197" i="52" s="1"/>
  <c r="AH198" i="52"/>
  <c r="AI198" i="52" s="1"/>
  <c r="AH199" i="52"/>
  <c r="AH222" i="52"/>
  <c r="AI222" i="52" s="1"/>
  <c r="AH201" i="52"/>
  <c r="AI201" i="52" s="1"/>
  <c r="AH202" i="52"/>
  <c r="AI202" i="52" s="1"/>
  <c r="AH203" i="52"/>
  <c r="AH237" i="52"/>
  <c r="AI237" i="52" s="1"/>
  <c r="AH185" i="52"/>
  <c r="AI185" i="52" s="1"/>
  <c r="AH186" i="52"/>
  <c r="AI186" i="52" s="1"/>
  <c r="AH187" i="52"/>
  <c r="AH204" i="52"/>
  <c r="AI204" i="52" s="1"/>
  <c r="AH231" i="52"/>
  <c r="AI231" i="52" s="1"/>
  <c r="AH232" i="52"/>
  <c r="AI232" i="52" s="1"/>
  <c r="AH233" i="52"/>
  <c r="AH234" i="52"/>
  <c r="AI234" i="52" s="1"/>
  <c r="AH235" i="52"/>
  <c r="AI235" i="52" s="1"/>
  <c r="AH223" i="52"/>
  <c r="AI223" i="52" s="1"/>
  <c r="AH224" i="52"/>
  <c r="AH225" i="52"/>
  <c r="AI225" i="52" s="1"/>
  <c r="AH226" i="52"/>
  <c r="AI226" i="52" s="1"/>
  <c r="AH213" i="52"/>
  <c r="AI213" i="52" s="1"/>
  <c r="AH200" i="52"/>
  <c r="AH227" i="52"/>
  <c r="AI227" i="52" s="1"/>
  <c r="AH189" i="52"/>
  <c r="AI189" i="52" s="1"/>
  <c r="AH228" i="52"/>
  <c r="AI228" i="52" s="1"/>
  <c r="AH238" i="52"/>
  <c r="AH229" i="52"/>
  <c r="AI229" i="52" s="1"/>
  <c r="AH206" i="52"/>
  <c r="AI206" i="52" s="1"/>
  <c r="AH190" i="52"/>
  <c r="AI190" i="52" s="1"/>
  <c r="AH207" i="52"/>
  <c r="AH208" i="52"/>
  <c r="AI208" i="52" s="1"/>
  <c r="AH209" i="52"/>
  <c r="AI209" i="52" s="1"/>
  <c r="AH210" i="52"/>
  <c r="AI210" i="52" s="1"/>
  <c r="AH211" i="52"/>
  <c r="AH212" i="52"/>
  <c r="AI212" i="52" s="1"/>
  <c r="AH214" i="52"/>
  <c r="AI214" i="52" s="1"/>
  <c r="AH215" i="52"/>
  <c r="AI215" i="52" s="1"/>
  <c r="AH191" i="52"/>
  <c r="AH192" i="52"/>
  <c r="AI192" i="52" s="1"/>
  <c r="AH193" i="52"/>
  <c r="AI193" i="52" s="1"/>
  <c r="AH194" i="52"/>
  <c r="AI194" i="52" s="1"/>
  <c r="AH230" i="52"/>
  <c r="AH157" i="52"/>
  <c r="R14" i="58"/>
  <c r="R7" i="58"/>
  <c r="R6" i="58"/>
  <c r="R5" i="58"/>
  <c r="R4" i="58"/>
  <c r="AI26" i="52"/>
  <c r="AI239" i="52"/>
  <c r="AI4" i="52"/>
  <c r="AI5" i="52"/>
  <c r="AI63" i="52"/>
  <c r="AI67" i="52"/>
  <c r="AI68" i="52"/>
  <c r="AI71" i="52"/>
  <c r="AI75" i="52"/>
  <c r="AI79" i="52"/>
  <c r="AI83" i="52"/>
  <c r="AI87" i="52"/>
  <c r="AI29" i="52"/>
  <c r="AI33" i="52"/>
  <c r="AI13" i="52"/>
  <c r="AI15" i="52"/>
  <c r="AI18" i="52"/>
  <c r="AI95" i="52"/>
  <c r="AI99" i="52"/>
  <c r="AI103" i="52"/>
  <c r="AI37" i="52"/>
  <c r="AI108" i="52"/>
  <c r="AI156" i="52"/>
  <c r="AI113" i="52"/>
  <c r="AI116" i="52"/>
  <c r="AI119" i="52"/>
  <c r="AI166" i="52"/>
  <c r="AI122" i="52"/>
  <c r="AI125" i="52"/>
  <c r="AI129" i="52"/>
  <c r="AI22" i="52"/>
  <c r="AI133" i="52"/>
  <c r="AI55" i="52"/>
  <c r="AI138" i="52"/>
  <c r="AI142" i="52"/>
  <c r="AI145" i="52"/>
  <c r="AI146" i="52"/>
  <c r="AI149" i="52"/>
  <c r="AI57" i="52"/>
  <c r="AI58" i="52"/>
  <c r="AI40" i="52"/>
  <c r="AI169" i="52"/>
  <c r="AI45" i="52"/>
  <c r="AI49" i="52"/>
  <c r="AI174" i="52"/>
  <c r="AI175" i="52"/>
  <c r="AI179" i="52"/>
  <c r="AI183" i="52"/>
  <c r="AI25" i="52"/>
  <c r="AI195" i="52"/>
  <c r="AI236" i="52"/>
  <c r="AI205" i="52"/>
  <c r="AI199" i="52"/>
  <c r="AI203" i="52"/>
  <c r="AI187" i="52"/>
  <c r="AI233" i="52"/>
  <c r="AI224" i="52"/>
  <c r="AI200" i="52"/>
  <c r="AI238" i="52"/>
  <c r="AI207" i="52"/>
  <c r="AI211" i="52"/>
  <c r="AI191" i="52"/>
  <c r="AI230" i="52"/>
  <c r="AH240" i="52" l="1"/>
  <c r="AI157" i="52"/>
  <c r="W240" i="52" l="1"/>
  <c r="Q240" i="52"/>
  <c r="W4" i="58"/>
  <c r="C29" i="58"/>
  <c r="H14" i="58" s="1"/>
  <c r="S4" i="58" l="1"/>
  <c r="T4" i="58" s="1"/>
  <c r="B5" i="60"/>
  <c r="T14" i="58" l="1"/>
  <c r="Q14" i="58"/>
  <c r="P14" i="58"/>
  <c r="O14" i="58"/>
  <c r="N14" i="58"/>
  <c r="M14" i="58"/>
  <c r="L14" i="58"/>
  <c r="K14" i="58"/>
  <c r="L29" i="58"/>
  <c r="M29" i="58"/>
  <c r="N29" i="58"/>
  <c r="O29" i="58"/>
  <c r="P29" i="58"/>
  <c r="Q29" i="58"/>
  <c r="R29" i="58"/>
  <c r="S29" i="58"/>
  <c r="W29" i="58"/>
  <c r="X29" i="58"/>
  <c r="Y29" i="58"/>
  <c r="K29" i="58"/>
  <c r="D29" i="58"/>
  <c r="B29" i="58"/>
  <c r="R13" i="58"/>
  <c r="S13" i="58" s="1"/>
  <c r="T13" i="58" s="1"/>
  <c r="R12" i="58"/>
  <c r="S12" i="58" s="1"/>
  <c r="T12" i="58" s="1"/>
  <c r="R11" i="58"/>
  <c r="S11" i="58" s="1"/>
  <c r="T11" i="58" s="1"/>
  <c r="S10" i="58"/>
  <c r="T10" i="58" s="1"/>
  <c r="R10" i="58"/>
  <c r="W10" i="58"/>
  <c r="X10" i="58" s="1"/>
  <c r="Y10" i="58" s="1"/>
  <c r="R9" i="58"/>
  <c r="S9" i="58" s="1"/>
  <c r="T9" i="58" s="1"/>
  <c r="R8" i="58"/>
  <c r="S8" i="58" s="1"/>
  <c r="T8" i="58" s="1"/>
  <c r="S7" i="58"/>
  <c r="T7" i="58" s="1"/>
  <c r="S6" i="58"/>
  <c r="T6" i="58" s="1"/>
  <c r="S5" i="58"/>
  <c r="T5" i="58" s="1"/>
  <c r="S14" i="58" l="1"/>
  <c r="W6" i="58"/>
  <c r="X6" i="58" s="1"/>
  <c r="Y6" i="58" s="1"/>
  <c r="E14" i="58"/>
  <c r="B14" i="58"/>
  <c r="D14" i="58"/>
  <c r="W13" i="58"/>
  <c r="X13" i="58" s="1"/>
  <c r="Y13" i="58" s="1"/>
  <c r="W9" i="58"/>
  <c r="X9" i="58" s="1"/>
  <c r="Y9" i="58" s="1"/>
  <c r="W12" i="58"/>
  <c r="X12" i="58" s="1"/>
  <c r="Y12" i="58" s="1"/>
  <c r="W8" i="58"/>
  <c r="X8" i="58" s="1"/>
  <c r="Y8" i="58" s="1"/>
  <c r="W5" i="58"/>
  <c r="X5" i="58" s="1"/>
  <c r="Y5" i="58" s="1"/>
  <c r="W7" i="58"/>
  <c r="X7" i="58" s="1"/>
  <c r="Y7" i="58" s="1"/>
  <c r="W11" i="58"/>
  <c r="X11" i="58" s="1"/>
  <c r="Y11" i="58" s="1"/>
  <c r="C14" i="58"/>
  <c r="F14" i="58" l="1"/>
  <c r="W14" i="58"/>
  <c r="X4" i="58" l="1"/>
  <c r="X14" i="58" s="1"/>
  <c r="G14" i="58"/>
  <c r="Y4" i="58" l="1"/>
  <c r="Y14" i="58"/>
  <c r="S243" i="1" l="1"/>
  <c r="P241" i="1"/>
  <c r="P181" i="1"/>
  <c r="P180" i="1"/>
  <c r="P179" i="1"/>
  <c r="P178" i="1"/>
  <c r="P177" i="1"/>
  <c r="P176" i="1"/>
  <c r="P175" i="1"/>
  <c r="P174" i="1"/>
  <c r="P172" i="1"/>
  <c r="L42" i="52"/>
  <c r="M137" i="54" l="1"/>
  <c r="J137" i="54"/>
  <c r="M81" i="54"/>
  <c r="J81" i="54"/>
  <c r="M79" i="54"/>
  <c r="J79" i="54"/>
  <c r="M67" i="54"/>
  <c r="M138" i="54" s="1"/>
  <c r="J67" i="54"/>
  <c r="J138" i="54" s="1"/>
  <c r="V327" i="46" l="1"/>
  <c r="Q327" i="46"/>
  <c r="O327" i="46"/>
  <c r="V326" i="46"/>
  <c r="Q326" i="46"/>
  <c r="O326" i="46"/>
  <c r="V325" i="46"/>
  <c r="Q325" i="46"/>
  <c r="O325" i="46"/>
  <c r="V324" i="46"/>
  <c r="Q324" i="46"/>
  <c r="O324" i="46"/>
  <c r="V323" i="46"/>
  <c r="Q323" i="46"/>
  <c r="O323" i="46"/>
  <c r="V322" i="46"/>
  <c r="Q322" i="46"/>
  <c r="O322" i="46"/>
  <c r="V321" i="46"/>
  <c r="Q321" i="46"/>
  <c r="O321" i="46"/>
  <c r="V320" i="46"/>
  <c r="Q320" i="46"/>
  <c r="O320" i="46"/>
  <c r="V319" i="46"/>
  <c r="Q319" i="46"/>
  <c r="O319" i="46"/>
  <c r="V318" i="46"/>
  <c r="Q318" i="46"/>
  <c r="O318" i="46"/>
  <c r="V317" i="46"/>
  <c r="Q317" i="46"/>
  <c r="O317" i="46"/>
  <c r="V316" i="46"/>
  <c r="Q316" i="46"/>
  <c r="O316" i="46"/>
  <c r="V315" i="46"/>
  <c r="Q315" i="46"/>
  <c r="O315" i="46"/>
  <c r="V314" i="46"/>
  <c r="Q314" i="46"/>
  <c r="O314" i="46"/>
  <c r="V313" i="46"/>
  <c r="Q313" i="46"/>
  <c r="O313" i="46"/>
  <c r="V312" i="46"/>
  <c r="Q312" i="46"/>
  <c r="O312" i="46"/>
  <c r="V311" i="46"/>
  <c r="Q311" i="46"/>
  <c r="O311" i="46"/>
  <c r="V310" i="46"/>
  <c r="Q310" i="46"/>
  <c r="O310" i="46"/>
  <c r="V309" i="46"/>
  <c r="Q309" i="46"/>
  <c r="O309" i="46"/>
  <c r="V308" i="46"/>
  <c r="Q308" i="46"/>
  <c r="O308" i="46"/>
  <c r="V307" i="46"/>
  <c r="Q307" i="46"/>
  <c r="O307" i="46"/>
  <c r="V306" i="46"/>
  <c r="U306" i="46"/>
  <c r="S306" i="46"/>
  <c r="Q306" i="46"/>
  <c r="O306" i="46"/>
  <c r="V305" i="46"/>
  <c r="Q305" i="46"/>
  <c r="O305" i="46"/>
  <c r="V304" i="46"/>
  <c r="Q304" i="46"/>
  <c r="O304" i="46"/>
  <c r="V303" i="46"/>
  <c r="Q303" i="46"/>
  <c r="O303" i="46"/>
  <c r="V302" i="46"/>
  <c r="Q302" i="46"/>
  <c r="O302" i="46"/>
  <c r="V301" i="46"/>
  <c r="Q301" i="46"/>
  <c r="O301" i="46"/>
  <c r="V300" i="46"/>
  <c r="Q300" i="46"/>
  <c r="O300" i="46"/>
  <c r="V299" i="46"/>
  <c r="Q299" i="46"/>
  <c r="O299" i="46"/>
  <c r="V298" i="46"/>
  <c r="Q298" i="46"/>
  <c r="O298" i="46"/>
  <c r="V297" i="46"/>
  <c r="Q297" i="46"/>
  <c r="O297" i="46"/>
  <c r="V296" i="46"/>
  <c r="Q296" i="46"/>
  <c r="O296" i="46"/>
  <c r="V295" i="46"/>
  <c r="Q295" i="46"/>
  <c r="O295" i="46"/>
  <c r="V294" i="46"/>
  <c r="Q294" i="46"/>
  <c r="O294" i="46"/>
  <c r="V293" i="46"/>
  <c r="Q293" i="46"/>
  <c r="O293" i="46"/>
  <c r="V292" i="46"/>
  <c r="Q292" i="46"/>
  <c r="O292" i="46"/>
  <c r="V291" i="46"/>
  <c r="Q291" i="46"/>
  <c r="O291" i="46"/>
  <c r="V290" i="46"/>
  <c r="Q290" i="46"/>
  <c r="O290" i="46"/>
  <c r="V289" i="46"/>
  <c r="Q289" i="46"/>
  <c r="O289" i="46"/>
  <c r="V288" i="46"/>
  <c r="Q288" i="46"/>
  <c r="O288" i="46"/>
  <c r="V287" i="46"/>
  <c r="Q287" i="46"/>
  <c r="O287" i="46"/>
  <c r="V286" i="46"/>
  <c r="Q286" i="46"/>
  <c r="O286" i="46"/>
  <c r="V285" i="46"/>
  <c r="Q285" i="46"/>
  <c r="O285" i="46"/>
  <c r="V284" i="46"/>
  <c r="Q284" i="46"/>
  <c r="O284" i="46"/>
  <c r="V283" i="46"/>
  <c r="Q283" i="46"/>
  <c r="O283" i="46"/>
  <c r="V282" i="46"/>
  <c r="Q282" i="46"/>
  <c r="O282" i="46"/>
  <c r="V281" i="46"/>
  <c r="Q281" i="46"/>
  <c r="O281" i="46"/>
  <c r="V280" i="46"/>
  <c r="Q280" i="46"/>
  <c r="O280" i="46"/>
  <c r="V279" i="46"/>
  <c r="Q279" i="46"/>
  <c r="O279" i="46"/>
  <c r="V278" i="46"/>
  <c r="Q278" i="46"/>
  <c r="V277" i="46"/>
  <c r="Q277" i="46"/>
  <c r="V276" i="46"/>
  <c r="Q276" i="46"/>
  <c r="V275" i="46"/>
  <c r="Q275" i="46"/>
  <c r="V274" i="46"/>
  <c r="Q274" i="46"/>
  <c r="O274" i="46"/>
  <c r="V273" i="46"/>
  <c r="Q273" i="46"/>
  <c r="O273" i="46"/>
  <c r="V272" i="46"/>
  <c r="Q272" i="46"/>
  <c r="O272" i="46"/>
  <c r="V268" i="46"/>
  <c r="Q268" i="46"/>
  <c r="O268" i="46"/>
  <c r="V266" i="46"/>
  <c r="Q266" i="46"/>
  <c r="O266" i="46"/>
  <c r="V264" i="46"/>
  <c r="Q264" i="46"/>
  <c r="O264" i="46"/>
  <c r="V263" i="46"/>
  <c r="Q263" i="46"/>
  <c r="O263" i="46"/>
  <c r="V261" i="46"/>
  <c r="Q261" i="46"/>
  <c r="O261" i="46"/>
  <c r="V259" i="46"/>
  <c r="Q259" i="46"/>
  <c r="O259" i="46"/>
  <c r="V258" i="46"/>
  <c r="Q258" i="46"/>
  <c r="O258" i="46"/>
  <c r="V257" i="46"/>
  <c r="Q257" i="46"/>
  <c r="O257" i="46"/>
  <c r="V256" i="46"/>
  <c r="Q256" i="46"/>
  <c r="O256" i="46"/>
  <c r="V255" i="46"/>
  <c r="Q255" i="46"/>
  <c r="O255" i="46"/>
  <c r="V254" i="46"/>
  <c r="Q254" i="46"/>
  <c r="O254" i="46"/>
  <c r="V253" i="46"/>
  <c r="Q253" i="46"/>
  <c r="O253" i="46"/>
  <c r="V252" i="46"/>
  <c r="Q252" i="46"/>
  <c r="O252" i="46"/>
  <c r="V251" i="46"/>
  <c r="Q251" i="46"/>
  <c r="O251" i="46"/>
  <c r="V249" i="46"/>
  <c r="Q249" i="46"/>
  <c r="O249" i="46"/>
  <c r="V248" i="46"/>
  <c r="Q248" i="46"/>
  <c r="O248" i="46"/>
  <c r="V246" i="46"/>
  <c r="Q246" i="46"/>
  <c r="O246" i="46"/>
  <c r="V245" i="46"/>
  <c r="Q245" i="46"/>
  <c r="O245" i="46"/>
  <c r="V244" i="46"/>
  <c r="Q244" i="46"/>
  <c r="O244" i="46"/>
  <c r="V242" i="46"/>
  <c r="Q242" i="46"/>
  <c r="O242" i="46"/>
  <c r="V241" i="46"/>
  <c r="Q241" i="46"/>
  <c r="O241" i="46"/>
  <c r="V239" i="46"/>
  <c r="Q239" i="46"/>
  <c r="O239" i="46"/>
  <c r="V237" i="46"/>
  <c r="Q237" i="46"/>
  <c r="O237" i="46"/>
  <c r="V236" i="46"/>
  <c r="Q236" i="46"/>
  <c r="O236" i="46"/>
  <c r="V235" i="46"/>
  <c r="Q235" i="46"/>
  <c r="O235" i="46"/>
  <c r="V234" i="46"/>
  <c r="Q234" i="46"/>
  <c r="O234" i="46"/>
  <c r="V233" i="46"/>
  <c r="Q233" i="46"/>
  <c r="O233" i="46"/>
  <c r="V232" i="46"/>
  <c r="Q232" i="46"/>
  <c r="O232" i="46"/>
  <c r="V231" i="46"/>
  <c r="Q231" i="46"/>
  <c r="O231" i="46"/>
  <c r="V230" i="46"/>
  <c r="Q230" i="46"/>
  <c r="O230" i="46"/>
  <c r="V228" i="46"/>
  <c r="Q228" i="46"/>
  <c r="O228" i="46"/>
  <c r="V227" i="46"/>
  <c r="Q227" i="46"/>
  <c r="O227" i="46"/>
  <c r="V225" i="46"/>
  <c r="Q225" i="46"/>
  <c r="O225" i="46"/>
  <c r="V224" i="46"/>
  <c r="Q224" i="46"/>
  <c r="O224" i="46"/>
  <c r="V222" i="46"/>
  <c r="Q222" i="46"/>
  <c r="O222" i="46"/>
  <c r="V220" i="46"/>
  <c r="Q220" i="46"/>
  <c r="O220" i="46"/>
  <c r="V218" i="46"/>
  <c r="Q218" i="46"/>
  <c r="O218" i="46"/>
  <c r="V217" i="46"/>
  <c r="Q217" i="46"/>
  <c r="O217" i="46"/>
  <c r="V216" i="46"/>
  <c r="Q216" i="46"/>
  <c r="O216" i="46"/>
  <c r="V214" i="46"/>
  <c r="Q214" i="46"/>
  <c r="O214" i="46"/>
  <c r="V212" i="46"/>
  <c r="Q212" i="46"/>
  <c r="O212" i="46"/>
  <c r="V211" i="46"/>
  <c r="Q211" i="46"/>
  <c r="O211" i="46"/>
  <c r="V209" i="46"/>
  <c r="Q209" i="46"/>
  <c r="O209" i="46"/>
  <c r="V208" i="46"/>
  <c r="Q208" i="46"/>
  <c r="O208" i="46"/>
  <c r="V206" i="46"/>
  <c r="Q206" i="46"/>
  <c r="O206" i="46"/>
  <c r="V204" i="46"/>
  <c r="Q204" i="46"/>
  <c r="O204" i="46"/>
  <c r="V202" i="46"/>
  <c r="Q202" i="46"/>
  <c r="O202" i="46"/>
  <c r="V201" i="46"/>
  <c r="Q201" i="46"/>
  <c r="O201" i="46"/>
  <c r="V200" i="46"/>
  <c r="Q200" i="46"/>
  <c r="O200" i="46"/>
  <c r="V198" i="46"/>
  <c r="Q198" i="46"/>
  <c r="O198" i="46"/>
  <c r="V197" i="46"/>
  <c r="Q197" i="46"/>
  <c r="O197" i="46"/>
  <c r="V196" i="46"/>
  <c r="Q196" i="46"/>
  <c r="O196" i="46"/>
  <c r="V195" i="46"/>
  <c r="Q195" i="46"/>
  <c r="O195" i="46"/>
  <c r="V193" i="46"/>
  <c r="Q193" i="46"/>
  <c r="O193" i="46"/>
  <c r="V191" i="46"/>
  <c r="Q191" i="46"/>
  <c r="O191" i="46"/>
  <c r="V190" i="46"/>
  <c r="Q190" i="46"/>
  <c r="O190" i="46"/>
  <c r="V189" i="46"/>
  <c r="Q189" i="46"/>
  <c r="O189" i="46"/>
  <c r="V188" i="46"/>
  <c r="Q188" i="46"/>
  <c r="O188" i="46"/>
  <c r="V187" i="46"/>
  <c r="Q187" i="46"/>
  <c r="O187" i="46"/>
  <c r="V186" i="46"/>
  <c r="Q186" i="46"/>
  <c r="O186" i="46"/>
  <c r="V184" i="46"/>
  <c r="Q184" i="46"/>
  <c r="O184" i="46"/>
  <c r="V182" i="46"/>
  <c r="Q182" i="46"/>
  <c r="O182" i="46"/>
  <c r="V181" i="46"/>
  <c r="Q181" i="46"/>
  <c r="O181" i="46"/>
  <c r="V180" i="46"/>
  <c r="Q180" i="46"/>
  <c r="O180" i="46"/>
  <c r="V179" i="46"/>
  <c r="Q179" i="46"/>
  <c r="O179" i="46"/>
  <c r="V177" i="46"/>
  <c r="Q177" i="46"/>
  <c r="O177" i="46"/>
  <c r="V176" i="46"/>
  <c r="Q176" i="46"/>
  <c r="O176" i="46"/>
  <c r="V175" i="46"/>
  <c r="Q175" i="46"/>
  <c r="O175" i="46"/>
  <c r="V174" i="46"/>
  <c r="Q174" i="46"/>
  <c r="O174" i="46"/>
  <c r="V172" i="46"/>
  <c r="Q172" i="46"/>
  <c r="O172" i="46"/>
  <c r="V170" i="46"/>
  <c r="Q170" i="46"/>
  <c r="O170" i="46"/>
  <c r="V169" i="46"/>
  <c r="Q169" i="46"/>
  <c r="O169" i="46"/>
  <c r="V167" i="46"/>
  <c r="Q167" i="46"/>
  <c r="O167" i="46"/>
  <c r="V165" i="46"/>
  <c r="Q165" i="46"/>
  <c r="O165" i="46"/>
  <c r="V164" i="46"/>
  <c r="Q164" i="46"/>
  <c r="O164" i="46"/>
  <c r="V163" i="46"/>
  <c r="Q163" i="46"/>
  <c r="O163" i="46"/>
  <c r="V162" i="46"/>
  <c r="Q162" i="46"/>
  <c r="O162" i="46"/>
  <c r="V161" i="46"/>
  <c r="Q161" i="46"/>
  <c r="O161" i="46"/>
  <c r="V159" i="46"/>
  <c r="Q159" i="46"/>
  <c r="O159" i="46"/>
  <c r="V157" i="46"/>
  <c r="Q157" i="46"/>
  <c r="O157" i="46"/>
  <c r="V155" i="46"/>
  <c r="Q155" i="46"/>
  <c r="O155" i="46"/>
  <c r="V153" i="46"/>
  <c r="Q153" i="46"/>
  <c r="O153" i="46"/>
  <c r="V151" i="46"/>
  <c r="Q151" i="46"/>
  <c r="O151" i="46"/>
  <c r="V149" i="46"/>
  <c r="Q149" i="46"/>
  <c r="O149" i="46"/>
  <c r="V147" i="46"/>
  <c r="Q147" i="46"/>
  <c r="O147" i="46"/>
  <c r="V146" i="46"/>
  <c r="Q146" i="46"/>
  <c r="O146" i="46"/>
  <c r="V144" i="46"/>
  <c r="Q144" i="46"/>
  <c r="O144" i="46"/>
  <c r="V143" i="46"/>
  <c r="Q143" i="46"/>
  <c r="O143" i="46"/>
  <c r="V142" i="46"/>
  <c r="Q142" i="46"/>
  <c r="O142" i="46"/>
  <c r="V141" i="46"/>
  <c r="Q141" i="46"/>
  <c r="O141" i="46"/>
  <c r="V140" i="46"/>
  <c r="Q140" i="46"/>
  <c r="O140" i="46"/>
  <c r="V138" i="46"/>
  <c r="Q138" i="46"/>
  <c r="O138" i="46"/>
  <c r="V137" i="46"/>
  <c r="Q137" i="46"/>
  <c r="O137" i="46"/>
  <c r="V136" i="46"/>
  <c r="Q136" i="46"/>
  <c r="O136" i="46"/>
  <c r="V134" i="46"/>
  <c r="Q134" i="46"/>
  <c r="O134" i="46"/>
  <c r="V132" i="46"/>
  <c r="Q132" i="46"/>
  <c r="O132" i="46"/>
  <c r="V131" i="46"/>
  <c r="Q131" i="46"/>
  <c r="O131" i="46"/>
  <c r="V129" i="46"/>
  <c r="Q129" i="46"/>
  <c r="O129" i="46"/>
  <c r="V127" i="46"/>
  <c r="Q127" i="46"/>
  <c r="O127" i="46"/>
  <c r="V126" i="46"/>
  <c r="Q126" i="46"/>
  <c r="O126" i="46"/>
  <c r="V125" i="46"/>
  <c r="Q125" i="46"/>
  <c r="O125" i="46"/>
  <c r="V124" i="46"/>
  <c r="Q124" i="46"/>
  <c r="O124" i="46"/>
  <c r="V123" i="46"/>
  <c r="Q123" i="46"/>
  <c r="O123" i="46"/>
  <c r="V121" i="46"/>
  <c r="Q121" i="46"/>
  <c r="O121" i="46"/>
  <c r="V119" i="46"/>
  <c r="Q119" i="46"/>
  <c r="O119" i="46"/>
  <c r="V117" i="46"/>
  <c r="Q117" i="46"/>
  <c r="O117" i="46"/>
  <c r="V115" i="46"/>
  <c r="Q115" i="46"/>
  <c r="O115" i="46"/>
  <c r="V113" i="46"/>
  <c r="Q113" i="46"/>
  <c r="O113" i="46"/>
  <c r="V112" i="46"/>
  <c r="Q112" i="46"/>
  <c r="O112" i="46"/>
  <c r="V110" i="46"/>
  <c r="Q110" i="46"/>
  <c r="O110" i="46"/>
  <c r="V108" i="46"/>
  <c r="Q108" i="46"/>
  <c r="O108" i="46"/>
  <c r="V106" i="46"/>
  <c r="Q106" i="46"/>
  <c r="O106" i="46"/>
  <c r="V104" i="46"/>
  <c r="Q104" i="46"/>
  <c r="O104" i="46"/>
  <c r="V102" i="46"/>
  <c r="Q102" i="46"/>
  <c r="O102" i="46"/>
  <c r="V100" i="46"/>
  <c r="Q100" i="46"/>
  <c r="O100" i="46"/>
  <c r="V98" i="46"/>
  <c r="Q98" i="46"/>
  <c r="O98" i="46"/>
  <c r="V96" i="46"/>
  <c r="Q96" i="46"/>
  <c r="O96" i="46"/>
  <c r="V95" i="46"/>
  <c r="Q95" i="46"/>
  <c r="O95" i="46"/>
  <c r="V94" i="46"/>
  <c r="Q94" i="46"/>
  <c r="O94" i="46"/>
  <c r="V93" i="46"/>
  <c r="Q93" i="46"/>
  <c r="O93" i="46"/>
  <c r="V92" i="46"/>
  <c r="Q92" i="46"/>
  <c r="O92" i="46"/>
  <c r="V91" i="46"/>
  <c r="Q91" i="46"/>
  <c r="O91" i="46"/>
  <c r="V90" i="46"/>
  <c r="Q90" i="46"/>
  <c r="O90" i="46"/>
  <c r="V88" i="46"/>
  <c r="Q88" i="46"/>
  <c r="O88" i="46"/>
  <c r="V87" i="46"/>
  <c r="Q87" i="46"/>
  <c r="O87" i="46"/>
  <c r="V86" i="46"/>
  <c r="Q86" i="46"/>
  <c r="O86" i="46"/>
  <c r="V84" i="46"/>
  <c r="Q84" i="46"/>
  <c r="O84" i="46"/>
  <c r="V83" i="46"/>
  <c r="Q83" i="46"/>
  <c r="O83" i="46"/>
  <c r="V81" i="46"/>
  <c r="Q81" i="46"/>
  <c r="O81" i="46"/>
  <c r="V79" i="46"/>
  <c r="Q79" i="46"/>
  <c r="O79" i="46"/>
  <c r="V78" i="46"/>
  <c r="Q78" i="46"/>
  <c r="O78" i="46"/>
  <c r="V77" i="46"/>
  <c r="Q77" i="46"/>
  <c r="O77" i="46"/>
  <c r="V76" i="46"/>
  <c r="Q76" i="46"/>
  <c r="O76" i="46"/>
  <c r="V75" i="46"/>
  <c r="Q75" i="46"/>
  <c r="O75" i="46"/>
  <c r="V74" i="46"/>
  <c r="Q74" i="46"/>
  <c r="O74" i="46"/>
  <c r="V73" i="46"/>
  <c r="Q73" i="46"/>
  <c r="O73" i="46"/>
  <c r="V71" i="46"/>
  <c r="Q71" i="46"/>
  <c r="O71" i="46"/>
  <c r="V70" i="46"/>
  <c r="Q70" i="46"/>
  <c r="O70" i="46"/>
  <c r="V69" i="46"/>
  <c r="Q69" i="46"/>
  <c r="O69" i="46"/>
  <c r="V68" i="46"/>
  <c r="Q68" i="46"/>
  <c r="O68" i="46"/>
  <c r="V67" i="46"/>
  <c r="Q67" i="46"/>
  <c r="O67" i="46"/>
  <c r="V66" i="46"/>
  <c r="Q66" i="46"/>
  <c r="O66" i="46"/>
  <c r="V65" i="46"/>
  <c r="Q65" i="46"/>
  <c r="O65" i="46"/>
  <c r="V64" i="46"/>
  <c r="Q64" i="46"/>
  <c r="O64" i="46"/>
  <c r="V62" i="46"/>
  <c r="Q62" i="46"/>
  <c r="O62" i="46"/>
  <c r="V60" i="46"/>
  <c r="Q60" i="46"/>
  <c r="O60" i="46"/>
  <c r="V59" i="46"/>
  <c r="Q59" i="46"/>
  <c r="O59" i="46"/>
  <c r="V57" i="46"/>
  <c r="Q57" i="46"/>
  <c r="O57" i="46"/>
  <c r="V56" i="46"/>
  <c r="Q56" i="46"/>
  <c r="O56" i="46"/>
  <c r="V55" i="46"/>
  <c r="Q55" i="46"/>
  <c r="O55" i="46"/>
  <c r="V54" i="46"/>
  <c r="Q54" i="46"/>
  <c r="O54" i="46"/>
  <c r="V52" i="46"/>
  <c r="Q52" i="46"/>
  <c r="O52" i="46"/>
  <c r="V51" i="46"/>
  <c r="Q51" i="46"/>
  <c r="O51" i="46"/>
  <c r="V50" i="46"/>
  <c r="Q50" i="46"/>
  <c r="O50" i="46"/>
  <c r="V49" i="46"/>
  <c r="Q49" i="46"/>
  <c r="O49" i="46"/>
  <c r="V48" i="46"/>
  <c r="Q48" i="46"/>
  <c r="O48" i="46"/>
  <c r="V47" i="46"/>
  <c r="Q47" i="46"/>
  <c r="O47" i="46"/>
  <c r="V46" i="46"/>
  <c r="Q46" i="46"/>
  <c r="O46" i="46"/>
  <c r="V44" i="46"/>
  <c r="Q44" i="46"/>
  <c r="O44" i="46"/>
  <c r="V43" i="46"/>
  <c r="Q43" i="46"/>
  <c r="O43" i="46"/>
  <c r="V42" i="46"/>
  <c r="Q42" i="46"/>
  <c r="O42" i="46"/>
  <c r="V41" i="46"/>
  <c r="Q41" i="46"/>
  <c r="O41" i="46"/>
  <c r="V40" i="46"/>
  <c r="Q40" i="46"/>
  <c r="O40" i="46"/>
  <c r="V38" i="46"/>
  <c r="Q38" i="46"/>
  <c r="O38" i="46"/>
  <c r="V36" i="46"/>
  <c r="Q36" i="46"/>
  <c r="O36" i="46"/>
  <c r="V35" i="46"/>
  <c r="Q35" i="46"/>
  <c r="O35" i="46"/>
  <c r="V33" i="46"/>
  <c r="Q33" i="46"/>
  <c r="O33" i="46"/>
  <c r="V32" i="46"/>
  <c r="Q32" i="46"/>
  <c r="O32" i="46"/>
  <c r="V31" i="46"/>
  <c r="Q31" i="46"/>
  <c r="O31" i="46"/>
  <c r="V29" i="46"/>
  <c r="Q29" i="46"/>
  <c r="O29" i="46"/>
  <c r="V27" i="46"/>
  <c r="Q27" i="46"/>
  <c r="O27" i="46"/>
  <c r="V25" i="46"/>
  <c r="Q25" i="46"/>
  <c r="O25" i="46"/>
  <c r="V23" i="46"/>
  <c r="Q23" i="46"/>
  <c r="O23" i="46"/>
  <c r="V21" i="46"/>
  <c r="Q21" i="46"/>
  <c r="O21" i="46"/>
  <c r="V19" i="46"/>
  <c r="Q19" i="46"/>
  <c r="O19" i="46"/>
  <c r="V17" i="46"/>
  <c r="Q17" i="46"/>
  <c r="O17" i="46"/>
  <c r="V16" i="46"/>
  <c r="Q16" i="46"/>
  <c r="O16" i="46"/>
  <c r="V15" i="46"/>
  <c r="Q15" i="46"/>
  <c r="O15" i="46"/>
  <c r="V13" i="46"/>
  <c r="Q13" i="46"/>
  <c r="O13" i="46"/>
  <c r="V11" i="46"/>
  <c r="Q11" i="46"/>
  <c r="O11" i="46"/>
  <c r="V9" i="46"/>
  <c r="Q9" i="46"/>
  <c r="O9" i="46"/>
  <c r="X7" i="46"/>
  <c r="W7" i="46"/>
  <c r="V7" i="46"/>
  <c r="Q7" i="46"/>
  <c r="O7" i="46"/>
  <c r="V5" i="46"/>
  <c r="Q5" i="46"/>
  <c r="O5" i="46"/>
  <c r="V4" i="46"/>
  <c r="Q4" i="46"/>
  <c r="O4" i="46"/>
  <c r="V2" i="46"/>
  <c r="Q2" i="46"/>
  <c r="O2" i="46"/>
  <c r="AJ244" i="1"/>
  <c r="AC240" i="1"/>
  <c r="P240" i="1"/>
  <c r="N240" i="1"/>
  <c r="S240" i="1" s="1"/>
  <c r="L240" i="1"/>
  <c r="AC239" i="1"/>
  <c r="P239" i="1"/>
  <c r="S239" i="1" s="1"/>
  <c r="N239" i="1"/>
  <c r="L239" i="1"/>
  <c r="AC238" i="1"/>
  <c r="S238" i="1"/>
  <c r="P238" i="1"/>
  <c r="N238" i="1"/>
  <c r="L238" i="1"/>
  <c r="AJ237" i="1"/>
  <c r="AC237" i="1"/>
  <c r="P237" i="1"/>
  <c r="N237" i="1"/>
  <c r="L237" i="1"/>
  <c r="S237" i="1" s="1"/>
  <c r="AC236" i="1"/>
  <c r="P236" i="1"/>
  <c r="N236" i="1"/>
  <c r="L236" i="1"/>
  <c r="S236" i="1" s="1"/>
  <c r="AC235" i="1"/>
  <c r="P235" i="1"/>
  <c r="N235" i="1"/>
  <c r="L235" i="1"/>
  <c r="S235" i="1" s="1"/>
  <c r="AC234" i="1"/>
  <c r="P234" i="1"/>
  <c r="N234" i="1"/>
  <c r="L234" i="1"/>
  <c r="AC233" i="1"/>
  <c r="S233" i="1"/>
  <c r="P233" i="1"/>
  <c r="N233" i="1"/>
  <c r="L233" i="1"/>
  <c r="AC232" i="1"/>
  <c r="S232" i="1"/>
  <c r="P232" i="1"/>
  <c r="N232" i="1"/>
  <c r="L232" i="1"/>
  <c r="AC231" i="1"/>
  <c r="S231" i="1"/>
  <c r="P231" i="1"/>
  <c r="N231" i="1"/>
  <c r="L231" i="1"/>
  <c r="AC230" i="1"/>
  <c r="P230" i="1"/>
  <c r="N230" i="1"/>
  <c r="L230" i="1"/>
  <c r="S230" i="1" s="1"/>
  <c r="AC229" i="1"/>
  <c r="P229" i="1"/>
  <c r="N229" i="1"/>
  <c r="L229" i="1"/>
  <c r="AC228" i="1"/>
  <c r="P228" i="1"/>
  <c r="N228" i="1"/>
  <c r="L228" i="1"/>
  <c r="AC227" i="1"/>
  <c r="P227" i="1"/>
  <c r="N227" i="1"/>
  <c r="L227" i="1"/>
  <c r="AC226" i="1"/>
  <c r="P226" i="1"/>
  <c r="N226" i="1"/>
  <c r="L226" i="1"/>
  <c r="AC225" i="1"/>
  <c r="S225" i="1"/>
  <c r="P225" i="1"/>
  <c r="N225" i="1"/>
  <c r="L225" i="1"/>
  <c r="AC224" i="1"/>
  <c r="S224" i="1"/>
  <c r="P224" i="1"/>
  <c r="N224" i="1"/>
  <c r="L224" i="1"/>
  <c r="AC223" i="1"/>
  <c r="P223" i="1"/>
  <c r="N223" i="1"/>
  <c r="L223" i="1"/>
  <c r="S223" i="1" s="1"/>
  <c r="AC222" i="1"/>
  <c r="R222" i="1"/>
  <c r="P222" i="1"/>
  <c r="N222" i="1"/>
  <c r="L222" i="1"/>
  <c r="AC221" i="1"/>
  <c r="R221" i="1"/>
  <c r="P221" i="1"/>
  <c r="N221" i="1"/>
  <c r="L221" i="1"/>
  <c r="AJ220" i="1"/>
  <c r="AC220" i="1"/>
  <c r="R220" i="1"/>
  <c r="P220" i="1"/>
  <c r="N220" i="1"/>
  <c r="L220" i="1"/>
  <c r="S220" i="1" s="1"/>
  <c r="AC219" i="1"/>
  <c r="R219" i="1"/>
  <c r="P219" i="1"/>
  <c r="N219" i="1"/>
  <c r="L219" i="1"/>
  <c r="AC218" i="1"/>
  <c r="R218" i="1"/>
  <c r="P218" i="1"/>
  <c r="N218" i="1"/>
  <c r="L218" i="1"/>
  <c r="S218" i="1" s="1"/>
  <c r="AC217" i="1"/>
  <c r="R217" i="1"/>
  <c r="P217" i="1"/>
  <c r="N217" i="1"/>
  <c r="L217" i="1"/>
  <c r="S217" i="1" s="1"/>
  <c r="AC216" i="1"/>
  <c r="R216" i="1"/>
  <c r="P216" i="1"/>
  <c r="N216" i="1"/>
  <c r="L216" i="1"/>
  <c r="AC215" i="1"/>
  <c r="R215" i="1"/>
  <c r="P215" i="1"/>
  <c r="N215" i="1"/>
  <c r="L215" i="1"/>
  <c r="S215" i="1" s="1"/>
  <c r="AC214" i="1"/>
  <c r="R214" i="1"/>
  <c r="P214" i="1"/>
  <c r="N214" i="1"/>
  <c r="L214" i="1"/>
  <c r="AC213" i="1"/>
  <c r="R213" i="1"/>
  <c r="P213" i="1"/>
  <c r="N213" i="1"/>
  <c r="L213" i="1"/>
  <c r="S213" i="1" s="1"/>
  <c r="AJ212" i="1"/>
  <c r="AC212" i="1"/>
  <c r="R212" i="1"/>
  <c r="P212" i="1"/>
  <c r="N212" i="1"/>
  <c r="L212" i="1"/>
  <c r="AC211" i="1"/>
  <c r="R211" i="1"/>
  <c r="P211" i="1"/>
  <c r="N211" i="1"/>
  <c r="L211" i="1"/>
  <c r="S211" i="1" s="1"/>
  <c r="AC210" i="1"/>
  <c r="R210" i="1"/>
  <c r="P210" i="1"/>
  <c r="N210" i="1"/>
  <c r="L210" i="1"/>
  <c r="S210" i="1" s="1"/>
  <c r="AC209" i="1"/>
  <c r="R209" i="1"/>
  <c r="P209" i="1"/>
  <c r="N209" i="1"/>
  <c r="L209" i="1"/>
  <c r="AC208" i="1"/>
  <c r="R208" i="1"/>
  <c r="P208" i="1"/>
  <c r="N208" i="1"/>
  <c r="L208" i="1"/>
  <c r="S208" i="1" s="1"/>
  <c r="AC207" i="1"/>
  <c r="R207" i="1"/>
  <c r="P207" i="1"/>
  <c r="N207" i="1"/>
  <c r="L207" i="1"/>
  <c r="S207" i="1" s="1"/>
  <c r="AC206" i="1"/>
  <c r="R206" i="1"/>
  <c r="P206" i="1"/>
  <c r="N206" i="1"/>
  <c r="L206" i="1"/>
  <c r="S206" i="1" s="1"/>
  <c r="AC205" i="1"/>
  <c r="R205" i="1"/>
  <c r="P205" i="1"/>
  <c r="N205" i="1"/>
  <c r="L205" i="1"/>
  <c r="AJ204" i="1"/>
  <c r="AC204" i="1"/>
  <c r="R204" i="1"/>
  <c r="P204" i="1"/>
  <c r="N204" i="1"/>
  <c r="L204" i="1"/>
  <c r="S204" i="1" s="1"/>
  <c r="AC203" i="1"/>
  <c r="R203" i="1"/>
  <c r="P203" i="1"/>
  <c r="N203" i="1"/>
  <c r="L203" i="1"/>
  <c r="S203" i="1" s="1"/>
  <c r="AC202" i="1"/>
  <c r="R202" i="1"/>
  <c r="P202" i="1"/>
  <c r="N202" i="1"/>
  <c r="L202" i="1"/>
  <c r="S202" i="1" s="1"/>
  <c r="AC201" i="1"/>
  <c r="R201" i="1"/>
  <c r="P201" i="1"/>
  <c r="N201" i="1"/>
  <c r="L201" i="1"/>
  <c r="S201" i="1" s="1"/>
  <c r="AC200" i="1"/>
  <c r="R200" i="1"/>
  <c r="P200" i="1"/>
  <c r="N200" i="1"/>
  <c r="L200" i="1"/>
  <c r="S200" i="1" s="1"/>
  <c r="AC199" i="1"/>
  <c r="R199" i="1"/>
  <c r="P199" i="1"/>
  <c r="N199" i="1"/>
  <c r="L199" i="1"/>
  <c r="S199" i="1" s="1"/>
  <c r="AC198" i="1"/>
  <c r="R198" i="1"/>
  <c r="P198" i="1"/>
  <c r="N198" i="1"/>
  <c r="L198" i="1"/>
  <c r="S198" i="1" s="1"/>
  <c r="AC197" i="1"/>
  <c r="R197" i="1"/>
  <c r="P197" i="1"/>
  <c r="N197" i="1"/>
  <c r="L197" i="1"/>
  <c r="S197" i="1" s="1"/>
  <c r="AC196" i="1"/>
  <c r="R196" i="1"/>
  <c r="P196" i="1"/>
  <c r="N196" i="1"/>
  <c r="L196" i="1"/>
  <c r="AC195" i="1"/>
  <c r="R195" i="1"/>
  <c r="P195" i="1"/>
  <c r="N195" i="1"/>
  <c r="L195" i="1"/>
  <c r="AC194" i="1"/>
  <c r="R194" i="1"/>
  <c r="P194" i="1"/>
  <c r="N194" i="1"/>
  <c r="L194" i="1"/>
  <c r="S194" i="1" s="1"/>
  <c r="AC193" i="1"/>
  <c r="R193" i="1"/>
  <c r="P193" i="1"/>
  <c r="N193" i="1"/>
  <c r="L193" i="1"/>
  <c r="S193" i="1" s="1"/>
  <c r="AC192" i="1"/>
  <c r="R192" i="1"/>
  <c r="P192" i="1"/>
  <c r="N192" i="1"/>
  <c r="L192" i="1"/>
  <c r="S192" i="1" s="1"/>
  <c r="AC191" i="1"/>
  <c r="R191" i="1"/>
  <c r="P191" i="1"/>
  <c r="N191" i="1"/>
  <c r="L191" i="1"/>
  <c r="AC190" i="1"/>
  <c r="R190" i="1"/>
  <c r="P190" i="1"/>
  <c r="N190" i="1"/>
  <c r="L190" i="1"/>
  <c r="AC189" i="1"/>
  <c r="R189" i="1"/>
  <c r="P189" i="1"/>
  <c r="N189" i="1"/>
  <c r="L189" i="1"/>
  <c r="S189" i="1" s="1"/>
  <c r="AC188" i="1"/>
  <c r="R188" i="1"/>
  <c r="P188" i="1"/>
  <c r="N188" i="1"/>
  <c r="L188" i="1"/>
  <c r="AC187" i="1"/>
  <c r="R187" i="1"/>
  <c r="P187" i="1"/>
  <c r="N187" i="1"/>
  <c r="L187" i="1"/>
  <c r="S187" i="1" s="1"/>
  <c r="AC186" i="1"/>
  <c r="R186" i="1"/>
  <c r="P186" i="1"/>
  <c r="N186" i="1"/>
  <c r="L186" i="1"/>
  <c r="AC185" i="1"/>
  <c r="R185" i="1"/>
  <c r="P185" i="1"/>
  <c r="N185" i="1"/>
  <c r="L185" i="1"/>
  <c r="S185" i="1" s="1"/>
  <c r="AC184" i="1"/>
  <c r="R184" i="1"/>
  <c r="P184" i="1"/>
  <c r="N184" i="1"/>
  <c r="L184" i="1"/>
  <c r="S184" i="1" s="1"/>
  <c r="AC183" i="1"/>
  <c r="R183" i="1"/>
  <c r="P183" i="1"/>
  <c r="N183" i="1"/>
  <c r="L183" i="1"/>
  <c r="AC182" i="1"/>
  <c r="R182" i="1"/>
  <c r="P182" i="1"/>
  <c r="N182" i="1"/>
  <c r="L182" i="1"/>
  <c r="S182" i="1" s="1"/>
  <c r="AC181" i="1"/>
  <c r="S181" i="1"/>
  <c r="R181" i="1"/>
  <c r="N181" i="1"/>
  <c r="L181" i="1"/>
  <c r="AC180" i="1"/>
  <c r="R180" i="1"/>
  <c r="N180" i="1"/>
  <c r="L180" i="1"/>
  <c r="S180" i="1" s="1"/>
  <c r="AC179" i="1"/>
  <c r="R179" i="1"/>
  <c r="N179" i="1"/>
  <c r="L179" i="1"/>
  <c r="AC178" i="1"/>
  <c r="R178" i="1"/>
  <c r="N178" i="1"/>
  <c r="L178" i="1"/>
  <c r="S178" i="1" s="1"/>
  <c r="AC177" i="1"/>
  <c r="R177" i="1"/>
  <c r="N177" i="1"/>
  <c r="L177" i="1"/>
  <c r="AC176" i="1"/>
  <c r="R176" i="1"/>
  <c r="N176" i="1"/>
  <c r="L176" i="1"/>
  <c r="AC175" i="1"/>
  <c r="S175" i="1"/>
  <c r="R175" i="1"/>
  <c r="N175" i="1"/>
  <c r="L175" i="1"/>
  <c r="AC174" i="1"/>
  <c r="R174" i="1"/>
  <c r="N174" i="1"/>
  <c r="L174" i="1"/>
  <c r="AC173" i="1"/>
  <c r="R173" i="1"/>
  <c r="N173" i="1"/>
  <c r="L173" i="1"/>
  <c r="AC172" i="1"/>
  <c r="S172" i="1"/>
  <c r="R172" i="1"/>
  <c r="N172" i="1"/>
  <c r="L172" i="1"/>
  <c r="AC171" i="1"/>
  <c r="R171" i="1"/>
  <c r="N171" i="1"/>
  <c r="L171" i="1"/>
  <c r="AC170" i="1"/>
  <c r="R170" i="1"/>
  <c r="N170" i="1"/>
  <c r="L170" i="1"/>
  <c r="AC169" i="1"/>
  <c r="R169" i="1"/>
  <c r="S169" i="1"/>
  <c r="L169" i="1"/>
  <c r="N169" i="1" s="1"/>
  <c r="AC168" i="1"/>
  <c r="S168" i="1"/>
  <c r="R168" i="1"/>
  <c r="N168" i="1"/>
  <c r="L168" i="1"/>
  <c r="AC167" i="1"/>
  <c r="R167" i="1"/>
  <c r="N167" i="1"/>
  <c r="L167" i="1"/>
  <c r="S167" i="1" s="1"/>
  <c r="AC166" i="1"/>
  <c r="R166" i="1"/>
  <c r="N166" i="1"/>
  <c r="L166" i="1"/>
  <c r="S166" i="1" s="1"/>
  <c r="AC165" i="1"/>
  <c r="R165" i="1"/>
  <c r="N165" i="1"/>
  <c r="L165" i="1"/>
  <c r="AC164" i="1"/>
  <c r="R164" i="1"/>
  <c r="N164" i="1"/>
  <c r="L164" i="1"/>
  <c r="AC163" i="1"/>
  <c r="R163" i="1"/>
  <c r="N163" i="1"/>
  <c r="L163" i="1"/>
  <c r="AC162" i="1"/>
  <c r="R162" i="1"/>
  <c r="N162" i="1"/>
  <c r="L162" i="1"/>
  <c r="AC161" i="1"/>
  <c r="S161" i="1"/>
  <c r="R161" i="1"/>
  <c r="N161" i="1"/>
  <c r="L161" i="1"/>
  <c r="AC160" i="1"/>
  <c r="R160" i="1"/>
  <c r="N160" i="1"/>
  <c r="L160" i="1"/>
  <c r="AC159" i="1"/>
  <c r="R159" i="1"/>
  <c r="N159" i="1"/>
  <c r="L159" i="1"/>
  <c r="AC158" i="1"/>
  <c r="R158" i="1"/>
  <c r="N158" i="1"/>
  <c r="L158" i="1"/>
  <c r="AC157" i="1"/>
  <c r="R157" i="1"/>
  <c r="N157" i="1"/>
  <c r="L157" i="1"/>
  <c r="AC156" i="1"/>
  <c r="R156" i="1"/>
  <c r="P156" i="1"/>
  <c r="N156" i="1"/>
  <c r="L156" i="1"/>
  <c r="S156" i="1" s="1"/>
  <c r="AC155" i="1"/>
  <c r="R155" i="1"/>
  <c r="P155" i="1"/>
  <c r="N155" i="1"/>
  <c r="L155" i="1"/>
  <c r="AC154" i="1"/>
  <c r="R154" i="1"/>
  <c r="P154" i="1"/>
  <c r="N154" i="1"/>
  <c r="L154" i="1"/>
  <c r="S154" i="1" s="1"/>
  <c r="AC153" i="1"/>
  <c r="R153" i="1"/>
  <c r="P153" i="1"/>
  <c r="N153" i="1"/>
  <c r="L153" i="1"/>
  <c r="AC152" i="1"/>
  <c r="R152" i="1"/>
  <c r="P152" i="1"/>
  <c r="N152" i="1"/>
  <c r="L152" i="1"/>
  <c r="AC151" i="1"/>
  <c r="P151" i="1"/>
  <c r="N151" i="1"/>
  <c r="L151" i="1"/>
  <c r="R151" i="1" s="1"/>
  <c r="AC150" i="1"/>
  <c r="R150" i="1"/>
  <c r="P150" i="1"/>
  <c r="N150" i="1"/>
  <c r="L150" i="1"/>
  <c r="S150" i="1" s="1"/>
  <c r="AC149" i="1"/>
  <c r="R149" i="1"/>
  <c r="P149" i="1"/>
  <c r="N149" i="1"/>
  <c r="L149" i="1"/>
  <c r="AC148" i="1"/>
  <c r="R148" i="1"/>
  <c r="P148" i="1"/>
  <c r="N148" i="1"/>
  <c r="L148" i="1"/>
  <c r="S148" i="1" s="1"/>
  <c r="AC147" i="1"/>
  <c r="R147" i="1"/>
  <c r="P147" i="1"/>
  <c r="N147" i="1"/>
  <c r="L147" i="1"/>
  <c r="AC146" i="1"/>
  <c r="R146" i="1"/>
  <c r="P146" i="1"/>
  <c r="N146" i="1"/>
  <c r="L146" i="1"/>
  <c r="AC145" i="1"/>
  <c r="R145" i="1"/>
  <c r="P145" i="1"/>
  <c r="N145" i="1"/>
  <c r="L145" i="1"/>
  <c r="S145" i="1" s="1"/>
  <c r="AC144" i="1"/>
  <c r="R144" i="1"/>
  <c r="P144" i="1"/>
  <c r="N144" i="1"/>
  <c r="L144" i="1"/>
  <c r="S144" i="1" s="1"/>
  <c r="AC143" i="1"/>
  <c r="R143" i="1"/>
  <c r="P143" i="1"/>
  <c r="N143" i="1"/>
  <c r="L143" i="1"/>
  <c r="AC142" i="1"/>
  <c r="R142" i="1"/>
  <c r="P142" i="1"/>
  <c r="N142" i="1"/>
  <c r="L142" i="1"/>
  <c r="AC141" i="1"/>
  <c r="R141" i="1"/>
  <c r="P141" i="1"/>
  <c r="N141" i="1"/>
  <c r="L141" i="1"/>
  <c r="S141" i="1" s="1"/>
  <c r="AC140" i="1"/>
  <c r="P140" i="1"/>
  <c r="N140" i="1"/>
  <c r="L140" i="1"/>
  <c r="S140" i="1" s="1"/>
  <c r="AJ139" i="1"/>
  <c r="AC139" i="1"/>
  <c r="S139" i="1"/>
  <c r="P139" i="1"/>
  <c r="N139" i="1"/>
  <c r="L139" i="1"/>
  <c r="AC138" i="1"/>
  <c r="R138" i="1"/>
  <c r="P138" i="1"/>
  <c r="N138" i="1"/>
  <c r="L138" i="1"/>
  <c r="S138" i="1" s="1"/>
  <c r="AC137" i="1"/>
  <c r="R137" i="1"/>
  <c r="P137" i="1"/>
  <c r="N137" i="1"/>
  <c r="L137" i="1"/>
  <c r="AC136" i="1"/>
  <c r="R136" i="1"/>
  <c r="P136" i="1"/>
  <c r="N136" i="1"/>
  <c r="L136" i="1"/>
  <c r="S136" i="1" s="1"/>
  <c r="AJ135" i="1"/>
  <c r="AC135" i="1"/>
  <c r="R135" i="1"/>
  <c r="P135" i="1"/>
  <c r="N135" i="1"/>
  <c r="L135" i="1"/>
  <c r="AC134" i="1"/>
  <c r="R134" i="1"/>
  <c r="P134" i="1"/>
  <c r="N134" i="1"/>
  <c r="L134" i="1"/>
  <c r="S134" i="1" s="1"/>
  <c r="AC133" i="1"/>
  <c r="R133" i="1"/>
  <c r="P133" i="1"/>
  <c r="N133" i="1"/>
  <c r="L133" i="1"/>
  <c r="AC132" i="1"/>
  <c r="P132" i="1"/>
  <c r="N132" i="1"/>
  <c r="L132" i="1"/>
  <c r="S132" i="1" s="1"/>
  <c r="AC131" i="1"/>
  <c r="P131" i="1"/>
  <c r="N131" i="1"/>
  <c r="S131" i="1" s="1"/>
  <c r="L131" i="1"/>
  <c r="AC130" i="1"/>
  <c r="P130" i="1"/>
  <c r="S130" i="1" s="1"/>
  <c r="N130" i="1"/>
  <c r="L130" i="1"/>
  <c r="P129" i="1"/>
  <c r="N129" i="1"/>
  <c r="L129" i="1"/>
  <c r="S129" i="1" s="1"/>
  <c r="AC128" i="1"/>
  <c r="R128" i="1"/>
  <c r="P128" i="1"/>
  <c r="N128" i="1"/>
  <c r="L128" i="1"/>
  <c r="S128" i="1" s="1"/>
  <c r="AJ127" i="1"/>
  <c r="AC127" i="1"/>
  <c r="R127" i="1"/>
  <c r="P127" i="1"/>
  <c r="N127" i="1"/>
  <c r="L127" i="1"/>
  <c r="S127" i="1" s="1"/>
  <c r="AC126" i="1"/>
  <c r="R126" i="1"/>
  <c r="P126" i="1"/>
  <c r="N126" i="1"/>
  <c r="L126" i="1"/>
  <c r="S126" i="1" s="1"/>
  <c r="AC125" i="1"/>
  <c r="R125" i="1"/>
  <c r="P125" i="1"/>
  <c r="N125" i="1"/>
  <c r="L125" i="1"/>
  <c r="S125" i="1" s="1"/>
  <c r="AC124" i="1"/>
  <c r="R124" i="1"/>
  <c r="P124" i="1"/>
  <c r="N124" i="1"/>
  <c r="L124" i="1"/>
  <c r="AC123" i="1"/>
  <c r="R123" i="1"/>
  <c r="P123" i="1"/>
  <c r="N123" i="1"/>
  <c r="L123" i="1"/>
  <c r="S123" i="1" s="1"/>
  <c r="AC122" i="1"/>
  <c r="R122" i="1"/>
  <c r="P122" i="1"/>
  <c r="N122" i="1"/>
  <c r="L122" i="1"/>
  <c r="S122" i="1" s="1"/>
  <c r="AC121" i="1"/>
  <c r="R121" i="1"/>
  <c r="P121" i="1"/>
  <c r="N121" i="1"/>
  <c r="L121" i="1"/>
  <c r="S121" i="1" s="1"/>
  <c r="AJ120" i="1"/>
  <c r="AC120" i="1"/>
  <c r="R120" i="1"/>
  <c r="P120" i="1"/>
  <c r="N120" i="1"/>
  <c r="L120" i="1"/>
  <c r="AC119" i="1"/>
  <c r="R119" i="1"/>
  <c r="P119" i="1"/>
  <c r="N119" i="1"/>
  <c r="L119" i="1"/>
  <c r="S119" i="1" s="1"/>
  <c r="AC118" i="1"/>
  <c r="R118" i="1"/>
  <c r="P118" i="1"/>
  <c r="N118" i="1"/>
  <c r="L118" i="1"/>
  <c r="S118" i="1" s="1"/>
  <c r="AC117" i="1"/>
  <c r="R117" i="1"/>
  <c r="P117" i="1"/>
  <c r="L117" i="1"/>
  <c r="N117" i="1" s="1"/>
  <c r="AC116" i="1"/>
  <c r="R116" i="1"/>
  <c r="P116" i="1"/>
  <c r="N116" i="1"/>
  <c r="L116" i="1"/>
  <c r="S116" i="1" s="1"/>
  <c r="AC115" i="1"/>
  <c r="R115" i="1"/>
  <c r="P115" i="1"/>
  <c r="N115" i="1"/>
  <c r="L115" i="1"/>
  <c r="S115" i="1" s="1"/>
  <c r="AC114" i="1"/>
  <c r="P114" i="1"/>
  <c r="N114" i="1"/>
  <c r="L114" i="1"/>
  <c r="S114" i="1" s="1"/>
  <c r="AC113" i="1"/>
  <c r="P113" i="1"/>
  <c r="N113" i="1"/>
  <c r="L113" i="1"/>
  <c r="S113" i="1" s="1"/>
  <c r="AC112" i="1"/>
  <c r="R112" i="1"/>
  <c r="P112" i="1"/>
  <c r="N112" i="1"/>
  <c r="L112" i="1"/>
  <c r="S112" i="1" s="1"/>
  <c r="AC111" i="1"/>
  <c r="R111" i="1"/>
  <c r="P111" i="1"/>
  <c r="N111" i="1"/>
  <c r="L111" i="1"/>
  <c r="S111" i="1" s="1"/>
  <c r="AC110" i="1"/>
  <c r="R110" i="1"/>
  <c r="P110" i="1"/>
  <c r="N110" i="1"/>
  <c r="L110" i="1"/>
  <c r="AC109" i="1"/>
  <c r="R109" i="1"/>
  <c r="P109" i="1"/>
  <c r="N109" i="1"/>
  <c r="L109" i="1"/>
  <c r="S109" i="1" s="1"/>
  <c r="AC108" i="1"/>
  <c r="R108" i="1"/>
  <c r="P108" i="1"/>
  <c r="N108" i="1"/>
  <c r="L108" i="1"/>
  <c r="S108" i="1" s="1"/>
  <c r="AC107" i="1"/>
  <c r="P107" i="1"/>
  <c r="N107" i="1"/>
  <c r="L107" i="1"/>
  <c r="R107" i="1" s="1"/>
  <c r="AC106" i="1"/>
  <c r="R106" i="1"/>
  <c r="P106" i="1"/>
  <c r="N106" i="1"/>
  <c r="L106" i="1"/>
  <c r="S106" i="1" s="1"/>
  <c r="AC105" i="1"/>
  <c r="S105" i="1"/>
  <c r="R105" i="1"/>
  <c r="P105" i="1"/>
  <c r="L105" i="1"/>
  <c r="N105" i="1" s="1"/>
  <c r="AC104" i="1"/>
  <c r="R104" i="1"/>
  <c r="P104" i="1"/>
  <c r="N104" i="1"/>
  <c r="L104" i="1"/>
  <c r="AC103" i="1"/>
  <c r="P103" i="1"/>
  <c r="N103" i="1"/>
  <c r="L103" i="1"/>
  <c r="S103" i="1" s="1"/>
  <c r="AC102" i="1"/>
  <c r="R102" i="1"/>
  <c r="P102" i="1"/>
  <c r="N102" i="1"/>
  <c r="L102" i="1"/>
  <c r="AC101" i="1"/>
  <c r="R101" i="1"/>
  <c r="P101" i="1"/>
  <c r="N101" i="1"/>
  <c r="L101" i="1"/>
  <c r="AC100" i="1"/>
  <c r="R100" i="1"/>
  <c r="P100" i="1"/>
  <c r="N100" i="1"/>
  <c r="L100" i="1"/>
  <c r="S100" i="1" s="1"/>
  <c r="AC99" i="1"/>
  <c r="R99" i="1"/>
  <c r="P99" i="1"/>
  <c r="N99" i="1"/>
  <c r="L99" i="1"/>
  <c r="S99" i="1" s="1"/>
  <c r="AC98" i="1"/>
  <c r="R98" i="1"/>
  <c r="P98" i="1"/>
  <c r="N98" i="1"/>
  <c r="L98" i="1"/>
  <c r="S98" i="1" s="1"/>
  <c r="AC97" i="1"/>
  <c r="R97" i="1"/>
  <c r="P97" i="1"/>
  <c r="N97" i="1"/>
  <c r="L97" i="1"/>
  <c r="S97" i="1" s="1"/>
  <c r="AC96" i="1"/>
  <c r="P96" i="1"/>
  <c r="N96" i="1"/>
  <c r="L96" i="1"/>
  <c r="S96" i="1" s="1"/>
  <c r="AC95" i="1"/>
  <c r="S95" i="1"/>
  <c r="P95" i="1"/>
  <c r="N95" i="1"/>
  <c r="L95" i="1"/>
  <c r="AC94" i="1"/>
  <c r="R94" i="1"/>
  <c r="P94" i="1"/>
  <c r="N94" i="1"/>
  <c r="L94" i="1"/>
  <c r="S94" i="1" s="1"/>
  <c r="AC93" i="1"/>
  <c r="R93" i="1"/>
  <c r="P93" i="1"/>
  <c r="N93" i="1"/>
  <c r="L93" i="1"/>
  <c r="AC92" i="1"/>
  <c r="R92" i="1"/>
  <c r="P92" i="1"/>
  <c r="N92" i="1"/>
  <c r="L92" i="1"/>
  <c r="AC91" i="1"/>
  <c r="R91" i="1"/>
  <c r="P91" i="1"/>
  <c r="N91" i="1"/>
  <c r="L91" i="1"/>
  <c r="S91" i="1" s="1"/>
  <c r="AC90" i="1"/>
  <c r="R90" i="1"/>
  <c r="P90" i="1"/>
  <c r="L90" i="1"/>
  <c r="N90" i="1" s="1"/>
  <c r="AC89" i="1"/>
  <c r="P89" i="1"/>
  <c r="N89" i="1"/>
  <c r="L89" i="1"/>
  <c r="AC88" i="1"/>
  <c r="P88" i="1"/>
  <c r="N88" i="1"/>
  <c r="L88" i="1"/>
  <c r="S88" i="1" s="1"/>
  <c r="AC87" i="1"/>
  <c r="R87" i="1"/>
  <c r="P87" i="1"/>
  <c r="N87" i="1"/>
  <c r="L87" i="1"/>
  <c r="AC86" i="1"/>
  <c r="R86" i="1"/>
  <c r="P86" i="1"/>
  <c r="N86" i="1"/>
  <c r="L86" i="1"/>
  <c r="AC85" i="1"/>
  <c r="R85" i="1"/>
  <c r="P85" i="1"/>
  <c r="N85" i="1"/>
  <c r="L85" i="1"/>
  <c r="S85" i="1" s="1"/>
  <c r="AC84" i="1"/>
  <c r="R84" i="1"/>
  <c r="P84" i="1"/>
  <c r="N84" i="1"/>
  <c r="L84" i="1"/>
  <c r="S84" i="1" s="1"/>
  <c r="AC83" i="1"/>
  <c r="R83" i="1"/>
  <c r="P83" i="1"/>
  <c r="N83" i="1"/>
  <c r="L83" i="1"/>
  <c r="AC82" i="1"/>
  <c r="R82" i="1"/>
  <c r="P82" i="1"/>
  <c r="N82" i="1"/>
  <c r="L82" i="1"/>
  <c r="S82" i="1" s="1"/>
  <c r="AC81" i="1"/>
  <c r="R81" i="1"/>
  <c r="P81" i="1"/>
  <c r="N81" i="1"/>
  <c r="L81" i="1"/>
  <c r="AC80" i="1"/>
  <c r="R80" i="1"/>
  <c r="P80" i="1"/>
  <c r="N80" i="1"/>
  <c r="L80" i="1"/>
  <c r="AC79" i="1"/>
  <c r="R79" i="1"/>
  <c r="P79" i="1"/>
  <c r="N79" i="1"/>
  <c r="L79" i="1"/>
  <c r="S79" i="1" s="1"/>
  <c r="AC78" i="1"/>
  <c r="R78" i="1"/>
  <c r="P78" i="1"/>
  <c r="N78" i="1"/>
  <c r="L78" i="1"/>
  <c r="S78" i="1" s="1"/>
  <c r="AC77" i="1"/>
  <c r="R77" i="1"/>
  <c r="P77" i="1"/>
  <c r="N77" i="1"/>
  <c r="L77" i="1"/>
  <c r="S77" i="1" s="1"/>
  <c r="AC76" i="1"/>
  <c r="R76" i="1"/>
  <c r="P76" i="1"/>
  <c r="N76" i="1"/>
  <c r="L76" i="1"/>
  <c r="S76" i="1" s="1"/>
  <c r="AJ75" i="1"/>
  <c r="AC75" i="1"/>
  <c r="R75" i="1"/>
  <c r="P75" i="1"/>
  <c r="N75" i="1"/>
  <c r="L75" i="1"/>
  <c r="AC74" i="1"/>
  <c r="R74" i="1"/>
  <c r="P74" i="1"/>
  <c r="N74" i="1"/>
  <c r="L74" i="1"/>
  <c r="AC73" i="1"/>
  <c r="S73" i="1"/>
  <c r="P73" i="1"/>
  <c r="N73" i="1"/>
  <c r="L73" i="1"/>
  <c r="R73" i="1" s="1"/>
  <c r="AC72" i="1"/>
  <c r="R72" i="1"/>
  <c r="P72" i="1"/>
  <c r="N72" i="1"/>
  <c r="L72" i="1"/>
  <c r="AC71" i="1"/>
  <c r="R71" i="1"/>
  <c r="P71" i="1"/>
  <c r="N71" i="1"/>
  <c r="L71" i="1"/>
  <c r="S71" i="1" s="1"/>
  <c r="AC70" i="1"/>
  <c r="R70" i="1"/>
  <c r="P70" i="1"/>
  <c r="N70" i="1"/>
  <c r="L70" i="1"/>
  <c r="S70" i="1" s="1"/>
  <c r="AC69" i="1"/>
  <c r="R69" i="1"/>
  <c r="P69" i="1"/>
  <c r="N69" i="1"/>
  <c r="L69" i="1"/>
  <c r="S69" i="1" s="1"/>
  <c r="AC68" i="1"/>
  <c r="R68" i="1"/>
  <c r="P68" i="1"/>
  <c r="N68" i="1"/>
  <c r="L68" i="1"/>
  <c r="S68" i="1" s="1"/>
  <c r="AC67" i="1"/>
  <c r="R67" i="1"/>
  <c r="P67" i="1"/>
  <c r="N67" i="1"/>
  <c r="L67" i="1"/>
  <c r="S67" i="1" s="1"/>
  <c r="AC66" i="1"/>
  <c r="R66" i="1"/>
  <c r="P66" i="1"/>
  <c r="N66" i="1"/>
  <c r="L66" i="1"/>
  <c r="S66" i="1" s="1"/>
  <c r="AC65" i="1"/>
  <c r="R65" i="1"/>
  <c r="P65" i="1"/>
  <c r="N65" i="1"/>
  <c r="L65" i="1"/>
  <c r="AC64" i="1"/>
  <c r="R64" i="1"/>
  <c r="P64" i="1"/>
  <c r="N64" i="1"/>
  <c r="L64" i="1"/>
  <c r="AC63" i="1"/>
  <c r="R63" i="1"/>
  <c r="P63" i="1"/>
  <c r="N63" i="1"/>
  <c r="L63" i="1"/>
  <c r="S63" i="1" s="1"/>
  <c r="AC62" i="1"/>
  <c r="R62" i="1"/>
  <c r="P62" i="1"/>
  <c r="N62" i="1"/>
  <c r="L62" i="1"/>
  <c r="S62" i="1" s="1"/>
  <c r="AC61" i="1"/>
  <c r="R61" i="1"/>
  <c r="P61" i="1"/>
  <c r="N61" i="1"/>
  <c r="L61" i="1"/>
  <c r="S61" i="1" s="1"/>
  <c r="AC60" i="1"/>
  <c r="R60" i="1"/>
  <c r="P60" i="1"/>
  <c r="N60" i="1"/>
  <c r="L60" i="1"/>
  <c r="S60" i="1" s="1"/>
  <c r="AJ59" i="1"/>
  <c r="AC59" i="1"/>
  <c r="R59" i="1"/>
  <c r="P59" i="1"/>
  <c r="N59" i="1"/>
  <c r="L59" i="1"/>
  <c r="AC58" i="1"/>
  <c r="R58" i="1"/>
  <c r="P58" i="1"/>
  <c r="L58" i="1"/>
  <c r="N58" i="1" s="1"/>
  <c r="AC57" i="1"/>
  <c r="R57" i="1"/>
  <c r="P57" i="1"/>
  <c r="L57" i="1"/>
  <c r="N57" i="1" s="1"/>
  <c r="AC56" i="1"/>
  <c r="R56" i="1"/>
  <c r="P56" i="1"/>
  <c r="N56" i="1"/>
  <c r="L56" i="1"/>
  <c r="AC55" i="1"/>
  <c r="R55" i="1"/>
  <c r="P55" i="1"/>
  <c r="L55" i="1"/>
  <c r="N55" i="1" s="1"/>
  <c r="AC54" i="1"/>
  <c r="R54" i="1"/>
  <c r="P54" i="1"/>
  <c r="L54" i="1"/>
  <c r="N54" i="1" s="1"/>
  <c r="AC53" i="1"/>
  <c r="R53" i="1"/>
  <c r="P53" i="1"/>
  <c r="L53" i="1"/>
  <c r="N53" i="1" s="1"/>
  <c r="AC52" i="1"/>
  <c r="R52" i="1"/>
  <c r="P52" i="1"/>
  <c r="N52" i="1"/>
  <c r="L52" i="1"/>
  <c r="AC51" i="1"/>
  <c r="R51" i="1"/>
  <c r="P51" i="1"/>
  <c r="L51" i="1"/>
  <c r="N51" i="1" s="1"/>
  <c r="AC50" i="1"/>
  <c r="R50" i="1"/>
  <c r="P50" i="1"/>
  <c r="L50" i="1"/>
  <c r="N50" i="1" s="1"/>
  <c r="AC49" i="1"/>
  <c r="R49" i="1"/>
  <c r="P49" i="1"/>
  <c r="L49" i="1"/>
  <c r="N49" i="1" s="1"/>
  <c r="AC48" i="1"/>
  <c r="R48" i="1"/>
  <c r="P48" i="1"/>
  <c r="L48" i="1"/>
  <c r="N48" i="1" s="1"/>
  <c r="AC47" i="1"/>
  <c r="S47" i="1"/>
  <c r="R47" i="1"/>
  <c r="P47" i="1"/>
  <c r="L47" i="1"/>
  <c r="N47" i="1" s="1"/>
  <c r="AC46" i="1"/>
  <c r="R46" i="1"/>
  <c r="P46" i="1"/>
  <c r="N46" i="1"/>
  <c r="L46" i="1"/>
  <c r="AC45" i="1"/>
  <c r="R45" i="1"/>
  <c r="P45" i="1"/>
  <c r="L45" i="1"/>
  <c r="N45" i="1" s="1"/>
  <c r="AC44" i="1"/>
  <c r="R44" i="1"/>
  <c r="P44" i="1"/>
  <c r="L44" i="1"/>
  <c r="N44" i="1" s="1"/>
  <c r="AC43" i="1"/>
  <c r="R43" i="1"/>
  <c r="P43" i="1"/>
  <c r="N43" i="1"/>
  <c r="L43" i="1"/>
  <c r="AC42" i="1"/>
  <c r="R42" i="1"/>
  <c r="P42" i="1"/>
  <c r="N42" i="1"/>
  <c r="L42" i="1"/>
  <c r="S42" i="1" s="1"/>
  <c r="AJ41" i="1"/>
  <c r="AC41" i="1"/>
  <c r="R41" i="1"/>
  <c r="P41" i="1"/>
  <c r="N41" i="1"/>
  <c r="L41" i="1"/>
  <c r="S41" i="1" s="1"/>
  <c r="AC40" i="1"/>
  <c r="R40" i="1"/>
  <c r="P40" i="1"/>
  <c r="N40" i="1"/>
  <c r="L40" i="1"/>
  <c r="AC39" i="1"/>
  <c r="R39" i="1"/>
  <c r="P39" i="1"/>
  <c r="N39" i="1"/>
  <c r="L39" i="1"/>
  <c r="AC38" i="1"/>
  <c r="R38" i="1"/>
  <c r="P38" i="1"/>
  <c r="N38" i="1"/>
  <c r="L38" i="1"/>
  <c r="AC37" i="1"/>
  <c r="R37" i="1"/>
  <c r="P37" i="1"/>
  <c r="N37" i="1"/>
  <c r="L37" i="1"/>
  <c r="S37" i="1" s="1"/>
  <c r="AC36" i="1"/>
  <c r="R36" i="1"/>
  <c r="P36" i="1"/>
  <c r="N36" i="1"/>
  <c r="L36" i="1"/>
  <c r="S36" i="1" s="1"/>
  <c r="AC35" i="1"/>
  <c r="R35" i="1"/>
  <c r="P35" i="1"/>
  <c r="N35" i="1"/>
  <c r="L35" i="1"/>
  <c r="S35" i="1" s="1"/>
  <c r="AC34" i="1"/>
  <c r="R34" i="1"/>
  <c r="P34" i="1"/>
  <c r="N34" i="1"/>
  <c r="L34" i="1"/>
  <c r="S34" i="1" s="1"/>
  <c r="AC33" i="1"/>
  <c r="R33" i="1"/>
  <c r="P33" i="1"/>
  <c r="N33" i="1"/>
  <c r="L33" i="1"/>
  <c r="AC32" i="1"/>
  <c r="R32" i="1"/>
  <c r="P32" i="1"/>
  <c r="N32" i="1"/>
  <c r="L32" i="1"/>
  <c r="S32" i="1" s="1"/>
  <c r="AC31" i="1"/>
  <c r="R31" i="1"/>
  <c r="P31" i="1"/>
  <c r="N31" i="1"/>
  <c r="L31" i="1"/>
  <c r="S31" i="1" s="1"/>
  <c r="AC30" i="1"/>
  <c r="R30" i="1"/>
  <c r="P30" i="1"/>
  <c r="N30" i="1"/>
  <c r="L30" i="1"/>
  <c r="AC29" i="1"/>
  <c r="R29" i="1"/>
  <c r="P29" i="1"/>
  <c r="N29" i="1"/>
  <c r="L29" i="1"/>
  <c r="S29" i="1" s="1"/>
  <c r="AC28" i="1"/>
  <c r="R28" i="1"/>
  <c r="P28" i="1"/>
  <c r="N28" i="1"/>
  <c r="L28" i="1"/>
  <c r="S28" i="1" s="1"/>
  <c r="AC27" i="1"/>
  <c r="R27" i="1"/>
  <c r="P27" i="1"/>
  <c r="N27" i="1"/>
  <c r="L27" i="1"/>
  <c r="AC26" i="1"/>
  <c r="R26" i="1"/>
  <c r="P26" i="1"/>
  <c r="N26" i="1"/>
  <c r="L26" i="1"/>
  <c r="S26" i="1" s="1"/>
  <c r="AJ25" i="1"/>
  <c r="AC25" i="1"/>
  <c r="R25" i="1"/>
  <c r="P25" i="1"/>
  <c r="N25" i="1"/>
  <c r="L25" i="1"/>
  <c r="S25" i="1" s="1"/>
  <c r="AC24" i="1"/>
  <c r="R24" i="1"/>
  <c r="P24" i="1"/>
  <c r="N24" i="1"/>
  <c r="L24" i="1"/>
  <c r="AC23" i="1"/>
  <c r="R23" i="1"/>
  <c r="P23" i="1"/>
  <c r="N23" i="1"/>
  <c r="L23" i="1"/>
  <c r="AJ22" i="1"/>
  <c r="AC22" i="1"/>
  <c r="R22" i="1"/>
  <c r="P22" i="1"/>
  <c r="N22" i="1"/>
  <c r="L22" i="1"/>
  <c r="S22" i="1" s="1"/>
  <c r="AC21" i="1"/>
  <c r="R21" i="1"/>
  <c r="P21" i="1"/>
  <c r="N21" i="1"/>
  <c r="L21" i="1"/>
  <c r="S21" i="1" s="1"/>
  <c r="AC20" i="1"/>
  <c r="R20" i="1"/>
  <c r="P20" i="1"/>
  <c r="N20" i="1"/>
  <c r="L20" i="1"/>
  <c r="AC19" i="1"/>
  <c r="R19" i="1"/>
  <c r="P19" i="1"/>
  <c r="N19" i="1"/>
  <c r="L19" i="1"/>
  <c r="S19" i="1" s="1"/>
  <c r="AC18" i="1"/>
  <c r="R18" i="1"/>
  <c r="P18" i="1"/>
  <c r="N18" i="1"/>
  <c r="L18" i="1"/>
  <c r="AC17" i="1"/>
  <c r="R17" i="1"/>
  <c r="P17" i="1"/>
  <c r="N17" i="1"/>
  <c r="L17" i="1"/>
  <c r="S17" i="1" s="1"/>
  <c r="AC16" i="1"/>
  <c r="R16" i="1"/>
  <c r="P16" i="1"/>
  <c r="N16" i="1"/>
  <c r="L16" i="1"/>
  <c r="S16" i="1" s="1"/>
  <c r="AC15" i="1"/>
  <c r="R15" i="1"/>
  <c r="P15" i="1"/>
  <c r="N15" i="1"/>
  <c r="L15" i="1"/>
  <c r="AC14" i="1"/>
  <c r="R14" i="1"/>
  <c r="P14" i="1"/>
  <c r="N14" i="1"/>
  <c r="L14" i="1"/>
  <c r="S14" i="1" s="1"/>
  <c r="AC13" i="1"/>
  <c r="R13" i="1"/>
  <c r="P13" i="1"/>
  <c r="N13" i="1"/>
  <c r="L13" i="1"/>
  <c r="S13" i="1" s="1"/>
  <c r="AC12" i="1"/>
  <c r="R12" i="1"/>
  <c r="P12" i="1"/>
  <c r="N12" i="1"/>
  <c r="L12" i="1"/>
  <c r="S12" i="1" s="1"/>
  <c r="AC11" i="1"/>
  <c r="R11" i="1"/>
  <c r="P11" i="1"/>
  <c r="N11" i="1"/>
  <c r="L11" i="1"/>
  <c r="S11" i="1" s="1"/>
  <c r="AC10" i="1"/>
  <c r="R10" i="1"/>
  <c r="P10" i="1"/>
  <c r="N10" i="1"/>
  <c r="L10" i="1"/>
  <c r="S10" i="1" s="1"/>
  <c r="AC9" i="1"/>
  <c r="R9" i="1"/>
  <c r="P9" i="1"/>
  <c r="N9" i="1"/>
  <c r="L9" i="1"/>
  <c r="S9" i="1" s="1"/>
  <c r="AJ8" i="1"/>
  <c r="AC8" i="1"/>
  <c r="R8" i="1"/>
  <c r="P8" i="1"/>
  <c r="N8" i="1"/>
  <c r="L8" i="1"/>
  <c r="S8" i="1" s="1"/>
  <c r="AC7" i="1"/>
  <c r="R7" i="1"/>
  <c r="P7" i="1"/>
  <c r="N7" i="1"/>
  <c r="L7" i="1"/>
  <c r="S7" i="1" s="1"/>
  <c r="AC6" i="1"/>
  <c r="R6" i="1"/>
  <c r="P6" i="1"/>
  <c r="N6" i="1"/>
  <c r="L6" i="1"/>
  <c r="S6" i="1" s="1"/>
  <c r="AC5" i="1"/>
  <c r="R5" i="1"/>
  <c r="P5" i="1"/>
  <c r="N5" i="1"/>
  <c r="L5" i="1"/>
  <c r="S5" i="1" s="1"/>
  <c r="AC4" i="1"/>
  <c r="R4" i="1"/>
  <c r="P4" i="1"/>
  <c r="N4" i="1"/>
  <c r="L4" i="1"/>
  <c r="S4" i="1" s="1"/>
  <c r="AC3" i="1"/>
  <c r="R3" i="1"/>
  <c r="P3" i="1"/>
  <c r="N3" i="1"/>
  <c r="L3" i="1"/>
  <c r="AF240" i="52"/>
  <c r="AE240" i="52"/>
  <c r="AD240" i="52"/>
  <c r="AC240" i="52"/>
  <c r="AB240" i="52"/>
  <c r="AA240" i="52"/>
  <c r="Z240" i="52"/>
  <c r="Y240" i="52"/>
  <c r="X240" i="52"/>
  <c r="P230" i="52"/>
  <c r="N230" i="52"/>
  <c r="L230" i="52"/>
  <c r="P194" i="52"/>
  <c r="N194" i="52"/>
  <c r="L194" i="52"/>
  <c r="P193" i="52"/>
  <c r="N193" i="52"/>
  <c r="L193" i="52"/>
  <c r="P192" i="52"/>
  <c r="N192" i="52"/>
  <c r="L192" i="52"/>
  <c r="P191" i="52"/>
  <c r="N191" i="52"/>
  <c r="L191" i="52"/>
  <c r="P215" i="52"/>
  <c r="N215" i="52"/>
  <c r="L215" i="52"/>
  <c r="P214" i="52"/>
  <c r="N214" i="52"/>
  <c r="L214" i="52"/>
  <c r="P212" i="52"/>
  <c r="N212" i="52"/>
  <c r="L212" i="52"/>
  <c r="P211" i="52"/>
  <c r="N211" i="52"/>
  <c r="L211" i="52"/>
  <c r="P210" i="52"/>
  <c r="N210" i="52"/>
  <c r="L210" i="52"/>
  <c r="P209" i="52"/>
  <c r="N209" i="52"/>
  <c r="L209" i="52"/>
  <c r="P208" i="52"/>
  <c r="N208" i="52"/>
  <c r="L208" i="52"/>
  <c r="P207" i="52"/>
  <c r="N207" i="52"/>
  <c r="L207" i="52"/>
  <c r="P190" i="52"/>
  <c r="N190" i="52"/>
  <c r="L190" i="52"/>
  <c r="P206" i="52"/>
  <c r="N206" i="52"/>
  <c r="L206" i="52"/>
  <c r="P229" i="52"/>
  <c r="N229" i="52"/>
  <c r="L229" i="52"/>
  <c r="P238" i="52"/>
  <c r="N238" i="52"/>
  <c r="L238" i="52"/>
  <c r="P228" i="52"/>
  <c r="N228" i="52"/>
  <c r="L228" i="52"/>
  <c r="R189" i="52"/>
  <c r="P189" i="52"/>
  <c r="N189" i="52"/>
  <c r="L189" i="52"/>
  <c r="R227" i="52"/>
  <c r="P227" i="52"/>
  <c r="N227" i="52"/>
  <c r="L227" i="52"/>
  <c r="R200" i="52"/>
  <c r="P200" i="52"/>
  <c r="N200" i="52"/>
  <c r="L200" i="52"/>
  <c r="R213" i="52"/>
  <c r="P213" i="52"/>
  <c r="N213" i="52"/>
  <c r="L213" i="52"/>
  <c r="R226" i="52"/>
  <c r="P226" i="52"/>
  <c r="N226" i="52"/>
  <c r="L226" i="52"/>
  <c r="R225" i="52"/>
  <c r="P225" i="52"/>
  <c r="N225" i="52"/>
  <c r="L225" i="52"/>
  <c r="R224" i="52"/>
  <c r="P224" i="52"/>
  <c r="N224" i="52"/>
  <c r="L224" i="52"/>
  <c r="R223" i="52"/>
  <c r="P223" i="52"/>
  <c r="N223" i="52"/>
  <c r="L223" i="52"/>
  <c r="R235" i="52"/>
  <c r="P235" i="52"/>
  <c r="N235" i="52"/>
  <c r="L235" i="52"/>
  <c r="R234" i="52"/>
  <c r="P234" i="52"/>
  <c r="N234" i="52"/>
  <c r="L234" i="52"/>
  <c r="R233" i="52"/>
  <c r="P233" i="52"/>
  <c r="N233" i="52"/>
  <c r="L233" i="52"/>
  <c r="R232" i="52"/>
  <c r="P232" i="52"/>
  <c r="N232" i="52"/>
  <c r="L232" i="52"/>
  <c r="R231" i="52"/>
  <c r="P231" i="52"/>
  <c r="N231" i="52"/>
  <c r="L231" i="52"/>
  <c r="R204" i="52"/>
  <c r="P204" i="52"/>
  <c r="N204" i="52"/>
  <c r="L204" i="52"/>
  <c r="R187" i="52"/>
  <c r="P187" i="52"/>
  <c r="N187" i="52"/>
  <c r="L187" i="52"/>
  <c r="R186" i="52"/>
  <c r="P186" i="52"/>
  <c r="N186" i="52"/>
  <c r="L186" i="52"/>
  <c r="R185" i="52"/>
  <c r="P185" i="52"/>
  <c r="N185" i="52"/>
  <c r="L185" i="52"/>
  <c r="R237" i="52"/>
  <c r="P237" i="52"/>
  <c r="N237" i="52"/>
  <c r="L237" i="52"/>
  <c r="R203" i="52"/>
  <c r="P203" i="52"/>
  <c r="N203" i="52"/>
  <c r="L203" i="52"/>
  <c r="R202" i="52"/>
  <c r="P202" i="52"/>
  <c r="N202" i="52"/>
  <c r="L202" i="52"/>
  <c r="R201" i="52"/>
  <c r="P201" i="52"/>
  <c r="N201" i="52"/>
  <c r="L201" i="52"/>
  <c r="R222" i="52"/>
  <c r="P222" i="52"/>
  <c r="N222" i="52"/>
  <c r="L222" i="52"/>
  <c r="R199" i="52"/>
  <c r="P199" i="52"/>
  <c r="N199" i="52"/>
  <c r="L199" i="52"/>
  <c r="R198" i="52"/>
  <c r="P198" i="52"/>
  <c r="N198" i="52"/>
  <c r="L198" i="52"/>
  <c r="R197" i="52"/>
  <c r="P197" i="52"/>
  <c r="N197" i="52"/>
  <c r="L197" i="52"/>
  <c r="R196" i="52"/>
  <c r="P196" i="52"/>
  <c r="N196" i="52"/>
  <c r="L196" i="52"/>
  <c r="R205" i="52"/>
  <c r="P205" i="52"/>
  <c r="N205" i="52"/>
  <c r="L205" i="52"/>
  <c r="R221" i="52"/>
  <c r="P221" i="52"/>
  <c r="N221" i="52"/>
  <c r="L221" i="52"/>
  <c r="R220" i="52"/>
  <c r="P220" i="52"/>
  <c r="N220" i="52"/>
  <c r="L220" i="52"/>
  <c r="R219" i="52"/>
  <c r="P219" i="52"/>
  <c r="N219" i="52"/>
  <c r="L219" i="52"/>
  <c r="R236" i="52"/>
  <c r="P236" i="52"/>
  <c r="N236" i="52"/>
  <c r="L236" i="52"/>
  <c r="R218" i="52"/>
  <c r="P218" i="52"/>
  <c r="N218" i="52"/>
  <c r="L218" i="52"/>
  <c r="R217" i="52"/>
  <c r="P217" i="52"/>
  <c r="N217" i="52"/>
  <c r="L217" i="52"/>
  <c r="R216" i="52"/>
  <c r="P216" i="52"/>
  <c r="N216" i="52"/>
  <c r="L216" i="52"/>
  <c r="R195" i="52"/>
  <c r="P195" i="52"/>
  <c r="N195" i="52"/>
  <c r="L195" i="52"/>
  <c r="R188" i="52"/>
  <c r="P188" i="52"/>
  <c r="N188" i="52"/>
  <c r="L188" i="52"/>
  <c r="R172" i="52"/>
  <c r="P172" i="52"/>
  <c r="N172" i="52"/>
  <c r="L172" i="52"/>
  <c r="R61" i="52"/>
  <c r="P61" i="52"/>
  <c r="N61" i="52"/>
  <c r="L61" i="52"/>
  <c r="R25" i="52"/>
  <c r="P25" i="52"/>
  <c r="N25" i="52"/>
  <c r="L25" i="52"/>
  <c r="R155" i="52"/>
  <c r="P155" i="52"/>
  <c r="N155" i="52"/>
  <c r="L155" i="52"/>
  <c r="R171" i="52"/>
  <c r="P171" i="52"/>
  <c r="N171" i="52"/>
  <c r="L171" i="52"/>
  <c r="R184" i="52"/>
  <c r="N184" i="52"/>
  <c r="L184" i="52"/>
  <c r="P184" i="52" s="1"/>
  <c r="R183" i="52"/>
  <c r="N183" i="52"/>
  <c r="L183" i="52"/>
  <c r="P183" i="52" s="1"/>
  <c r="R182" i="52"/>
  <c r="N182" i="52"/>
  <c r="L182" i="52"/>
  <c r="P182" i="52" s="1"/>
  <c r="R181" i="52"/>
  <c r="N181" i="52"/>
  <c r="L181" i="52"/>
  <c r="P181" i="52" s="1"/>
  <c r="R180" i="52"/>
  <c r="N180" i="52"/>
  <c r="L180" i="52"/>
  <c r="R179" i="52"/>
  <c r="N179" i="52"/>
  <c r="L179" i="52"/>
  <c r="P179" i="52" s="1"/>
  <c r="R178" i="52"/>
  <c r="N178" i="52"/>
  <c r="L178" i="52"/>
  <c r="P178" i="52" s="1"/>
  <c r="R177" i="52"/>
  <c r="N177" i="52"/>
  <c r="L177" i="52"/>
  <c r="P177" i="52" s="1"/>
  <c r="R176" i="52"/>
  <c r="N176" i="52"/>
  <c r="L176" i="52"/>
  <c r="R175" i="52"/>
  <c r="N175" i="52"/>
  <c r="L175" i="52"/>
  <c r="P175" i="52" s="1"/>
  <c r="R52" i="52"/>
  <c r="N52" i="52"/>
  <c r="L52" i="52"/>
  <c r="R12" i="52"/>
  <c r="L12" i="52"/>
  <c r="R51" i="52"/>
  <c r="L51" i="52"/>
  <c r="R174" i="52"/>
  <c r="L174" i="52"/>
  <c r="R170" i="52"/>
  <c r="N170" i="52"/>
  <c r="L170" i="52"/>
  <c r="R50" i="52"/>
  <c r="N50" i="52"/>
  <c r="L50" i="52"/>
  <c r="R41" i="52"/>
  <c r="N41" i="52"/>
  <c r="L41" i="52"/>
  <c r="R49" i="52"/>
  <c r="N49" i="52"/>
  <c r="L49" i="52"/>
  <c r="R48" i="52"/>
  <c r="N48" i="52"/>
  <c r="L48" i="52"/>
  <c r="R47" i="52"/>
  <c r="N47" i="52"/>
  <c r="L47" i="52"/>
  <c r="R46" i="52"/>
  <c r="N46" i="52"/>
  <c r="L46" i="52"/>
  <c r="R45" i="52"/>
  <c r="N45" i="52"/>
  <c r="L45" i="52"/>
  <c r="R44" i="52"/>
  <c r="N44" i="52"/>
  <c r="L44" i="52"/>
  <c r="R43" i="52"/>
  <c r="N43" i="52"/>
  <c r="L43" i="52"/>
  <c r="R42" i="52"/>
  <c r="N42" i="52"/>
  <c r="R169" i="52"/>
  <c r="P169" i="52"/>
  <c r="N169" i="52"/>
  <c r="L169" i="52"/>
  <c r="R168" i="52"/>
  <c r="P168" i="52"/>
  <c r="N168" i="52"/>
  <c r="L168" i="52"/>
  <c r="R8" i="52"/>
  <c r="P8" i="52"/>
  <c r="N8" i="52"/>
  <c r="L8" i="52"/>
  <c r="R7" i="52"/>
  <c r="P7" i="52"/>
  <c r="N7" i="52"/>
  <c r="L7" i="52"/>
  <c r="R40" i="52"/>
  <c r="P40" i="52"/>
  <c r="N40" i="52"/>
  <c r="L40" i="52"/>
  <c r="P154" i="52"/>
  <c r="N154" i="52"/>
  <c r="L154" i="52"/>
  <c r="R60" i="52"/>
  <c r="P60" i="52"/>
  <c r="N60" i="52"/>
  <c r="L60" i="52"/>
  <c r="R59" i="52"/>
  <c r="P59" i="52"/>
  <c r="N59" i="52"/>
  <c r="L59" i="52"/>
  <c r="R58" i="52"/>
  <c r="P58" i="52"/>
  <c r="N58" i="52"/>
  <c r="L58" i="52"/>
  <c r="R153" i="52"/>
  <c r="P153" i="52"/>
  <c r="N153" i="52"/>
  <c r="L153" i="52"/>
  <c r="R152" i="52"/>
  <c r="P152" i="52"/>
  <c r="N152" i="52"/>
  <c r="L152" i="52"/>
  <c r="R151" i="52"/>
  <c r="P151" i="52"/>
  <c r="N151" i="52"/>
  <c r="L151" i="52"/>
  <c r="R57" i="52"/>
  <c r="P57" i="52"/>
  <c r="N57" i="52"/>
  <c r="L57" i="52"/>
  <c r="R56" i="52"/>
  <c r="P56" i="52"/>
  <c r="N56" i="52"/>
  <c r="L56" i="52"/>
  <c r="P150" i="52"/>
  <c r="N150" i="52"/>
  <c r="L150" i="52"/>
  <c r="R150" i="52" s="1"/>
  <c r="R6" i="52"/>
  <c r="P6" i="52"/>
  <c r="N6" i="52"/>
  <c r="L6" i="52"/>
  <c r="P149" i="52"/>
  <c r="N149" i="52"/>
  <c r="L149" i="52"/>
  <c r="P148" i="52"/>
  <c r="N148" i="52"/>
  <c r="L148" i="52"/>
  <c r="R147" i="52"/>
  <c r="P147" i="52"/>
  <c r="N147" i="52"/>
  <c r="L147" i="52"/>
  <c r="R146" i="52"/>
  <c r="P146" i="52"/>
  <c r="N146" i="52"/>
  <c r="L146" i="52"/>
  <c r="R145" i="52"/>
  <c r="P145" i="52"/>
  <c r="N145" i="52"/>
  <c r="L145" i="52"/>
  <c r="R144" i="52"/>
  <c r="P144" i="52"/>
  <c r="N144" i="52"/>
  <c r="L144" i="52"/>
  <c r="R143" i="52"/>
  <c r="P143" i="52"/>
  <c r="N143" i="52"/>
  <c r="L143" i="52"/>
  <c r="R24" i="52"/>
  <c r="P24" i="52"/>
  <c r="L24" i="52"/>
  <c r="N24" i="52" s="1"/>
  <c r="P142" i="52"/>
  <c r="N142" i="52"/>
  <c r="L142" i="52"/>
  <c r="P141" i="52"/>
  <c r="N141" i="52"/>
  <c r="L141" i="52"/>
  <c r="P140" i="52"/>
  <c r="N140" i="52"/>
  <c r="L140" i="52"/>
  <c r="P139" i="52"/>
  <c r="N139" i="52"/>
  <c r="L139" i="52"/>
  <c r="R138" i="52"/>
  <c r="P138" i="52"/>
  <c r="N138" i="52"/>
  <c r="L138" i="52"/>
  <c r="R137" i="52"/>
  <c r="P137" i="52"/>
  <c r="N137" i="52"/>
  <c r="L137" i="52"/>
  <c r="P136" i="52"/>
  <c r="N136" i="52"/>
  <c r="L136" i="52"/>
  <c r="R136" i="52" s="1"/>
  <c r="R11" i="52"/>
  <c r="P11" i="52"/>
  <c r="N11" i="52"/>
  <c r="L11" i="52"/>
  <c r="R55" i="52"/>
  <c r="P55" i="52"/>
  <c r="N55" i="52"/>
  <c r="L55" i="52"/>
  <c r="R10" i="52"/>
  <c r="P10" i="52"/>
  <c r="N10" i="52"/>
  <c r="L10" i="52"/>
  <c r="R135" i="52"/>
  <c r="P135" i="52"/>
  <c r="N135" i="52"/>
  <c r="L135" i="52"/>
  <c r="R134" i="52"/>
  <c r="P134" i="52"/>
  <c r="N134" i="52"/>
  <c r="L134" i="52"/>
  <c r="R133" i="52"/>
  <c r="P133" i="52"/>
  <c r="N133" i="52"/>
  <c r="L133" i="52"/>
  <c r="R132" i="52"/>
  <c r="P132" i="52"/>
  <c r="N132" i="52"/>
  <c r="L132" i="52"/>
  <c r="R54" i="52"/>
  <c r="P54" i="52"/>
  <c r="N54" i="52"/>
  <c r="L54" i="52"/>
  <c r="R23" i="52"/>
  <c r="P23" i="52"/>
  <c r="L23" i="52"/>
  <c r="R22" i="52"/>
  <c r="P22" i="52"/>
  <c r="L22" i="52"/>
  <c r="N22" i="52" s="1"/>
  <c r="R39" i="52"/>
  <c r="P39" i="52"/>
  <c r="N39" i="52"/>
  <c r="L39" i="52"/>
  <c r="P131" i="52"/>
  <c r="N131" i="52"/>
  <c r="L131" i="52"/>
  <c r="P130" i="52"/>
  <c r="N130" i="52"/>
  <c r="L130" i="52"/>
  <c r="R129" i="52"/>
  <c r="P129" i="52"/>
  <c r="N129" i="52"/>
  <c r="L129" i="52"/>
  <c r="R128" i="52"/>
  <c r="P128" i="52"/>
  <c r="N128" i="52"/>
  <c r="L128" i="52"/>
  <c r="R127" i="52"/>
  <c r="P127" i="52"/>
  <c r="N127" i="52"/>
  <c r="L127" i="52"/>
  <c r="R126" i="52"/>
  <c r="P126" i="52"/>
  <c r="N126" i="52"/>
  <c r="L126" i="52"/>
  <c r="P125" i="52"/>
  <c r="N125" i="52"/>
  <c r="L125" i="52"/>
  <c r="P124" i="52"/>
  <c r="N124" i="52"/>
  <c r="L124" i="52"/>
  <c r="R124" i="52" s="1"/>
  <c r="P123" i="52"/>
  <c r="N123" i="52"/>
  <c r="L123" i="52"/>
  <c r="R123" i="52" s="1"/>
  <c r="R21" i="52"/>
  <c r="P21" i="52"/>
  <c r="L21" i="52"/>
  <c r="N21" i="52" s="1"/>
  <c r="P122" i="52"/>
  <c r="N122" i="52"/>
  <c r="L122" i="52"/>
  <c r="R122" i="52" s="1"/>
  <c r="P121" i="52"/>
  <c r="N121" i="52"/>
  <c r="L121" i="52"/>
  <c r="R120" i="52"/>
  <c r="P120" i="52"/>
  <c r="N120" i="52"/>
  <c r="L120" i="52"/>
  <c r="R167" i="52"/>
  <c r="P167" i="52"/>
  <c r="N167" i="52"/>
  <c r="L167" i="52"/>
  <c r="R166" i="52"/>
  <c r="P166" i="52"/>
  <c r="N166" i="52"/>
  <c r="L166" i="52"/>
  <c r="R165" i="52"/>
  <c r="P165" i="52"/>
  <c r="N165" i="52"/>
  <c r="L165" i="52"/>
  <c r="R164" i="52"/>
  <c r="P164" i="52"/>
  <c r="N164" i="52"/>
  <c r="L164" i="52"/>
  <c r="R163" i="52"/>
  <c r="P163" i="52"/>
  <c r="N163" i="52"/>
  <c r="L163" i="52"/>
  <c r="P119" i="52"/>
  <c r="N119" i="52"/>
  <c r="L119" i="52"/>
  <c r="P118" i="52"/>
  <c r="N118" i="52"/>
  <c r="L118" i="52"/>
  <c r="R117" i="52"/>
  <c r="P117" i="52"/>
  <c r="N117" i="52"/>
  <c r="L117" i="52"/>
  <c r="R53" i="52"/>
  <c r="P53" i="52"/>
  <c r="N53" i="52"/>
  <c r="L53" i="52"/>
  <c r="R116" i="52"/>
  <c r="P116" i="52"/>
  <c r="N116" i="52"/>
  <c r="L116" i="52"/>
  <c r="R115" i="52"/>
  <c r="P115" i="52"/>
  <c r="N115" i="52"/>
  <c r="L115" i="52"/>
  <c r="R20" i="52"/>
  <c r="P20" i="52"/>
  <c r="L20" i="52"/>
  <c r="N20" i="52" s="1"/>
  <c r="P114" i="52"/>
  <c r="N114" i="52"/>
  <c r="L114" i="52"/>
  <c r="P113" i="52"/>
  <c r="N113" i="52"/>
  <c r="L113" i="52"/>
  <c r="R112" i="52"/>
  <c r="P112" i="52"/>
  <c r="N112" i="52"/>
  <c r="L112" i="52"/>
  <c r="R111" i="52"/>
  <c r="P111" i="52"/>
  <c r="N111" i="52"/>
  <c r="L111" i="52"/>
  <c r="R110" i="52"/>
  <c r="P110" i="52"/>
  <c r="N110" i="52"/>
  <c r="L110" i="52"/>
  <c r="R156" i="52"/>
  <c r="P156" i="52"/>
  <c r="N156" i="52"/>
  <c r="L156" i="52"/>
  <c r="R162" i="52"/>
  <c r="P162" i="52"/>
  <c r="N162" i="52"/>
  <c r="L162" i="52"/>
  <c r="R161" i="52"/>
  <c r="P161" i="52"/>
  <c r="N161" i="52"/>
  <c r="L161" i="52"/>
  <c r="R109" i="52"/>
  <c r="P109" i="52"/>
  <c r="N109" i="52"/>
  <c r="L109" i="52"/>
  <c r="P108" i="52"/>
  <c r="N108" i="52"/>
  <c r="L108" i="52"/>
  <c r="R108" i="52" s="1"/>
  <c r="R38" i="52"/>
  <c r="P38" i="52"/>
  <c r="N38" i="52"/>
  <c r="L38" i="52"/>
  <c r="P107" i="52"/>
  <c r="N107" i="52"/>
  <c r="L107" i="52"/>
  <c r="R107" i="52" s="1"/>
  <c r="P106" i="52"/>
  <c r="N106" i="52"/>
  <c r="L106" i="52"/>
  <c r="R106" i="52" s="1"/>
  <c r="R37" i="52"/>
  <c r="P37" i="52"/>
  <c r="N37" i="52"/>
  <c r="L37" i="52"/>
  <c r="P105" i="52"/>
  <c r="N105" i="52"/>
  <c r="L105" i="52"/>
  <c r="R105" i="52" s="1"/>
  <c r="R9" i="52"/>
  <c r="P9" i="52"/>
  <c r="N9" i="52"/>
  <c r="L9" i="52"/>
  <c r="P104" i="52"/>
  <c r="N104" i="52"/>
  <c r="L104" i="52"/>
  <c r="R104" i="52" s="1"/>
  <c r="P103" i="52"/>
  <c r="N103" i="52"/>
  <c r="L103" i="52"/>
  <c r="R103" i="52" s="1"/>
  <c r="R102" i="52"/>
  <c r="P102" i="52"/>
  <c r="N102" i="52"/>
  <c r="L102" i="52"/>
  <c r="R101" i="52"/>
  <c r="P101" i="52"/>
  <c r="N101" i="52"/>
  <c r="L101" i="52"/>
  <c r="R100" i="52"/>
  <c r="P100" i="52"/>
  <c r="N100" i="52"/>
  <c r="L100" i="52"/>
  <c r="R99" i="52"/>
  <c r="P99" i="52"/>
  <c r="N99" i="52"/>
  <c r="L99" i="52"/>
  <c r="R98" i="52"/>
  <c r="P98" i="52"/>
  <c r="N98" i="52"/>
  <c r="L98" i="52"/>
  <c r="R97" i="52"/>
  <c r="P97" i="52"/>
  <c r="N97" i="52"/>
  <c r="L97" i="52"/>
  <c r="R96" i="52"/>
  <c r="P96" i="52"/>
  <c r="N96" i="52"/>
  <c r="L96" i="52"/>
  <c r="R95" i="52"/>
  <c r="P95" i="52"/>
  <c r="N95" i="52"/>
  <c r="L95" i="52"/>
  <c r="R94" i="52"/>
  <c r="P94" i="52"/>
  <c r="N94" i="52"/>
  <c r="L94" i="52"/>
  <c r="R93" i="52"/>
  <c r="P93" i="52"/>
  <c r="N93" i="52"/>
  <c r="L93" i="52"/>
  <c r="R19" i="52"/>
  <c r="P19" i="52"/>
  <c r="N19" i="52"/>
  <c r="L19" i="52"/>
  <c r="R18" i="52"/>
  <c r="P18" i="52"/>
  <c r="N18" i="52"/>
  <c r="L18" i="52"/>
  <c r="R173" i="52"/>
  <c r="P173" i="52"/>
  <c r="N173" i="52"/>
  <c r="L173" i="52"/>
  <c r="R17" i="52"/>
  <c r="P17" i="52"/>
  <c r="L17" i="52"/>
  <c r="N17" i="52" s="1"/>
  <c r="R16" i="52"/>
  <c r="P16" i="52"/>
  <c r="L16" i="52"/>
  <c r="N16" i="52" s="1"/>
  <c r="R15" i="52"/>
  <c r="P15" i="52"/>
  <c r="L15" i="52"/>
  <c r="N15" i="52" s="1"/>
  <c r="R92" i="52"/>
  <c r="P92" i="52"/>
  <c r="L92" i="52"/>
  <c r="N92" i="52" s="1"/>
  <c r="R14" i="52"/>
  <c r="P14" i="52"/>
  <c r="L14" i="52"/>
  <c r="N14" i="52" s="1"/>
  <c r="R91" i="52"/>
  <c r="P91" i="52"/>
  <c r="L91" i="52"/>
  <c r="N91" i="52" s="1"/>
  <c r="R13" i="52"/>
  <c r="P13" i="52"/>
  <c r="L13" i="52"/>
  <c r="N13" i="52" s="1"/>
  <c r="R36" i="52"/>
  <c r="P36" i="52"/>
  <c r="L36" i="52"/>
  <c r="R35" i="52"/>
  <c r="P35" i="52"/>
  <c r="L35" i="52"/>
  <c r="N35" i="52" s="1"/>
  <c r="R34" i="52"/>
  <c r="P34" i="52"/>
  <c r="L34" i="52"/>
  <c r="N34" i="52" s="1"/>
  <c r="R33" i="52"/>
  <c r="P33" i="52"/>
  <c r="L33" i="52"/>
  <c r="N33" i="52" s="1"/>
  <c r="R32" i="52"/>
  <c r="P32" i="52"/>
  <c r="L32" i="52"/>
  <c r="N32" i="52" s="1"/>
  <c r="R31" i="52"/>
  <c r="P31" i="52"/>
  <c r="L31" i="52"/>
  <c r="N31" i="52" s="1"/>
  <c r="R30" i="52"/>
  <c r="P30" i="52"/>
  <c r="L30" i="52"/>
  <c r="N30" i="52" s="1"/>
  <c r="R29" i="52"/>
  <c r="P29" i="52"/>
  <c r="L29" i="52"/>
  <c r="N29" i="52" s="1"/>
  <c r="R90" i="52"/>
  <c r="P90" i="52"/>
  <c r="N90" i="52"/>
  <c r="L90" i="52"/>
  <c r="R89" i="52"/>
  <c r="P89" i="52"/>
  <c r="N89" i="52"/>
  <c r="L89" i="52"/>
  <c r="R88" i="52"/>
  <c r="P88" i="52"/>
  <c r="N88" i="52"/>
  <c r="L88" i="52"/>
  <c r="R87" i="52"/>
  <c r="P87" i="52"/>
  <c r="N87" i="52"/>
  <c r="L87" i="52"/>
  <c r="R86" i="52"/>
  <c r="P86" i="52"/>
  <c r="N86" i="52"/>
  <c r="L86" i="52"/>
  <c r="R85" i="52"/>
  <c r="P85" i="52"/>
  <c r="N85" i="52"/>
  <c r="L85" i="52"/>
  <c r="R84" i="52"/>
  <c r="P84" i="52"/>
  <c r="N84" i="52"/>
  <c r="L84" i="52"/>
  <c r="R83" i="52"/>
  <c r="P83" i="52"/>
  <c r="N83" i="52"/>
  <c r="L83" i="52"/>
  <c r="R82" i="52"/>
  <c r="P82" i="52"/>
  <c r="N82" i="52"/>
  <c r="L82" i="52"/>
  <c r="R81" i="52"/>
  <c r="P81" i="52"/>
  <c r="N81" i="52"/>
  <c r="L81" i="52"/>
  <c r="R80" i="52"/>
  <c r="P80" i="52"/>
  <c r="N80" i="52"/>
  <c r="L80" i="52"/>
  <c r="R79" i="52"/>
  <c r="P79" i="52"/>
  <c r="N79" i="52"/>
  <c r="L79" i="52"/>
  <c r="R78" i="52"/>
  <c r="P78" i="52"/>
  <c r="N78" i="52"/>
  <c r="L78" i="52"/>
  <c r="R77" i="52"/>
  <c r="P77" i="52"/>
  <c r="N77" i="52"/>
  <c r="L77" i="52"/>
  <c r="R76" i="52"/>
  <c r="P76" i="52"/>
  <c r="N76" i="52"/>
  <c r="L76" i="52"/>
  <c r="R75" i="52"/>
  <c r="P75" i="52"/>
  <c r="N75" i="52"/>
  <c r="L75" i="52"/>
  <c r="R74" i="52"/>
  <c r="P74" i="52"/>
  <c r="N74" i="52"/>
  <c r="L74" i="52"/>
  <c r="R73" i="52"/>
  <c r="P73" i="52"/>
  <c r="N73" i="52"/>
  <c r="L73" i="52"/>
  <c r="R72" i="52"/>
  <c r="P72" i="52"/>
  <c r="N72" i="52"/>
  <c r="L72" i="52"/>
  <c r="R71" i="52"/>
  <c r="P71" i="52"/>
  <c r="N71" i="52"/>
  <c r="L71" i="52"/>
  <c r="R70" i="52"/>
  <c r="P70" i="52"/>
  <c r="N70" i="52"/>
  <c r="L70" i="52"/>
  <c r="R69" i="52"/>
  <c r="P69" i="52"/>
  <c r="N69" i="52"/>
  <c r="L69" i="52"/>
  <c r="R68" i="52"/>
  <c r="P68" i="52"/>
  <c r="N68" i="52"/>
  <c r="L68" i="52"/>
  <c r="R67" i="52"/>
  <c r="P67" i="52"/>
  <c r="N67" i="52"/>
  <c r="L67" i="52"/>
  <c r="R66" i="52"/>
  <c r="P66" i="52"/>
  <c r="N66" i="52"/>
  <c r="L66" i="52"/>
  <c r="R65" i="52"/>
  <c r="P65" i="52"/>
  <c r="N65" i="52"/>
  <c r="L65" i="52"/>
  <c r="R64" i="52"/>
  <c r="P64" i="52"/>
  <c r="N64" i="52"/>
  <c r="L64" i="52"/>
  <c r="R63" i="52"/>
  <c r="P63" i="52"/>
  <c r="N63" i="52"/>
  <c r="L63" i="52"/>
  <c r="R160" i="52"/>
  <c r="P160" i="52"/>
  <c r="N160" i="52"/>
  <c r="L160" i="52"/>
  <c r="P62" i="52"/>
  <c r="N62" i="52"/>
  <c r="L62" i="52"/>
  <c r="R62" i="52" s="1"/>
  <c r="R159" i="52"/>
  <c r="P159" i="52"/>
  <c r="N159" i="52"/>
  <c r="L159" i="52"/>
  <c r="R5" i="52"/>
  <c r="P5" i="52"/>
  <c r="N5" i="52"/>
  <c r="L5" i="52"/>
  <c r="R28" i="52"/>
  <c r="P28" i="52"/>
  <c r="N28" i="52"/>
  <c r="L28" i="52"/>
  <c r="R158" i="52"/>
  <c r="P158" i="52"/>
  <c r="N158" i="52"/>
  <c r="L158" i="52"/>
  <c r="R4" i="52"/>
  <c r="P4" i="52"/>
  <c r="N4" i="52"/>
  <c r="L4" i="52"/>
  <c r="R239" i="52"/>
  <c r="P239" i="52"/>
  <c r="N239" i="52"/>
  <c r="L239" i="52"/>
  <c r="R3" i="52"/>
  <c r="P3" i="52"/>
  <c r="N3" i="52"/>
  <c r="L3" i="52"/>
  <c r="R2" i="52"/>
  <c r="P2" i="52"/>
  <c r="N2" i="52"/>
  <c r="L2" i="52"/>
  <c r="R27" i="52"/>
  <c r="P27" i="52"/>
  <c r="N27" i="52"/>
  <c r="L27" i="52"/>
  <c r="R26" i="52"/>
  <c r="P26" i="52"/>
  <c r="N26" i="52"/>
  <c r="L26" i="52"/>
  <c r="R157" i="52"/>
  <c r="P157" i="52"/>
  <c r="N157" i="52"/>
  <c r="B10" i="48"/>
  <c r="B12" i="48" s="1"/>
  <c r="L240" i="52" l="1"/>
  <c r="S157" i="52"/>
  <c r="AJ35" i="1"/>
  <c r="AJ65" i="1"/>
  <c r="AJ81" i="1"/>
  <c r="AJ93" i="1"/>
  <c r="AJ128" i="1"/>
  <c r="AJ131" i="1"/>
  <c r="AJ156" i="1"/>
  <c r="AJ180" i="1"/>
  <c r="AJ181" i="1"/>
  <c r="AJ188" i="1"/>
  <c r="AJ196" i="1"/>
  <c r="AJ198" i="1"/>
  <c r="AJ206" i="1"/>
  <c r="AJ214" i="1"/>
  <c r="AJ222" i="1"/>
  <c r="AJ229" i="1"/>
  <c r="AJ235" i="1"/>
  <c r="AJ63" i="1"/>
  <c r="AJ114" i="1"/>
  <c r="AJ12" i="1"/>
  <c r="AJ33" i="1"/>
  <c r="AJ91" i="1"/>
  <c r="AJ106" i="1"/>
  <c r="AJ111" i="1"/>
  <c r="AJ112" i="1"/>
  <c r="AJ117" i="1"/>
  <c r="AJ118" i="1"/>
  <c r="AJ125" i="1"/>
  <c r="AJ126" i="1"/>
  <c r="AJ134" i="1"/>
  <c r="AJ154" i="1"/>
  <c r="AJ186" i="1"/>
  <c r="AJ194" i="1"/>
  <c r="AJ210" i="1"/>
  <c r="AJ239" i="1"/>
  <c r="AJ37" i="1"/>
  <c r="AJ47" i="1"/>
  <c r="AJ10" i="1"/>
  <c r="AJ20" i="1"/>
  <c r="AJ57" i="1"/>
  <c r="AJ67" i="1"/>
  <c r="AJ104" i="1"/>
  <c r="AJ109" i="1"/>
  <c r="AJ110" i="1"/>
  <c r="AJ124" i="1"/>
  <c r="AJ133" i="1"/>
  <c r="AJ138" i="1"/>
  <c r="AJ146" i="1"/>
  <c r="AJ184" i="1"/>
  <c r="AJ192" i="1"/>
  <c r="AJ223" i="1"/>
  <c r="AJ230" i="1"/>
  <c r="AJ4" i="1"/>
  <c r="AJ6" i="1"/>
  <c r="Y241" i="1"/>
  <c r="Y245" i="1" s="1"/>
  <c r="AG241" i="1"/>
  <c r="AG245" i="1" s="1"/>
  <c r="AJ7" i="1"/>
  <c r="AJ16" i="1"/>
  <c r="AJ18" i="1"/>
  <c r="AJ27" i="1"/>
  <c r="AJ34" i="1"/>
  <c r="AJ43" i="1"/>
  <c r="AJ49" i="1"/>
  <c r="AJ51" i="1"/>
  <c r="AJ83" i="1"/>
  <c r="AJ88" i="1"/>
  <c r="AJ95" i="1"/>
  <c r="AJ100" i="1"/>
  <c r="AJ102" i="1"/>
  <c r="AJ107" i="1"/>
  <c r="AJ108" i="1"/>
  <c r="AJ113" i="1"/>
  <c r="AJ116" i="1"/>
  <c r="AJ121" i="1"/>
  <c r="AJ122" i="1"/>
  <c r="AJ129" i="1"/>
  <c r="AJ130" i="1"/>
  <c r="AJ132" i="1"/>
  <c r="AJ136" i="1"/>
  <c r="AJ137" i="1"/>
  <c r="AJ140" i="1"/>
  <c r="AJ178" i="1"/>
  <c r="AD241" i="1"/>
  <c r="AD245" i="1" s="1"/>
  <c r="AH241" i="1"/>
  <c r="AH245" i="1" s="1"/>
  <c r="AJ13" i="1"/>
  <c r="S18" i="1"/>
  <c r="AJ19" i="1"/>
  <c r="AJ21" i="1"/>
  <c r="S23" i="1"/>
  <c r="AJ31" i="1"/>
  <c r="S33" i="1"/>
  <c r="S38" i="1"/>
  <c r="S43" i="1"/>
  <c r="S46" i="1"/>
  <c r="S57" i="1"/>
  <c r="S64" i="1"/>
  <c r="S65" i="1"/>
  <c r="S72" i="1"/>
  <c r="AJ73" i="1"/>
  <c r="S74" i="1"/>
  <c r="S80" i="1"/>
  <c r="S81" i="1"/>
  <c r="S86" i="1"/>
  <c r="S87" i="1"/>
  <c r="L241" i="1"/>
  <c r="S3" i="1"/>
  <c r="AA241" i="1"/>
  <c r="AA245" i="1" s="1"/>
  <c r="AE241" i="1"/>
  <c r="AE245" i="1" s="1"/>
  <c r="AJ3" i="1"/>
  <c r="AJ11" i="1"/>
  <c r="AJ14" i="1"/>
  <c r="S15" i="1"/>
  <c r="S20" i="1"/>
  <c r="S27" i="1"/>
  <c r="S30" i="1"/>
  <c r="S39" i="1"/>
  <c r="S53" i="1"/>
  <c r="AJ53" i="1"/>
  <c r="S56" i="1"/>
  <c r="S59" i="1"/>
  <c r="AJ66" i="1"/>
  <c r="S75" i="1"/>
  <c r="AJ82" i="1"/>
  <c r="AJ32" i="1"/>
  <c r="Z241" i="1"/>
  <c r="Z245" i="1" s="1"/>
  <c r="AJ5" i="1"/>
  <c r="AJ241" i="1" s="1"/>
  <c r="AJ245" i="1" s="1"/>
  <c r="X241" i="1"/>
  <c r="X245" i="1" s="1"/>
  <c r="AB241" i="1"/>
  <c r="AB245" i="1" s="1"/>
  <c r="AF241" i="1"/>
  <c r="AF245" i="1" s="1"/>
  <c r="AJ9" i="1"/>
  <c r="S24" i="1"/>
  <c r="AJ28" i="1"/>
  <c r="S40" i="1"/>
  <c r="S50" i="1"/>
  <c r="AJ50" i="1"/>
  <c r="S52" i="1"/>
  <c r="AJ69" i="1"/>
  <c r="S83" i="1"/>
  <c r="AJ79" i="1"/>
  <c r="AJ85" i="1"/>
  <c r="S89" i="1"/>
  <c r="S92" i="1"/>
  <c r="S93" i="1"/>
  <c r="AJ38" i="1"/>
  <c r="S44" i="1"/>
  <c r="AJ44" i="1"/>
  <c r="S48" i="1"/>
  <c r="AJ48" i="1"/>
  <c r="S51" i="1"/>
  <c r="S54" i="1"/>
  <c r="AJ54" i="1"/>
  <c r="AJ60" i="1"/>
  <c r="AJ64" i="1"/>
  <c r="AJ70" i="1"/>
  <c r="AJ76" i="1"/>
  <c r="AJ80" i="1"/>
  <c r="AJ86" i="1"/>
  <c r="AJ89" i="1"/>
  <c r="AJ92" i="1"/>
  <c r="AJ96" i="1"/>
  <c r="S102" i="1"/>
  <c r="AJ17" i="1"/>
  <c r="AJ23" i="1"/>
  <c r="AJ26" i="1"/>
  <c r="AJ29" i="1"/>
  <c r="AJ39" i="1"/>
  <c r="AJ42" i="1"/>
  <c r="S45" i="1"/>
  <c r="AJ45" i="1"/>
  <c r="S49" i="1"/>
  <c r="S55" i="1"/>
  <c r="AJ55" i="1"/>
  <c r="S58" i="1"/>
  <c r="AJ58" i="1"/>
  <c r="AJ61" i="1"/>
  <c r="AJ71" i="1"/>
  <c r="AJ74" i="1"/>
  <c r="AJ77" i="1"/>
  <c r="AJ87" i="1"/>
  <c r="S90" i="1"/>
  <c r="AJ90" i="1"/>
  <c r="AJ97" i="1"/>
  <c r="AJ103" i="1"/>
  <c r="S104" i="1"/>
  <c r="S110" i="1"/>
  <c r="AJ119" i="1"/>
  <c r="S120" i="1"/>
  <c r="AJ123" i="1"/>
  <c r="S124" i="1"/>
  <c r="AJ15" i="1"/>
  <c r="AJ24" i="1"/>
  <c r="AJ30" i="1"/>
  <c r="AJ36" i="1"/>
  <c r="AJ40" i="1"/>
  <c r="AJ46" i="1"/>
  <c r="AJ52" i="1"/>
  <c r="AJ56" i="1"/>
  <c r="AJ62" i="1"/>
  <c r="AJ68" i="1"/>
  <c r="AJ72" i="1"/>
  <c r="AJ78" i="1"/>
  <c r="AJ84" i="1"/>
  <c r="AJ98" i="1"/>
  <c r="AJ99" i="1"/>
  <c r="S101" i="1"/>
  <c r="AJ105" i="1"/>
  <c r="S107" i="1"/>
  <c r="AJ115" i="1"/>
  <c r="S117" i="1"/>
  <c r="AJ94" i="1"/>
  <c r="AC129" i="1"/>
  <c r="AC241" i="1" s="1"/>
  <c r="AC245" i="1" s="1"/>
  <c r="AJ141" i="1"/>
  <c r="AJ145" i="1"/>
  <c r="AJ148" i="1"/>
  <c r="S149" i="1"/>
  <c r="S151" i="1"/>
  <c r="S155" i="1"/>
  <c r="S157" i="1"/>
  <c r="S164" i="1"/>
  <c r="AJ101" i="1"/>
  <c r="S133" i="1"/>
  <c r="S135" i="1"/>
  <c r="S137" i="1"/>
  <c r="S142" i="1"/>
  <c r="S146" i="1"/>
  <c r="AJ151" i="1"/>
  <c r="AJ157" i="1"/>
  <c r="S143" i="1"/>
  <c r="S147" i="1"/>
  <c r="S152" i="1"/>
  <c r="S153" i="1"/>
  <c r="S158" i="1"/>
  <c r="S159" i="1"/>
  <c r="AJ161" i="1"/>
  <c r="AJ162" i="1"/>
  <c r="AJ164" i="1"/>
  <c r="S165" i="1"/>
  <c r="S160" i="1"/>
  <c r="AJ142" i="1"/>
  <c r="AJ152" i="1"/>
  <c r="AJ155" i="1"/>
  <c r="AJ158" i="1"/>
  <c r="S162" i="1"/>
  <c r="S163" i="1"/>
  <c r="S170" i="1"/>
  <c r="S186" i="1"/>
  <c r="S190" i="1"/>
  <c r="AJ190" i="1"/>
  <c r="S191" i="1"/>
  <c r="S195" i="1"/>
  <c r="S196" i="1"/>
  <c r="AJ143" i="1"/>
  <c r="AJ149" i="1"/>
  <c r="AJ153" i="1"/>
  <c r="AJ159" i="1"/>
  <c r="AJ165" i="1"/>
  <c r="AJ168" i="1"/>
  <c r="AJ170" i="1"/>
  <c r="AJ172" i="1"/>
  <c r="S173" i="1"/>
  <c r="AJ182" i="1"/>
  <c r="S183" i="1"/>
  <c r="S188" i="1"/>
  <c r="AJ144" i="1"/>
  <c r="AJ147" i="1"/>
  <c r="AJ150" i="1"/>
  <c r="AJ160" i="1"/>
  <c r="AJ163" i="1"/>
  <c r="AJ166" i="1"/>
  <c r="S174" i="1"/>
  <c r="AJ175" i="1"/>
  <c r="S177" i="1"/>
  <c r="AJ197" i="1"/>
  <c r="AJ215" i="1"/>
  <c r="AJ167" i="1"/>
  <c r="AJ169" i="1"/>
  <c r="AJ189" i="1"/>
  <c r="S171" i="1"/>
  <c r="S176" i="1"/>
  <c r="AJ176" i="1"/>
  <c r="S179" i="1"/>
  <c r="AJ179" i="1"/>
  <c r="AJ187" i="1"/>
  <c r="AJ195" i="1"/>
  <c r="AJ202" i="1"/>
  <c r="AJ207" i="1"/>
  <c r="S212" i="1"/>
  <c r="S216" i="1"/>
  <c r="S221" i="1"/>
  <c r="AJ238" i="1"/>
  <c r="AJ173" i="1"/>
  <c r="AJ177" i="1"/>
  <c r="AJ185" i="1"/>
  <c r="AJ193" i="1"/>
  <c r="AJ200" i="1"/>
  <c r="AJ216" i="1"/>
  <c r="S222" i="1"/>
  <c r="AJ224" i="1"/>
  <c r="AJ231" i="1"/>
  <c r="AJ232" i="1"/>
  <c r="AJ234" i="1"/>
  <c r="AJ171" i="1"/>
  <c r="AJ174" i="1"/>
  <c r="AJ183" i="1"/>
  <c r="AJ191" i="1"/>
  <c r="AJ199" i="1"/>
  <c r="AJ201" i="1"/>
  <c r="S205" i="1"/>
  <c r="AJ208" i="1"/>
  <c r="S209" i="1"/>
  <c r="S214" i="1"/>
  <c r="AJ218" i="1"/>
  <c r="S219" i="1"/>
  <c r="AJ225" i="1"/>
  <c r="S226" i="1"/>
  <c r="AJ226" i="1"/>
  <c r="S227" i="1"/>
  <c r="S228" i="1"/>
  <c r="S229" i="1"/>
  <c r="AJ233" i="1"/>
  <c r="S234" i="1"/>
  <c r="AJ205" i="1"/>
  <c r="AJ213" i="1"/>
  <c r="AJ221" i="1"/>
  <c r="AJ203" i="1"/>
  <c r="AJ211" i="1"/>
  <c r="AJ219" i="1"/>
  <c r="AJ227" i="1"/>
  <c r="AJ228" i="1"/>
  <c r="AJ240" i="1"/>
  <c r="AJ209" i="1"/>
  <c r="AJ217" i="1"/>
  <c r="AJ236" i="1"/>
  <c r="S48" i="52"/>
  <c r="S230" i="52"/>
  <c r="S38" i="52"/>
  <c r="S156" i="52"/>
  <c r="S114" i="52"/>
  <c r="S238" i="52"/>
  <c r="S190" i="52"/>
  <c r="S207" i="52"/>
  <c r="N51" i="52"/>
  <c r="S51" i="52" s="1"/>
  <c r="S129" i="52"/>
  <c r="S142" i="52"/>
  <c r="S26" i="52"/>
  <c r="S239" i="52"/>
  <c r="S5" i="52"/>
  <c r="S68" i="52"/>
  <c r="S84" i="52"/>
  <c r="S9" i="52"/>
  <c r="S131" i="52"/>
  <c r="S11" i="52"/>
  <c r="S211" i="52"/>
  <c r="S191" i="52"/>
  <c r="S193" i="52"/>
  <c r="S194" i="52"/>
  <c r="S19" i="52"/>
  <c r="S100" i="52"/>
  <c r="S164" i="52"/>
  <c r="S120" i="52"/>
  <c r="S152" i="52"/>
  <c r="S168" i="52"/>
  <c r="S20" i="52"/>
  <c r="S53" i="52"/>
  <c r="S145" i="52"/>
  <c r="S171" i="52"/>
  <c r="S172" i="52"/>
  <c r="S220" i="52"/>
  <c r="S231" i="52"/>
  <c r="S226" i="52"/>
  <c r="S208" i="52"/>
  <c r="S27" i="52"/>
  <c r="S159" i="52"/>
  <c r="S65" i="52"/>
  <c r="S69" i="52"/>
  <c r="S73" i="52"/>
  <c r="S77" i="52"/>
  <c r="S81" i="52"/>
  <c r="S85" i="52"/>
  <c r="S89" i="52"/>
  <c r="S34" i="52"/>
  <c r="S16" i="52"/>
  <c r="S93" i="52"/>
  <c r="S97" i="52"/>
  <c r="S101" i="52"/>
  <c r="S109" i="52"/>
  <c r="S117" i="52"/>
  <c r="S165" i="52"/>
  <c r="S121" i="52"/>
  <c r="S126" i="52"/>
  <c r="S130" i="52"/>
  <c r="N23" i="52"/>
  <c r="S23" i="52" s="1"/>
  <c r="S54" i="52"/>
  <c r="S135" i="52"/>
  <c r="S137" i="52"/>
  <c r="S139" i="52"/>
  <c r="S146" i="52"/>
  <c r="S148" i="52"/>
  <c r="S56" i="52"/>
  <c r="S153" i="52"/>
  <c r="S169" i="52"/>
  <c r="S43" i="52"/>
  <c r="S47" i="52"/>
  <c r="S50" i="52"/>
  <c r="S176" i="52"/>
  <c r="S181" i="52"/>
  <c r="S183" i="52"/>
  <c r="S188" i="52"/>
  <c r="S218" i="52"/>
  <c r="S221" i="52"/>
  <c r="S198" i="52"/>
  <c r="S202" i="52"/>
  <c r="S186" i="52"/>
  <c r="S232" i="52"/>
  <c r="S223" i="52"/>
  <c r="S213" i="52"/>
  <c r="S228" i="52"/>
  <c r="S229" i="52"/>
  <c r="S212" i="52"/>
  <c r="S2" i="52"/>
  <c r="S158" i="52"/>
  <c r="S82" i="52"/>
  <c r="S90" i="52"/>
  <c r="S173" i="52"/>
  <c r="S98" i="52"/>
  <c r="S37" i="52"/>
  <c r="S161" i="52"/>
  <c r="S111" i="52"/>
  <c r="S115" i="52"/>
  <c r="S119" i="52"/>
  <c r="S10" i="52"/>
  <c r="S138" i="52"/>
  <c r="S143" i="52"/>
  <c r="S147" i="52"/>
  <c r="S58" i="52"/>
  <c r="S7" i="52"/>
  <c r="S179" i="52"/>
  <c r="P180" i="52"/>
  <c r="S180" i="52" s="1"/>
  <c r="S205" i="52"/>
  <c r="S203" i="52"/>
  <c r="S187" i="52"/>
  <c r="S224" i="52"/>
  <c r="S210" i="52"/>
  <c r="S192" i="52"/>
  <c r="S32" i="52"/>
  <c r="S92" i="52"/>
  <c r="S3" i="52"/>
  <c r="S63" i="52"/>
  <c r="S67" i="52"/>
  <c r="S71" i="52"/>
  <c r="S75" i="52"/>
  <c r="S79" i="52"/>
  <c r="S83" i="52"/>
  <c r="S87" i="52"/>
  <c r="S30" i="52"/>
  <c r="N36" i="52"/>
  <c r="S36" i="52" s="1"/>
  <c r="S91" i="52"/>
  <c r="S18" i="52"/>
  <c r="S95" i="52"/>
  <c r="S99" i="52"/>
  <c r="S106" i="52"/>
  <c r="S112" i="52"/>
  <c r="S116" i="52"/>
  <c r="S163" i="52"/>
  <c r="S167" i="52"/>
  <c r="R125" i="52"/>
  <c r="S125" i="52" s="1"/>
  <c r="S128" i="52"/>
  <c r="S39" i="52"/>
  <c r="S133" i="52"/>
  <c r="S55" i="52"/>
  <c r="S140" i="52"/>
  <c r="S141" i="52"/>
  <c r="S149" i="52"/>
  <c r="S6" i="52"/>
  <c r="S151" i="52"/>
  <c r="S59" i="52"/>
  <c r="S45" i="52"/>
  <c r="S49" i="52"/>
  <c r="S170" i="52"/>
  <c r="S175" i="52"/>
  <c r="S184" i="52"/>
  <c r="S61" i="52"/>
  <c r="S216" i="52"/>
  <c r="S219" i="52"/>
  <c r="S196" i="52"/>
  <c r="S222" i="52"/>
  <c r="S237" i="52"/>
  <c r="S204" i="52"/>
  <c r="S234" i="52"/>
  <c r="S225" i="52"/>
  <c r="S227" i="52"/>
  <c r="S206" i="52"/>
  <c r="S215" i="52"/>
  <c r="S62" i="52"/>
  <c r="S160" i="52"/>
  <c r="S70" i="52"/>
  <c r="S29" i="52"/>
  <c r="S31" i="52"/>
  <c r="S33" i="52"/>
  <c r="S35" i="52"/>
  <c r="S13" i="52"/>
  <c r="S14" i="52"/>
  <c r="S15" i="52"/>
  <c r="S17" i="52"/>
  <c r="S107" i="52"/>
  <c r="S108" i="52"/>
  <c r="S162" i="52"/>
  <c r="S64" i="52"/>
  <c r="S72" i="52"/>
  <c r="S78" i="52"/>
  <c r="S86" i="52"/>
  <c r="S94" i="52"/>
  <c r="S102" i="52"/>
  <c r="S104" i="52"/>
  <c r="S110" i="52"/>
  <c r="S166" i="52"/>
  <c r="S124" i="52"/>
  <c r="S4" i="52"/>
  <c r="S28" i="52"/>
  <c r="S66" i="52"/>
  <c r="S74" i="52"/>
  <c r="S76" i="52"/>
  <c r="S80" i="52"/>
  <c r="S88" i="52"/>
  <c r="S96" i="52"/>
  <c r="S103" i="52"/>
  <c r="S105" i="52"/>
  <c r="R154" i="52"/>
  <c r="S154" i="52" s="1"/>
  <c r="S118" i="52"/>
  <c r="S22" i="52"/>
  <c r="S132" i="52"/>
  <c r="S136" i="52"/>
  <c r="S42" i="52"/>
  <c r="S113" i="52"/>
  <c r="S122" i="52"/>
  <c r="S21" i="52"/>
  <c r="S127" i="52"/>
  <c r="S134" i="52"/>
  <c r="S24" i="52"/>
  <c r="S150" i="52"/>
  <c r="S60" i="52"/>
  <c r="S40" i="52"/>
  <c r="N12" i="52"/>
  <c r="S123" i="52"/>
  <c r="S144" i="52"/>
  <c r="S57" i="52"/>
  <c r="S8" i="52"/>
  <c r="S44" i="52"/>
  <c r="S46" i="52"/>
  <c r="S41" i="52"/>
  <c r="S52" i="52"/>
  <c r="S177" i="52"/>
  <c r="S178" i="52"/>
  <c r="S182" i="52"/>
  <c r="S155" i="52"/>
  <c r="N174" i="52"/>
  <c r="S195" i="52"/>
  <c r="S201" i="52"/>
  <c r="S217" i="52"/>
  <c r="S199" i="52"/>
  <c r="S233" i="52"/>
  <c r="S200" i="52"/>
  <c r="S209" i="52"/>
  <c r="S25" i="52"/>
  <c r="S236" i="52"/>
  <c r="S197" i="52"/>
  <c r="S185" i="52"/>
  <c r="S235" i="52"/>
  <c r="S189" i="52"/>
  <c r="S214" i="52"/>
  <c r="AI241" i="1"/>
  <c r="AI245" i="1" s="1"/>
  <c r="P240" i="52" l="1"/>
  <c r="N240" i="52"/>
  <c r="S241" i="1"/>
  <c r="S12" i="52"/>
  <c r="S174" i="52"/>
  <c r="S240" i="52" l="1"/>
  <c r="B13" i="48"/>
  <c r="B16" i="48"/>
  <c r="B18" i="48" l="1"/>
  <c r="B20" i="48" s="1"/>
  <c r="B14" i="48"/>
  <c r="B21" i="48" s="1"/>
  <c r="U1" i="1" s="1"/>
  <c r="T1" i="1" l="1"/>
  <c r="B22" i="48"/>
  <c r="AI240" i="52"/>
  <c r="U239" i="1"/>
  <c r="U234" i="1"/>
  <c r="U226" i="1"/>
  <c r="U221" i="1"/>
  <c r="U216" i="1"/>
  <c r="U213" i="1"/>
  <c r="U208" i="1"/>
  <c r="U205" i="1"/>
  <c r="U241" i="1"/>
  <c r="U238" i="1"/>
  <c r="U233" i="1"/>
  <c r="U232" i="1"/>
  <c r="U231" i="1"/>
  <c r="U225" i="1"/>
  <c r="U224" i="1"/>
  <c r="U218" i="1"/>
  <c r="U215" i="1"/>
  <c r="U210" i="1"/>
  <c r="U207" i="1"/>
  <c r="U202" i="1"/>
  <c r="U199" i="1"/>
  <c r="U237" i="1"/>
  <c r="U236" i="1"/>
  <c r="U230" i="1"/>
  <c r="U223" i="1"/>
  <c r="U220" i="1"/>
  <c r="U217" i="1"/>
  <c r="U212" i="1"/>
  <c r="U209" i="1"/>
  <c r="U204" i="1"/>
  <c r="U201" i="1"/>
  <c r="U240" i="1"/>
  <c r="U219" i="1"/>
  <c r="U214" i="1"/>
  <c r="U198" i="1"/>
  <c r="U195" i="1"/>
  <c r="U190" i="1"/>
  <c r="U187" i="1"/>
  <c r="U182" i="1"/>
  <c r="U179" i="1"/>
  <c r="U176" i="1"/>
  <c r="U170" i="1"/>
  <c r="U229" i="1"/>
  <c r="U228" i="1"/>
  <c r="U227" i="1"/>
  <c r="U222" i="1"/>
  <c r="U197" i="1"/>
  <c r="U192" i="1"/>
  <c r="U189" i="1"/>
  <c r="U184" i="1"/>
  <c r="U181" i="1"/>
  <c r="U175" i="1"/>
  <c r="U172" i="1"/>
  <c r="U235" i="1"/>
  <c r="U203" i="1"/>
  <c r="U194" i="1"/>
  <c r="U191" i="1"/>
  <c r="U186" i="1"/>
  <c r="U183" i="1"/>
  <c r="U178" i="1"/>
  <c r="U174" i="1"/>
  <c r="U171" i="1"/>
  <c r="U168" i="1"/>
  <c r="U211" i="1"/>
  <c r="U185" i="1"/>
  <c r="U180" i="1"/>
  <c r="U193" i="1"/>
  <c r="U177" i="1"/>
  <c r="U169" i="1"/>
  <c r="U162" i="1"/>
  <c r="U158" i="1"/>
  <c r="U155" i="1"/>
  <c r="U152" i="1"/>
  <c r="U146" i="1"/>
  <c r="U142" i="1"/>
  <c r="U188" i="1"/>
  <c r="U173" i="1"/>
  <c r="U167" i="1"/>
  <c r="U164" i="1"/>
  <c r="U161" i="1"/>
  <c r="U157" i="1"/>
  <c r="U151" i="1"/>
  <c r="U148" i="1"/>
  <c r="U145" i="1"/>
  <c r="U141" i="1"/>
  <c r="U139" i="1"/>
  <c r="U206" i="1"/>
  <c r="U200" i="1"/>
  <c r="U196" i="1"/>
  <c r="U166" i="1"/>
  <c r="U163" i="1"/>
  <c r="U160" i="1"/>
  <c r="U154" i="1"/>
  <c r="U150" i="1"/>
  <c r="U147" i="1"/>
  <c r="U144" i="1"/>
  <c r="U138" i="1"/>
  <c r="U136" i="1"/>
  <c r="U134" i="1"/>
  <c r="U131" i="1"/>
  <c r="U128" i="1"/>
  <c r="U126" i="1"/>
  <c r="U165" i="1"/>
  <c r="U159" i="1"/>
  <c r="U153" i="1"/>
  <c r="U143" i="1"/>
  <c r="U140" i="1"/>
  <c r="U135" i="1"/>
  <c r="U133" i="1"/>
  <c r="U130" i="1"/>
  <c r="U137" i="1"/>
  <c r="U127" i="1"/>
  <c r="U125" i="1"/>
  <c r="U123" i="1"/>
  <c r="U121" i="1"/>
  <c r="U119" i="1"/>
  <c r="U117" i="1"/>
  <c r="U115" i="1"/>
  <c r="U111" i="1"/>
  <c r="U109" i="1"/>
  <c r="U107" i="1"/>
  <c r="U105" i="1"/>
  <c r="U103" i="1"/>
  <c r="U100" i="1"/>
  <c r="U156" i="1"/>
  <c r="U149" i="1"/>
  <c r="U132" i="1"/>
  <c r="U129" i="1"/>
  <c r="U113" i="1"/>
  <c r="U122" i="1"/>
  <c r="U118" i="1"/>
  <c r="U112" i="1"/>
  <c r="U108" i="1"/>
  <c r="U97" i="1"/>
  <c r="U116" i="1"/>
  <c r="U106" i="1"/>
  <c r="U101" i="1"/>
  <c r="U96" i="1"/>
  <c r="U92" i="1"/>
  <c r="U89" i="1"/>
  <c r="U86" i="1"/>
  <c r="U83" i="1"/>
  <c r="U80" i="1"/>
  <c r="U76" i="1"/>
  <c r="U70" i="1"/>
  <c r="U67" i="1"/>
  <c r="U64" i="1"/>
  <c r="U60" i="1"/>
  <c r="U54" i="1"/>
  <c r="U51" i="1"/>
  <c r="U48" i="1"/>
  <c r="U44" i="1"/>
  <c r="U38" i="1"/>
  <c r="U35" i="1"/>
  <c r="U32" i="1"/>
  <c r="U28" i="1"/>
  <c r="U22" i="1"/>
  <c r="U19" i="1"/>
  <c r="U124" i="1"/>
  <c r="U120" i="1"/>
  <c r="U110" i="1"/>
  <c r="U104" i="1"/>
  <c r="U102" i="1"/>
  <c r="U99" i="1"/>
  <c r="U95" i="1"/>
  <c r="U94" i="1"/>
  <c r="U85" i="1"/>
  <c r="U82" i="1"/>
  <c r="U79" i="1"/>
  <c r="U73" i="1"/>
  <c r="U69" i="1"/>
  <c r="U66" i="1"/>
  <c r="U63" i="1"/>
  <c r="U57" i="1"/>
  <c r="U53" i="1"/>
  <c r="U50" i="1"/>
  <c r="U47" i="1"/>
  <c r="U41" i="1"/>
  <c r="U37" i="1"/>
  <c r="U34" i="1"/>
  <c r="U31" i="1"/>
  <c r="U25" i="1"/>
  <c r="U21" i="1"/>
  <c r="U16" i="1"/>
  <c r="U114" i="1"/>
  <c r="U98" i="1"/>
  <c r="U91" i="1"/>
  <c r="U84" i="1"/>
  <c r="U78" i="1"/>
  <c r="U75" i="1"/>
  <c r="U72" i="1"/>
  <c r="U68" i="1"/>
  <c r="U62" i="1"/>
  <c r="U59" i="1"/>
  <c r="U56" i="1"/>
  <c r="U52" i="1"/>
  <c r="U46" i="1"/>
  <c r="U43" i="1"/>
  <c r="U40" i="1"/>
  <c r="U36" i="1"/>
  <c r="U93" i="1"/>
  <c r="U71" i="1"/>
  <c r="U77" i="1"/>
  <c r="U61" i="1"/>
  <c r="U49" i="1"/>
  <c r="U30" i="1"/>
  <c r="U27" i="1"/>
  <c r="U17" i="1"/>
  <c r="U15" i="1"/>
  <c r="U14" i="1"/>
  <c r="U13" i="1"/>
  <c r="U8" i="1"/>
  <c r="U5" i="1"/>
  <c r="U29" i="1"/>
  <c r="U26" i="1"/>
  <c r="U24" i="1"/>
  <c r="U6" i="1"/>
  <c r="U3" i="1"/>
  <c r="U90" i="1"/>
  <c r="U39" i="1"/>
  <c r="U20" i="1"/>
  <c r="U18" i="1"/>
  <c r="U10" i="1"/>
  <c r="U7" i="1"/>
  <c r="U11" i="1"/>
  <c r="U88" i="1"/>
  <c r="U87" i="1"/>
  <c r="U81" i="1"/>
  <c r="U74" i="1"/>
  <c r="U65" i="1"/>
  <c r="U58" i="1"/>
  <c r="U55" i="1"/>
  <c r="U33" i="1"/>
  <c r="U23" i="1"/>
  <c r="U12" i="1"/>
  <c r="U9" i="1"/>
  <c r="U4" i="1"/>
  <c r="U45" i="1"/>
  <c r="U42" i="1"/>
  <c r="T240" i="1"/>
  <c r="V240" i="1" s="1"/>
  <c r="W240" i="1" s="1"/>
  <c r="T235" i="1"/>
  <c r="V235" i="1" s="1"/>
  <c r="W235" i="1" s="1"/>
  <c r="T229" i="1"/>
  <c r="T228" i="1"/>
  <c r="T227" i="1"/>
  <c r="T222" i="1"/>
  <c r="V222" i="1" s="1"/>
  <c r="W222" i="1" s="1"/>
  <c r="T219" i="1"/>
  <c r="T214" i="1"/>
  <c r="V214" i="1" s="1"/>
  <c r="W214" i="1" s="1"/>
  <c r="T211" i="1"/>
  <c r="V211" i="1" s="1"/>
  <c r="W211" i="1" s="1"/>
  <c r="T206" i="1"/>
  <c r="T203" i="1"/>
  <c r="T239" i="1"/>
  <c r="T234" i="1"/>
  <c r="V234" i="1" s="1"/>
  <c r="W234" i="1" s="1"/>
  <c r="T226" i="1"/>
  <c r="T221" i="1"/>
  <c r="T216" i="1"/>
  <c r="T213" i="1"/>
  <c r="V213" i="1" s="1"/>
  <c r="W213" i="1" s="1"/>
  <c r="T208" i="1"/>
  <c r="T205" i="1"/>
  <c r="T200" i="1"/>
  <c r="T241" i="1"/>
  <c r="T238" i="1"/>
  <c r="V238" i="1" s="1"/>
  <c r="W238" i="1" s="1"/>
  <c r="T233" i="1"/>
  <c r="T232" i="1"/>
  <c r="T231" i="1"/>
  <c r="T225" i="1"/>
  <c r="V225" i="1" s="1"/>
  <c r="W225" i="1" s="1"/>
  <c r="T224" i="1"/>
  <c r="T218" i="1"/>
  <c r="T215" i="1"/>
  <c r="T210" i="1"/>
  <c r="V210" i="1" s="1"/>
  <c r="W210" i="1" s="1"/>
  <c r="T207" i="1"/>
  <c r="T202" i="1"/>
  <c r="T199" i="1"/>
  <c r="T209" i="1"/>
  <c r="V209" i="1" s="1"/>
  <c r="W209" i="1" s="1"/>
  <c r="T201" i="1"/>
  <c r="T196" i="1"/>
  <c r="T193" i="1"/>
  <c r="V193" i="1" s="1"/>
  <c r="W193" i="1" s="1"/>
  <c r="T188" i="1"/>
  <c r="T185" i="1"/>
  <c r="T180" i="1"/>
  <c r="V180" i="1" s="1"/>
  <c r="W180" i="1" s="1"/>
  <c r="T177" i="1"/>
  <c r="V177" i="1" s="1"/>
  <c r="W177" i="1" s="1"/>
  <c r="T173" i="1"/>
  <c r="V173" i="1" s="1"/>
  <c r="W173" i="1" s="1"/>
  <c r="T230" i="1"/>
  <c r="T223" i="1"/>
  <c r="T217" i="1"/>
  <c r="V217" i="1" s="1"/>
  <c r="W217" i="1" s="1"/>
  <c r="T204" i="1"/>
  <c r="V204" i="1" s="1"/>
  <c r="W204" i="1" s="1"/>
  <c r="T198" i="1"/>
  <c r="T195" i="1"/>
  <c r="T190" i="1"/>
  <c r="T187" i="1"/>
  <c r="V187" i="1" s="1"/>
  <c r="W187" i="1" s="1"/>
  <c r="T182" i="1"/>
  <c r="T179" i="1"/>
  <c r="T176" i="1"/>
  <c r="T236" i="1"/>
  <c r="T212" i="1"/>
  <c r="T197" i="1"/>
  <c r="V197" i="1" s="1"/>
  <c r="W197" i="1" s="1"/>
  <c r="T192" i="1"/>
  <c r="V192" i="1" s="1"/>
  <c r="W192" i="1" s="1"/>
  <c r="T189" i="1"/>
  <c r="V189" i="1" s="1"/>
  <c r="T184" i="1"/>
  <c r="V184" i="1" s="1"/>
  <c r="W184" i="1" s="1"/>
  <c r="T181" i="1"/>
  <c r="V181" i="1" s="1"/>
  <c r="W181" i="1" s="1"/>
  <c r="T175" i="1"/>
  <c r="V175" i="1" s="1"/>
  <c r="W175" i="1" s="1"/>
  <c r="T172" i="1"/>
  <c r="V172" i="1" s="1"/>
  <c r="W172" i="1" s="1"/>
  <c r="T169" i="1"/>
  <c r="T237" i="1"/>
  <c r="V237" i="1" s="1"/>
  <c r="W237" i="1" s="1"/>
  <c r="T194" i="1"/>
  <c r="V194" i="1" s="1"/>
  <c r="W194" i="1" s="1"/>
  <c r="T178" i="1"/>
  <c r="T174" i="1"/>
  <c r="T165" i="1"/>
  <c r="V165" i="1" s="1"/>
  <c r="W165" i="1" s="1"/>
  <c r="T159" i="1"/>
  <c r="V159" i="1" s="1"/>
  <c r="W159" i="1" s="1"/>
  <c r="T156" i="1"/>
  <c r="V156" i="1" s="1"/>
  <c r="W156" i="1" s="1"/>
  <c r="T153" i="1"/>
  <c r="T149" i="1"/>
  <c r="V149" i="1" s="1"/>
  <c r="W149" i="1" s="1"/>
  <c r="T143" i="1"/>
  <c r="V143" i="1" s="1"/>
  <c r="W143" i="1" s="1"/>
  <c r="T140" i="1"/>
  <c r="T220" i="1"/>
  <c r="V220" i="1" s="1"/>
  <c r="W220" i="1" s="1"/>
  <c r="T183" i="1"/>
  <c r="V183" i="1" s="1"/>
  <c r="W183" i="1" s="1"/>
  <c r="T162" i="1"/>
  <c r="V162" i="1" s="1"/>
  <c r="W162" i="1" s="1"/>
  <c r="T158" i="1"/>
  <c r="T155" i="1"/>
  <c r="T152" i="1"/>
  <c r="T146" i="1"/>
  <c r="V146" i="1" s="1"/>
  <c r="W146" i="1" s="1"/>
  <c r="T142" i="1"/>
  <c r="T137" i="1"/>
  <c r="T191" i="1"/>
  <c r="T186" i="1"/>
  <c r="V186" i="1" s="1"/>
  <c r="W186" i="1" s="1"/>
  <c r="T171" i="1"/>
  <c r="V171" i="1" s="1"/>
  <c r="W171" i="1" s="1"/>
  <c r="T170" i="1"/>
  <c r="V170" i="1" s="1"/>
  <c r="W170" i="1" s="1"/>
  <c r="T168" i="1"/>
  <c r="V168" i="1" s="1"/>
  <c r="W168" i="1" s="1"/>
  <c r="T167" i="1"/>
  <c r="V167" i="1" s="1"/>
  <c r="W167" i="1" s="1"/>
  <c r="T164" i="1"/>
  <c r="T161" i="1"/>
  <c r="T157" i="1"/>
  <c r="T151" i="1"/>
  <c r="V151" i="1" s="1"/>
  <c r="W151" i="1" s="1"/>
  <c r="T148" i="1"/>
  <c r="T145" i="1"/>
  <c r="T141" i="1"/>
  <c r="T139" i="1"/>
  <c r="V139" i="1" s="1"/>
  <c r="W139" i="1" s="1"/>
  <c r="T166" i="1"/>
  <c r="V166" i="1" s="1"/>
  <c r="W166" i="1" s="1"/>
  <c r="T154" i="1"/>
  <c r="T144" i="1"/>
  <c r="T138" i="1"/>
  <c r="T132" i="1"/>
  <c r="T129" i="1"/>
  <c r="T160" i="1"/>
  <c r="T147" i="1"/>
  <c r="V147" i="1" s="1"/>
  <c r="W147" i="1" s="1"/>
  <c r="T136" i="1"/>
  <c r="V136" i="1" s="1"/>
  <c r="W136" i="1" s="1"/>
  <c r="T134" i="1"/>
  <c r="T131" i="1"/>
  <c r="T128" i="1"/>
  <c r="T126" i="1"/>
  <c r="V126" i="1" s="1"/>
  <c r="W126" i="1" s="1"/>
  <c r="T124" i="1"/>
  <c r="T122" i="1"/>
  <c r="V122" i="1" s="1"/>
  <c r="W122" i="1" s="1"/>
  <c r="T120" i="1"/>
  <c r="V120" i="1" s="1"/>
  <c r="W120" i="1" s="1"/>
  <c r="T118" i="1"/>
  <c r="T116" i="1"/>
  <c r="T114" i="1"/>
  <c r="T112" i="1"/>
  <c r="V112" i="1" s="1"/>
  <c r="W112" i="1" s="1"/>
  <c r="T110" i="1"/>
  <c r="V110" i="1" s="1"/>
  <c r="W110" i="1" s="1"/>
  <c r="T108" i="1"/>
  <c r="T106" i="1"/>
  <c r="T104" i="1"/>
  <c r="V104" i="1" s="1"/>
  <c r="W104" i="1" s="1"/>
  <c r="T101" i="1"/>
  <c r="V101" i="1" s="1"/>
  <c r="W101" i="1" s="1"/>
  <c r="T163" i="1"/>
  <c r="T150" i="1"/>
  <c r="V150" i="1" s="1"/>
  <c r="W150" i="1" s="1"/>
  <c r="T135" i="1"/>
  <c r="V135" i="1" s="1"/>
  <c r="W135" i="1" s="1"/>
  <c r="T133" i="1"/>
  <c r="V133" i="1" s="1"/>
  <c r="W133" i="1" s="1"/>
  <c r="T130" i="1"/>
  <c r="V130" i="1" s="1"/>
  <c r="W130" i="1" s="1"/>
  <c r="T127" i="1"/>
  <c r="T125" i="1"/>
  <c r="T123" i="1"/>
  <c r="V123" i="1" s="1"/>
  <c r="W123" i="1" s="1"/>
  <c r="T121" i="1"/>
  <c r="T119" i="1"/>
  <c r="T117" i="1"/>
  <c r="T115" i="1"/>
  <c r="V115" i="1" s="1"/>
  <c r="W115" i="1" s="1"/>
  <c r="T111" i="1"/>
  <c r="T109" i="1"/>
  <c r="T107" i="1"/>
  <c r="T105" i="1"/>
  <c r="V105" i="1" s="1"/>
  <c r="W105" i="1" s="1"/>
  <c r="T113" i="1"/>
  <c r="T103" i="1"/>
  <c r="V103" i="1" s="1"/>
  <c r="W103" i="1" s="1"/>
  <c r="T98" i="1"/>
  <c r="V98" i="1" s="1"/>
  <c r="W98" i="1" s="1"/>
  <c r="T97" i="1"/>
  <c r="V97" i="1" s="1"/>
  <c r="W97" i="1" s="1"/>
  <c r="T93" i="1"/>
  <c r="T90" i="1"/>
  <c r="V90" i="1" s="1"/>
  <c r="W90" i="1" s="1"/>
  <c r="T88" i="1"/>
  <c r="T87" i="1"/>
  <c r="V87" i="1" s="1"/>
  <c r="W87" i="1" s="1"/>
  <c r="T81" i="1"/>
  <c r="T77" i="1"/>
  <c r="V77" i="1" s="1"/>
  <c r="W77" i="1" s="1"/>
  <c r="T74" i="1"/>
  <c r="T71" i="1"/>
  <c r="V71" i="1" s="1"/>
  <c r="W71" i="1" s="1"/>
  <c r="T65" i="1"/>
  <c r="T61" i="1"/>
  <c r="T58" i="1"/>
  <c r="V58" i="1" s="1"/>
  <c r="W58" i="1" s="1"/>
  <c r="T55" i="1"/>
  <c r="T49" i="1"/>
  <c r="T45" i="1"/>
  <c r="T42" i="1"/>
  <c r="V42" i="1" s="1"/>
  <c r="W42" i="1" s="1"/>
  <c r="T39" i="1"/>
  <c r="T33" i="1"/>
  <c r="T29" i="1"/>
  <c r="T26" i="1"/>
  <c r="V26" i="1" s="1"/>
  <c r="W26" i="1" s="1"/>
  <c r="T23" i="1"/>
  <c r="V23" i="1" s="1"/>
  <c r="W23" i="1" s="1"/>
  <c r="T20" i="1"/>
  <c r="T17" i="1"/>
  <c r="T96" i="1"/>
  <c r="V96" i="1" s="1"/>
  <c r="W96" i="1" s="1"/>
  <c r="T92" i="1"/>
  <c r="T89" i="1"/>
  <c r="T86" i="1"/>
  <c r="T83" i="1"/>
  <c r="V83" i="1" s="1"/>
  <c r="W83" i="1" s="1"/>
  <c r="T80" i="1"/>
  <c r="T76" i="1"/>
  <c r="T70" i="1"/>
  <c r="T67" i="1"/>
  <c r="V67" i="1" s="1"/>
  <c r="W67" i="1" s="1"/>
  <c r="T64" i="1"/>
  <c r="T60" i="1"/>
  <c r="T54" i="1"/>
  <c r="T51" i="1"/>
  <c r="V51" i="1" s="1"/>
  <c r="W51" i="1" s="1"/>
  <c r="T48" i="1"/>
  <c r="T44" i="1"/>
  <c r="T38" i="1"/>
  <c r="T35" i="1"/>
  <c r="V35" i="1" s="1"/>
  <c r="W35" i="1" s="1"/>
  <c r="T32" i="1"/>
  <c r="T28" i="1"/>
  <c r="T22" i="1"/>
  <c r="T19" i="1"/>
  <c r="V19" i="1" s="1"/>
  <c r="W19" i="1" s="1"/>
  <c r="T14" i="1"/>
  <c r="V14" i="1" s="1"/>
  <c r="W14" i="1" s="1"/>
  <c r="T102" i="1"/>
  <c r="T100" i="1"/>
  <c r="T99" i="1"/>
  <c r="V99" i="1" s="1"/>
  <c r="W99" i="1" s="1"/>
  <c r="T95" i="1"/>
  <c r="V95" i="1" s="1"/>
  <c r="W95" i="1" s="1"/>
  <c r="T94" i="1"/>
  <c r="V94" i="1" s="1"/>
  <c r="W94" i="1" s="1"/>
  <c r="T85" i="1"/>
  <c r="V85" i="1" s="1"/>
  <c r="W85" i="1" s="1"/>
  <c r="T82" i="1"/>
  <c r="V82" i="1" s="1"/>
  <c r="W82" i="1" s="1"/>
  <c r="T79" i="1"/>
  <c r="V79" i="1" s="1"/>
  <c r="W79" i="1" s="1"/>
  <c r="T73" i="1"/>
  <c r="V73" i="1" s="1"/>
  <c r="W73" i="1" s="1"/>
  <c r="T69" i="1"/>
  <c r="V69" i="1" s="1"/>
  <c r="W69" i="1" s="1"/>
  <c r="T66" i="1"/>
  <c r="V66" i="1" s="1"/>
  <c r="W66" i="1" s="1"/>
  <c r="T63" i="1"/>
  <c r="V63" i="1" s="1"/>
  <c r="W63" i="1" s="1"/>
  <c r="T57" i="1"/>
  <c r="V57" i="1" s="1"/>
  <c r="W57" i="1" s="1"/>
  <c r="T53" i="1"/>
  <c r="V53" i="1" s="1"/>
  <c r="W53" i="1" s="1"/>
  <c r="T50" i="1"/>
  <c r="V50" i="1" s="1"/>
  <c r="W50" i="1" s="1"/>
  <c r="T47" i="1"/>
  <c r="V47" i="1" s="1"/>
  <c r="W47" i="1" s="1"/>
  <c r="T41" i="1"/>
  <c r="V41" i="1" s="1"/>
  <c r="W41" i="1" s="1"/>
  <c r="T37" i="1"/>
  <c r="V37" i="1" s="1"/>
  <c r="W37" i="1" s="1"/>
  <c r="T84" i="1"/>
  <c r="V84" i="1" s="1"/>
  <c r="W84" i="1" s="1"/>
  <c r="T78" i="1"/>
  <c r="V78" i="1" s="1"/>
  <c r="W78" i="1" s="1"/>
  <c r="T91" i="1"/>
  <c r="T68" i="1"/>
  <c r="T52" i="1"/>
  <c r="V52" i="1" s="1"/>
  <c r="W52" i="1" s="1"/>
  <c r="T40" i="1"/>
  <c r="T24" i="1"/>
  <c r="T11" i="1"/>
  <c r="T6" i="1"/>
  <c r="T3" i="1"/>
  <c r="V3" i="1" s="1"/>
  <c r="W3" i="1" s="1"/>
  <c r="T62" i="1"/>
  <c r="T12" i="1"/>
  <c r="V12" i="1" s="1"/>
  <c r="W12" i="1" s="1"/>
  <c r="T9" i="1"/>
  <c r="V9" i="1" s="1"/>
  <c r="W9" i="1" s="1"/>
  <c r="T4" i="1"/>
  <c r="T75" i="1"/>
  <c r="V75" i="1" s="1"/>
  <c r="W75" i="1" s="1"/>
  <c r="T59" i="1"/>
  <c r="V59" i="1" s="1"/>
  <c r="W59" i="1" s="1"/>
  <c r="T56" i="1"/>
  <c r="V56" i="1" s="1"/>
  <c r="W56" i="1" s="1"/>
  <c r="T30" i="1"/>
  <c r="V30" i="1" s="1"/>
  <c r="W30" i="1" s="1"/>
  <c r="T27" i="1"/>
  <c r="T25" i="1"/>
  <c r="V25" i="1" s="1"/>
  <c r="W25" i="1" s="1"/>
  <c r="T15" i="1"/>
  <c r="T13" i="1"/>
  <c r="T8" i="1"/>
  <c r="T5" i="1"/>
  <c r="T72" i="1"/>
  <c r="V72" i="1" s="1"/>
  <c r="W72" i="1" s="1"/>
  <c r="T46" i="1"/>
  <c r="T43" i="1"/>
  <c r="V43" i="1" s="1"/>
  <c r="W43" i="1" s="1"/>
  <c r="T31" i="1"/>
  <c r="T21" i="1"/>
  <c r="V21" i="1" s="1"/>
  <c r="W21" i="1" s="1"/>
  <c r="T18" i="1"/>
  <c r="T16" i="1"/>
  <c r="T10" i="1"/>
  <c r="V10" i="1" s="1"/>
  <c r="W10" i="1" s="1"/>
  <c r="T7" i="1"/>
  <c r="V7" i="1" s="1"/>
  <c r="W7" i="1" s="1"/>
  <c r="V1" i="1"/>
  <c r="T36" i="1"/>
  <c r="T34" i="1"/>
  <c r="V6" i="1" l="1"/>
  <c r="W6" i="1" s="1"/>
  <c r="V74" i="1"/>
  <c r="W74" i="1" s="1"/>
  <c r="V27" i="1"/>
  <c r="W27" i="1" s="1"/>
  <c r="V24" i="1"/>
  <c r="W24" i="1" s="1"/>
  <c r="V91" i="1"/>
  <c r="W91" i="1" s="1"/>
  <c r="V102" i="1"/>
  <c r="W102" i="1" s="1"/>
  <c r="V81" i="1"/>
  <c r="W81" i="1" s="1"/>
  <c r="V111" i="1"/>
  <c r="W111" i="1" s="1"/>
  <c r="V121" i="1"/>
  <c r="W121" i="1" s="1"/>
  <c r="V163" i="1"/>
  <c r="W163" i="1" s="1"/>
  <c r="V116" i="1"/>
  <c r="W116" i="1" s="1"/>
  <c r="V124" i="1"/>
  <c r="W124" i="1" s="1"/>
  <c r="V134" i="1"/>
  <c r="W134" i="1" s="1"/>
  <c r="V137" i="1"/>
  <c r="W137" i="1" s="1"/>
  <c r="V182" i="1"/>
  <c r="W182" i="1" s="1"/>
  <c r="V198" i="1"/>
  <c r="W198" i="1" s="1"/>
  <c r="V201" i="1"/>
  <c r="W201" i="1" s="1"/>
  <c r="V207" i="1"/>
  <c r="W207" i="1" s="1"/>
  <c r="V224" i="1"/>
  <c r="W224" i="1" s="1"/>
  <c r="V233" i="1"/>
  <c r="W233" i="1" s="1"/>
  <c r="V203" i="1"/>
  <c r="W203" i="1" s="1"/>
  <c r="V229" i="1"/>
  <c r="W229" i="1" s="1"/>
  <c r="V36" i="1"/>
  <c r="W36" i="1" s="1"/>
  <c r="V16" i="1"/>
  <c r="W16" i="1" s="1"/>
  <c r="V13" i="1"/>
  <c r="W13" i="1" s="1"/>
  <c r="V4" i="1"/>
  <c r="W4" i="1" s="1"/>
  <c r="V40" i="1"/>
  <c r="W40" i="1" s="1"/>
  <c r="V32" i="1"/>
  <c r="W32" i="1" s="1"/>
  <c r="V48" i="1"/>
  <c r="W48" i="1" s="1"/>
  <c r="V64" i="1"/>
  <c r="W64" i="1" s="1"/>
  <c r="V80" i="1"/>
  <c r="W80" i="1" s="1"/>
  <c r="V92" i="1"/>
  <c r="W92" i="1" s="1"/>
  <c r="V39" i="1"/>
  <c r="W39" i="1" s="1"/>
  <c r="V55" i="1"/>
  <c r="W55" i="1" s="1"/>
  <c r="V118" i="1"/>
  <c r="W118" i="1" s="1"/>
  <c r="V132" i="1"/>
  <c r="W132" i="1" s="1"/>
  <c r="V148" i="1"/>
  <c r="W148" i="1" s="1"/>
  <c r="V164" i="1"/>
  <c r="W164" i="1" s="1"/>
  <c r="V142" i="1"/>
  <c r="W142" i="1" s="1"/>
  <c r="V158" i="1"/>
  <c r="W158" i="1" s="1"/>
  <c r="V140" i="1"/>
  <c r="W140" i="1" s="1"/>
  <c r="V178" i="1"/>
  <c r="W178" i="1" s="1"/>
  <c r="V236" i="1"/>
  <c r="W236" i="1" s="1"/>
  <c r="V188" i="1"/>
  <c r="W188" i="1" s="1"/>
  <c r="V208" i="1"/>
  <c r="W208" i="1" s="1"/>
  <c r="V226" i="1"/>
  <c r="W226" i="1" s="1"/>
  <c r="V206" i="1"/>
  <c r="W206" i="1" s="1"/>
  <c r="V88" i="1"/>
  <c r="W88" i="1" s="1"/>
  <c r="V107" i="1"/>
  <c r="W107" i="1" s="1"/>
  <c r="V125" i="1"/>
  <c r="W125" i="1" s="1"/>
  <c r="V138" i="1"/>
  <c r="W138" i="1" s="1"/>
  <c r="V176" i="1"/>
  <c r="W176" i="1" s="1"/>
  <c r="V215" i="1"/>
  <c r="W215" i="1" s="1"/>
  <c r="V241" i="1"/>
  <c r="W241" i="1" s="1"/>
  <c r="V227" i="1"/>
  <c r="W227" i="1" s="1"/>
  <c r="V5" i="1"/>
  <c r="W5" i="1" s="1"/>
  <c r="V11" i="1"/>
  <c r="W11" i="1" s="1"/>
  <c r="V68" i="1"/>
  <c r="W68" i="1" s="1"/>
  <c r="V100" i="1"/>
  <c r="W100" i="1" s="1"/>
  <c r="V22" i="1"/>
  <c r="W22" i="1" s="1"/>
  <c r="V38" i="1"/>
  <c r="W38" i="1" s="1"/>
  <c r="V54" i="1"/>
  <c r="W54" i="1" s="1"/>
  <c r="V70" i="1"/>
  <c r="W70" i="1" s="1"/>
  <c r="V86" i="1"/>
  <c r="W86" i="1" s="1"/>
  <c r="V17" i="1"/>
  <c r="W17" i="1" s="1"/>
  <c r="V29" i="1"/>
  <c r="W29" i="1" s="1"/>
  <c r="V45" i="1"/>
  <c r="W45" i="1" s="1"/>
  <c r="V61" i="1"/>
  <c r="W61" i="1" s="1"/>
  <c r="V109" i="1"/>
  <c r="W109" i="1" s="1"/>
  <c r="V119" i="1"/>
  <c r="W119" i="1" s="1"/>
  <c r="V127" i="1"/>
  <c r="W127" i="1" s="1"/>
  <c r="V106" i="1"/>
  <c r="W106" i="1" s="1"/>
  <c r="V114" i="1"/>
  <c r="W114" i="1" s="1"/>
  <c r="V131" i="1"/>
  <c r="W131" i="1" s="1"/>
  <c r="V160" i="1"/>
  <c r="W160" i="1" s="1"/>
  <c r="V144" i="1"/>
  <c r="W144" i="1" s="1"/>
  <c r="V141" i="1"/>
  <c r="W141" i="1" s="1"/>
  <c r="V157" i="1"/>
  <c r="W157" i="1" s="1"/>
  <c r="V191" i="1"/>
  <c r="W191" i="1" s="1"/>
  <c r="V152" i="1"/>
  <c r="W152" i="1" s="1"/>
  <c r="V179" i="1"/>
  <c r="W179" i="1" s="1"/>
  <c r="V195" i="1"/>
  <c r="W195" i="1" s="1"/>
  <c r="V223" i="1"/>
  <c r="W223" i="1" s="1"/>
  <c r="V196" i="1"/>
  <c r="W196" i="1" s="1"/>
  <c r="V202" i="1"/>
  <c r="W202" i="1" s="1"/>
  <c r="V218" i="1"/>
  <c r="W218" i="1" s="1"/>
  <c r="V232" i="1"/>
  <c r="W232" i="1" s="1"/>
  <c r="V200" i="1"/>
  <c r="W200" i="1" s="1"/>
  <c r="V216" i="1"/>
  <c r="W216" i="1" s="1"/>
  <c r="V239" i="1"/>
  <c r="W239" i="1" s="1"/>
  <c r="V228" i="1"/>
  <c r="W228" i="1" s="1"/>
  <c r="V18" i="1"/>
  <c r="W18" i="1" s="1"/>
  <c r="V46" i="1"/>
  <c r="W46" i="1" s="1"/>
  <c r="V15" i="1"/>
  <c r="W15" i="1" s="1"/>
  <c r="V117" i="1"/>
  <c r="W117" i="1" s="1"/>
  <c r="V128" i="1"/>
  <c r="W128" i="1" s="1"/>
  <c r="V190" i="1"/>
  <c r="W190" i="1" s="1"/>
  <c r="V199" i="1"/>
  <c r="W199" i="1" s="1"/>
  <c r="V231" i="1"/>
  <c r="W231" i="1" s="1"/>
  <c r="V34" i="1"/>
  <c r="W34" i="1" s="1"/>
  <c r="V31" i="1"/>
  <c r="W31" i="1" s="1"/>
  <c r="V8" i="1"/>
  <c r="W8" i="1" s="1"/>
  <c r="V62" i="1"/>
  <c r="W62" i="1" s="1"/>
  <c r="V28" i="1"/>
  <c r="W28" i="1" s="1"/>
  <c r="V44" i="1"/>
  <c r="W44" i="1" s="1"/>
  <c r="V60" i="1"/>
  <c r="W60" i="1" s="1"/>
  <c r="V76" i="1"/>
  <c r="W76" i="1" s="1"/>
  <c r="V89" i="1"/>
  <c r="W89" i="1" s="1"/>
  <c r="V20" i="1"/>
  <c r="W20" i="1" s="1"/>
  <c r="V33" i="1"/>
  <c r="W33" i="1" s="1"/>
  <c r="V49" i="1"/>
  <c r="W49" i="1" s="1"/>
  <c r="V65" i="1"/>
  <c r="W65" i="1" s="1"/>
  <c r="V93" i="1"/>
  <c r="W93" i="1" s="1"/>
  <c r="V113" i="1"/>
  <c r="W113" i="1" s="1"/>
  <c r="V108" i="1"/>
  <c r="W108" i="1" s="1"/>
  <c r="V129" i="1"/>
  <c r="W129" i="1" s="1"/>
  <c r="V154" i="1"/>
  <c r="W154" i="1" s="1"/>
  <c r="V145" i="1"/>
  <c r="W145" i="1" s="1"/>
  <c r="V161" i="1"/>
  <c r="W161" i="1" s="1"/>
  <c r="V155" i="1"/>
  <c r="W155" i="1" s="1"/>
  <c r="V153" i="1"/>
  <c r="W153" i="1" s="1"/>
  <c r="V174" i="1"/>
  <c r="W174" i="1" s="1"/>
  <c r="V169" i="1"/>
  <c r="W169" i="1" s="1"/>
  <c r="V212" i="1"/>
  <c r="W212" i="1" s="1"/>
  <c r="V230" i="1"/>
  <c r="W230" i="1" s="1"/>
  <c r="V185" i="1"/>
  <c r="W185" i="1" s="1"/>
  <c r="V205" i="1"/>
  <c r="W205" i="1" s="1"/>
  <c r="V221" i="1"/>
  <c r="W221" i="1" s="1"/>
  <c r="V219" i="1"/>
  <c r="W219" i="1" s="1"/>
  <c r="W189" i="1"/>
</calcChain>
</file>

<file path=xl/comments1.xml><?xml version="1.0" encoding="utf-8"?>
<comments xmlns="http://schemas.openxmlformats.org/spreadsheetml/2006/main">
  <authors>
    <author>THEOBALD Jayde</author>
  </authors>
  <commentList>
    <comment ref="O2" authorId="0" shapeId="0">
      <text>
        <r>
          <rPr>
            <sz val="9"/>
            <color indexed="81"/>
            <rFont val="Tahoma"/>
            <family val="2"/>
          </rPr>
          <t>503/01 first floor has two USPS pick ups-
all other floors have one</t>
        </r>
      </text>
    </comment>
  </commentList>
</comments>
</file>

<file path=xl/comments2.xml><?xml version="1.0" encoding="utf-8"?>
<comments xmlns="http://schemas.openxmlformats.org/spreadsheetml/2006/main">
  <authors>
    <author>THEOBALD Jayde</author>
    <author>BROWER Chris</author>
  </authors>
  <commentList>
    <comment ref="R1" authorId="0" shapeId="0">
      <text>
        <r>
          <rPr>
            <sz val="9"/>
            <color indexed="81"/>
            <rFont val="Tahoma"/>
            <family val="2"/>
          </rPr>
          <t>503/01 first floor has two USPS pick ups-
all other floors have one</t>
        </r>
      </text>
    </comment>
    <comment ref="AG1" authorId="1" shapeId="0">
      <text>
        <r>
          <rPr>
            <b/>
            <sz val="8"/>
            <color indexed="81"/>
            <rFont val="Tahoma"/>
            <family val="2"/>
          </rPr>
          <t>BROWER Chris:</t>
        </r>
        <r>
          <rPr>
            <sz val="8"/>
            <color indexed="81"/>
            <rFont val="Tahoma"/>
            <family val="2"/>
          </rPr>
          <t xml:space="preserve">
Metro Presort &amp; Reed Harris sorting from FY15. </t>
        </r>
      </text>
    </comment>
  </commentList>
</comments>
</file>

<file path=xl/sharedStrings.xml><?xml version="1.0" encoding="utf-8"?>
<sst xmlns="http://schemas.openxmlformats.org/spreadsheetml/2006/main" count="9624" uniqueCount="1547">
  <si>
    <t>MCODE</t>
  </si>
  <si>
    <t>Building Name</t>
  </si>
  <si>
    <t>Address</t>
  </si>
  <si>
    <t>Route</t>
  </si>
  <si>
    <t>Dept</t>
  </si>
  <si>
    <t>Division</t>
  </si>
  <si>
    <t>Program</t>
  </si>
  <si>
    <t>Cost Object</t>
  </si>
  <si>
    <t>M077</t>
  </si>
  <si>
    <t>EAST COUNTY COURTHOUSE</t>
  </si>
  <si>
    <t>18480 SE STARK ST</t>
  </si>
  <si>
    <t>DA</t>
  </si>
  <si>
    <t>N</t>
  </si>
  <si>
    <t>M239</t>
  </si>
  <si>
    <t>119/00/0358</t>
  </si>
  <si>
    <t>JUSTICE CTR</t>
  </si>
  <si>
    <t>1120 SW 3RD</t>
  </si>
  <si>
    <t>M240</t>
  </si>
  <si>
    <t>101/06/0600</t>
  </si>
  <si>
    <t>MULTNOMAH CNTY COURTHOUSE</t>
  </si>
  <si>
    <t>1021 SW 4TH</t>
  </si>
  <si>
    <t>ADMINISTRATION</t>
  </si>
  <si>
    <t>M242</t>
  </si>
  <si>
    <t>UNIT B</t>
  </si>
  <si>
    <t>M243</t>
  </si>
  <si>
    <t>PORTLAND BLDG</t>
  </si>
  <si>
    <t>1120 SW 5TH</t>
  </si>
  <si>
    <t>1,2</t>
  </si>
  <si>
    <t>SUPPORT ENFORCEMENT (SED)</t>
  </si>
  <si>
    <t>DA SED.66</t>
  </si>
  <si>
    <t>M244</t>
  </si>
  <si>
    <t>M245</t>
  </si>
  <si>
    <t>UNIT C/GANGS</t>
  </si>
  <si>
    <t>M246</t>
  </si>
  <si>
    <t>439/00/0000</t>
  </si>
  <si>
    <t>GATEWAY CHILDRENS CENTER</t>
  </si>
  <si>
    <t>10225 E Burnside St</t>
  </si>
  <si>
    <t>MDT</t>
  </si>
  <si>
    <t>M247</t>
  </si>
  <si>
    <t>M248</t>
  </si>
  <si>
    <t>DCA</t>
  </si>
  <si>
    <t>M008</t>
  </si>
  <si>
    <t>M506</t>
  </si>
  <si>
    <t>425/00/0000</t>
  </si>
  <si>
    <t>YEON BLDG</t>
  </si>
  <si>
    <t>1620 SE 190TH GRESHAM</t>
  </si>
  <si>
    <t>FLEET</t>
  </si>
  <si>
    <t>FLEET SERVICES</t>
  </si>
  <si>
    <t>Garret Vanderzanden</t>
  </si>
  <si>
    <t>M593</t>
  </si>
  <si>
    <t>FACILITIES</t>
  </si>
  <si>
    <t>ELECTRONIC SERVICES</t>
  </si>
  <si>
    <t>DON NOVAK</t>
  </si>
  <si>
    <t>M736</t>
  </si>
  <si>
    <t>M764</t>
  </si>
  <si>
    <t>M783</t>
  </si>
  <si>
    <t>M784</t>
  </si>
  <si>
    <t>M785</t>
  </si>
  <si>
    <t>M786</t>
  </si>
  <si>
    <t>274/00/0000</t>
  </si>
  <si>
    <t>BLANCHARD F&amp;PM</t>
  </si>
  <si>
    <t>401 N DIXON</t>
  </si>
  <si>
    <t>FACILITIES &amp; PROPERTY MGMT.</t>
  </si>
  <si>
    <t>M791</t>
  </si>
  <si>
    <t>M793</t>
  </si>
  <si>
    <t>M015</t>
  </si>
  <si>
    <t>DCHS</t>
  </si>
  <si>
    <t>M016</t>
  </si>
  <si>
    <t>167/200</t>
  </si>
  <si>
    <t>LINCOLN BLDG.</t>
  </si>
  <si>
    <t>421 SW OAK</t>
  </si>
  <si>
    <t>WEATHERIZATION/ENERGY ASSIST.</t>
  </si>
  <si>
    <t>M018</t>
  </si>
  <si>
    <t>M110</t>
  </si>
  <si>
    <t>DCHS BUSINESS SERVICES</t>
  </si>
  <si>
    <t>CHIEF FINANCIAL OFFICER</t>
  </si>
  <si>
    <t>Y</t>
  </si>
  <si>
    <t>M122</t>
  </si>
  <si>
    <t>MHAS</t>
  </si>
  <si>
    <t>VERITY &amp; MANAGED CARE SERVICES</t>
  </si>
  <si>
    <t>M127</t>
  </si>
  <si>
    <t>DDSD</t>
  </si>
  <si>
    <t>DD DEVELOPMNTL DISABILITY SVCS</t>
  </si>
  <si>
    <t>DD10 ADULTS 48</t>
  </si>
  <si>
    <t>M130</t>
  </si>
  <si>
    <t>167/01</t>
  </si>
  <si>
    <t>SYSTEM ADMIN-ADMINISTRATION</t>
  </si>
  <si>
    <t>M134</t>
  </si>
  <si>
    <t>161/03/0000</t>
  </si>
  <si>
    <t>MEAD BLDG</t>
  </si>
  <si>
    <t>421 SW 5TH</t>
  </si>
  <si>
    <t>M150</t>
  </si>
  <si>
    <t>SCPSS.CGF</t>
  </si>
  <si>
    <t>M161</t>
  </si>
  <si>
    <t>M171</t>
  </si>
  <si>
    <t>ADSDIVADM201XIX</t>
  </si>
  <si>
    <t>M172</t>
  </si>
  <si>
    <t>409/02/0000</t>
  </si>
  <si>
    <t>4610 SE BELMONT</t>
  </si>
  <si>
    <t>ADSDIVAPSXIX</t>
  </si>
  <si>
    <t>M191</t>
  </si>
  <si>
    <t>377/02/0000</t>
  </si>
  <si>
    <t>CHERRY BLOSSOM PLAZA</t>
  </si>
  <si>
    <t>10615 SE Cherry Blossom Drive</t>
  </si>
  <si>
    <t>ADSDIVLTCMCXIX</t>
  </si>
  <si>
    <t>M192</t>
  </si>
  <si>
    <t>M193</t>
  </si>
  <si>
    <t>322/0A/0ADS</t>
  </si>
  <si>
    <t>ADS LTC-NNE</t>
  </si>
  <si>
    <t>ADSDIVLTCNNEDXIX</t>
  </si>
  <si>
    <t>M194</t>
  </si>
  <si>
    <t>TABOR SQUARE</t>
  </si>
  <si>
    <t>ADS LTC-SOUTHEAST</t>
  </si>
  <si>
    <t>ADSDIVLTCSEDXIX</t>
  </si>
  <si>
    <t>M195</t>
  </si>
  <si>
    <t>M198</t>
  </si>
  <si>
    <t>ADSDIVAHXIX</t>
  </si>
  <si>
    <t>M219</t>
  </si>
  <si>
    <t>M257</t>
  </si>
  <si>
    <t>1ST FLOOR MAIL STOP</t>
  </si>
  <si>
    <t>M280</t>
  </si>
  <si>
    <t>M286</t>
  </si>
  <si>
    <t>M291</t>
  </si>
  <si>
    <t>M485</t>
  </si>
  <si>
    <t>M531</t>
  </si>
  <si>
    <t>M727</t>
  </si>
  <si>
    <t>437/01/0100</t>
  </si>
  <si>
    <t>MULT CO EAST-AGING</t>
  </si>
  <si>
    <t>600 NE 8TH ST, ROOM 100</t>
  </si>
  <si>
    <t>ADS LTC-EAST</t>
  </si>
  <si>
    <t>ADSDIVLTCEDXIX</t>
  </si>
  <si>
    <t>M101</t>
  </si>
  <si>
    <t>503/02/250</t>
  </si>
  <si>
    <t>MULTNOMAH BLDG</t>
  </si>
  <si>
    <t>501 SE HAWTHORNE</t>
  </si>
  <si>
    <t>DCJ</t>
  </si>
  <si>
    <t>DIRECTOR'S OFFICE</t>
  </si>
  <si>
    <t>JOYCE RESARE</t>
  </si>
  <si>
    <t>M212</t>
  </si>
  <si>
    <t>M213</t>
  </si>
  <si>
    <t>304/00/0000</t>
  </si>
  <si>
    <t>PROB/PAR-MID CTY</t>
  </si>
  <si>
    <t>1415B SE 122ND</t>
  </si>
  <si>
    <t>M214</t>
  </si>
  <si>
    <t>M215</t>
  </si>
  <si>
    <t>119/00/0307</t>
  </si>
  <si>
    <t>M216</t>
  </si>
  <si>
    <t>M217</t>
  </si>
  <si>
    <t>M227</t>
  </si>
  <si>
    <t>481/00/0000</t>
  </si>
  <si>
    <t>PROB/PAROLE SE</t>
  </si>
  <si>
    <t>421 SE 10TH</t>
  </si>
  <si>
    <t>M228</t>
  </si>
  <si>
    <t>101/03/0350</t>
  </si>
  <si>
    <t>M235</t>
  </si>
  <si>
    <t>M250</t>
  </si>
  <si>
    <t>311/00/0001</t>
  </si>
  <si>
    <t>JUVENILE JUSTICE</t>
  </si>
  <si>
    <t>1,4</t>
  </si>
  <si>
    <t/>
  </si>
  <si>
    <t>M285</t>
  </si>
  <si>
    <t>M290</t>
  </si>
  <si>
    <t>M804</t>
  </si>
  <si>
    <t>M861</t>
  </si>
  <si>
    <t>407/00/0000</t>
  </si>
  <si>
    <t>PROB/PAROLE EAST</t>
  </si>
  <si>
    <t>495 NE BEECH, GRESHAM</t>
  </si>
  <si>
    <t>M136</t>
  </si>
  <si>
    <t>DCM</t>
  </si>
  <si>
    <t>M570</t>
  </si>
  <si>
    <t>503/01/0000</t>
  </si>
  <si>
    <t>ASSESSMENT &amp; TAXATION</t>
  </si>
  <si>
    <t>A&amp;T RECORDS MANAGEMENT</t>
  </si>
  <si>
    <t>ADMIN</t>
  </si>
  <si>
    <t>M655</t>
  </si>
  <si>
    <t>M732</t>
  </si>
  <si>
    <t>M734</t>
  </si>
  <si>
    <t>503/04/0000</t>
  </si>
  <si>
    <t>CFO</t>
  </si>
  <si>
    <t>M739</t>
  </si>
  <si>
    <t>BOARD OF PROPERTY TAX APPEALS</t>
  </si>
  <si>
    <t>M741</t>
  </si>
  <si>
    <t>503/05/0531</t>
  </si>
  <si>
    <t>M743</t>
  </si>
  <si>
    <t>M744</t>
  </si>
  <si>
    <t>M745</t>
  </si>
  <si>
    <t>M746</t>
  </si>
  <si>
    <t>M748</t>
  </si>
  <si>
    <t>M749</t>
  </si>
  <si>
    <t>M750</t>
  </si>
  <si>
    <t>503/03/300</t>
  </si>
  <si>
    <t>M756</t>
  </si>
  <si>
    <t>A&amp;T ADMIN</t>
  </si>
  <si>
    <t>M757</t>
  </si>
  <si>
    <t>A&amp;T DOCUMENT RECORDING</t>
  </si>
  <si>
    <t>M758</t>
  </si>
  <si>
    <t>A&amp;T PROPERTY ASSESSMENT</t>
  </si>
  <si>
    <t>M763</t>
  </si>
  <si>
    <t>M766</t>
  </si>
  <si>
    <t>A&amp;T BUSINESS APPS SUPPORT</t>
  </si>
  <si>
    <t>DCS</t>
  </si>
  <si>
    <t>TRANSPORTATION DIVISION</t>
  </si>
  <si>
    <t>BRIDGES-ENGINEERING</t>
  </si>
  <si>
    <t>M501</t>
  </si>
  <si>
    <t>M522</t>
  </si>
  <si>
    <t>455/00/0000</t>
  </si>
  <si>
    <t>YEON ANNEX</t>
  </si>
  <si>
    <t>1600 SE 190TH GRESHAM</t>
  </si>
  <si>
    <t>LAND USE PLANNING</t>
  </si>
  <si>
    <t>STUART FARMER</t>
  </si>
  <si>
    <t>M538</t>
  </si>
  <si>
    <t>TOM HANSEL</t>
  </si>
  <si>
    <t>M539</t>
  </si>
  <si>
    <t>446/00/0000</t>
  </si>
  <si>
    <t xml:space="preserve">BRIDGE SHOP </t>
  </si>
  <si>
    <t>1403 SE WATER AVE</t>
  </si>
  <si>
    <t>M661</t>
  </si>
  <si>
    <t>BRIDGES-MAINTENANCE</t>
  </si>
  <si>
    <t>M700</t>
  </si>
  <si>
    <t>Dept of Comm Svc</t>
  </si>
  <si>
    <t>M769</t>
  </si>
  <si>
    <t>414/00/0000</t>
  </si>
  <si>
    <t>ELECTIONS</t>
  </si>
  <si>
    <t>1040 SE MORRISON</t>
  </si>
  <si>
    <t>ELECTIONS DIVISION</t>
  </si>
  <si>
    <t>TIM SCOTT</t>
  </si>
  <si>
    <t>M835</t>
  </si>
  <si>
    <t>Survey</t>
  </si>
  <si>
    <t>M900</t>
  </si>
  <si>
    <t>324/00/0000</t>
  </si>
  <si>
    <t>ANIMAL CONTROL</t>
  </si>
  <si>
    <t>24450 W COLUMBIA HWY,TRTDL</t>
  </si>
  <si>
    <t>ANIMAL SERVICES</t>
  </si>
  <si>
    <t>M010</t>
  </si>
  <si>
    <t>160/08/0000</t>
  </si>
  <si>
    <t>MCCOY BLDG</t>
  </si>
  <si>
    <t>426 SW STARK</t>
  </si>
  <si>
    <t>HEALTH-DIRECTOR</t>
  </si>
  <si>
    <t>KAROLIN LENNON</t>
  </si>
  <si>
    <t>M011</t>
  </si>
  <si>
    <t>160/09/0000</t>
  </si>
  <si>
    <t>INTEGRATED CLINICAL SERVICES</t>
  </si>
  <si>
    <t>MULTI-CARE DENTAL</t>
  </si>
  <si>
    <t>PAM OLBRICH</t>
  </si>
  <si>
    <t>M019</t>
  </si>
  <si>
    <t>160/07/0000</t>
  </si>
  <si>
    <t>COMM. HEALTH SERVICES</t>
  </si>
  <si>
    <t>BIO-TERRORISM GRANT</t>
  </si>
  <si>
    <t>M021</t>
  </si>
  <si>
    <t>HEALTH OFFICER</t>
  </si>
  <si>
    <t>M022</t>
  </si>
  <si>
    <t>160/03/0000</t>
  </si>
  <si>
    <t>COMMUNICABLE DISEASE</t>
  </si>
  <si>
    <t>M023</t>
  </si>
  <si>
    <t>231/03/0350</t>
  </si>
  <si>
    <t>LLYOD CORP PLAZA</t>
  </si>
  <si>
    <t>847 NE 19th Ave</t>
  </si>
  <si>
    <t>VITAL STATISTICS</t>
  </si>
  <si>
    <t>Mark Adams</t>
  </si>
  <si>
    <t>M024</t>
  </si>
  <si>
    <t>EMS</t>
  </si>
  <si>
    <t>ROY KALLAS</t>
  </si>
  <si>
    <t>M025</t>
  </si>
  <si>
    <t>BUSINESS &amp; QUALITY</t>
  </si>
  <si>
    <t>STAFF TRAINING &amp; DEVELOPMENT</t>
  </si>
  <si>
    <t>KATHLEEN FULLER-POE</t>
  </si>
  <si>
    <t>M026</t>
  </si>
  <si>
    <t>M030</t>
  </si>
  <si>
    <t>CHS ADMINISTRATION</t>
  </si>
  <si>
    <t>M037</t>
  </si>
  <si>
    <t>448/00/0000</t>
  </si>
  <si>
    <t>10317 E. BURNSIDE</t>
  </si>
  <si>
    <t>M038</t>
  </si>
  <si>
    <t>M040</t>
  </si>
  <si>
    <t>M044</t>
  </si>
  <si>
    <t>387/00/0000</t>
  </si>
  <si>
    <t>CENTENNIAL SBHC</t>
  </si>
  <si>
    <t>3505 SE 182ND AVE</t>
  </si>
  <si>
    <t>M049</t>
  </si>
  <si>
    <t>398/01/000</t>
  </si>
  <si>
    <t>ROCKWOOD HEALTH CLINIC</t>
  </si>
  <si>
    <t>2020 SE 182ND</t>
  </si>
  <si>
    <t>ROCKWOOD HEALTH CLINIC MEDICAL</t>
  </si>
  <si>
    <t>NABIL ZAGHLOUL</t>
  </si>
  <si>
    <t>398/01/LAB</t>
  </si>
  <si>
    <t>398/01/PHARMACY</t>
  </si>
  <si>
    <t>M051</t>
  </si>
  <si>
    <t>M053</t>
  </si>
  <si>
    <t>M070</t>
  </si>
  <si>
    <t>MEDICAL DIRECTOR</t>
  </si>
  <si>
    <t>YOLANDA REYES-DE-OEHLER</t>
  </si>
  <si>
    <t>M071</t>
  </si>
  <si>
    <t>INTEGRATED CLINICAL SVCS ADMIN</t>
  </si>
  <si>
    <t>LEISA VANDEHEY</t>
  </si>
  <si>
    <t>M072</t>
  </si>
  <si>
    <t>M075</t>
  </si>
  <si>
    <t>322/FO/0000</t>
  </si>
  <si>
    <t>WALNUT PARK COMPLEX</t>
  </si>
  <si>
    <t>5329 NE MLK BLVD.</t>
  </si>
  <si>
    <t>IMMUNIZATION</t>
  </si>
  <si>
    <t>VIRGINIA SCHMITZ</t>
  </si>
  <si>
    <t>M082</t>
  </si>
  <si>
    <t>160/02/PHARMACY</t>
  </si>
  <si>
    <t>PHARMACY ADMIN.</t>
  </si>
  <si>
    <t>JOY BELCOURT</t>
  </si>
  <si>
    <t>M090</t>
  </si>
  <si>
    <t>M092</t>
  </si>
  <si>
    <t>167/210</t>
  </si>
  <si>
    <t>HUMAN RESOURCES</t>
  </si>
  <si>
    <t>M093</t>
  </si>
  <si>
    <t>MEDICAID</t>
  </si>
  <si>
    <t>MARCY SUGARMAN</t>
  </si>
  <si>
    <t>M231</t>
  </si>
  <si>
    <t>INSPECTIONS</t>
  </si>
  <si>
    <t>M233</t>
  </si>
  <si>
    <t>312/00/0000</t>
  </si>
  <si>
    <t>VECTOR CONTROL</t>
  </si>
  <si>
    <t>5235 N COLUMBIA BLVD</t>
  </si>
  <si>
    <t>CHRIS WIRTH</t>
  </si>
  <si>
    <t>M309</t>
  </si>
  <si>
    <t>FOOD HANDLERS</t>
  </si>
  <si>
    <t>M315</t>
  </si>
  <si>
    <t>160/05/0000</t>
  </si>
  <si>
    <t>M316</t>
  </si>
  <si>
    <t>LEAD PROGRAM</t>
  </si>
  <si>
    <t>M320</t>
  </si>
  <si>
    <t>420/00/0000</t>
  </si>
  <si>
    <t>SE HEALTH CLINIC</t>
  </si>
  <si>
    <t>3653 SE 34TH</t>
  </si>
  <si>
    <t>HIV COMM. PROGRAMS</t>
  </si>
  <si>
    <t>M430</t>
  </si>
  <si>
    <t>160/06/0000</t>
  </si>
  <si>
    <t>STD PROGRAM</t>
  </si>
  <si>
    <t>M440</t>
  </si>
  <si>
    <t>M445</t>
  </si>
  <si>
    <t>M451</t>
  </si>
  <si>
    <t>261/00/0000</t>
  </si>
  <si>
    <t>ROOSEVELT SBHC</t>
  </si>
  <si>
    <t>6941 N CENTRAL</t>
  </si>
  <si>
    <t>STEVE BARDI</t>
  </si>
  <si>
    <t>M452</t>
  </si>
  <si>
    <t>429/00/0000</t>
  </si>
  <si>
    <t>CLEVELAND SBHC</t>
  </si>
  <si>
    <t>3400 SE 26TH</t>
  </si>
  <si>
    <t>M453</t>
  </si>
  <si>
    <t>251/00/0000</t>
  </si>
  <si>
    <t>JEFFERSON SBHC</t>
  </si>
  <si>
    <t>5210 N KERBY</t>
  </si>
  <si>
    <t>M455</t>
  </si>
  <si>
    <t>305/00/0000</t>
  </si>
  <si>
    <t>PARKROSE SBHC</t>
  </si>
  <si>
    <t>11717 NE SHAVER</t>
  </si>
  <si>
    <t>M456</t>
  </si>
  <si>
    <t>306/00/0000</t>
  </si>
  <si>
    <t>MADISON SBHC</t>
  </si>
  <si>
    <t>2735 NE 82ND</t>
  </si>
  <si>
    <t>M458</t>
  </si>
  <si>
    <t>373/00/0000</t>
  </si>
  <si>
    <t>GEORGE SBHC</t>
  </si>
  <si>
    <t>10000 N BURR AVE</t>
  </si>
  <si>
    <t>M459</t>
  </si>
  <si>
    <t>383/00/0000</t>
  </si>
  <si>
    <t>CESAR CHAVEZ SBHC</t>
  </si>
  <si>
    <t>5103 N WILLIS BLVD</t>
  </si>
  <si>
    <t>M460</t>
  </si>
  <si>
    <t>294/01/DTC</t>
  </si>
  <si>
    <t>DAVID DOUGLAS SBHC</t>
  </si>
  <si>
    <t>1034 SE 130th Avenue</t>
  </si>
  <si>
    <t>M461</t>
  </si>
  <si>
    <t>461/00/0000</t>
  </si>
  <si>
    <t>LANE SBHC</t>
  </si>
  <si>
    <t>7200 SE 60TH</t>
  </si>
  <si>
    <t>M465</t>
  </si>
  <si>
    <t>SBHC ADMIN.</t>
  </si>
  <si>
    <t>M466</t>
  </si>
  <si>
    <t>441/00/0000</t>
  </si>
  <si>
    <t>HARRISON PARK SBHC</t>
  </si>
  <si>
    <t>2225 SE 87TH</t>
  </si>
  <si>
    <t>M472</t>
  </si>
  <si>
    <t>437/02/0000</t>
  </si>
  <si>
    <t>MULT CO EAST, 2ND FL</t>
  </si>
  <si>
    <t>600 NE 8TH, GRESHAM</t>
  </si>
  <si>
    <t>M481</t>
  </si>
  <si>
    <t>Stephen Kue</t>
  </si>
  <si>
    <t>M490</t>
  </si>
  <si>
    <t>ECS STATE HEALTHY START</t>
  </si>
  <si>
    <t>M492</t>
  </si>
  <si>
    <t>HEALTHY BIRTH INITIATIVE</t>
  </si>
  <si>
    <t>M494</t>
  </si>
  <si>
    <t>CHW PROGRAM &amp; CAPACITATION CTR</t>
  </si>
  <si>
    <t>M495</t>
  </si>
  <si>
    <t>160/01/0000</t>
  </si>
  <si>
    <t>HD-BQ-Contracts</t>
  </si>
  <si>
    <t>MCCOY VACCINE DEPOT</t>
  </si>
  <si>
    <t>DARREN CHILTON</t>
  </si>
  <si>
    <t>M571</t>
  </si>
  <si>
    <t>M601</t>
  </si>
  <si>
    <t>M611</t>
  </si>
  <si>
    <t>420/00/PHARMACY</t>
  </si>
  <si>
    <t>SOUTHEAST HEALTH CENTER</t>
  </si>
  <si>
    <t>420/00/LAB</t>
  </si>
  <si>
    <t>M612</t>
  </si>
  <si>
    <t>M615</t>
  </si>
  <si>
    <t>388/00/0000</t>
  </si>
  <si>
    <t>FRANKLIN SBHC</t>
  </si>
  <si>
    <t>M621</t>
  </si>
  <si>
    <t>437/03/0000</t>
  </si>
  <si>
    <t>EAST COUNTY CLINIC</t>
  </si>
  <si>
    <t>EAST COUNTY HEALTH CLINIC</t>
  </si>
  <si>
    <t>PAM BUCKMASTER</t>
  </si>
  <si>
    <t>437/03/LAB</t>
  </si>
  <si>
    <t>437/03/PHARMACY</t>
  </si>
  <si>
    <t>M624</t>
  </si>
  <si>
    <t>EAST COUNTY WIC</t>
  </si>
  <si>
    <t>M630</t>
  </si>
  <si>
    <t>322/02/LAB</t>
  </si>
  <si>
    <t>NORTHEAST DENTAL CLINIC</t>
  </si>
  <si>
    <t xml:space="preserve">NABIL ZAGHLOUL </t>
  </si>
  <si>
    <t>M631</t>
  </si>
  <si>
    <t>322/02/PHARMACY</t>
  </si>
  <si>
    <t>NORTHEAST CLINIC</t>
  </si>
  <si>
    <t>M634</t>
  </si>
  <si>
    <t>322/02/0000</t>
  </si>
  <si>
    <t>NEHC WIC</t>
  </si>
  <si>
    <t>M636</t>
  </si>
  <si>
    <t>ROCKWOOD HEALTH CLINIC DENTAL</t>
  </si>
  <si>
    <t>M641</t>
  </si>
  <si>
    <t>325/00/0000</t>
  </si>
  <si>
    <t>9000 N LOMBARD</t>
  </si>
  <si>
    <t>NORTH PORTLAND HEALTH CLINIC</t>
  </si>
  <si>
    <t>CHRIS KHAMVONGSA</t>
  </si>
  <si>
    <t>325/00/LAB</t>
  </si>
  <si>
    <t>325/00/PHARMACY</t>
  </si>
  <si>
    <t>M643</t>
  </si>
  <si>
    <t>EAST COUNTY DENTAL</t>
  </si>
  <si>
    <t>M668</t>
  </si>
  <si>
    <t>MEDICAL RECORDS</t>
  </si>
  <si>
    <t>CATHY GATES</t>
  </si>
  <si>
    <t>M671</t>
  </si>
  <si>
    <t>430/00/CLIN</t>
  </si>
  <si>
    <t>MID COUNTY HEALTH CLINIC</t>
  </si>
  <si>
    <t>12710 SE DIVISION</t>
  </si>
  <si>
    <t>MID-COUNTY HEALTH CLINIC</t>
  </si>
  <si>
    <t>DEBRA COCKRELL</t>
  </si>
  <si>
    <t>430/00/LAB</t>
  </si>
  <si>
    <t>430/00/PHARMACY</t>
  </si>
  <si>
    <t>M674</t>
  </si>
  <si>
    <t>397/01/0000</t>
  </si>
  <si>
    <t>131 NE 102ND, BLDG 1</t>
  </si>
  <si>
    <t>M703</t>
  </si>
  <si>
    <t>CENTRAL CALL CENTER</t>
  </si>
  <si>
    <t>VALERIE WHITTLESEY</t>
  </si>
  <si>
    <t>M714</t>
  </si>
  <si>
    <t>338/00/0000</t>
  </si>
  <si>
    <t>LA CLINICA</t>
  </si>
  <si>
    <t>6736 NE KILLINGSWORTH ST.</t>
  </si>
  <si>
    <t>LA CLINICA DE BUENA SALUD</t>
  </si>
  <si>
    <t>338/00/LAB</t>
  </si>
  <si>
    <t>M717</t>
  </si>
  <si>
    <t>M811</t>
  </si>
  <si>
    <t>SOUTHEAST DENTAL CLINIC</t>
  </si>
  <si>
    <t>M812</t>
  </si>
  <si>
    <t>146/03/0380</t>
  </si>
  <si>
    <t>BILLI ODEGAARD DENTAL</t>
  </si>
  <si>
    <t>33 NW BROADWAY</t>
  </si>
  <si>
    <t>BILLI ODEGAARD DENTAL CLINIC</t>
  </si>
  <si>
    <t>DAVID WHITAKER</t>
  </si>
  <si>
    <t>M813</t>
  </si>
  <si>
    <t>SCHOOL COMMUNITY DENTAL HEALTH</t>
  </si>
  <si>
    <t>HEATHER SIMMONS</t>
  </si>
  <si>
    <t>M814</t>
  </si>
  <si>
    <t>MID-COUNTY DENTAL CLINIC</t>
  </si>
  <si>
    <t>M847</t>
  </si>
  <si>
    <t>M852</t>
  </si>
  <si>
    <t>160/10/LAB</t>
  </si>
  <si>
    <t>LAB</t>
  </si>
  <si>
    <t>KATHIE RAISLER</t>
  </si>
  <si>
    <t>M853</t>
  </si>
  <si>
    <t>3,4</t>
  </si>
  <si>
    <t>M854</t>
  </si>
  <si>
    <t>ACCOUNTS PAYABLE</t>
  </si>
  <si>
    <t>TROY ALBIN</t>
  </si>
  <si>
    <t>M882</t>
  </si>
  <si>
    <t>GRANTS MGT. &amp; ACCOUNTING</t>
  </si>
  <si>
    <t>DEBORAH NEWTON</t>
  </si>
  <si>
    <t>M951</t>
  </si>
  <si>
    <t>119/04/LAB</t>
  </si>
  <si>
    <t>CORRECTIONS MCDC</t>
  </si>
  <si>
    <t>BILLIE VIDAL</t>
  </si>
  <si>
    <t>M952</t>
  </si>
  <si>
    <t>311/00/MED</t>
  </si>
  <si>
    <t>1401 NE 68TH</t>
  </si>
  <si>
    <t>CORRECTIONS JDH</t>
  </si>
  <si>
    <t>M975</t>
  </si>
  <si>
    <t>M317</t>
  </si>
  <si>
    <t>317/00/0000</t>
  </si>
  <si>
    <t>LIB</t>
  </si>
  <si>
    <t>DEPARTMENT OF LIBRARIES</t>
  </si>
  <si>
    <t>MCSO</t>
  </si>
  <si>
    <t>M302</t>
  </si>
  <si>
    <t>490/00/0000</t>
  </si>
  <si>
    <t>2955 NE 172nd Place</t>
  </si>
  <si>
    <t>M322</t>
  </si>
  <si>
    <t>M323</t>
  </si>
  <si>
    <t>M324</t>
  </si>
  <si>
    <t>M325</t>
  </si>
  <si>
    <t>M326</t>
  </si>
  <si>
    <t>M350</t>
  </si>
  <si>
    <t>101/01/0136</t>
  </si>
  <si>
    <t>M381</t>
  </si>
  <si>
    <t>M393</t>
  </si>
  <si>
    <t>M395</t>
  </si>
  <si>
    <t>314/00/0000</t>
  </si>
  <si>
    <t>INVERNESS JAIL</t>
  </si>
  <si>
    <t>11540 NE INVERNESS DR</t>
  </si>
  <si>
    <t>M396</t>
  </si>
  <si>
    <t>M401</t>
  </si>
  <si>
    <t>119/02/0201</t>
  </si>
  <si>
    <t>M411</t>
  </si>
  <si>
    <t>119/209</t>
  </si>
  <si>
    <t>M045</t>
  </si>
  <si>
    <t>NOND</t>
  </si>
  <si>
    <t>M237</t>
  </si>
  <si>
    <t>M560</t>
  </si>
  <si>
    <t>503/05/500</t>
  </si>
  <si>
    <t>OFFICE OF THE COUNTY ATTORNEY</t>
  </si>
  <si>
    <t>M645</t>
  </si>
  <si>
    <t>M690</t>
  </si>
  <si>
    <t>M902</t>
  </si>
  <si>
    <t>503/06/0000</t>
  </si>
  <si>
    <t>COUNTY AUDITOR</t>
  </si>
  <si>
    <t>M903</t>
  </si>
  <si>
    <t>CITIZEN INVOLVEMENT COMMITTEE</t>
  </si>
  <si>
    <t>M904</t>
  </si>
  <si>
    <t>TAX SUPERVISING COMMISSION</t>
  </si>
  <si>
    <t>TOM LINHARES</t>
  </si>
  <si>
    <t>M918</t>
  </si>
  <si>
    <t>Centralized Board Room Expenses</t>
  </si>
  <si>
    <t>M920</t>
  </si>
  <si>
    <t>Chair's Office</t>
  </si>
  <si>
    <t>County Chair</t>
  </si>
  <si>
    <t>M923</t>
  </si>
  <si>
    <t>County Commissioner District 1</t>
  </si>
  <si>
    <t>M924</t>
  </si>
  <si>
    <t>County Commissioner District 2</t>
  </si>
  <si>
    <t>M925</t>
  </si>
  <si>
    <t>County Commissioner District 3</t>
  </si>
  <si>
    <t>M927</t>
  </si>
  <si>
    <t>County Commissioner District 4</t>
  </si>
  <si>
    <t>M938</t>
  </si>
  <si>
    <t>CJASD.SB1145.MTLC</t>
  </si>
  <si>
    <t>CJJSD.1516.FCS</t>
  </si>
  <si>
    <t>CJASD.1516.MMP</t>
  </si>
  <si>
    <t>205 NE RUSSELL ST.</t>
  </si>
  <si>
    <t>ISOM ADMIN BLDG</t>
  </si>
  <si>
    <t>EMERGENCY MGMT</t>
  </si>
  <si>
    <t>IT</t>
  </si>
  <si>
    <t>IT Admin</t>
  </si>
  <si>
    <t>Chris Brower</t>
  </si>
  <si>
    <t>Jen Unruh</t>
  </si>
  <si>
    <t>M205</t>
  </si>
  <si>
    <t>SCPCESRR.MISC</t>
  </si>
  <si>
    <t>DD10 KIDS 48</t>
  </si>
  <si>
    <t>MARK ADAMS</t>
  </si>
  <si>
    <t>234 SW Kendall Ct</t>
  </si>
  <si>
    <t>526/00/0000</t>
  </si>
  <si>
    <t>TAX TITLE</t>
  </si>
  <si>
    <t>Keelan McClymont</t>
  </si>
  <si>
    <t>Kelli Gallippi</t>
  </si>
  <si>
    <t>TAX REVENUE MGMT</t>
  </si>
  <si>
    <t>Vanetta Abdellatif</t>
  </si>
  <si>
    <t>Chris Carter</t>
  </si>
  <si>
    <t>Jodi Davich</t>
  </si>
  <si>
    <t>Debbie Powers</t>
  </si>
  <si>
    <t>Kari McFarlan</t>
  </si>
  <si>
    <t>Nathan Wickstrom</t>
  </si>
  <si>
    <t>Brandi Steck</t>
  </si>
  <si>
    <t>HIV Clinic Services</t>
  </si>
  <si>
    <t>ICS-Administration</t>
  </si>
  <si>
    <t>David Hidalgo</t>
  </si>
  <si>
    <t>160/150</t>
  </si>
  <si>
    <t>Business Services</t>
  </si>
  <si>
    <t>Contracts, Procurement, Strategic Operations</t>
  </si>
  <si>
    <t>ADSDIVLTCWDXIX</t>
  </si>
  <si>
    <t>M672</t>
  </si>
  <si>
    <t>ARRA ADMIN</t>
  </si>
  <si>
    <t>M014</t>
  </si>
  <si>
    <t>DD10 REG 157</t>
  </si>
  <si>
    <t>M042</t>
  </si>
  <si>
    <t>M046</t>
  </si>
  <si>
    <t>M054</t>
  </si>
  <si>
    <t>CHSDO.IND1000</t>
  </si>
  <si>
    <t>M180</t>
  </si>
  <si>
    <t>M210</t>
  </si>
  <si>
    <t>M772</t>
  </si>
  <si>
    <t>M774</t>
  </si>
  <si>
    <t>ADSDIVPGGF</t>
  </si>
  <si>
    <t>ADS ADULT HOME CARE</t>
  </si>
  <si>
    <t>Inter Office Mail Volume</t>
  </si>
  <si>
    <t>Law Enforcement</t>
  </si>
  <si>
    <t>Civil Process</t>
  </si>
  <si>
    <t>Rod Edwards</t>
  </si>
  <si>
    <t>ASD</t>
  </si>
  <si>
    <t>ARC (Asessmt &amp; Referral Ctr)</t>
  </si>
  <si>
    <t>JSD</t>
  </si>
  <si>
    <t>FCS (Family Court Svcs)</t>
  </si>
  <si>
    <t>DA ADMINISTRATION</t>
  </si>
  <si>
    <t>DA GENERAL SUPPORT</t>
  </si>
  <si>
    <t>Allen Vogt</t>
  </si>
  <si>
    <t>VICTIMS ASSISTANCE</t>
  </si>
  <si>
    <t>DA Division III</t>
  </si>
  <si>
    <t>UNIT D</t>
  </si>
  <si>
    <t>DA Division II</t>
  </si>
  <si>
    <t>DA Division I</t>
  </si>
  <si>
    <t>TSCC</t>
  </si>
  <si>
    <t>119/00/0347</t>
  </si>
  <si>
    <t>PSP (Pretrial Supervision)</t>
  </si>
  <si>
    <t>INTAKE</t>
  </si>
  <si>
    <t>Corrections</t>
  </si>
  <si>
    <t>Corrections Records</t>
  </si>
  <si>
    <t>Rebecca Child</t>
  </si>
  <si>
    <t>Classification</t>
  </si>
  <si>
    <t>43600-GF</t>
  </si>
  <si>
    <t>Hilary Uren</t>
  </si>
  <si>
    <t>Public Health</t>
  </si>
  <si>
    <t>Equity Planning &amp; Strategy</t>
  </si>
  <si>
    <t>Community Epidemiology Services</t>
  </si>
  <si>
    <t>Samantha Kaan</t>
  </si>
  <si>
    <t>427 SW STARK</t>
  </si>
  <si>
    <t>428 SW STARK</t>
  </si>
  <si>
    <t>FSMP (Formal Supervised Misdemeanor)</t>
  </si>
  <si>
    <t>MTSW (West)</t>
  </si>
  <si>
    <t>Local Control</t>
  </si>
  <si>
    <t>Community Svc</t>
  </si>
  <si>
    <t>RST (Reduced Supervision)</t>
  </si>
  <si>
    <t>Change Ctr-LLC</t>
  </si>
  <si>
    <t>FSU (Family Svcs)</t>
  </si>
  <si>
    <t>MMP (Monitored Misdemeanor)</t>
  </si>
  <si>
    <t>Change Ctr-DRC</t>
  </si>
  <si>
    <t>Deb Ayo</t>
  </si>
  <si>
    <t>Jay Lee</t>
  </si>
  <si>
    <t>ADVSD</t>
  </si>
  <si>
    <t>ADVSD ADMINISTRATION</t>
  </si>
  <si>
    <t>Lars Fujisato</t>
  </si>
  <si>
    <t>M613</t>
  </si>
  <si>
    <t>167/01/105</t>
  </si>
  <si>
    <t>422 SW OAK</t>
  </si>
  <si>
    <t>JOINT OFFICE OF HOMELESS SERVICES</t>
  </si>
  <si>
    <t>A HOME FOR EVERYONE/JOINT OFFICE</t>
  </si>
  <si>
    <t>CARRIE YOUNG</t>
  </si>
  <si>
    <t>Chris Kenney</t>
  </si>
  <si>
    <t>FYS DIVISION MANAGEMENT</t>
  </si>
  <si>
    <t>Nancy Culver</t>
  </si>
  <si>
    <t>Tobacco Retail Licensing</t>
  </si>
  <si>
    <t>Tobacco Prevention and Education</t>
  </si>
  <si>
    <t>Healthy Homes and Communities</t>
  </si>
  <si>
    <t>MTEA (MidCounty)</t>
  </si>
  <si>
    <t>1400 NE 68TH</t>
  </si>
  <si>
    <t>JJC Support</t>
  </si>
  <si>
    <t>Vector/Code Enforcement</t>
  </si>
  <si>
    <t>M323A</t>
  </si>
  <si>
    <t>313/00/0001</t>
  </si>
  <si>
    <t>HANSEN</t>
  </si>
  <si>
    <t>12240 NE GLISAN ST</t>
  </si>
  <si>
    <t>Executive</t>
  </si>
  <si>
    <t>Logistics</t>
  </si>
  <si>
    <t>Inverness Jail</t>
  </si>
  <si>
    <t>Alba Zurita</t>
  </si>
  <si>
    <t>MICHAEL CROCKER</t>
  </si>
  <si>
    <t>M032</t>
  </si>
  <si>
    <t>DEBRA NEWTON</t>
  </si>
  <si>
    <t>5330 NE MLK BLVD.</t>
  </si>
  <si>
    <t>5331 NE MLK BLVD.</t>
  </si>
  <si>
    <t>Elizabeth Carroll</t>
  </si>
  <si>
    <t>Tamara Duncan</t>
  </si>
  <si>
    <t>NORTH PORTLAND HC</t>
  </si>
  <si>
    <t>M033</t>
  </si>
  <si>
    <t>M323B</t>
  </si>
  <si>
    <t>327/01</t>
  </si>
  <si>
    <t>Penumbra Kelly</t>
  </si>
  <si>
    <t>4747 E BURNSIDE ST</t>
  </si>
  <si>
    <t>M323C</t>
  </si>
  <si>
    <t>4748 E BURNSIDE ST</t>
  </si>
  <si>
    <t>Concealed Handguns</t>
  </si>
  <si>
    <t>Francis Cop</t>
  </si>
  <si>
    <t>M323D</t>
  </si>
  <si>
    <t>4749 E BURNSIDE ST</t>
  </si>
  <si>
    <t>Alarms</t>
  </si>
  <si>
    <t>M323E</t>
  </si>
  <si>
    <t>4750 E BURNSIDE ST</t>
  </si>
  <si>
    <t>Enforcement Records</t>
  </si>
  <si>
    <t>M323F</t>
  </si>
  <si>
    <t>4751 E BURNSIDE ST</t>
  </si>
  <si>
    <t>Special Investigations</t>
  </si>
  <si>
    <t>Ned Walls</t>
  </si>
  <si>
    <t>M323G</t>
  </si>
  <si>
    <t>4752 E BURNSIDE ST</t>
  </si>
  <si>
    <t>Warrant Task Force</t>
  </si>
  <si>
    <t>Lars Snitker</t>
  </si>
  <si>
    <t>ADVSD LTC-MID COUNTY</t>
  </si>
  <si>
    <t>5404 SE WOODWARD</t>
  </si>
  <si>
    <t>Professional Plaza 102</t>
  </si>
  <si>
    <t>Gateway WIC</t>
  </si>
  <si>
    <t>M012</t>
  </si>
  <si>
    <t>Debra Newton</t>
  </si>
  <si>
    <t>MTGR (Gresham)</t>
  </si>
  <si>
    <t>ADVSD ADULT PROTECTIVE SERVICES</t>
  </si>
  <si>
    <t>Molly Steele</t>
  </si>
  <si>
    <t>M027</t>
  </si>
  <si>
    <t>425/00/RECORDS</t>
  </si>
  <si>
    <t>RECORDS</t>
  </si>
  <si>
    <t>M036</t>
  </si>
  <si>
    <t>NE NFP, East NFP, CaCoon, Healthy Homes</t>
  </si>
  <si>
    <t>Rick Holt</t>
  </si>
  <si>
    <t>44711-GF</t>
  </si>
  <si>
    <t>Healthy Homes Asthma</t>
  </si>
  <si>
    <t>M029</t>
  </si>
  <si>
    <t>448/02/000</t>
  </si>
  <si>
    <t>PAULA WATARI</t>
  </si>
  <si>
    <t>JIM CLAYTON</t>
  </si>
  <si>
    <t>MTDV (Domestic Violence)</t>
  </si>
  <si>
    <t>488/03</t>
  </si>
  <si>
    <t>TRIAL - DISTRICT COURT</t>
  </si>
  <si>
    <t>Columbia Gorge Corporate Center</t>
  </si>
  <si>
    <t>Warehouse</t>
  </si>
  <si>
    <t>Steven Alexander</t>
  </si>
  <si>
    <t>Commissary</t>
  </si>
  <si>
    <t>DCJ Director</t>
  </si>
  <si>
    <t>Business Svcs</t>
  </si>
  <si>
    <t>CENTRAL HUMAN RESOURCES</t>
  </si>
  <si>
    <t>Central HR, Labor Relations, Talent Development, Class Comp</t>
  </si>
  <si>
    <t>503/03/350/MCSO</t>
  </si>
  <si>
    <t>Wanda Yantis</t>
  </si>
  <si>
    <t>Chris Voss</t>
  </si>
  <si>
    <t>COUNTY ATTORNEY</t>
  </si>
  <si>
    <t>JENNY MADKOUR</t>
  </si>
  <si>
    <t>Steve March</t>
  </si>
  <si>
    <t>Brenda Morgan</t>
  </si>
  <si>
    <t>BOARD CLERK</t>
  </si>
  <si>
    <t>LYNDA GROW</t>
  </si>
  <si>
    <t>NANCY BENNETT</t>
  </si>
  <si>
    <t>DISTRICT 1</t>
  </si>
  <si>
    <t>DISTRICT 2</t>
  </si>
  <si>
    <t>DISTRICT 3</t>
  </si>
  <si>
    <t>DISTRICT 4</t>
  </si>
  <si>
    <t>COMMUNICATIONS OFFICE</t>
  </si>
  <si>
    <t>DAVE AUSTIN</t>
  </si>
  <si>
    <t>Troutdale Police Community Center</t>
  </si>
  <si>
    <t>Jason Gates</t>
  </si>
  <si>
    <t>M234</t>
  </si>
  <si>
    <t>527/200</t>
  </si>
  <si>
    <t>West Gresham Plaza</t>
  </si>
  <si>
    <t>2951 NW Division St. Gresham, OR 97030</t>
  </si>
  <si>
    <t>MHASD</t>
  </si>
  <si>
    <t>AMHI, RESIDENTIAL, EASA, SCHOOL-BASED MENTAL HEALTH</t>
  </si>
  <si>
    <t>SHAMEKKA PETERSON  OR JANICE LAWRENCE-SLOAN</t>
  </si>
  <si>
    <t>M351</t>
  </si>
  <si>
    <t>JOSEPH VALTIERRA</t>
  </si>
  <si>
    <t>Postage Only</t>
  </si>
  <si>
    <t>DCHS Administration</t>
  </si>
  <si>
    <t>DCHS Human Services</t>
  </si>
  <si>
    <t>Regional Crisis Services</t>
  </si>
  <si>
    <t>4SA01-1</t>
  </si>
  <si>
    <t>LPSCC</t>
  </si>
  <si>
    <t>ABBEY STAMP</t>
  </si>
  <si>
    <t>LPSCC.SB1145</t>
  </si>
  <si>
    <t>STARS</t>
  </si>
  <si>
    <t>Deferred Compensation</t>
  </si>
  <si>
    <t>DCHS Director's Offoce</t>
  </si>
  <si>
    <t>ADVSD LTC-TD</t>
  </si>
  <si>
    <t>ADSDIVLTCTDXIX</t>
  </si>
  <si>
    <t>ADVSD LTC West</t>
  </si>
  <si>
    <t>ADVSD Public Guardian</t>
  </si>
  <si>
    <t>APU (Progs Unit)</t>
  </si>
  <si>
    <t>SUSTAINABILITY</t>
  </si>
  <si>
    <t>John Wasiutynski</t>
  </si>
  <si>
    <t>M454</t>
  </si>
  <si>
    <t>M502</t>
  </si>
  <si>
    <t>JEFFERSON STATION</t>
  </si>
  <si>
    <t>1230 SW 1ST AVE, STE 300</t>
  </si>
  <si>
    <t>FPM</t>
  </si>
  <si>
    <t>CM&amp;D</t>
  </si>
  <si>
    <t>CP01.16.12.01.N</t>
  </si>
  <si>
    <t>Breastfeeding Peer Counseling Program</t>
  </si>
  <si>
    <t>OFFICE OF DIVERSITY &amp; EQUITY</t>
  </si>
  <si>
    <t>BEN DUNCAN</t>
  </si>
  <si>
    <t>Mike Waddell</t>
  </si>
  <si>
    <t>Sue Hall</t>
  </si>
  <si>
    <t>HR Benefits</t>
  </si>
  <si>
    <t>HD</t>
  </si>
  <si>
    <t>M900A</t>
  </si>
  <si>
    <t>528/01/0000</t>
  </si>
  <si>
    <t>I-84 Corporate Center</t>
  </si>
  <si>
    <t>FIELD SERVICES</t>
  </si>
  <si>
    <t>MICHELLE LUCKEY</t>
  </si>
  <si>
    <t>M041</t>
  </si>
  <si>
    <t>DOH</t>
  </si>
  <si>
    <t>PUBLIC HEALTH</t>
  </si>
  <si>
    <t>PROGRAM DESIGN &amp; EVALUATION</t>
  </si>
  <si>
    <t>JAMIE MATSOM</t>
  </si>
  <si>
    <t>4CA142-07-01</t>
  </si>
  <si>
    <t>M600</t>
  </si>
  <si>
    <t>McCoy Bldg</t>
  </si>
  <si>
    <t>DENTAL DIRECTOR'S OFFICE</t>
  </si>
  <si>
    <t>ALLISON MCCOPPEN</t>
  </si>
  <si>
    <t>CJASD.VLF.CC</t>
  </si>
  <si>
    <t>48245-00-26020</t>
  </si>
  <si>
    <t>48220-00-26020</t>
  </si>
  <si>
    <t>48225-00-26080</t>
  </si>
  <si>
    <t>48230-00-26080</t>
  </si>
  <si>
    <t>48235-00-26020</t>
  </si>
  <si>
    <t>48240-00-31246</t>
  </si>
  <si>
    <t>4SA25-20</t>
  </si>
  <si>
    <t>47400-00-26030</t>
  </si>
  <si>
    <t>47050-GF</t>
  </si>
  <si>
    <t>4FA83-01-1</t>
  </si>
  <si>
    <t>49250-00-26030</t>
  </si>
  <si>
    <t>44555-GF</t>
  </si>
  <si>
    <t>44515-GF</t>
  </si>
  <si>
    <t>44570-GF</t>
  </si>
  <si>
    <t>44545-00-26030</t>
  </si>
  <si>
    <t>44530-GF</t>
  </si>
  <si>
    <t>44505-GF</t>
  </si>
  <si>
    <t>44540-10-10010</t>
  </si>
  <si>
    <t>44520-10-10010</t>
  </si>
  <si>
    <t>44575-GF</t>
  </si>
  <si>
    <t>4FA23-17-1</t>
  </si>
  <si>
    <t>43800-00-26080</t>
  </si>
  <si>
    <t>47700-00-26020</t>
  </si>
  <si>
    <t>46600-00-26020</t>
  </si>
  <si>
    <t>46800-00-26030</t>
  </si>
  <si>
    <t>47600-00-26020</t>
  </si>
  <si>
    <t>47550-00-40140</t>
  </si>
  <si>
    <t>4CA117-1-15</t>
  </si>
  <si>
    <t>47800-00-40160</t>
  </si>
  <si>
    <t>46300-00-40160</t>
  </si>
  <si>
    <t>46150-00-26030</t>
  </si>
  <si>
    <t>46650-00-26030</t>
  </si>
  <si>
    <t>48300-00-26020</t>
  </si>
  <si>
    <t>JOHS.AD.PDX.GF</t>
  </si>
  <si>
    <t>SOSIU3.5.BWC</t>
  </si>
  <si>
    <t>DD10 ADM 48</t>
  </si>
  <si>
    <t>SCP.DV CRD.CGF</t>
  </si>
  <si>
    <t>M103</t>
  </si>
  <si>
    <t>530/01/0000</t>
  </si>
  <si>
    <t>FAIRVIEW CITY HALL</t>
  </si>
  <si>
    <t>1300 NE VILLAGE ST, FAIRVIEW OR</t>
  </si>
  <si>
    <t>1020 NW Corporate Dr.,Troutdale, OR 97060</t>
  </si>
  <si>
    <t>III. Add New Stops/Services</t>
  </si>
  <si>
    <t>At this time Distribution operations hours are Monday through Friday from 6:45 am to 5:30 pm. Contact Distribution Services if you require service outside of regular hours of operation.</t>
  </si>
  <si>
    <t xml:space="preserve">• The "StopID" indicates inter-office address where Distribution Delivers &amp; Picks Up </t>
  </si>
  <si>
    <t>• Please direct questions and any feedback about these instructions to DCA.Budget@multco.us  and cc Deirdre Mahoney Clark at deirdre.mahoney@multco.us.</t>
  </si>
  <si>
    <t xml:space="preserve">IV. SPECIAL NOTES FOR DISTRIBUTION: This workbook is only identifying mail stops and other services/use.   </t>
  </si>
  <si>
    <t>• This workbook does not  contain budget dollars</t>
  </si>
  <si>
    <t>2. The light green column headers L through U are informational only . There are no budget dollars shown in this workbook.</t>
  </si>
  <si>
    <t>1. Review the displayed Stop, Dept, Contact &amp; Cost Object information in columns G through J.</t>
  </si>
  <si>
    <r>
      <t xml:space="preserve">I. </t>
    </r>
    <r>
      <rPr>
        <b/>
        <sz val="12"/>
        <rFont val="Calibri"/>
        <family val="2"/>
      </rPr>
      <t>In column F "Dept" use the filter to select your department.</t>
    </r>
  </si>
  <si>
    <t>Contact Name</t>
  </si>
  <si>
    <r>
      <rPr>
        <b/>
        <sz val="14"/>
        <color indexed="62"/>
        <rFont val="Calibri"/>
        <family val="2"/>
      </rPr>
      <t>Health Dept</t>
    </r>
    <r>
      <rPr>
        <sz val="12"/>
        <rFont val="Calibri"/>
        <family val="2"/>
      </rPr>
      <t xml:space="preserve"> should check Column S and verify the "Y" for locations where Distribution provides special services.</t>
    </r>
  </si>
  <si>
    <r>
      <t xml:space="preserve">• Please attach the complete updated file along with those for your other internal service driver reviews by </t>
    </r>
    <r>
      <rPr>
        <sz val="12"/>
        <color indexed="10"/>
        <rFont val="Calibri"/>
        <family val="2"/>
      </rPr>
      <t>9/8/2017</t>
    </r>
    <r>
      <rPr>
        <sz val="12"/>
        <rFont val="Calibri"/>
        <family val="2"/>
      </rPr>
      <t xml:space="preserve"> to DCA.Budget@multco.us.</t>
    </r>
  </si>
  <si>
    <r>
      <t xml:space="preserve">2. Add Floor or Suite # if known in column B.    </t>
    </r>
    <r>
      <rPr>
        <b/>
        <i/>
        <sz val="12"/>
        <rFont val="Calibri"/>
        <family val="2"/>
      </rPr>
      <t>Distribution will create the actual Stop ID.</t>
    </r>
  </si>
  <si>
    <t>Distribution Rate Driver Review for FY 2019</t>
  </si>
  <si>
    <t>• Below are instructions and reference information to help with the FY 2019 Distribution Updates tab.</t>
  </si>
  <si>
    <t>FY 2019 Distribution Updates TAB</t>
  </si>
  <si>
    <t>4. Contact Andrez Posada directly at Andrez.Posada@multco.us if you have questions about requesting new Stop ID or Additional Services during this rate driver review for FY 2019.</t>
  </si>
  <si>
    <t>2. Please verify the Contact Name in column I and update if necessary.</t>
  </si>
  <si>
    <t>3. Please update any Division or Program Name changes in columns G &amp; H</t>
  </si>
  <si>
    <t>5.  Please add "Approved" in column K if no changes are made</t>
  </si>
  <si>
    <t xml:space="preserve">6. You will be contacted for FY 2019 cost object changes prior to FY 2019 period 1 billing. </t>
  </si>
  <si>
    <t>II. Update or Removal of Stops/Services/Information</t>
  </si>
  <si>
    <r>
      <t xml:space="preserve">1. To indicate </t>
    </r>
    <r>
      <rPr>
        <b/>
        <sz val="12"/>
        <color indexed="10"/>
        <rFont val="Calibri"/>
        <family val="2"/>
      </rPr>
      <t>Removal</t>
    </r>
    <r>
      <rPr>
        <sz val="12"/>
        <rFont val="Calibri"/>
        <family val="2"/>
      </rPr>
      <t xml:space="preserve"> of a Stop or Service, please use text Strikethrough. Please, do not delete lines.</t>
    </r>
  </si>
  <si>
    <r>
      <t xml:space="preserve">4. </t>
    </r>
    <r>
      <rPr>
        <b/>
        <sz val="12"/>
        <color indexed="10"/>
        <rFont val="Calibri"/>
        <family val="2"/>
      </rPr>
      <t>Please include note in column K</t>
    </r>
    <r>
      <rPr>
        <sz val="12"/>
        <rFont val="Calibri"/>
        <family val="2"/>
      </rPr>
      <t xml:space="preserve"> for any changes to your CURRENT postal / distribution / or contact information needs in FY 2019. </t>
    </r>
  </si>
  <si>
    <r>
      <t>1.</t>
    </r>
    <r>
      <rPr>
        <b/>
        <sz val="12"/>
        <color indexed="10"/>
        <rFont val="Calibri"/>
        <family val="2"/>
      </rPr>
      <t xml:space="preserve"> Insert a new row</t>
    </r>
    <r>
      <rPr>
        <sz val="12"/>
        <rFont val="Calibri"/>
        <family val="2"/>
      </rPr>
      <t xml:space="preserve"> at the bottom of the list enter the Building Name in column C</t>
    </r>
  </si>
  <si>
    <t>3. Then please fill out columns F through K so we can contact you for your detailed needs.</t>
  </si>
  <si>
    <t>• The "Mcode" is a user identifier applied to Department's cost objects by Distribution Services.</t>
  </si>
  <si>
    <t>Approved</t>
  </si>
  <si>
    <t>Increase share of Stop to 20%</t>
  </si>
  <si>
    <t>Moved to B286, don't charge for Mead Stop</t>
  </si>
  <si>
    <t>Program ending Sept 2017, eliminate this account</t>
  </si>
  <si>
    <t>East Campus - North</t>
  </si>
  <si>
    <t>Name change East Campus-North and location to B286</t>
  </si>
  <si>
    <t>OPERATIONS</t>
  </si>
  <si>
    <t>Fun Leung</t>
  </si>
  <si>
    <t>Moving from PDX building, undecided where</t>
  </si>
  <si>
    <t>Katie Shriver</t>
  </si>
  <si>
    <t>Elizabeth Mazzara Myers</t>
  </si>
  <si>
    <t>Chris Fick</t>
  </si>
  <si>
    <t>Rebecca Stavenjord</t>
  </si>
  <si>
    <t>Finance and Risk Mgmt</t>
  </si>
  <si>
    <t>Central AP and Payroll</t>
  </si>
  <si>
    <t>Central Accounts Payable</t>
  </si>
  <si>
    <t>Central Payroll</t>
  </si>
  <si>
    <t>Central Purchasing</t>
  </si>
  <si>
    <t>Risk Mgmt-Worker's Comp</t>
  </si>
  <si>
    <t>Rebik Pulawnisko</t>
  </si>
  <si>
    <t>Karen Brown</t>
  </si>
  <si>
    <t>Michelle Cross</t>
  </si>
  <si>
    <t>Updated division and program</t>
  </si>
  <si>
    <t>Updated division and programand contact</t>
  </si>
  <si>
    <t>Remove, Jefferson Station not getting mail stop</t>
  </si>
  <si>
    <t>Youth &amp; Family Services</t>
  </si>
  <si>
    <t>Division Name Change</t>
  </si>
  <si>
    <t>CHSBS.HR.IND1000</t>
  </si>
  <si>
    <t>New WBS</t>
  </si>
  <si>
    <t>Regional Crisis unit will be disbanded in FY18;  no need for M Stop</t>
  </si>
  <si>
    <t>YFS - Domestic Violence</t>
  </si>
  <si>
    <t>per Rob Kodoiri this is not DCHS WBS</t>
  </si>
  <si>
    <t>CHSBS.FIN.IND1000</t>
  </si>
  <si>
    <t>JACKIE ROSE</t>
  </si>
  <si>
    <t>Updated Contact Name</t>
  </si>
  <si>
    <t>Cost Object 905120, drop to 1 stop per day</t>
  </si>
  <si>
    <t>MICHAEL GRIMMETT</t>
  </si>
  <si>
    <t>Detectives</t>
  </si>
  <si>
    <t>Sjohn Williamson</t>
  </si>
  <si>
    <t>Division, Contact Name</t>
  </si>
  <si>
    <t>Multnomah Building</t>
  </si>
  <si>
    <t>Enforcement Administration</t>
  </si>
  <si>
    <t>Greg Lange</t>
  </si>
  <si>
    <t xml:space="preserve">Division </t>
  </si>
  <si>
    <t xml:space="preserve">SOSIU3.5 </t>
  </si>
  <si>
    <t>MCDC</t>
  </si>
  <si>
    <t>Derrick Peterson</t>
  </si>
  <si>
    <t>Division, Program, Contact Name</t>
  </si>
  <si>
    <t>Katie Burgard</t>
  </si>
  <si>
    <t>DCA-Department HR</t>
  </si>
  <si>
    <t>DCA Finance Hub</t>
  </si>
  <si>
    <t>DCA Contracts &amp; Strategic Sourcing</t>
  </si>
  <si>
    <t>DCA CONTRACTS</t>
  </si>
  <si>
    <t>DCA-DEPT HR</t>
  </si>
  <si>
    <t>DCA FINANCE HUB</t>
  </si>
  <si>
    <t>DCA Budget, Rates, and Capital</t>
  </si>
  <si>
    <t>DCA BUDGET</t>
  </si>
  <si>
    <t>DCA IT CIO</t>
  </si>
  <si>
    <t>DCA IT Office of the CIO</t>
  </si>
  <si>
    <t>Change cost object to 4SA76-04-1. Cost object change for FY19 should also be made for FY18</t>
  </si>
  <si>
    <t>OPS</t>
  </si>
  <si>
    <t>CAPACITATION CENTER</t>
  </si>
  <si>
    <t>Contact should be Elizabeth Rees Morgan</t>
  </si>
  <si>
    <t>ECS</t>
  </si>
  <si>
    <t>WBS 44755-GF</t>
  </si>
  <si>
    <t>WBS 43370-GF</t>
  </si>
  <si>
    <t>None, does not look familiar</t>
  </si>
  <si>
    <t>HIV-STD-ASH</t>
  </si>
  <si>
    <t>Division change to Public Health (originally under Comm. Health Services), Division Program Name changed to Communicable Disease Services, Program changed to CD/TB Programs</t>
  </si>
  <si>
    <t>ENVIROMENTAL HEALTH</t>
  </si>
  <si>
    <t>Stop Share % - 6%</t>
  </si>
  <si>
    <t>Stop Share % - 10%</t>
  </si>
  <si>
    <t>COMMUNICABLE DISEASE SERVICES</t>
  </si>
  <si>
    <t>Program is "OID", Contact name is Stephen Kue</t>
  </si>
  <si>
    <t>OID</t>
  </si>
  <si>
    <t>43370-GF</t>
  </si>
  <si>
    <t>COMMUNICABLE DISEASE/TB</t>
  </si>
  <si>
    <t>44755-GF</t>
  </si>
  <si>
    <t>Elizabeth Rees Morgan</t>
  </si>
  <si>
    <t xml:space="preserve"> 4SA76-04-1</t>
  </si>
  <si>
    <t>WBS 4SA77-07-GF ; Contact Aaron Monnig</t>
  </si>
  <si>
    <t>4SA77-07-GF</t>
  </si>
  <si>
    <t>NC Approved by HD email message</t>
  </si>
  <si>
    <t>WBS 4MA37-18-1</t>
  </si>
  <si>
    <t>4MA37-18-1</t>
  </si>
  <si>
    <t>401101-00-3002</t>
  </si>
  <si>
    <t>119/209 Total</t>
  </si>
  <si>
    <t>160/150 Total</t>
  </si>
  <si>
    <t>167/01 Total</t>
  </si>
  <si>
    <t>167/200 Total</t>
  </si>
  <si>
    <t>167/210 Total</t>
  </si>
  <si>
    <t>327/01 Total</t>
  </si>
  <si>
    <t>488/03 Total</t>
  </si>
  <si>
    <t>527/200 Total</t>
  </si>
  <si>
    <t>Grand Total</t>
  </si>
  <si>
    <r>
      <t xml:space="preserve">StopID                                                 </t>
    </r>
    <r>
      <rPr>
        <sz val="10"/>
        <rFont val="Arial"/>
        <family val="2"/>
      </rPr>
      <t xml:space="preserve"> (BLDG/FLR/SUITE)</t>
    </r>
  </si>
  <si>
    <t>contact</t>
  </si>
  <si>
    <r>
      <t xml:space="preserve">STOP BASE </t>
    </r>
    <r>
      <rPr>
        <sz val="10"/>
        <rFont val="Arial"/>
        <family val="2"/>
      </rPr>
      <t xml:space="preserve">   (stops / day)</t>
    </r>
  </si>
  <si>
    <r>
      <t>Stop</t>
    </r>
    <r>
      <rPr>
        <sz val="10"/>
        <rFont val="Arial"/>
        <family val="2"/>
      </rPr>
      <t xml:space="preserve"> </t>
    </r>
    <r>
      <rPr>
        <b/>
        <sz val="10"/>
        <rFont val="Arial"/>
        <family val="2"/>
      </rPr>
      <t xml:space="preserve">
Share % </t>
    </r>
    <r>
      <rPr>
        <sz val="10"/>
        <rFont val="Arial"/>
        <family val="2"/>
      </rPr>
      <t xml:space="preserve"> (% share of stop or pro-ration for partial yr)</t>
    </r>
  </si>
  <si>
    <r>
      <t xml:space="preserve">TOTAL STOP       BASE                </t>
    </r>
    <r>
      <rPr>
        <sz val="10"/>
        <rFont val="Arial"/>
        <family val="2"/>
      </rPr>
      <t xml:space="preserve">   (K x L)</t>
    </r>
  </si>
  <si>
    <r>
      <t>IO Volume</t>
    </r>
    <r>
      <rPr>
        <sz val="10"/>
        <rFont val="Arial"/>
        <family val="2"/>
      </rPr>
      <t xml:space="preserve">
(Y= Stop base #) (N=0)</t>
    </r>
  </si>
  <si>
    <t>USPS PO Box PickUp
(B503)</t>
  </si>
  <si>
    <r>
      <t>USPS PO Box Pick Up:
DWNTN 7th Ave</t>
    </r>
    <r>
      <rPr>
        <sz val="10"/>
        <rFont val="Arial"/>
        <family val="2"/>
      </rPr>
      <t xml:space="preserve"> 
(Y= Stop base #) (N=0)</t>
    </r>
  </si>
  <si>
    <t>Medical</t>
  </si>
  <si>
    <r>
      <t xml:space="preserve">Medical
</t>
    </r>
    <r>
      <rPr>
        <sz val="10"/>
        <rFont val="Arial"/>
        <family val="2"/>
      </rPr>
      <t>(Y= 2x Stop base #) (N=0)</t>
    </r>
  </si>
  <si>
    <r>
      <t>Total Stop Points</t>
    </r>
    <r>
      <rPr>
        <sz val="10"/>
        <rFont val="Arial"/>
        <family val="2"/>
      </rPr>
      <t xml:space="preserve"> (base+IO Vol+USPS+SBHC Med)</t>
    </r>
    <r>
      <rPr>
        <b/>
        <sz val="10"/>
        <rFont val="Arial"/>
        <family val="2"/>
      </rPr>
      <t xml:space="preserve">
</t>
    </r>
  </si>
  <si>
    <r>
      <t>Annual CHARGE</t>
    </r>
    <r>
      <rPr>
        <sz val="10"/>
        <rFont val="Arial"/>
        <family val="2"/>
      </rPr>
      <t xml:space="preserve"> 
(rate * Total Stop Points)</t>
    </r>
  </si>
  <si>
    <r>
      <t xml:space="preserve">Monthly Charge
</t>
    </r>
    <r>
      <rPr>
        <sz val="10"/>
        <rFont val="Arial"/>
        <family val="2"/>
      </rPr>
      <t>(U/12)</t>
    </r>
  </si>
  <si>
    <t>Ascent Postage</t>
  </si>
  <si>
    <t>Parcels
(large Ascent items processed by Metro Presort)</t>
  </si>
  <si>
    <t>Special Delivery Charges</t>
  </si>
  <si>
    <t>Total Hours Charged</t>
  </si>
  <si>
    <t>UPS Charges</t>
  </si>
  <si>
    <t>Total UPS Pkgs</t>
  </si>
  <si>
    <t>CAPS Postage</t>
  </si>
  <si>
    <t>Permit 5522 Postage</t>
  </si>
  <si>
    <t>Vendor Charges</t>
  </si>
  <si>
    <t>Combined Ascent &amp; Permit 5522 Piece Counts</t>
  </si>
  <si>
    <t>Total Distribution Charges</t>
  </si>
  <si>
    <t>changed to Postage Only M245 will cover 101/8 Mail Stop cost</t>
  </si>
  <si>
    <t xml:space="preserve"> Aaron Monnig</t>
  </si>
  <si>
    <t>p</t>
  </si>
  <si>
    <t>Removal as stop/ Dist left as Postage only</t>
  </si>
  <si>
    <t>now inactive</t>
  </si>
  <si>
    <t>n</t>
  </si>
  <si>
    <t>108/0000</t>
  </si>
  <si>
    <t>1001 SW 5th Ave</t>
  </si>
  <si>
    <t>Congress Center</t>
  </si>
  <si>
    <t>notes</t>
  </si>
  <si>
    <t xml:space="preserve">106/15/1500 ( Client move to B101 Courthouse) </t>
  </si>
  <si>
    <r>
      <t>101/08</t>
    </r>
    <r>
      <rPr>
        <strike/>
        <sz val="10"/>
        <rFont val="Calibri"/>
        <family val="2"/>
        <scheme val="minor"/>
      </rPr>
      <t>/0853</t>
    </r>
  </si>
  <si>
    <t>101/01/</t>
  </si>
  <si>
    <t>101/03/</t>
  </si>
  <si>
    <t>101/06/</t>
  </si>
  <si>
    <t>101/08/</t>
  </si>
  <si>
    <t>106/15/</t>
  </si>
  <si>
    <t>108/000</t>
  </si>
  <si>
    <t>119/00/</t>
  </si>
  <si>
    <t>119/02/</t>
  </si>
  <si>
    <t>119/04/</t>
  </si>
  <si>
    <t>146/03/</t>
  </si>
  <si>
    <t>160/01/</t>
  </si>
  <si>
    <t>160/02/</t>
  </si>
  <si>
    <t>160/03/</t>
  </si>
  <si>
    <t>160/05/</t>
  </si>
  <si>
    <t>160/06/</t>
  </si>
  <si>
    <t>160/07/</t>
  </si>
  <si>
    <t>160/08/</t>
  </si>
  <si>
    <t>160/09/</t>
  </si>
  <si>
    <t>160/10/</t>
  </si>
  <si>
    <t>161/03/</t>
  </si>
  <si>
    <t>167/01/</t>
  </si>
  <si>
    <t>231/03/</t>
  </si>
  <si>
    <t>251/00/</t>
  </si>
  <si>
    <t>261/00/</t>
  </si>
  <si>
    <t>274/00/</t>
  </si>
  <si>
    <t>294/01/</t>
  </si>
  <si>
    <t>304/00/</t>
  </si>
  <si>
    <t>305/00/</t>
  </si>
  <si>
    <t>306/00/</t>
  </si>
  <si>
    <t>311/00/</t>
  </si>
  <si>
    <t>312/00/</t>
  </si>
  <si>
    <t>313/00/</t>
  </si>
  <si>
    <t>314/00/</t>
  </si>
  <si>
    <t>317/00/</t>
  </si>
  <si>
    <t>322/02/</t>
  </si>
  <si>
    <t>322/0A/</t>
  </si>
  <si>
    <t>322/FO/</t>
  </si>
  <si>
    <t>324/00/</t>
  </si>
  <si>
    <t>325/00/</t>
  </si>
  <si>
    <t>338/00/</t>
  </si>
  <si>
    <t>373/00/</t>
  </si>
  <si>
    <t>377/02/</t>
  </si>
  <si>
    <t>383/00/</t>
  </si>
  <si>
    <t>387/00/</t>
  </si>
  <si>
    <t>388/00/</t>
  </si>
  <si>
    <t>397/01/</t>
  </si>
  <si>
    <t>398/01/</t>
  </si>
  <si>
    <t>407/00/</t>
  </si>
  <si>
    <t>409/02/</t>
  </si>
  <si>
    <t>414/00/</t>
  </si>
  <si>
    <t>420/00/</t>
  </si>
  <si>
    <t>425/00/</t>
  </si>
  <si>
    <t>429/00/</t>
  </si>
  <si>
    <t>430/00/</t>
  </si>
  <si>
    <t>437/01/</t>
  </si>
  <si>
    <t>437/02/</t>
  </si>
  <si>
    <t>437/03/</t>
  </si>
  <si>
    <t>439/00/</t>
  </si>
  <si>
    <t>441/00/</t>
  </si>
  <si>
    <t>446/00/</t>
  </si>
  <si>
    <t>448/00/</t>
  </si>
  <si>
    <t>448/02/</t>
  </si>
  <si>
    <t>455/00/</t>
  </si>
  <si>
    <t>461/00/</t>
  </si>
  <si>
    <t>481/00/</t>
  </si>
  <si>
    <t>490/00/</t>
  </si>
  <si>
    <t>503/01/</t>
  </si>
  <si>
    <t>503/02/</t>
  </si>
  <si>
    <t>503/03/</t>
  </si>
  <si>
    <t>503/04/</t>
  </si>
  <si>
    <t>503/05/</t>
  </si>
  <si>
    <t>503/06/</t>
  </si>
  <si>
    <t>526/00/</t>
  </si>
  <si>
    <t>528/01/</t>
  </si>
  <si>
    <t>530/01/</t>
  </si>
  <si>
    <t>101/03/ Total</t>
  </si>
  <si>
    <t>101/06/ Total</t>
  </si>
  <si>
    <t>101/08/ Total</t>
  </si>
  <si>
    <t>106/15/ Total</t>
  </si>
  <si>
    <t>108/000 Total</t>
  </si>
  <si>
    <t>119/00/ Total</t>
  </si>
  <si>
    <t>119/02/ Total</t>
  </si>
  <si>
    <t>119/04/ Total</t>
  </si>
  <si>
    <t>146/03/ Total</t>
  </si>
  <si>
    <t>160/01/ Total</t>
  </si>
  <si>
    <t>160/02/ Total</t>
  </si>
  <si>
    <t>160/03/ Total</t>
  </si>
  <si>
    <t>160/05/ Total</t>
  </si>
  <si>
    <t>160/06/ Total</t>
  </si>
  <si>
    <t>160/07/ Total</t>
  </si>
  <si>
    <t>160/08/ Total</t>
  </si>
  <si>
    <t>160/09/ Total</t>
  </si>
  <si>
    <t>160/10/ Total</t>
  </si>
  <si>
    <t>161/03/ Total</t>
  </si>
  <si>
    <t>167/01/ Total</t>
  </si>
  <si>
    <t>231/03/ Total</t>
  </si>
  <si>
    <t>251/00/ Total</t>
  </si>
  <si>
    <t>261/00/ Total</t>
  </si>
  <si>
    <t>274/00/ Total</t>
  </si>
  <si>
    <t>294/01/ Total</t>
  </si>
  <si>
    <t>304/00/ Total</t>
  </si>
  <si>
    <t>305/00/ Total</t>
  </si>
  <si>
    <t>306/00/ Total</t>
  </si>
  <si>
    <t>311/00/ Total</t>
  </si>
  <si>
    <t>312/00/ Total</t>
  </si>
  <si>
    <t>313/00/ Total</t>
  </si>
  <si>
    <t>314/00/ Total</t>
  </si>
  <si>
    <t>317/00/ Total</t>
  </si>
  <si>
    <t>322/02/ Total</t>
  </si>
  <si>
    <t>322/0A/ Total</t>
  </si>
  <si>
    <t>322/FO/ Total</t>
  </si>
  <si>
    <t>324/00/ Total</t>
  </si>
  <si>
    <t>325/00/ Total</t>
  </si>
  <si>
    <t>338/00/ Total</t>
  </si>
  <si>
    <t>373/00/ Total</t>
  </si>
  <si>
    <t>377/02/ Total</t>
  </si>
  <si>
    <t>383/00/ Total</t>
  </si>
  <si>
    <t>387/00/ Total</t>
  </si>
  <si>
    <t>388/00/ Total</t>
  </si>
  <si>
    <t>397/01/ Total</t>
  </si>
  <si>
    <t>398/01/ Total</t>
  </si>
  <si>
    <t>407/00/ Total</t>
  </si>
  <si>
    <t>409/02/ Total</t>
  </si>
  <si>
    <t>414/00/ Total</t>
  </si>
  <si>
    <t>420/00/ Total</t>
  </si>
  <si>
    <t>425/00/ Total</t>
  </si>
  <si>
    <t>429/00/ Total</t>
  </si>
  <si>
    <t>430/00/ Total</t>
  </si>
  <si>
    <t>437/01/ Total</t>
  </si>
  <si>
    <t>437/02/ Total</t>
  </si>
  <si>
    <t>437/03/ Total</t>
  </si>
  <si>
    <t>439/00/ Total</t>
  </si>
  <si>
    <t>441/00/ Total</t>
  </si>
  <si>
    <t>446/00/ Total</t>
  </si>
  <si>
    <t>448/00/ Total</t>
  </si>
  <si>
    <t>448/02/ Total</t>
  </si>
  <si>
    <t>455/00/ Total</t>
  </si>
  <si>
    <t>461/00/ Total</t>
  </si>
  <si>
    <t>481/00/ Total</t>
  </si>
  <si>
    <t>490/00/ Total</t>
  </si>
  <si>
    <t>503/01/ Total</t>
  </si>
  <si>
    <t>503/02/ Total</t>
  </si>
  <si>
    <t>503/03/ Total</t>
  </si>
  <si>
    <t>503/04/ Total</t>
  </si>
  <si>
    <t>503/05/ Total</t>
  </si>
  <si>
    <t>503/06/ Total</t>
  </si>
  <si>
    <t>526/00/ Total</t>
  </si>
  <si>
    <t>528/01/ Total</t>
  </si>
  <si>
    <t>530/01/ Total</t>
  </si>
  <si>
    <t>Stop B#/Floor</t>
  </si>
  <si>
    <t>101/01/ Total</t>
  </si>
  <si>
    <t>Stop ID</t>
  </si>
  <si>
    <t>Bldg Name</t>
  </si>
  <si>
    <t>Less than 100%</t>
  </si>
  <si>
    <t>Confirmed Y/N</t>
  </si>
  <si>
    <t xml:space="preserve">Note </t>
  </si>
  <si>
    <t>GREATER THAN 100 %      Confirm Client Stop = 100% Each</t>
  </si>
  <si>
    <t>Year 1 BWC Buydown</t>
  </si>
  <si>
    <t>Stop Points</t>
  </si>
  <si>
    <t>FY17 Internal Metered Postage Cost</t>
  </si>
  <si>
    <t>FY17 Parcel Count</t>
  </si>
  <si>
    <t>FY17 Special Delivery Charge Cost</t>
  </si>
  <si>
    <t>FY17 UPS Cost</t>
  </si>
  <si>
    <t>FY17 CAPS (Postage Due- Misc Postal cost by Mcode)</t>
  </si>
  <si>
    <t>FY17 'Combined Piece Counts</t>
  </si>
  <si>
    <t>FY17
Parcel Cost</t>
  </si>
  <si>
    <t>101/08</t>
  </si>
  <si>
    <t>StopID                                                  (BLDG/FLR/SUITE)</t>
  </si>
  <si>
    <t>STOP BASE    (stops / day)</t>
  </si>
  <si>
    <t>Stop 
Share %  (% share of stop or pro-ration for partial yr)</t>
  </si>
  <si>
    <t>TOTAL STOP       BASE                   (K x L)</t>
  </si>
  <si>
    <t>IO Volume
(Y= Stop base #) (N=0)</t>
  </si>
  <si>
    <t>USPS PO Box Pick Up:
DWNTN 7th Ave 
(Y= Stop base #) (N=0)</t>
  </si>
  <si>
    <t>Medical
(Y= 2x Stop base #) (N=0)</t>
  </si>
  <si>
    <t xml:space="preserve">Total Stop Points (base+IO Vol+USPS+SBHC Med)
</t>
  </si>
  <si>
    <t>Annual CHARGE 
(rate * Total Stop Points)</t>
  </si>
  <si>
    <t>Monthly Charge
(W/12)</t>
  </si>
  <si>
    <t>FY17 Total Hours Charged = Special Del Cost divided by $85 rate</t>
  </si>
  <si>
    <t>FY17  Postage Count</t>
  </si>
  <si>
    <t>TRANSPORTATION</t>
  </si>
  <si>
    <t>Postage only</t>
  </si>
  <si>
    <t>Use stop count for Stop Point Cost Allocation</t>
  </si>
  <si>
    <t>SBHC are coded/confirmed by Mgr.</t>
  </si>
  <si>
    <t>Subtract Year 1 Contingency  10% = Adjusted BWC</t>
  </si>
  <si>
    <t>H</t>
  </si>
  <si>
    <t>H in cell indicates Hard Coded Allocation. Validate allocation each year.</t>
  </si>
  <si>
    <t>Original Client Rate Driver Count</t>
  </si>
  <si>
    <t>Change FY18 to FY19 Proposed Stops</t>
  </si>
  <si>
    <t>Medical stop hard coded have been tied to FY18 billing sheet</t>
  </si>
  <si>
    <t>FY17 Amounts from SAP</t>
  </si>
  <si>
    <t>FY17 Metro Pre-Sort Postage Cost (Vendor)</t>
  </si>
  <si>
    <t>SUM of Account</t>
  </si>
  <si>
    <t>FY 2018 Published Distribution Internal Service Charges</t>
  </si>
  <si>
    <t>Department</t>
  </si>
  <si>
    <t xml:space="preserve"> Stop points</t>
  </si>
  <si>
    <t xml:space="preserve"> Mail Stop + Volume Rate</t>
  </si>
  <si>
    <t>FY 2018 to FY 2017 $ ∆</t>
  </si>
  <si>
    <t>FY 2018 to FY 2017                  % ∆</t>
  </si>
  <si>
    <t xml:space="preserve"> Metered Mail Count (estimate)</t>
  </si>
  <si>
    <t xml:space="preserve"> Special Delivery hours</t>
  </si>
  <si>
    <t xml:space="preserve"> Metered Postage</t>
  </si>
  <si>
    <t xml:space="preserve"> Vendor Charges + Permit Postage</t>
  </si>
  <si>
    <t xml:space="preserve"> Business Reply/CAPS Permit</t>
  </si>
  <si>
    <t xml:space="preserve"> UPS</t>
  </si>
  <si>
    <t xml:space="preserve"> Special Delivery</t>
  </si>
  <si>
    <t xml:space="preserve">Total Pass-Through </t>
  </si>
  <si>
    <t>Total for (60460)</t>
  </si>
  <si>
    <t>Total</t>
  </si>
  <si>
    <t>FY19  Mail Stop</t>
  </si>
  <si>
    <t>FY19 Adjusted  Mail Stop</t>
  </si>
  <si>
    <t xml:space="preserve"> Year 1 of 3 Buy Down</t>
  </si>
  <si>
    <t>FY 2019 to FY 2018 $ ∆</t>
  </si>
  <si>
    <t>FY 2019 to FY 2018 % ∆</t>
  </si>
  <si>
    <t xml:space="preserve"> Metered Mail Count </t>
  </si>
  <si>
    <t>Volume Cost</t>
  </si>
  <si>
    <t>FY19 Stops Sum of Accounts + Total FY17 Stop Cost $685,781</t>
  </si>
  <si>
    <t>FY17 Totals from SAP</t>
  </si>
  <si>
    <t>Ascent Count</t>
  </si>
  <si>
    <t>Parcels</t>
  </si>
  <si>
    <t>Parcel Count</t>
  </si>
  <si>
    <t>Special Delivery</t>
  </si>
  <si>
    <t>Special Delivery Hours</t>
  </si>
  <si>
    <t>UPS</t>
  </si>
  <si>
    <t>CAPS/ Potage Due</t>
  </si>
  <si>
    <t>Metro Pre-Sort</t>
  </si>
  <si>
    <t>Metro Pre-Sort Count</t>
  </si>
  <si>
    <t xml:space="preserve">Total Count of Pieces Handled </t>
  </si>
  <si>
    <t>N/A</t>
  </si>
  <si>
    <t>FY19 Year 1 of 3 Adjusted Fixed Cost</t>
  </si>
  <si>
    <t>FY19</t>
  </si>
  <si>
    <t>FY17 SAP</t>
  </si>
  <si>
    <t>VAR</t>
  </si>
  <si>
    <t>FY17 Metro Pre-Sort Postage Pieces (handling)</t>
  </si>
  <si>
    <t>M650</t>
  </si>
  <si>
    <t>175/000/000</t>
  </si>
  <si>
    <t>CAREOREGON</t>
  </si>
  <si>
    <t>M905</t>
  </si>
  <si>
    <t>Inactive</t>
  </si>
  <si>
    <t>M906</t>
  </si>
  <si>
    <t>M907</t>
  </si>
  <si>
    <t>M909</t>
  </si>
  <si>
    <t>M911</t>
  </si>
  <si>
    <t>M930</t>
  </si>
  <si>
    <t>M931</t>
  </si>
  <si>
    <t>StopID  (BLDG/FLR/SUITE)</t>
  </si>
  <si>
    <t>Document Number</t>
  </si>
  <si>
    <t>Posting Date</t>
  </si>
  <si>
    <t>Document Header Text</t>
  </si>
  <si>
    <t>Assignment</t>
  </si>
  <si>
    <t>1817003145</t>
  </si>
  <si>
    <t>JUL16 MAIL/DISTRIBUTION</t>
  </si>
  <si>
    <t>1817004443</t>
  </si>
  <si>
    <t>AUG16 MAIL/DISTRIBUTION</t>
  </si>
  <si>
    <t>1817007670</t>
  </si>
  <si>
    <t>SEP16 MAIL/DISTRIBUTION</t>
  </si>
  <si>
    <t>1817009992</t>
  </si>
  <si>
    <t>OCT16 MAIL/DISTRIBUTION</t>
  </si>
  <si>
    <t>1817013232</t>
  </si>
  <si>
    <t>NOV16 MAIL/DISTRIBUTION</t>
  </si>
  <si>
    <t>1817015375</t>
  </si>
  <si>
    <t>DEC16 MAIL/DISTRIBUTION</t>
  </si>
  <si>
    <t>1817018800</t>
  </si>
  <si>
    <t>JAN17 MAIL/DISTRIBUTION</t>
  </si>
  <si>
    <t>1817020801</t>
  </si>
  <si>
    <t>FEB17 MAIL/DISTRIBUTION</t>
  </si>
  <si>
    <t>1817024335</t>
  </si>
  <si>
    <t>MAR17 MAIL/DISTRIBUTION</t>
  </si>
  <si>
    <t>1817026605</t>
  </si>
  <si>
    <t>APR17 MAIL/DISTRIBUTION</t>
  </si>
  <si>
    <t>1817030285</t>
  </si>
  <si>
    <t>MAY17 MAIL/DISTRIBUTION</t>
  </si>
  <si>
    <t>1817003147</t>
  </si>
  <si>
    <t>1817004445</t>
  </si>
  <si>
    <t>1817007672</t>
  </si>
  <si>
    <t>1817009995</t>
  </si>
  <si>
    <t>1817013234</t>
  </si>
  <si>
    <t>1817015533</t>
  </si>
  <si>
    <t>1817018806</t>
  </si>
  <si>
    <t>1817020803</t>
  </si>
  <si>
    <t>1817024339</t>
  </si>
  <si>
    <t>1817026607</t>
  </si>
  <si>
    <t>1817030290</t>
  </si>
  <si>
    <t>1817003146</t>
  </si>
  <si>
    <t>1817004444</t>
  </si>
  <si>
    <t>1817007671</t>
  </si>
  <si>
    <t>1817009993</t>
  </si>
  <si>
    <t>1817013233</t>
  </si>
  <si>
    <t>1817015376</t>
  </si>
  <si>
    <t>1817018802</t>
  </si>
  <si>
    <t>1817020802</t>
  </si>
  <si>
    <t>1817024337</t>
  </si>
  <si>
    <t>1817030288</t>
  </si>
  <si>
    <t>1817026606</t>
  </si>
  <si>
    <t>1817003148</t>
  </si>
  <si>
    <t>1817004446</t>
  </si>
  <si>
    <t>1817009994</t>
  </si>
  <si>
    <t>1817013235</t>
  </si>
  <si>
    <t>1817015382</t>
  </si>
  <si>
    <t>1817018803</t>
  </si>
  <si>
    <t>1817020804</t>
  </si>
  <si>
    <t>1817024341</t>
  </si>
  <si>
    <t>1817030291</t>
  </si>
  <si>
    <t>1817026608</t>
  </si>
  <si>
    <t>1817007673</t>
  </si>
  <si>
    <t>1817003149</t>
  </si>
  <si>
    <t>1817004447</t>
  </si>
  <si>
    <t>1817007674</t>
  </si>
  <si>
    <t>1817009996</t>
  </si>
  <si>
    <t>1817013236</t>
  </si>
  <si>
    <t>1817015385</t>
  </si>
  <si>
    <t>1817018807</t>
  </si>
  <si>
    <t>1817020805</t>
  </si>
  <si>
    <t>1817024343</t>
  </si>
  <si>
    <t>1817026609</t>
  </si>
  <si>
    <t>1817030292</t>
  </si>
  <si>
    <t>FY 2017 Data from SAP for CARE OREGON/ External Client Data</t>
  </si>
  <si>
    <t>Care Oregon halted Distribution Services in Period 11 FY2017</t>
  </si>
  <si>
    <t>Account</t>
  </si>
  <si>
    <t>Document Date</t>
  </si>
  <si>
    <t>Document Type</t>
  </si>
  <si>
    <t>Business Area</t>
  </si>
  <si>
    <t>Text</t>
  </si>
  <si>
    <t>Reference</t>
  </si>
  <si>
    <t>Amount in local currency</t>
  </si>
  <si>
    <t>User name</t>
  </si>
  <si>
    <t>200601</t>
  </si>
  <si>
    <t>DR</t>
  </si>
  <si>
    <t>3504</t>
  </si>
  <si>
    <t>JAN17 DISTRIBUTION UPS M650 1Z9832940360622043</t>
  </si>
  <si>
    <t>THEOBAJ</t>
  </si>
  <si>
    <t>202262</t>
  </si>
  <si>
    <t>POSTAGE</t>
  </si>
  <si>
    <t>JAN17 DISTRIBUTION POSTAGE M931 139 PCS</t>
  </si>
  <si>
    <t>202253</t>
  </si>
  <si>
    <t>JUL16 DISTRIBUTION POSTAGE M906 151 PCS</t>
  </si>
  <si>
    <t>VOLUME</t>
  </si>
  <si>
    <t>JUL16 DISTRIBUTION VOLUME M906 151 PCS</t>
  </si>
  <si>
    <t>202255</t>
  </si>
  <si>
    <t>JUL16 DISTRIBUTION VOLUME M907 341 PCS</t>
  </si>
  <si>
    <t>JUL16 DISTRIBUTION VOLUME M931 220 PCS</t>
  </si>
  <si>
    <t>AUG16 DISTRIBUTION VOLUME M906 435 PCS</t>
  </si>
  <si>
    <t>AUG16 DISTRIBUTION VOLUME M907 250 PCS</t>
  </si>
  <si>
    <t>AUG16 DISTRIBUTION VOLUME M931 156 PCS</t>
  </si>
  <si>
    <t>SEP16 DISTRIBUTION VOLUME M906 191 PCS</t>
  </si>
  <si>
    <t>SEP16 DISTRIBUTION VOLUME M907 425 PCS</t>
  </si>
  <si>
    <t>SEP16 DISTRIBUTION VOLUME M931 249 PCS</t>
  </si>
  <si>
    <t>OCT16 DISTRIBUTION VOLUME M907</t>
  </si>
  <si>
    <t>OCT16 DISTRIBUTION VOLUME M906</t>
  </si>
  <si>
    <t>OCT16 DISTRIBUTION VOLUME M931</t>
  </si>
  <si>
    <t>NOV16 DISTRIBUTION VOLUME M906</t>
  </si>
  <si>
    <t>NOV16 DISTRIBUTION VOLUME M907</t>
  </si>
  <si>
    <t>NOV16 DISTRIBUTION VOLUME M931</t>
  </si>
  <si>
    <t>DEC16 DISTRIBUTION VOLUME M907 629 PCS</t>
  </si>
  <si>
    <t>DEC16 DISTRIBUTION VOLUME M931 175 PCS</t>
  </si>
  <si>
    <t>DEC16 DISTRIBUTION VOLUME M906 170 PCS</t>
  </si>
  <si>
    <t>JAN17 DISTRIBUTION VOLUME M907</t>
  </si>
  <si>
    <t>JAN17 DISTRIBUTION VOLUME M906</t>
  </si>
  <si>
    <t>JAN17 DISTRIBUTION VOLUME M931</t>
  </si>
  <si>
    <t>FEB17 DISTRIBUTION VOLUME M906</t>
  </si>
  <si>
    <t>FEB17 DISTRIBUTION VOLUME M907</t>
  </si>
  <si>
    <t>FEB17 DISTRIBUTION VOLUME M931</t>
  </si>
  <si>
    <t>MAR17 DISTRIBUTION VOLUME M906</t>
  </si>
  <si>
    <t>MAR17 DISTRIBUTION VOLUME M907</t>
  </si>
  <si>
    <t>MAR17 DISTRIBUTION VOLUME M931</t>
  </si>
  <si>
    <t>APR17 DISTRIBUTION VOLUME M906</t>
  </si>
  <si>
    <t>APR17 DISTRIBUTION VOLUME M907</t>
  </si>
  <si>
    <t>APR17 DISTRIBUTION VOLUME M931</t>
  </si>
  <si>
    <t>MAY17 DISTRIBUTION VOLUME M906</t>
  </si>
  <si>
    <t>MAY17 DISTRIBUTION VOLUME M907</t>
  </si>
  <si>
    <t>MAY17 DISTRIBUTION VOLUME M931</t>
  </si>
  <si>
    <t>FEB17 DISTRIBUTION POSTAGE M906 154 PCS</t>
  </si>
  <si>
    <t>AUG16 DISTRIBUTION POSTAGE M931 156 PCS</t>
  </si>
  <si>
    <t>DEC16 DISTRIBUTION POSTAGE M906 170 PCS</t>
  </si>
  <si>
    <t>DEC16 DISTRIBUTION POSTAGE M931 175 PCS</t>
  </si>
  <si>
    <t>OCT16 DISTRIBUTION POSTAGE M931 176 PCS</t>
  </si>
  <si>
    <t>OCT16 DISTRIBUTION POSTAGE M906 187 PCS</t>
  </si>
  <si>
    <t>NOV16 DISTRIBUTION POSTAGE M931 196 PCS</t>
  </si>
  <si>
    <t>MAY17 DISTRIBUTION POSTAGE M931 229 PCS</t>
  </si>
  <si>
    <t>MAR17 DISTRIBUTION POSTAGE M906 197 PCS</t>
  </si>
  <si>
    <t>NOV16 DISTRIBUTION POSTAGE M906 201 PCS</t>
  </si>
  <si>
    <t>SEP16 DISTRIBUTION POSTAGE M906 191 PCS</t>
  </si>
  <si>
    <t>MAY17 DISTRIBUTION POSTAGE M906 222 PCS</t>
  </si>
  <si>
    <t>JUL16 DISTRIBUTION POSTAGE M931 220 PCS</t>
  </si>
  <si>
    <t>AUG16 DISTRIBUTION POSTAGE M907 250 PCS</t>
  </si>
  <si>
    <t>APR17 DISTRIBUTION POSTAGE M931 242 PCS</t>
  </si>
  <si>
    <t>FEB17 DISTRIBUTION POSTAGE M931 244 PCS</t>
  </si>
  <si>
    <t>APR17 DISTRIBUTION POSTAGE M906 261 PCS</t>
  </si>
  <si>
    <t>NOV16 DISTRIBUTION POSTAGE M907 271 PCS</t>
  </si>
  <si>
    <t>OCT16 DISTRIBUTION POSTAGE M907 274 PCS</t>
  </si>
  <si>
    <t>JAN17 DISTRIBUTION POSTAGE M906 137 PCS</t>
  </si>
  <si>
    <t>APR17 DISTRIBUTION POSTAGE M907 322 PCS</t>
  </si>
  <si>
    <t>JUL16 DISTRIBUTION POSTAGE M907 341 PCS</t>
  </si>
  <si>
    <t>202257</t>
  </si>
  <si>
    <t>JUL16 DISTRIBUTION VOLUME M905 515 PCS</t>
  </si>
  <si>
    <t>AUG16 DISTRIBUTION VOLUME M905 644 PCS</t>
  </si>
  <si>
    <t>SEP16 DISTRIBUTION VOLUME M905 615 PCS</t>
  </si>
  <si>
    <t>OCT16 DISTRIBUTION VOLUME M905</t>
  </si>
  <si>
    <t>NOV16 DISTRIBUTION VOLUME M905</t>
  </si>
  <si>
    <t>DEC16 DISTRIBUTION VOLUME M905 703 PCS</t>
  </si>
  <si>
    <t>JAN17 DISTRIBUTION VOLUME M905</t>
  </si>
  <si>
    <t>FEB17 DISTRIBUTION VOLUME M905</t>
  </si>
  <si>
    <t>MAR17 DISTRIBUTION VOLUME M905</t>
  </si>
  <si>
    <t>APR17 DISTRIBUTION VOLUME M905</t>
  </si>
  <si>
    <t>MAY17 DISTRIBUTION VOLUME M905</t>
  </si>
  <si>
    <t>FEB17 DISTRIBUTION POSTAGE M907 395 PCS</t>
  </si>
  <si>
    <t>MAR17 DISTRIBUTION POSTAGE M907 398 PCS</t>
  </si>
  <si>
    <t>SEP16 DISTRIBUTION POSTAGE M931 249 PCS</t>
  </si>
  <si>
    <t>MAY17 DISTRIBUTION POSTAGE M907 437 PCS</t>
  </si>
  <si>
    <t>AUG16 DISTRIBUTION POSTAGE M906 435 PCS</t>
  </si>
  <si>
    <t>SEP16 DISTRIBUTION POSTAGE M907 425 PCS</t>
  </si>
  <si>
    <t>JAN17 DISTRIBUTION POSTAGE M905 437 PCS</t>
  </si>
  <si>
    <t>JUL16 DISTRIBUTION POSTAGE M905 515 PCS</t>
  </si>
  <si>
    <t>MAR17 DISTRIBUTION POSTAGE M931 564 PCS</t>
  </si>
  <si>
    <t>NOV16 DISTRIBUTION POSTAGE M905 587 PCS</t>
  </si>
  <si>
    <t>FEB17 DISTRIBUTION POSTAGE M905 601 PCS</t>
  </si>
  <si>
    <t>DEC16 DISTRIBUTION POSTAGE M907 629 PCS</t>
  </si>
  <si>
    <t>AUG16 DISTRIBUTION POSTAGE M905 644 PCS</t>
  </si>
  <si>
    <t>OCT16 DISTRIBUTION POSTAGE M905 651 PCS</t>
  </si>
  <si>
    <t>SEP16 DISTRIBUTION POSTAGE M905 615 PCS</t>
  </si>
  <si>
    <t>JAN17 DISTRIBUTION POSTAGE M907 658 PCS</t>
  </si>
  <si>
    <t>APR17 DISTRIBUTION POSTAGE M905 697 PCS</t>
  </si>
  <si>
    <t>DEC16 DISTRIBUTION POSTAGE M905 703 PCS</t>
  </si>
  <si>
    <t>MAR17 DISTRIBUTION POSTAGE M905 723 PCS</t>
  </si>
  <si>
    <t>MAY17 DISTRIBUTION POSTAGE M905 738 PCS</t>
  </si>
  <si>
    <t>STOP</t>
  </si>
  <si>
    <t>JUL16 DISTRIBUTION STOP M650</t>
  </si>
  <si>
    <t>AUG16 DISTRIBUTION STOP M650</t>
  </si>
  <si>
    <t>SEP16 DISTRIBUTION STOP M650</t>
  </si>
  <si>
    <t>OCT16 DISTRIBUTION STOP M650</t>
  </si>
  <si>
    <t>NOV16 DISTRIBUTION STOP M650</t>
  </si>
  <si>
    <t>DEC16 DISTRIBUTION STOP M650</t>
  </si>
  <si>
    <t>JAN17 DISTRIBUTION STOP M650</t>
  </si>
  <si>
    <t>FEB17 DISTRIBUTION STOP M650</t>
  </si>
  <si>
    <t>MAR17 DISTRIBUTION STOP M650</t>
  </si>
  <si>
    <t>APR17 DISTRIBUTION STOP M650</t>
  </si>
  <si>
    <t>MAY17 DISTRIBUTION STOP M650</t>
  </si>
  <si>
    <t>JUL16 DISTRIBUTION VOLUME M650 6,122 PCS</t>
  </si>
  <si>
    <t>AUG16 DISTRIBUTION VOLUME M650 5,876 PCS</t>
  </si>
  <si>
    <t>SEP16 DISTRIBUTION VOLUME M650 5,334 PCS</t>
  </si>
  <si>
    <t>OCT16 DISTRIBUTION VOLUME M650</t>
  </si>
  <si>
    <t>NOV16 DISTRIBUTION VOLUME M650</t>
  </si>
  <si>
    <t>DEC16 DISTRIBUTION VOLUME M650 6,632 PCS</t>
  </si>
  <si>
    <t>JAN17 DISTRIBUTION VOLUME M650</t>
  </si>
  <si>
    <t>FEB17 DISTRIBUTION VOLUME M650</t>
  </si>
  <si>
    <t>MAR17 DISTRIBUTION VOLUME M650</t>
  </si>
  <si>
    <t>APR17 DISTRIBUTION VOLUME M650</t>
  </si>
  <si>
    <t>MAY17 DISTRIBUTION VOLUME M650</t>
  </si>
  <si>
    <t>APR17 DISTRIBUTION POSTAGE M650 3,224 PCS</t>
  </si>
  <si>
    <t>MAY17 DISTRIBUTION POSTAGE M650 3,085 PCS</t>
  </si>
  <si>
    <t>MAR17 DISTRIBUTION POSTAGE M650 4,127 PCS</t>
  </si>
  <si>
    <t>FEB17 DISTRIBUTION POSTAGE M650 4,186 PCS</t>
  </si>
  <si>
    <t>JAN17 DISTRIBUTION POSTAGE M650 4247 PCS</t>
  </si>
  <si>
    <t>SEP16 DISTRIBUTION POSTAGE M650 5,334 PCS</t>
  </si>
  <si>
    <t>AUG16 DISTRIBUTION POSTAGE M650 5,876 PCS</t>
  </si>
  <si>
    <t>JUL16 DISTRIBUTION POSTAGE M650 6,122 PCS</t>
  </si>
  <si>
    <t>NOV16 DISTRIBUTION POSTAGE M650 5,385 PCS</t>
  </si>
  <si>
    <t>DEC16 DISTRIBUTION POSTAGE M650 6,632 PCS</t>
  </si>
  <si>
    <t>OCT16 DISTRIBUTION POSTAGE M650 7,144 PCS</t>
  </si>
  <si>
    <t>POSTAGE Total</t>
  </si>
  <si>
    <t>STOP Total</t>
  </si>
  <si>
    <t>UPS Total</t>
  </si>
  <si>
    <t>VOLUME Total</t>
  </si>
  <si>
    <t>Piece Count</t>
  </si>
  <si>
    <t>Stop Point FY 2019 to FY 2018 $ ∆</t>
  </si>
  <si>
    <t>FY18 Published: Fixed Cost of Business</t>
  </si>
  <si>
    <t>FY18 Published Pass Through</t>
  </si>
  <si>
    <t>FY18 Published Fixed + Pass Through</t>
  </si>
  <si>
    <t xml:space="preserve"> Metered Postage + Parcels</t>
  </si>
  <si>
    <t>108/21-2175</t>
  </si>
  <si>
    <t>Overview</t>
  </si>
  <si>
    <t>Workbook Tab Contents</t>
  </si>
  <si>
    <t>Line information by mail stop "M-Code" with filters can be applied for departmental.</t>
  </si>
  <si>
    <t xml:space="preserve">Summary Tab Column </t>
  </si>
  <si>
    <t>Detail Tab Column(s)</t>
  </si>
  <si>
    <t>Business Reply/CAPS Permit</t>
  </si>
  <si>
    <r>
      <t xml:space="preserve">This workbook contains Distribution's internal service charges for FY 2019 budget requests.
</t>
    </r>
    <r>
      <rPr>
        <b/>
        <sz val="11"/>
        <color theme="1"/>
        <rFont val="Calibri"/>
        <family val="2"/>
        <scheme val="minor"/>
      </rPr>
      <t>Please notify dca.budget@multco.us if you plan to budget a different amount and provide detail with explanation.</t>
    </r>
    <r>
      <rPr>
        <sz val="11"/>
        <color theme="1"/>
        <rFont val="Calibri"/>
        <family val="2"/>
        <scheme val="minor"/>
      </rPr>
      <t xml:space="preserve">  You may be directed to Distribution Division for follow up, however, the DCA Budget Hub should be the initial point of contact to better align DCA and client departments' budgets in the final submissions to the Budget Office.</t>
    </r>
  </si>
  <si>
    <t>FY2019 Distribution Summary</t>
  </si>
  <si>
    <t>FY2019 Distribution Detail</t>
  </si>
  <si>
    <t>Rate</t>
  </si>
  <si>
    <t>Amount</t>
  </si>
  <si>
    <t>Description</t>
  </si>
  <si>
    <t xml:space="preserve">Stop Point </t>
  </si>
  <si>
    <t xml:space="preserve">Special Delivery </t>
  </si>
  <si>
    <t>Hourly rate for non-standard deliveries.</t>
  </si>
  <si>
    <t xml:space="preserve">Annual fee for 1 stop point to recover fixed cost of business. </t>
  </si>
  <si>
    <t>Amount of Beginning Working Capital applied per Stop Point.</t>
  </si>
  <si>
    <t xml:space="preserve">Net FY2019 fee for 1 stop point </t>
  </si>
  <si>
    <t xml:space="preserve">Adjusted FY2019 Stop Point </t>
  </si>
  <si>
    <t>Shown broken out into Fixed and Pass-Through. Total figure departments should budget for Distribution internal services in FY 2019 under Cost Element 60460 is in column W.</t>
  </si>
  <si>
    <t>FY 2019 Published Distribution Internal Service Charges</t>
  </si>
  <si>
    <t>FY2019 Distribution Rates</t>
  </si>
  <si>
    <t xml:space="preserve"> Metered  Postage Count</t>
  </si>
  <si>
    <t>Internal Metered Postage</t>
  </si>
  <si>
    <t>FY19 Mail Stop</t>
  </si>
  <si>
    <t>Year 1 of Buy Down</t>
  </si>
  <si>
    <t>Metered Mail Count</t>
  </si>
  <si>
    <t>Metered Postage Count,  Parcel Count &amp; Metro Presort Count</t>
  </si>
  <si>
    <t>Metered Postage + Parcels</t>
  </si>
  <si>
    <t xml:space="preserve">USPS PO Box Pick Up:
DWNTN 7th Ave for  Multnomah Bldg
</t>
  </si>
  <si>
    <t xml:space="preserve">Medical Stop Share %
</t>
  </si>
  <si>
    <t>Annual Charge (Rate * Total Stop Points)</t>
  </si>
  <si>
    <t>Annual CHARGE 
(Rate * Total Stop Points)</t>
  </si>
  <si>
    <t>TOTAL STOP       BASE                   (J x K)</t>
  </si>
  <si>
    <t>Medical                         (Y = 2x Stop base #)       (N = 0)                             (H = Hard coded allocation)</t>
  </si>
  <si>
    <t xml:space="preserve">Total Stop Points (=Base + IO Vol + USPS + Medical)
</t>
  </si>
  <si>
    <t>FY19 Adjusted Mail Stop</t>
  </si>
  <si>
    <t>CAPS (Postage Due &amp; Business Reply &amp; Permit Mail)</t>
  </si>
  <si>
    <t xml:space="preserve">Metro Pre-Sort </t>
  </si>
  <si>
    <t>Internal Metered Postage &amp; Parcels</t>
  </si>
  <si>
    <t>DCS Director</t>
  </si>
  <si>
    <t>DCS-Animal Control-Shelter Op</t>
  </si>
  <si>
    <t>DCS-Elections-Admin</t>
  </si>
  <si>
    <t>DCS-Elections-General Election</t>
  </si>
  <si>
    <t>DCS-Elections-May Election</t>
  </si>
  <si>
    <t>Total *</t>
  </si>
  <si>
    <t>* FY18 Totals do not show External Client Data</t>
  </si>
  <si>
    <t>FY19 Published Pass Through</t>
  </si>
  <si>
    <t>FY19 Published Fixed + Pass Through</t>
  </si>
  <si>
    <t>FY 2019 BWC Forecast</t>
  </si>
  <si>
    <t>FY 2019 Contingency 10%</t>
  </si>
  <si>
    <t xml:space="preserve">FY 2019 ISR Stop Point Total </t>
  </si>
  <si>
    <t>Adjusted FY 2019 BWC</t>
  </si>
  <si>
    <t>FY 2018 Stop Point Cost</t>
  </si>
  <si>
    <t>FY 2019 Fixed Cost of Business</t>
  </si>
  <si>
    <t>FY 2019 Stop Point Cost</t>
  </si>
  <si>
    <t>FY 2019 Stop Point Buy Down</t>
  </si>
  <si>
    <t>FY 2019 Adjusted Stop Point Cost</t>
  </si>
  <si>
    <t>Forecast FY 2019 BWC from FY 2018 Current Year Estimate</t>
  </si>
  <si>
    <t>Summary to Detail Cross walk</t>
  </si>
  <si>
    <t xml:space="preserve">Annual Mail Stop Point and hourly special delivery charges. BWC Buy down amount applied to Mail Stop Point. </t>
  </si>
  <si>
    <t>Distribution BWC Buy down Methodology</t>
  </si>
  <si>
    <t xml:space="preserve">Details of Current Mail Stop Rate minus BWC buy down calculation. </t>
  </si>
  <si>
    <t>Distribution Fixed Cost of Business with BWC Buy down Adjustment</t>
  </si>
  <si>
    <t>Year 1 BWC Buy down</t>
  </si>
  <si>
    <t>Total Distribution 60460 Fixed Stop + Pass-through</t>
  </si>
  <si>
    <t xml:space="preserve">Year 1 BWC Buy down </t>
  </si>
  <si>
    <t>3 Year Buy down of Distribution Beginning Working Capital (BWC)</t>
  </si>
  <si>
    <t>Divide Adjusted BWC by 3 for Annual Buy down over 3 years</t>
  </si>
  <si>
    <t>Result is Year 1 Buy down amount to be allocated across total FY 2019 Stop Points</t>
  </si>
  <si>
    <t>FY 2019 Year 1 Buy down amount</t>
  </si>
  <si>
    <t>FY 2019 Buy down per Stop Point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</si>
</sst>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8" formatCode="&quot;$&quot;#,##0.00_);[Red]\(&quot;$&quot;#,##0.00\)"/>
    <numFmt numFmtId="44" formatCode="_(&quot;$&quot;* #,##0.00_);_(&quot;$&quot;* \(#,##0.00\);_(&quot;$&quot;* &quot;-&quot;??_);_(@_)"/>
    <numFmt numFmtId="43" formatCode="_(* #,##0.00_);_(* \(#,##0.00\);_(* &quot;-&quot;??_);_(@_)"/>
    <numFmt numFmtId="164" formatCode="0.0000"/>
    <numFmt numFmtId="165" formatCode="0.0%"/>
    <numFmt numFmtId="166" formatCode="_(&quot;$&quot;* #,##0_);_(&quot;$&quot;* \(#,##0\);_(&quot;$&quot;* &quot;-&quot;??_);_(@_)"/>
    <numFmt numFmtId="167" formatCode="_(* #,##0_);_(* \(#,##0\);_(* &quot;-&quot;??_);_(@_)"/>
  </numFmts>
  <fonts count="100" x14ac:knownFonts="1">
    <font>
      <sz val="12"/>
      <color theme="1"/>
      <name val="Arial"/>
      <family val="2"/>
    </font>
    <font>
      <sz val="11"/>
      <color theme="1"/>
      <name val="Calibri"/>
      <family val="2"/>
      <scheme val="minor"/>
    </font>
    <font>
      <sz val="11"/>
      <color theme="1"/>
      <name val="Calibri"/>
      <family val="2"/>
      <scheme val="minor"/>
    </font>
    <font>
      <sz val="12"/>
      <color theme="1"/>
      <name val="Calibri"/>
      <family val="2"/>
    </font>
    <font>
      <sz val="12"/>
      <color theme="1"/>
      <name val="Calibri"/>
      <family val="2"/>
    </font>
    <font>
      <sz val="10"/>
      <name val="Courier"/>
      <family val="3"/>
    </font>
    <font>
      <sz val="12"/>
      <name val="Arial"/>
      <family val="2"/>
    </font>
    <font>
      <sz val="10"/>
      <name val="Arial"/>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sz val="10"/>
      <name val="Arial"/>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2"/>
      <name val="Calibri"/>
      <family val="2"/>
    </font>
    <font>
      <b/>
      <sz val="12"/>
      <color indexed="10"/>
      <name val="Calibri"/>
      <family val="2"/>
    </font>
    <font>
      <b/>
      <sz val="12"/>
      <name val="Calibri"/>
      <family val="2"/>
    </font>
    <font>
      <b/>
      <sz val="14"/>
      <color indexed="62"/>
      <name val="Calibri"/>
      <family val="2"/>
    </font>
    <font>
      <sz val="12"/>
      <color indexed="10"/>
      <name val="Calibri"/>
      <family val="2"/>
    </font>
    <font>
      <b/>
      <i/>
      <sz val="12"/>
      <name val="Calibri"/>
      <family val="2"/>
    </font>
    <font>
      <sz val="12"/>
      <color theme="1"/>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sz val="10"/>
      <color theme="1"/>
      <name val="Arial"/>
      <family val="2"/>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sz val="10"/>
      <color rgb="FF000000"/>
      <name val="Arial"/>
      <family val="2"/>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sz val="10"/>
      <name val="Calibri"/>
      <family val="2"/>
      <scheme val="minor"/>
    </font>
    <font>
      <b/>
      <sz val="11"/>
      <name val="Calibri"/>
      <family val="2"/>
      <scheme val="minor"/>
    </font>
    <font>
      <b/>
      <sz val="11"/>
      <color rgb="FF0070C0"/>
      <name val="Arial"/>
      <family val="2"/>
    </font>
    <font>
      <sz val="12"/>
      <color rgb="FF000000"/>
      <name val="Calibri"/>
      <family val="2"/>
      <scheme val="minor"/>
    </font>
    <font>
      <sz val="12"/>
      <name val="Calibri"/>
      <family val="2"/>
      <scheme val="minor"/>
    </font>
    <font>
      <b/>
      <sz val="12"/>
      <name val="Calibri"/>
      <family val="2"/>
      <scheme val="minor"/>
    </font>
    <font>
      <b/>
      <sz val="12"/>
      <color rgb="FF0070C0"/>
      <name val="Calibri"/>
      <family val="2"/>
      <scheme val="minor"/>
    </font>
    <font>
      <b/>
      <sz val="14"/>
      <color rgb="FF0070C0"/>
      <name val="Calibri"/>
      <family val="2"/>
      <scheme val="minor"/>
    </font>
    <font>
      <sz val="12"/>
      <color theme="1"/>
      <name val="Calibri"/>
      <family val="2"/>
      <scheme val="minor"/>
    </font>
    <font>
      <b/>
      <sz val="12"/>
      <color rgb="FF008000"/>
      <name val="Calibri"/>
      <family val="2"/>
      <scheme val="minor"/>
    </font>
    <font>
      <b/>
      <sz val="12"/>
      <color rgb="FF000000"/>
      <name val="Calibri"/>
      <family val="2"/>
      <scheme val="minor"/>
    </font>
    <font>
      <sz val="10"/>
      <color rgb="FFFF0000"/>
      <name val="Calibri"/>
      <family val="2"/>
      <scheme val="minor"/>
    </font>
    <font>
      <strike/>
      <sz val="10"/>
      <color rgb="FFFF0000"/>
      <name val="Calibri"/>
      <family val="2"/>
      <scheme val="minor"/>
    </font>
    <font>
      <b/>
      <sz val="10"/>
      <color rgb="FFFF0000"/>
      <name val="Calibri"/>
      <family val="2"/>
      <scheme val="minor"/>
    </font>
    <font>
      <sz val="10"/>
      <color rgb="FFFF0000"/>
      <name val="Arial"/>
      <family val="2"/>
    </font>
    <font>
      <strike/>
      <sz val="10"/>
      <color rgb="FFFF0000"/>
      <name val="Arial"/>
      <family val="2"/>
    </font>
    <font>
      <b/>
      <sz val="10"/>
      <color rgb="FFFF0000"/>
      <name val="Arial"/>
      <family val="2"/>
    </font>
    <font>
      <b/>
      <sz val="12"/>
      <color theme="1"/>
      <name val="Arial"/>
      <family val="2"/>
    </font>
    <font>
      <b/>
      <sz val="10"/>
      <name val="Calibri"/>
      <family val="2"/>
      <scheme val="minor"/>
    </font>
    <font>
      <b/>
      <sz val="10"/>
      <color theme="1"/>
      <name val="Arial"/>
      <family val="2"/>
    </font>
    <font>
      <sz val="11"/>
      <name val="Calibri"/>
      <family val="2"/>
      <scheme val="minor"/>
    </font>
    <font>
      <b/>
      <strike/>
      <sz val="10"/>
      <color rgb="FFFF0000"/>
      <name val="Calibri"/>
      <family val="2"/>
      <scheme val="minor"/>
    </font>
    <font>
      <b/>
      <sz val="10"/>
      <name val="Arial"/>
      <family val="2"/>
    </font>
    <font>
      <b/>
      <u/>
      <sz val="10"/>
      <name val="Arial"/>
      <family val="2"/>
    </font>
    <font>
      <sz val="9"/>
      <color indexed="81"/>
      <name val="Tahoma"/>
      <family val="2"/>
    </font>
    <font>
      <b/>
      <sz val="8"/>
      <color indexed="81"/>
      <name val="Tahoma"/>
      <family val="2"/>
    </font>
    <font>
      <sz val="8"/>
      <color indexed="81"/>
      <name val="Tahoma"/>
      <family val="2"/>
    </font>
    <font>
      <strike/>
      <sz val="10"/>
      <color theme="1"/>
      <name val="Arial"/>
      <family val="2"/>
    </font>
    <font>
      <sz val="10"/>
      <color theme="5"/>
      <name val="Calibri"/>
      <family val="2"/>
      <scheme val="minor"/>
    </font>
    <font>
      <sz val="10"/>
      <color theme="5"/>
      <name val="Arial"/>
      <family val="2"/>
    </font>
    <font>
      <sz val="10"/>
      <color theme="3" tint="0.39997558519241921"/>
      <name val="Calibri"/>
      <family val="2"/>
      <scheme val="minor"/>
    </font>
    <font>
      <sz val="10"/>
      <color theme="3" tint="0.39997558519241921"/>
      <name val="Arial"/>
      <family val="2"/>
    </font>
    <font>
      <b/>
      <sz val="10"/>
      <color theme="3" tint="0.39997558519241921"/>
      <name val="Calibri"/>
      <family val="2"/>
      <scheme val="minor"/>
    </font>
    <font>
      <b/>
      <strike/>
      <sz val="10"/>
      <color rgb="FFFF0000"/>
      <name val="Arial"/>
      <family val="2"/>
    </font>
    <font>
      <sz val="10"/>
      <color theme="4" tint="-0.249977111117893"/>
      <name val="Calibri"/>
      <family val="2"/>
      <scheme val="minor"/>
    </font>
    <font>
      <sz val="10"/>
      <color theme="4" tint="-0.249977111117893"/>
      <name val="Arial"/>
      <family val="2"/>
    </font>
    <font>
      <b/>
      <sz val="10"/>
      <color theme="4" tint="-0.249977111117893"/>
      <name val="Calibri"/>
      <family val="2"/>
      <scheme val="minor"/>
    </font>
    <font>
      <strike/>
      <sz val="10"/>
      <name val="Calibri"/>
      <family val="2"/>
      <scheme val="minor"/>
    </font>
    <font>
      <strike/>
      <sz val="11"/>
      <name val="Calibri"/>
      <family val="2"/>
      <scheme val="minor"/>
    </font>
    <font>
      <sz val="11"/>
      <color theme="1"/>
      <name val="Arial"/>
      <family val="2"/>
    </font>
    <font>
      <b/>
      <sz val="16"/>
      <name val="Calibri"/>
      <family val="2"/>
      <scheme val="minor"/>
    </font>
    <font>
      <b/>
      <sz val="14"/>
      <name val="Calibri"/>
      <family val="2"/>
      <scheme val="minor"/>
    </font>
    <font>
      <sz val="10"/>
      <color theme="1"/>
      <name val="Calibri"/>
      <family val="2"/>
      <scheme val="minor"/>
    </font>
    <font>
      <i/>
      <sz val="10"/>
      <name val="Calibri"/>
      <family val="2"/>
      <scheme val="minor"/>
    </font>
    <font>
      <sz val="12"/>
      <color rgb="FFFF0000"/>
      <name val="Calibri"/>
      <family val="2"/>
      <scheme val="minor"/>
    </font>
    <font>
      <b/>
      <sz val="16"/>
      <color theme="1"/>
      <name val="Calibri"/>
      <family val="2"/>
      <scheme val="minor"/>
    </font>
    <font>
      <b/>
      <sz val="12"/>
      <color theme="1"/>
      <name val="Calibri"/>
      <family val="2"/>
      <scheme val="minor"/>
    </font>
    <font>
      <sz val="12"/>
      <color theme="0"/>
      <name val="Calibri"/>
      <family val="2"/>
      <scheme val="minor"/>
    </font>
    <font>
      <i/>
      <sz val="11"/>
      <color theme="1"/>
      <name val="Calibri"/>
      <family val="2"/>
      <scheme val="minor"/>
    </font>
  </fonts>
  <fills count="77">
    <fill>
      <patternFill patternType="none"/>
    </fill>
    <fill>
      <patternFill patternType="gray125"/>
    </fill>
    <fill>
      <patternFill patternType="solid">
        <fgColor indexed="45"/>
      </patternFill>
    </fill>
    <fill>
      <patternFill patternType="solid">
        <fgColor indexed="42"/>
      </patternFill>
    </fill>
    <fill>
      <patternFill patternType="solid">
        <fgColor indexed="47"/>
      </patternFill>
    </fill>
    <fill>
      <patternFill patternType="solid">
        <fgColor indexed="29"/>
      </patternFill>
    </fill>
    <fill>
      <patternFill patternType="solid">
        <fgColor indexed="1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44"/>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6" tint="0.39997558519241921"/>
        <bgColor indexed="64"/>
      </patternFill>
    </fill>
    <fill>
      <patternFill patternType="solid">
        <fgColor theme="6" tint="0.59999389629810485"/>
        <bgColor indexed="64"/>
      </patternFill>
    </fill>
    <fill>
      <patternFill patternType="solid">
        <fgColor rgb="FFFFFFFF"/>
        <bgColor rgb="FFFFFFFF"/>
      </patternFill>
    </fill>
    <fill>
      <patternFill patternType="solid">
        <fgColor rgb="FFFFFF00"/>
        <bgColor indexed="64"/>
      </patternFill>
    </fill>
    <fill>
      <patternFill patternType="solid">
        <fgColor theme="0"/>
        <bgColor indexed="64"/>
      </patternFill>
    </fill>
    <fill>
      <patternFill patternType="solid">
        <fgColor rgb="FFFFFF99"/>
        <bgColor indexed="64"/>
      </patternFill>
    </fill>
    <fill>
      <patternFill patternType="solid">
        <fgColor indexed="51"/>
        <bgColor indexed="64"/>
      </patternFill>
    </fill>
    <fill>
      <patternFill patternType="solid">
        <fgColor rgb="FFCC99FF"/>
        <bgColor indexed="64"/>
      </patternFill>
    </fill>
    <fill>
      <patternFill patternType="solid">
        <fgColor indexed="50"/>
        <bgColor indexed="64"/>
      </patternFill>
    </fill>
    <fill>
      <patternFill patternType="solid">
        <fgColor rgb="FF00FF00"/>
        <bgColor indexed="64"/>
      </patternFill>
    </fill>
    <fill>
      <patternFill patternType="solid">
        <fgColor theme="5" tint="0.59999389629810485"/>
        <bgColor indexed="64"/>
      </patternFill>
    </fill>
    <fill>
      <patternFill patternType="solid">
        <fgColor theme="1"/>
        <bgColor indexed="64"/>
      </patternFill>
    </fill>
    <fill>
      <patternFill patternType="solid">
        <fgColor theme="7" tint="0.79998168889431442"/>
        <bgColor indexed="64"/>
      </patternFill>
    </fill>
    <fill>
      <patternFill patternType="solid">
        <fgColor rgb="FF66FF66"/>
        <bgColor indexed="64"/>
      </patternFill>
    </fill>
    <fill>
      <patternFill patternType="solid">
        <fgColor rgb="FFFF0000"/>
        <bgColor indexed="64"/>
      </patternFill>
    </fill>
    <fill>
      <patternFill patternType="solid">
        <fgColor theme="7" tint="0.59999389629810485"/>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3"/>
        <bgColor indexed="64"/>
      </patternFill>
    </fill>
    <fill>
      <patternFill patternType="solid">
        <fgColor theme="4" tint="0.59999389629810485"/>
        <bgColor indexed="64"/>
      </patternFill>
    </fill>
    <fill>
      <patternFill patternType="solid">
        <fgColor rgb="FF99FF33"/>
        <bgColor indexed="64"/>
      </patternFill>
    </fill>
    <fill>
      <patternFill patternType="solid">
        <fgColor rgb="FFDDDDDD"/>
        <bgColor indexed="64"/>
      </patternFill>
    </fill>
    <fill>
      <patternFill patternType="solid">
        <fgColor rgb="FFFFEE00"/>
        <bgColor indexed="64"/>
      </patternFill>
    </fill>
    <fill>
      <patternFill patternType="solid">
        <fgColor theme="3" tint="0.79998168889431442"/>
        <bgColor indexed="64"/>
      </patternFill>
    </fill>
    <fill>
      <patternFill patternType="solid">
        <fgColor rgb="FF1F497D"/>
        <bgColor indexed="64"/>
      </patternFill>
    </fill>
    <fill>
      <patternFill patternType="solid">
        <fgColor rgb="FF0070C0"/>
        <bgColor indexed="64"/>
      </patternFill>
    </fill>
  </fills>
  <borders count="3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style="thin">
        <color rgb="FF000000"/>
      </right>
      <top/>
      <bottom style="thin">
        <color rgb="FF000000"/>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right/>
      <top/>
      <bottom style="double">
        <color indexed="64"/>
      </bottom>
      <diagonal/>
    </border>
    <border>
      <left/>
      <right/>
      <top/>
      <bottom style="thin">
        <color theme="0"/>
      </bottom>
      <diagonal/>
    </border>
    <border>
      <left style="thin">
        <color theme="0"/>
      </left>
      <right style="thin">
        <color theme="0"/>
      </right>
      <top style="thin">
        <color theme="0"/>
      </top>
      <bottom style="thin">
        <color theme="0"/>
      </bottom>
      <diagonal/>
    </border>
    <border>
      <left style="thin">
        <color theme="0"/>
      </left>
      <right style="thin">
        <color theme="0"/>
      </right>
      <top/>
      <bottom/>
      <diagonal/>
    </border>
    <border>
      <left style="thin">
        <color theme="0"/>
      </left>
      <right style="thin">
        <color theme="0"/>
      </right>
      <top style="thin">
        <color theme="0"/>
      </top>
      <bottom/>
      <diagonal/>
    </border>
    <border>
      <left style="thin">
        <color theme="0"/>
      </left>
      <right/>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theme="0"/>
      </left>
      <right style="thin">
        <color theme="0"/>
      </right>
      <top style="thin">
        <color indexed="64"/>
      </top>
      <bottom style="double">
        <color indexed="64"/>
      </bottom>
      <diagonal/>
    </border>
    <border>
      <left style="thin">
        <color theme="0"/>
      </left>
      <right/>
      <top style="thin">
        <color indexed="64"/>
      </top>
      <bottom style="double">
        <color indexed="64"/>
      </bottom>
      <diagonal/>
    </border>
  </borders>
  <cellStyleXfs count="280">
    <xf numFmtId="0" fontId="0" fillId="0" borderId="0"/>
    <xf numFmtId="0" fontId="32" fillId="20" borderId="0" applyNumberFormat="0" applyBorder="0" applyAlignment="0" applyProtection="0"/>
    <xf numFmtId="0" fontId="32" fillId="20" borderId="0" applyNumberFormat="0" applyBorder="0" applyAlignment="0" applyProtection="0"/>
    <xf numFmtId="0" fontId="32" fillId="20" borderId="0" applyNumberFormat="0" applyBorder="0" applyAlignment="0" applyProtection="0"/>
    <xf numFmtId="0" fontId="32" fillId="20" borderId="0" applyNumberFormat="0" applyBorder="0" applyAlignment="0" applyProtection="0"/>
    <xf numFmtId="0" fontId="32" fillId="20" borderId="0" applyNumberFormat="0" applyBorder="0" applyAlignment="0" applyProtection="0"/>
    <xf numFmtId="0" fontId="32" fillId="21" borderId="0" applyNumberFormat="0" applyBorder="0" applyAlignment="0" applyProtection="0"/>
    <xf numFmtId="0" fontId="32" fillId="21" borderId="0" applyNumberFormat="0" applyBorder="0" applyAlignment="0" applyProtection="0"/>
    <xf numFmtId="0" fontId="32" fillId="21" borderId="0" applyNumberFormat="0" applyBorder="0" applyAlignment="0" applyProtection="0"/>
    <xf numFmtId="0" fontId="32" fillId="21" borderId="0" applyNumberFormat="0" applyBorder="0" applyAlignment="0" applyProtection="0"/>
    <xf numFmtId="0" fontId="32" fillId="21" borderId="0" applyNumberFormat="0" applyBorder="0" applyAlignment="0" applyProtection="0"/>
    <xf numFmtId="0" fontId="32" fillId="22" borderId="0" applyNumberFormat="0" applyBorder="0" applyAlignment="0" applyProtection="0"/>
    <xf numFmtId="0" fontId="32" fillId="22" borderId="0" applyNumberFormat="0" applyBorder="0" applyAlignment="0" applyProtection="0"/>
    <xf numFmtId="0" fontId="32" fillId="22" borderId="0" applyNumberFormat="0" applyBorder="0" applyAlignment="0" applyProtection="0"/>
    <xf numFmtId="0" fontId="32" fillId="22" borderId="0" applyNumberFormat="0" applyBorder="0" applyAlignment="0" applyProtection="0"/>
    <xf numFmtId="0" fontId="32" fillId="22" borderId="0" applyNumberFormat="0" applyBorder="0" applyAlignment="0" applyProtection="0"/>
    <xf numFmtId="0" fontId="32" fillId="23" borderId="0" applyNumberFormat="0" applyBorder="0" applyAlignment="0" applyProtection="0"/>
    <xf numFmtId="0" fontId="32" fillId="23" borderId="0" applyNumberFormat="0" applyBorder="0" applyAlignment="0" applyProtection="0"/>
    <xf numFmtId="0" fontId="32" fillId="23" borderId="0" applyNumberFormat="0" applyBorder="0" applyAlignment="0" applyProtection="0"/>
    <xf numFmtId="0" fontId="32" fillId="23" borderId="0" applyNumberFormat="0" applyBorder="0" applyAlignment="0" applyProtection="0"/>
    <xf numFmtId="0" fontId="32" fillId="23" borderId="0" applyNumberFormat="0" applyBorder="0" applyAlignment="0" applyProtection="0"/>
    <xf numFmtId="0" fontId="32" fillId="24" borderId="0" applyNumberFormat="0" applyBorder="0" applyAlignment="0" applyProtection="0"/>
    <xf numFmtId="0" fontId="32" fillId="24" borderId="0" applyNumberFormat="0" applyBorder="0" applyAlignment="0" applyProtection="0"/>
    <xf numFmtId="0" fontId="32" fillId="24" borderId="0" applyNumberFormat="0" applyBorder="0" applyAlignment="0" applyProtection="0"/>
    <xf numFmtId="0" fontId="32" fillId="24" borderId="0" applyNumberFormat="0" applyBorder="0" applyAlignment="0" applyProtection="0"/>
    <xf numFmtId="0" fontId="32" fillId="24" borderId="0" applyNumberFormat="0" applyBorder="0" applyAlignment="0" applyProtection="0"/>
    <xf numFmtId="0" fontId="32" fillId="25" borderId="0" applyNumberFormat="0" applyBorder="0" applyAlignment="0" applyProtection="0"/>
    <xf numFmtId="0" fontId="32" fillId="25" borderId="0" applyNumberFormat="0" applyBorder="0" applyAlignment="0" applyProtection="0"/>
    <xf numFmtId="0" fontId="32" fillId="25" borderId="0" applyNumberFormat="0" applyBorder="0" applyAlignment="0" applyProtection="0"/>
    <xf numFmtId="0" fontId="32" fillId="25" borderId="0" applyNumberFormat="0" applyBorder="0" applyAlignment="0" applyProtection="0"/>
    <xf numFmtId="0" fontId="32" fillId="25" borderId="0" applyNumberFormat="0" applyBorder="0" applyAlignment="0" applyProtection="0"/>
    <xf numFmtId="0" fontId="32" fillId="26" borderId="0" applyNumberFormat="0" applyBorder="0" applyAlignment="0" applyProtection="0"/>
    <xf numFmtId="0" fontId="32" fillId="26" borderId="0" applyNumberFormat="0" applyBorder="0" applyAlignment="0" applyProtection="0"/>
    <xf numFmtId="0" fontId="32" fillId="26" borderId="0" applyNumberFormat="0" applyBorder="0" applyAlignment="0" applyProtection="0"/>
    <xf numFmtId="0" fontId="32" fillId="26" borderId="0" applyNumberFormat="0" applyBorder="0" applyAlignment="0" applyProtection="0"/>
    <xf numFmtId="0" fontId="32" fillId="26" borderId="0" applyNumberFormat="0" applyBorder="0" applyAlignment="0" applyProtection="0"/>
    <xf numFmtId="0" fontId="32" fillId="27" borderId="0" applyNumberFormat="0" applyBorder="0" applyAlignment="0" applyProtection="0"/>
    <xf numFmtId="0" fontId="32" fillId="27" borderId="0" applyNumberFormat="0" applyBorder="0" applyAlignment="0" applyProtection="0"/>
    <xf numFmtId="0" fontId="32" fillId="27" borderId="0" applyNumberFormat="0" applyBorder="0" applyAlignment="0" applyProtection="0"/>
    <xf numFmtId="0" fontId="32" fillId="27" borderId="0" applyNumberFormat="0" applyBorder="0" applyAlignment="0" applyProtection="0"/>
    <xf numFmtId="0" fontId="32" fillId="27" borderId="0" applyNumberFormat="0" applyBorder="0" applyAlignment="0" applyProtection="0"/>
    <xf numFmtId="0" fontId="32" fillId="28" borderId="0" applyNumberFormat="0" applyBorder="0" applyAlignment="0" applyProtection="0"/>
    <xf numFmtId="0" fontId="32" fillId="28" borderId="0" applyNumberFormat="0" applyBorder="0" applyAlignment="0" applyProtection="0"/>
    <xf numFmtId="0" fontId="32" fillId="28" borderId="0" applyNumberFormat="0" applyBorder="0" applyAlignment="0" applyProtection="0"/>
    <xf numFmtId="0" fontId="32" fillId="28" borderId="0" applyNumberFormat="0" applyBorder="0" applyAlignment="0" applyProtection="0"/>
    <xf numFmtId="0" fontId="32" fillId="28" borderId="0" applyNumberFormat="0" applyBorder="0" applyAlignment="0" applyProtection="0"/>
    <xf numFmtId="0" fontId="32" fillId="29" borderId="0" applyNumberFormat="0" applyBorder="0" applyAlignment="0" applyProtection="0"/>
    <xf numFmtId="0" fontId="32" fillId="29" borderId="0" applyNumberFormat="0" applyBorder="0" applyAlignment="0" applyProtection="0"/>
    <xf numFmtId="0" fontId="32" fillId="29" borderId="0" applyNumberFormat="0" applyBorder="0" applyAlignment="0" applyProtection="0"/>
    <xf numFmtId="0" fontId="32" fillId="29" borderId="0" applyNumberFormat="0" applyBorder="0" applyAlignment="0" applyProtection="0"/>
    <xf numFmtId="0" fontId="32" fillId="29" borderId="0" applyNumberFormat="0" applyBorder="0" applyAlignment="0" applyProtection="0"/>
    <xf numFmtId="0" fontId="32" fillId="30" borderId="0" applyNumberFormat="0" applyBorder="0" applyAlignment="0" applyProtection="0"/>
    <xf numFmtId="0" fontId="32" fillId="30" borderId="0" applyNumberFormat="0" applyBorder="0" applyAlignment="0" applyProtection="0"/>
    <xf numFmtId="0" fontId="32" fillId="30" borderId="0" applyNumberFormat="0" applyBorder="0" applyAlignment="0" applyProtection="0"/>
    <xf numFmtId="0" fontId="32" fillId="30" borderId="0" applyNumberFormat="0" applyBorder="0" applyAlignment="0" applyProtection="0"/>
    <xf numFmtId="0" fontId="32" fillId="30" borderId="0" applyNumberFormat="0" applyBorder="0" applyAlignment="0" applyProtection="0"/>
    <xf numFmtId="0" fontId="32" fillId="31" borderId="0" applyNumberFormat="0" applyBorder="0" applyAlignment="0" applyProtection="0"/>
    <xf numFmtId="0" fontId="32" fillId="31" borderId="0" applyNumberFormat="0" applyBorder="0" applyAlignment="0" applyProtection="0"/>
    <xf numFmtId="0" fontId="32" fillId="31" borderId="0" applyNumberFormat="0" applyBorder="0" applyAlignment="0" applyProtection="0"/>
    <xf numFmtId="0" fontId="32" fillId="31" borderId="0" applyNumberFormat="0" applyBorder="0" applyAlignment="0" applyProtection="0"/>
    <xf numFmtId="0" fontId="32" fillId="31" borderId="0" applyNumberFormat="0" applyBorder="0" applyAlignment="0" applyProtection="0"/>
    <xf numFmtId="0" fontId="33" fillId="32"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33" fillId="32" borderId="0" applyNumberFormat="0" applyBorder="0" applyAlignment="0" applyProtection="0"/>
    <xf numFmtId="0" fontId="33" fillId="33"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33" fillId="33" borderId="0" applyNumberFormat="0" applyBorder="0" applyAlignment="0" applyProtection="0"/>
    <xf numFmtId="0" fontId="33" fillId="34"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33" fillId="34" borderId="0" applyNumberFormat="0" applyBorder="0" applyAlignment="0" applyProtection="0"/>
    <xf numFmtId="0" fontId="33" fillId="35"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33" fillId="35" borderId="0" applyNumberFormat="0" applyBorder="0" applyAlignment="0" applyProtection="0"/>
    <xf numFmtId="0" fontId="33" fillId="36"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33" fillId="36" borderId="0" applyNumberFormat="0" applyBorder="0" applyAlignment="0" applyProtection="0"/>
    <xf numFmtId="0" fontId="33" fillId="37"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33" fillId="37" borderId="0" applyNumberFormat="0" applyBorder="0" applyAlignment="0" applyProtection="0"/>
    <xf numFmtId="0" fontId="33" fillId="38"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33" fillId="38" borderId="0" applyNumberFormat="0" applyBorder="0" applyAlignment="0" applyProtection="0"/>
    <xf numFmtId="0" fontId="33" fillId="39"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33" fillId="39" borderId="0" applyNumberFormat="0" applyBorder="0" applyAlignment="0" applyProtection="0"/>
    <xf numFmtId="0" fontId="33" fillId="40"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33" fillId="40" borderId="0" applyNumberFormat="0" applyBorder="0" applyAlignment="0" applyProtection="0"/>
    <xf numFmtId="0" fontId="33" fillId="41"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33" fillId="41" borderId="0" applyNumberFormat="0" applyBorder="0" applyAlignment="0" applyProtection="0"/>
    <xf numFmtId="0" fontId="33" fillId="42"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33" fillId="42" borderId="0" applyNumberFormat="0" applyBorder="0" applyAlignment="0" applyProtection="0"/>
    <xf numFmtId="0" fontId="33" fillId="43"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33" fillId="43" borderId="0" applyNumberFormat="0" applyBorder="0" applyAlignment="0" applyProtection="0"/>
    <xf numFmtId="0" fontId="34" fillId="44" borderId="0" applyNumberFormat="0" applyBorder="0" applyAlignment="0" applyProtection="0"/>
    <xf numFmtId="0" fontId="9" fillId="2" borderId="0" applyNumberFormat="0" applyBorder="0" applyAlignment="0" applyProtection="0"/>
    <xf numFmtId="0" fontId="9" fillId="2" borderId="0" applyNumberFormat="0" applyBorder="0" applyAlignment="0" applyProtection="0"/>
    <xf numFmtId="0" fontId="34" fillId="44" borderId="0" applyNumberFormat="0" applyBorder="0" applyAlignment="0" applyProtection="0"/>
    <xf numFmtId="0" fontId="35" fillId="45" borderId="13" applyNumberFormat="0" applyAlignment="0" applyProtection="0"/>
    <xf numFmtId="0" fontId="10" fillId="15" borderId="1" applyNumberFormat="0" applyAlignment="0" applyProtection="0"/>
    <xf numFmtId="0" fontId="10" fillId="15" borderId="1" applyNumberFormat="0" applyAlignment="0" applyProtection="0"/>
    <xf numFmtId="0" fontId="35" fillId="45" borderId="13" applyNumberFormat="0" applyAlignment="0" applyProtection="0"/>
    <xf numFmtId="0" fontId="36" fillId="46" borderId="14" applyNumberFormat="0" applyAlignment="0" applyProtection="0"/>
    <xf numFmtId="0" fontId="11" fillId="16" borderId="2" applyNumberFormat="0" applyAlignment="0" applyProtection="0"/>
    <xf numFmtId="0" fontId="11" fillId="16" borderId="2" applyNumberFormat="0" applyAlignment="0" applyProtection="0"/>
    <xf numFmtId="0" fontId="36" fillId="46" borderId="14" applyNumberFormat="0" applyAlignment="0" applyProtection="0"/>
    <xf numFmtId="43" fontId="31" fillId="0" borderId="0" applyFont="0" applyFill="0" applyBorder="0" applyAlignment="0" applyProtection="0"/>
    <xf numFmtId="43" fontId="32"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37" fillId="0" borderId="0" applyFont="0" applyFill="0" applyBorder="0" applyAlignment="0" applyProtection="0"/>
    <xf numFmtId="43" fontId="32" fillId="0" borderId="0" applyFont="0" applyFill="0" applyBorder="0" applyAlignment="0" applyProtection="0"/>
    <xf numFmtId="43" fontId="6"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32" fillId="0" borderId="0" applyFont="0" applyFill="0" applyBorder="0" applyAlignment="0" applyProtection="0"/>
    <xf numFmtId="44" fontId="7"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7" fillId="0" borderId="0" applyFont="0" applyFill="0" applyBorder="0" applyAlignment="0" applyProtection="0"/>
    <xf numFmtId="44" fontId="32" fillId="0" borderId="0" applyFont="0" applyFill="0" applyBorder="0" applyAlignment="0" applyProtection="0"/>
    <xf numFmtId="0" fontId="38"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38" fillId="0" borderId="0" applyNumberFormat="0" applyFill="0" applyBorder="0" applyAlignment="0" applyProtection="0"/>
    <xf numFmtId="0" fontId="39" fillId="47"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39" fillId="47" borderId="0" applyNumberFormat="0" applyBorder="0" applyAlignment="0" applyProtection="0"/>
    <xf numFmtId="0" fontId="40" fillId="0" borderId="15"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40" fillId="0" borderId="15" applyNumberFormat="0" applyFill="0" applyAlignment="0" applyProtection="0"/>
    <xf numFmtId="0" fontId="41" fillId="0" borderId="16" applyNumberFormat="0" applyFill="0" applyAlignment="0" applyProtection="0"/>
    <xf numFmtId="0" fontId="15" fillId="0" borderId="4" applyNumberFormat="0" applyFill="0" applyAlignment="0" applyProtection="0"/>
    <xf numFmtId="0" fontId="15" fillId="0" borderId="4" applyNumberFormat="0" applyFill="0" applyAlignment="0" applyProtection="0"/>
    <xf numFmtId="0" fontId="41" fillId="0" borderId="16" applyNumberFormat="0" applyFill="0" applyAlignment="0" applyProtection="0"/>
    <xf numFmtId="0" fontId="42" fillId="0" borderId="17" applyNumberFormat="0" applyFill="0" applyAlignment="0" applyProtection="0"/>
    <xf numFmtId="0" fontId="16" fillId="0" borderId="5" applyNumberFormat="0" applyFill="0" applyAlignment="0" applyProtection="0"/>
    <xf numFmtId="0" fontId="16" fillId="0" borderId="5" applyNumberFormat="0" applyFill="0" applyAlignment="0" applyProtection="0"/>
    <xf numFmtId="0" fontId="42" fillId="0" borderId="17" applyNumberFormat="0" applyFill="0" applyAlignment="0" applyProtection="0"/>
    <xf numFmtId="0" fontId="42"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42" fillId="0" borderId="0" applyNumberFormat="0" applyFill="0" applyBorder="0" applyAlignment="0" applyProtection="0"/>
    <xf numFmtId="0" fontId="43" fillId="48" borderId="13" applyNumberFormat="0" applyAlignment="0" applyProtection="0"/>
    <xf numFmtId="0" fontId="17" fillId="4" borderId="1" applyNumberFormat="0" applyAlignment="0" applyProtection="0"/>
    <xf numFmtId="0" fontId="17" fillId="4" borderId="1" applyNumberFormat="0" applyAlignment="0" applyProtection="0"/>
    <xf numFmtId="0" fontId="43" fillId="48" borderId="13" applyNumberFormat="0" applyAlignment="0" applyProtection="0"/>
    <xf numFmtId="0" fontId="44" fillId="0" borderId="18" applyNumberFormat="0" applyFill="0" applyAlignment="0" applyProtection="0"/>
    <xf numFmtId="0" fontId="18" fillId="0" borderId="6" applyNumberFormat="0" applyFill="0" applyAlignment="0" applyProtection="0"/>
    <xf numFmtId="0" fontId="18" fillId="0" borderId="6" applyNumberFormat="0" applyFill="0" applyAlignment="0" applyProtection="0"/>
    <xf numFmtId="0" fontId="44" fillId="0" borderId="18" applyNumberFormat="0" applyFill="0" applyAlignment="0" applyProtection="0"/>
    <xf numFmtId="0" fontId="45" fillId="49" borderId="0" applyNumberFormat="0" applyBorder="0" applyAlignment="0" applyProtection="0"/>
    <xf numFmtId="0" fontId="19" fillId="17" borderId="0" applyNumberFormat="0" applyBorder="0" applyAlignment="0" applyProtection="0"/>
    <xf numFmtId="0" fontId="19" fillId="17" borderId="0" applyNumberFormat="0" applyBorder="0" applyAlignment="0" applyProtection="0"/>
    <xf numFmtId="0" fontId="45" fillId="49" borderId="0" applyNumberFormat="0" applyBorder="0" applyAlignment="0" applyProtection="0"/>
    <xf numFmtId="0" fontId="32" fillId="0" borderId="0"/>
    <xf numFmtId="0" fontId="32" fillId="0" borderId="0"/>
    <xf numFmtId="0" fontId="20" fillId="0" borderId="0"/>
    <xf numFmtId="0" fontId="7" fillId="0" borderId="0"/>
    <xf numFmtId="0" fontId="37" fillId="0" borderId="0"/>
    <xf numFmtId="0" fontId="46" fillId="0" borderId="0"/>
    <xf numFmtId="0" fontId="32" fillId="0" borderId="0"/>
    <xf numFmtId="0" fontId="7" fillId="0" borderId="0"/>
    <xf numFmtId="0" fontId="7" fillId="0" borderId="0"/>
    <xf numFmtId="0" fontId="7" fillId="0" borderId="0"/>
    <xf numFmtId="0" fontId="7" fillId="0" borderId="0"/>
    <xf numFmtId="0" fontId="32"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6" fillId="0" borderId="0"/>
    <xf numFmtId="0" fontId="7" fillId="0" borderId="0"/>
    <xf numFmtId="0" fontId="7" fillId="0" borderId="0"/>
    <xf numFmtId="0" fontId="32" fillId="0" borderId="0"/>
    <xf numFmtId="0" fontId="32" fillId="0" borderId="0"/>
    <xf numFmtId="0" fontId="32" fillId="0" borderId="0"/>
    <xf numFmtId="0" fontId="32" fillId="0" borderId="0"/>
    <xf numFmtId="0" fontId="32" fillId="0" borderId="0"/>
    <xf numFmtId="0" fontId="7"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6"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7" fillId="0" borderId="0"/>
    <xf numFmtId="0" fontId="7" fillId="0" borderId="0"/>
    <xf numFmtId="0" fontId="7" fillId="0" borderId="0"/>
    <xf numFmtId="0" fontId="32" fillId="0" borderId="0"/>
    <xf numFmtId="0" fontId="7" fillId="0" borderId="0"/>
    <xf numFmtId="0" fontId="7" fillId="0" borderId="0"/>
    <xf numFmtId="0" fontId="32" fillId="0" borderId="0"/>
    <xf numFmtId="0" fontId="6" fillId="0" borderId="0"/>
    <xf numFmtId="0" fontId="5" fillId="0" borderId="0"/>
    <xf numFmtId="0" fontId="5" fillId="0" borderId="0"/>
    <xf numFmtId="0" fontId="32" fillId="50" borderId="19" applyNumberFormat="0" applyFont="0" applyAlignment="0" applyProtection="0"/>
    <xf numFmtId="0" fontId="32" fillId="50" borderId="19" applyNumberFormat="0" applyFont="0" applyAlignment="0" applyProtection="0"/>
    <xf numFmtId="0" fontId="32" fillId="50" borderId="19" applyNumberFormat="0" applyFont="0" applyAlignment="0" applyProtection="0"/>
    <xf numFmtId="0" fontId="7" fillId="18" borderId="7" applyNumberFormat="0" applyFont="0" applyAlignment="0" applyProtection="0"/>
    <xf numFmtId="0" fontId="32" fillId="50" borderId="19" applyNumberFormat="0" applyFont="0" applyAlignment="0" applyProtection="0"/>
    <xf numFmtId="0" fontId="47" fillId="45" borderId="20" applyNumberFormat="0" applyAlignment="0" applyProtection="0"/>
    <xf numFmtId="0" fontId="21" fillId="15" borderId="8" applyNumberFormat="0" applyAlignment="0" applyProtection="0"/>
    <xf numFmtId="0" fontId="21" fillId="15" borderId="8" applyNumberFormat="0" applyAlignment="0" applyProtection="0"/>
    <xf numFmtId="0" fontId="47" fillId="45" borderId="20" applyNumberFormat="0" applyAlignment="0" applyProtection="0"/>
    <xf numFmtId="9" fontId="31"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6" fillId="0" borderId="0" applyFont="0" applyFill="0" applyBorder="0" applyAlignment="0" applyProtection="0"/>
    <xf numFmtId="0" fontId="48"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49" fillId="0" borderId="21" applyNumberFormat="0" applyFill="0" applyAlignment="0" applyProtection="0"/>
    <xf numFmtId="0" fontId="23" fillId="0" borderId="9" applyNumberFormat="0" applyFill="0" applyAlignment="0" applyProtection="0"/>
    <xf numFmtId="0" fontId="23" fillId="0" borderId="9" applyNumberFormat="0" applyFill="0" applyAlignment="0" applyProtection="0"/>
    <xf numFmtId="0" fontId="49" fillId="0" borderId="21" applyNumberFormat="0" applyFill="0" applyAlignment="0" applyProtection="0"/>
    <xf numFmtId="0" fontId="50"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50" fillId="0" borderId="0" applyNumberFormat="0" applyFill="0" applyBorder="0" applyAlignment="0" applyProtection="0"/>
    <xf numFmtId="44" fontId="31" fillId="0" borderId="0" applyFont="0" applyFill="0" applyBorder="0" applyAlignment="0" applyProtection="0"/>
    <xf numFmtId="0" fontId="4" fillId="0" borderId="0"/>
  </cellStyleXfs>
  <cellXfs count="520">
    <xf numFmtId="0" fontId="0" fillId="0" borderId="0" xfId="0"/>
    <xf numFmtId="0" fontId="54" fillId="0" borderId="0" xfId="192" applyFont="1" applyAlignment="1">
      <alignment vertical="center"/>
    </xf>
    <xf numFmtId="0" fontId="54" fillId="0" borderId="0" xfId="192" applyFont="1" applyAlignment="1">
      <alignment vertical="center" wrapText="1"/>
    </xf>
    <xf numFmtId="0" fontId="55" fillId="0" borderId="0" xfId="192" applyFont="1" applyAlignment="1">
      <alignment vertical="center"/>
    </xf>
    <xf numFmtId="0" fontId="55" fillId="0" borderId="0" xfId="192" applyFont="1" applyAlignment="1">
      <alignment vertical="center" wrapText="1"/>
    </xf>
    <xf numFmtId="0" fontId="55" fillId="53" borderId="0" xfId="192" applyFont="1" applyFill="1" applyBorder="1" applyAlignment="1">
      <alignment vertical="center"/>
    </xf>
    <xf numFmtId="0" fontId="55" fillId="53" borderId="0" xfId="192" applyFont="1" applyFill="1" applyBorder="1" applyAlignment="1">
      <alignment vertical="center" wrapText="1"/>
    </xf>
    <xf numFmtId="0" fontId="55" fillId="0" borderId="0" xfId="192" applyFont="1" applyBorder="1" applyAlignment="1">
      <alignment vertical="center"/>
    </xf>
    <xf numFmtId="0" fontId="56" fillId="53" borderId="0" xfId="192" applyFont="1" applyFill="1" applyBorder="1" applyAlignment="1">
      <alignment vertical="center" wrapText="1"/>
    </xf>
    <xf numFmtId="0" fontId="55" fillId="0" borderId="0" xfId="192" applyFont="1" applyBorder="1" applyAlignment="1">
      <alignment vertical="center" wrapText="1"/>
    </xf>
    <xf numFmtId="0" fontId="55" fillId="0" borderId="0" xfId="192" applyFont="1" applyFill="1" applyBorder="1" applyAlignment="1">
      <alignment vertical="center" wrapText="1"/>
    </xf>
    <xf numFmtId="0" fontId="57" fillId="53" borderId="0" xfId="192" applyFont="1" applyFill="1" applyBorder="1" applyAlignment="1">
      <alignment vertical="center" wrapText="1"/>
    </xf>
    <xf numFmtId="0" fontId="58" fillId="53" borderId="0" xfId="192" applyFont="1" applyFill="1" applyBorder="1" applyAlignment="1">
      <alignment horizontal="left" vertical="center" wrapText="1"/>
    </xf>
    <xf numFmtId="0" fontId="55" fillId="55" borderId="0" xfId="0" applyFont="1" applyFill="1" applyAlignment="1"/>
    <xf numFmtId="0" fontId="59" fillId="0" borderId="0" xfId="0" applyFont="1"/>
    <xf numFmtId="0" fontId="60" fillId="55" borderId="0" xfId="0" applyFont="1" applyFill="1" applyAlignment="1"/>
    <xf numFmtId="0" fontId="59" fillId="55" borderId="0" xfId="0" applyFont="1" applyFill="1"/>
    <xf numFmtId="0" fontId="56" fillId="0" borderId="0" xfId="192" applyFont="1" applyAlignment="1">
      <alignment vertical="center"/>
    </xf>
    <xf numFmtId="0" fontId="61" fillId="0" borderId="0" xfId="192" applyFont="1" applyAlignment="1">
      <alignment vertical="center"/>
    </xf>
    <xf numFmtId="0" fontId="32" fillId="0" borderId="10" xfId="0" applyFont="1" applyBorder="1" applyAlignment="1">
      <alignment vertical="top"/>
    </xf>
    <xf numFmtId="0" fontId="32" fillId="0" borderId="10" xfId="0" applyFont="1" applyBorder="1" applyAlignment="1">
      <alignment horizontal="center" vertical="top"/>
    </xf>
    <xf numFmtId="0" fontId="32" fillId="0" borderId="0" xfId="0" applyFont="1" applyAlignment="1">
      <alignment vertical="top"/>
    </xf>
    <xf numFmtId="0" fontId="32" fillId="0" borderId="0" xfId="0" applyFont="1" applyAlignment="1">
      <alignment horizontal="center" vertical="top"/>
    </xf>
    <xf numFmtId="1" fontId="37" fillId="0" borderId="0" xfId="0" applyNumberFormat="1" applyFont="1" applyAlignment="1" applyProtection="1">
      <alignment horizontal="left" vertical="top"/>
    </xf>
    <xf numFmtId="0" fontId="37" fillId="0" borderId="0" xfId="0" applyFont="1" applyAlignment="1" applyProtection="1">
      <alignment horizontal="left" vertical="top"/>
    </xf>
    <xf numFmtId="0" fontId="37" fillId="0" borderId="0" xfId="0" applyFont="1" applyAlignment="1">
      <alignment horizontal="center" vertical="top"/>
    </xf>
    <xf numFmtId="0" fontId="37" fillId="0" borderId="0" xfId="0" applyFont="1" applyAlignment="1">
      <alignment vertical="top"/>
    </xf>
    <xf numFmtId="0" fontId="51" fillId="0" borderId="10" xfId="0" applyFont="1" applyFill="1" applyBorder="1" applyAlignment="1" applyProtection="1">
      <alignment vertical="top"/>
    </xf>
    <xf numFmtId="0" fontId="51" fillId="0" borderId="10" xfId="246" applyFont="1" applyFill="1" applyBorder="1" applyAlignment="1" applyProtection="1">
      <alignment horizontal="left" vertical="top" wrapText="1"/>
    </xf>
    <xf numFmtId="0" fontId="51" fillId="0" borderId="10" xfId="246" applyFont="1" applyFill="1" applyBorder="1" applyAlignment="1" applyProtection="1">
      <alignment vertical="top" wrapText="1"/>
    </xf>
    <xf numFmtId="0" fontId="51" fillId="0" borderId="10" xfId="245" applyFont="1" applyFill="1" applyBorder="1" applyAlignment="1" applyProtection="1">
      <alignment horizontal="left" vertical="top" wrapText="1"/>
    </xf>
    <xf numFmtId="0" fontId="51" fillId="0" borderId="10" xfId="246" applyNumberFormat="1" applyFont="1" applyFill="1" applyBorder="1" applyAlignment="1" applyProtection="1">
      <alignment horizontal="left" vertical="top" wrapText="1"/>
    </xf>
    <xf numFmtId="43" fontId="51" fillId="0" borderId="10" xfId="121" applyFont="1" applyFill="1" applyBorder="1" applyAlignment="1" applyProtection="1">
      <alignment horizontal="right" vertical="top" wrapText="1"/>
      <protection locked="0"/>
    </xf>
    <xf numFmtId="165" fontId="51" fillId="0" borderId="10" xfId="256" applyNumberFormat="1" applyFont="1" applyFill="1" applyBorder="1" applyAlignment="1" applyProtection="1">
      <alignment horizontal="right" vertical="top" wrapText="1"/>
    </xf>
    <xf numFmtId="43" fontId="51" fillId="0" borderId="10" xfId="121" applyFont="1" applyFill="1" applyBorder="1" applyAlignment="1" applyProtection="1">
      <alignment horizontal="right" vertical="top" wrapText="1"/>
    </xf>
    <xf numFmtId="43" fontId="51" fillId="0" borderId="10" xfId="121" applyFont="1" applyFill="1" applyBorder="1" applyAlignment="1" applyProtection="1">
      <alignment horizontal="center" vertical="top" wrapText="1"/>
    </xf>
    <xf numFmtId="0" fontId="37" fillId="0" borderId="0" xfId="0" applyFont="1" applyFill="1" applyAlignment="1">
      <alignment vertical="top"/>
    </xf>
    <xf numFmtId="0" fontId="63" fillId="0" borderId="10" xfId="0" applyFont="1" applyFill="1" applyBorder="1" applyAlignment="1" applyProtection="1">
      <alignment vertical="top"/>
    </xf>
    <xf numFmtId="0" fontId="63" fillId="0" borderId="10" xfId="246" applyFont="1" applyFill="1" applyBorder="1" applyAlignment="1" applyProtection="1">
      <alignment horizontal="left" vertical="top" wrapText="1"/>
    </xf>
    <xf numFmtId="0" fontId="62" fillId="0" borderId="10" xfId="246" applyFont="1" applyFill="1" applyBorder="1" applyAlignment="1" applyProtection="1">
      <alignment horizontal="left" vertical="top" wrapText="1"/>
    </xf>
    <xf numFmtId="43" fontId="63" fillId="0" borderId="10" xfId="121" applyFont="1" applyFill="1" applyBorder="1" applyAlignment="1" applyProtection="1">
      <alignment horizontal="right" vertical="top" wrapText="1"/>
      <protection locked="0"/>
    </xf>
    <xf numFmtId="165" fontId="63" fillId="0" borderId="10" xfId="256" applyNumberFormat="1" applyFont="1" applyFill="1" applyBorder="1" applyAlignment="1" applyProtection="1">
      <alignment horizontal="right" vertical="top" wrapText="1"/>
    </xf>
    <xf numFmtId="43" fontId="63" fillId="0" borderId="10" xfId="121" applyFont="1" applyFill="1" applyBorder="1" applyAlignment="1" applyProtection="1">
      <alignment horizontal="right" vertical="top" wrapText="1"/>
    </xf>
    <xf numFmtId="43" fontId="62" fillId="0" borderId="10" xfId="121" applyFont="1" applyFill="1" applyBorder="1" applyAlignment="1" applyProtection="1">
      <alignment horizontal="center" vertical="top" wrapText="1"/>
    </xf>
    <xf numFmtId="43" fontId="62" fillId="0" borderId="10" xfId="121" applyFont="1" applyFill="1" applyBorder="1" applyAlignment="1" applyProtection="1">
      <alignment horizontal="right" vertical="top" wrapText="1"/>
    </xf>
    <xf numFmtId="0" fontId="65" fillId="0" borderId="0" xfId="0" applyFont="1" applyFill="1" applyAlignment="1">
      <alignment vertical="top"/>
    </xf>
    <xf numFmtId="0" fontId="51" fillId="0" borderId="0" xfId="246" applyFont="1" applyFill="1" applyBorder="1" applyAlignment="1" applyProtection="1">
      <alignment vertical="top" wrapText="1"/>
    </xf>
    <xf numFmtId="0" fontId="51" fillId="0" borderId="10" xfId="0" applyFont="1" applyFill="1" applyBorder="1" applyAlignment="1" applyProtection="1">
      <alignment horizontal="left" vertical="top"/>
    </xf>
    <xf numFmtId="0" fontId="62" fillId="0" borderId="10" xfId="0" applyFont="1" applyFill="1" applyBorder="1" applyAlignment="1" applyProtection="1">
      <alignment horizontal="left" vertical="top"/>
    </xf>
    <xf numFmtId="0" fontId="62" fillId="0" borderId="10" xfId="246" applyFont="1" applyFill="1" applyBorder="1" applyAlignment="1" applyProtection="1">
      <alignment vertical="top" wrapText="1"/>
    </xf>
    <xf numFmtId="0" fontId="63" fillId="0" borderId="10" xfId="0" applyFont="1" applyFill="1" applyBorder="1" applyAlignment="1" applyProtection="1">
      <alignment horizontal="left" vertical="top"/>
    </xf>
    <xf numFmtId="0" fontId="62" fillId="0" borderId="10" xfId="0" applyFont="1" applyFill="1" applyBorder="1" applyAlignment="1" applyProtection="1">
      <alignment vertical="top"/>
    </xf>
    <xf numFmtId="43" fontId="62" fillId="0" borderId="10" xfId="121" applyFont="1" applyFill="1" applyBorder="1" applyAlignment="1" applyProtection="1">
      <alignment horizontal="right" vertical="top" wrapText="1"/>
      <protection locked="0"/>
    </xf>
    <xf numFmtId="165" fontId="62" fillId="0" borderId="10" xfId="256" applyNumberFormat="1" applyFont="1" applyFill="1" applyBorder="1" applyAlignment="1" applyProtection="1">
      <alignment horizontal="right" vertical="top" wrapText="1"/>
    </xf>
    <xf numFmtId="0" fontId="51" fillId="0" borderId="22" xfId="0" applyFont="1" applyFill="1" applyBorder="1" applyAlignment="1" applyProtection="1">
      <alignment horizontal="left" vertical="top"/>
    </xf>
    <xf numFmtId="0" fontId="51" fillId="0" borderId="22" xfId="246" applyFont="1" applyFill="1" applyBorder="1" applyAlignment="1" applyProtection="1">
      <alignment horizontal="left" vertical="top" wrapText="1"/>
    </xf>
    <xf numFmtId="0" fontId="51" fillId="0" borderId="22" xfId="246" applyFont="1" applyFill="1" applyBorder="1" applyAlignment="1" applyProtection="1">
      <alignment vertical="top" wrapText="1"/>
    </xf>
    <xf numFmtId="0" fontId="51" fillId="0" borderId="22" xfId="245" applyFont="1" applyFill="1" applyBorder="1" applyAlignment="1" applyProtection="1">
      <alignment horizontal="left" vertical="top" wrapText="1"/>
    </xf>
    <xf numFmtId="0" fontId="64" fillId="54" borderId="10" xfId="246" applyFont="1" applyFill="1" applyBorder="1" applyAlignment="1" applyProtection="1">
      <alignment horizontal="left" vertical="top" wrapText="1"/>
    </xf>
    <xf numFmtId="0" fontId="64" fillId="54" borderId="10" xfId="0" applyFont="1" applyFill="1" applyBorder="1" applyAlignment="1" applyProtection="1">
      <alignment horizontal="left" vertical="top"/>
    </xf>
    <xf numFmtId="43" fontId="63" fillId="0" borderId="10" xfId="121" applyFont="1" applyFill="1" applyBorder="1" applyAlignment="1" applyProtection="1">
      <alignment horizontal="center" vertical="top" wrapText="1"/>
    </xf>
    <xf numFmtId="0" fontId="66" fillId="0" borderId="0" xfId="0" applyFont="1" applyFill="1" applyAlignment="1">
      <alignment vertical="top"/>
    </xf>
    <xf numFmtId="0" fontId="51" fillId="0" borderId="10" xfId="0" applyFont="1" applyFill="1" applyBorder="1" applyAlignment="1" applyProtection="1">
      <alignment horizontal="left" vertical="top" wrapText="1"/>
    </xf>
    <xf numFmtId="0" fontId="51" fillId="0" borderId="10" xfId="212" applyNumberFormat="1" applyFont="1" applyFill="1" applyBorder="1" applyAlignment="1" applyProtection="1">
      <alignment horizontal="left" vertical="top"/>
    </xf>
    <xf numFmtId="0" fontId="62" fillId="0" borderId="10" xfId="245" applyFont="1" applyFill="1" applyBorder="1" applyAlignment="1" applyProtection="1">
      <alignment horizontal="left" vertical="top" wrapText="1"/>
    </xf>
    <xf numFmtId="0" fontId="64" fillId="54" borderId="10" xfId="0" applyFont="1" applyFill="1" applyBorder="1" applyAlignment="1" applyProtection="1">
      <alignment vertical="top"/>
    </xf>
    <xf numFmtId="0" fontId="62" fillId="54" borderId="10" xfId="246" applyFont="1" applyFill="1" applyBorder="1" applyAlignment="1" applyProtection="1">
      <alignment horizontal="left" vertical="top" wrapText="1"/>
    </xf>
    <xf numFmtId="0" fontId="64" fillId="0" borderId="10" xfId="0" applyFont="1" applyFill="1" applyBorder="1" applyAlignment="1" applyProtection="1">
      <alignment vertical="top"/>
    </xf>
    <xf numFmtId="0" fontId="64" fillId="0" borderId="10" xfId="0" applyFont="1" applyFill="1" applyBorder="1" applyAlignment="1" applyProtection="1">
      <alignment horizontal="left" vertical="top"/>
    </xf>
    <xf numFmtId="43" fontId="64" fillId="0" borderId="10" xfId="121" applyFont="1" applyFill="1" applyBorder="1" applyAlignment="1" applyProtection="1">
      <alignment horizontal="right" vertical="top" wrapText="1"/>
      <protection locked="0"/>
    </xf>
    <xf numFmtId="165" fontId="64" fillId="0" borderId="10" xfId="256" applyNumberFormat="1" applyFont="1" applyFill="1" applyBorder="1" applyAlignment="1" applyProtection="1">
      <alignment horizontal="right" vertical="top" wrapText="1"/>
    </xf>
    <xf numFmtId="43" fontId="64" fillId="0" borderId="10" xfId="121" applyFont="1" applyFill="1" applyBorder="1" applyAlignment="1" applyProtection="1">
      <alignment horizontal="right" vertical="top" wrapText="1"/>
    </xf>
    <xf numFmtId="43" fontId="64" fillId="0" borderId="10" xfId="121" applyFont="1" applyFill="1" applyBorder="1" applyAlignment="1" applyProtection="1">
      <alignment horizontal="center" vertical="top" wrapText="1"/>
    </xf>
    <xf numFmtId="0" fontId="67" fillId="0" borderId="0" xfId="0" applyFont="1" applyFill="1" applyAlignment="1">
      <alignment vertical="top"/>
    </xf>
    <xf numFmtId="0" fontId="62" fillId="54" borderId="10" xfId="0" applyFont="1" applyFill="1" applyBorder="1" applyAlignment="1" applyProtection="1">
      <alignment horizontal="left" vertical="top"/>
    </xf>
    <xf numFmtId="0" fontId="62" fillId="0" borderId="10" xfId="246" applyNumberFormat="1" applyFont="1" applyFill="1" applyBorder="1" applyAlignment="1" applyProtection="1">
      <alignment horizontal="left" vertical="top" wrapText="1"/>
    </xf>
    <xf numFmtId="43" fontId="64" fillId="54" borderId="10" xfId="121" applyFont="1" applyFill="1" applyBorder="1" applyAlignment="1" applyProtection="1">
      <alignment horizontal="right" vertical="top" wrapText="1"/>
      <protection locked="0"/>
    </xf>
    <xf numFmtId="0" fontId="7" fillId="0" borderId="10" xfId="0" applyFont="1" applyFill="1" applyBorder="1" applyAlignment="1" applyProtection="1">
      <alignment vertical="top"/>
    </xf>
    <xf numFmtId="0" fontId="7" fillId="0" borderId="10" xfId="0" applyFont="1" applyFill="1" applyBorder="1" applyAlignment="1" applyProtection="1">
      <alignment horizontal="left" vertical="top"/>
    </xf>
    <xf numFmtId="43" fontId="7" fillId="0" borderId="10" xfId="121" applyFont="1" applyFill="1" applyBorder="1" applyAlignment="1" applyProtection="1">
      <alignment horizontal="right" vertical="top" wrapText="1"/>
      <protection locked="0"/>
    </xf>
    <xf numFmtId="165" fontId="7" fillId="0" borderId="10" xfId="256" applyNumberFormat="1" applyFont="1" applyFill="1" applyBorder="1" applyAlignment="1" applyProtection="1">
      <alignment horizontal="right" vertical="top" wrapText="1"/>
    </xf>
    <xf numFmtId="43" fontId="7" fillId="0" borderId="10" xfId="121" applyFont="1" applyFill="1" applyBorder="1" applyAlignment="1" applyProtection="1">
      <alignment horizontal="center" vertical="top" wrapText="1"/>
    </xf>
    <xf numFmtId="43" fontId="7" fillId="0" borderId="10" xfId="121" applyFont="1" applyFill="1" applyBorder="1" applyAlignment="1" applyProtection="1">
      <alignment horizontal="right" vertical="top" wrapText="1"/>
    </xf>
    <xf numFmtId="0" fontId="7" fillId="0" borderId="0" xfId="0" applyFont="1" applyFill="1" applyAlignment="1">
      <alignment vertical="top"/>
    </xf>
    <xf numFmtId="0" fontId="70" fillId="0" borderId="0" xfId="0" applyFont="1" applyFill="1" applyAlignment="1">
      <alignment vertical="top"/>
    </xf>
    <xf numFmtId="0" fontId="69" fillId="0" borderId="10" xfId="0" applyFont="1" applyFill="1" applyBorder="1" applyAlignment="1" applyProtection="1">
      <alignment horizontal="left" vertical="top"/>
    </xf>
    <xf numFmtId="0" fontId="51" fillId="0" borderId="10" xfId="246" applyFont="1" applyFill="1" applyBorder="1" applyAlignment="1" applyProtection="1">
      <alignment vertical="top"/>
    </xf>
    <xf numFmtId="0" fontId="64" fillId="54" borderId="10" xfId="246" applyNumberFormat="1" applyFont="1" applyFill="1" applyBorder="1" applyAlignment="1" applyProtection="1">
      <alignment horizontal="left" vertical="top" wrapText="1"/>
    </xf>
    <xf numFmtId="0" fontId="62" fillId="0" borderId="10" xfId="0" applyFont="1" applyFill="1" applyBorder="1" applyAlignment="1" applyProtection="1">
      <alignment horizontal="left" vertical="top" wrapText="1"/>
    </xf>
    <xf numFmtId="0" fontId="51" fillId="0" borderId="10" xfId="242" applyFont="1" applyFill="1" applyBorder="1" applyAlignment="1" applyProtection="1">
      <alignment horizontal="left" vertical="top"/>
    </xf>
    <xf numFmtId="0" fontId="51" fillId="0" borderId="10" xfId="246" applyFont="1" applyFill="1" applyBorder="1" applyAlignment="1" applyProtection="1">
      <alignment horizontal="left" vertical="top"/>
    </xf>
    <xf numFmtId="0" fontId="51" fillId="0" borderId="10" xfId="242" applyNumberFormat="1" applyFont="1" applyFill="1" applyBorder="1" applyAlignment="1" applyProtection="1">
      <alignment horizontal="left" vertical="top"/>
    </xf>
    <xf numFmtId="0" fontId="62" fillId="54" borderId="10" xfId="242" applyFont="1" applyFill="1" applyBorder="1" applyAlignment="1" applyProtection="1">
      <alignment horizontal="left" vertical="top"/>
    </xf>
    <xf numFmtId="0" fontId="62" fillId="0" borderId="10" xfId="242" applyFont="1" applyFill="1" applyBorder="1" applyAlignment="1" applyProtection="1">
      <alignment horizontal="left" vertical="top"/>
    </xf>
    <xf numFmtId="0" fontId="62" fillId="0" borderId="10" xfId="242" applyNumberFormat="1" applyFont="1" applyFill="1" applyBorder="1" applyAlignment="1" applyProtection="1">
      <alignment horizontal="left" vertical="top"/>
    </xf>
    <xf numFmtId="0" fontId="64" fillId="54" borderId="10" xfId="242" applyFont="1" applyFill="1" applyBorder="1" applyAlignment="1" applyProtection="1">
      <alignment horizontal="left" vertical="top"/>
    </xf>
    <xf numFmtId="0" fontId="64" fillId="0" borderId="10" xfId="246" applyNumberFormat="1" applyFont="1" applyFill="1" applyBorder="1" applyAlignment="1" applyProtection="1">
      <alignment horizontal="left" vertical="top" wrapText="1"/>
    </xf>
    <xf numFmtId="0" fontId="37" fillId="0" borderId="0" xfId="0" applyFont="1" applyFill="1" applyBorder="1" applyAlignment="1">
      <alignment vertical="top"/>
    </xf>
    <xf numFmtId="0" fontId="51" fillId="0" borderId="11" xfId="0" applyFont="1" applyFill="1" applyBorder="1" applyAlignment="1" applyProtection="1">
      <alignment vertical="top"/>
    </xf>
    <xf numFmtId="0" fontId="51" fillId="0" borderId="11" xfId="0" applyFont="1" applyFill="1" applyBorder="1" applyAlignment="1" applyProtection="1">
      <alignment horizontal="left" vertical="top"/>
    </xf>
    <xf numFmtId="43" fontId="51" fillId="0" borderId="11" xfId="121" applyFont="1" applyFill="1" applyBorder="1" applyAlignment="1" applyProtection="1">
      <alignment horizontal="right" vertical="top" wrapText="1"/>
      <protection locked="0"/>
    </xf>
    <xf numFmtId="165" fontId="51" fillId="0" borderId="11" xfId="256" applyNumberFormat="1" applyFont="1" applyFill="1" applyBorder="1" applyAlignment="1" applyProtection="1">
      <alignment horizontal="right" vertical="top" wrapText="1"/>
    </xf>
    <xf numFmtId="43" fontId="51" fillId="0" borderId="11" xfId="121" applyFont="1" applyFill="1" applyBorder="1" applyAlignment="1" applyProtection="1">
      <alignment horizontal="right" vertical="top" wrapText="1"/>
    </xf>
    <xf numFmtId="43" fontId="51" fillId="0" borderId="11" xfId="121" applyFont="1" applyFill="1" applyBorder="1" applyAlignment="1" applyProtection="1">
      <alignment horizontal="center" vertical="top" wrapText="1"/>
    </xf>
    <xf numFmtId="0" fontId="37" fillId="0" borderId="12" xfId="0" applyFont="1" applyFill="1" applyBorder="1" applyAlignment="1">
      <alignment vertical="top"/>
    </xf>
    <xf numFmtId="1" fontId="37" fillId="0" borderId="0" xfId="0" applyNumberFormat="1" applyFont="1" applyFill="1" applyAlignment="1" applyProtection="1">
      <alignment horizontal="left" vertical="top"/>
    </xf>
    <xf numFmtId="0" fontId="37" fillId="0" borderId="0" xfId="0" applyFont="1" applyFill="1" applyAlignment="1" applyProtection="1">
      <alignment horizontal="left" vertical="top"/>
    </xf>
    <xf numFmtId="43" fontId="53" fillId="0" borderId="0" xfId="0" applyNumberFormat="1" applyFont="1" applyFill="1" applyAlignment="1">
      <alignment horizontal="center" vertical="top"/>
    </xf>
    <xf numFmtId="1" fontId="37" fillId="0" borderId="0" xfId="0" applyNumberFormat="1" applyFont="1" applyBorder="1" applyAlignment="1" applyProtection="1">
      <alignment horizontal="left" vertical="top"/>
    </xf>
    <xf numFmtId="0" fontId="37" fillId="0" borderId="0" xfId="0" applyFont="1" applyBorder="1" applyAlignment="1" applyProtection="1">
      <alignment horizontal="left" vertical="top"/>
    </xf>
    <xf numFmtId="0" fontId="37" fillId="0" borderId="0" xfId="0" applyFont="1" applyBorder="1" applyAlignment="1">
      <alignment horizontal="center" vertical="top"/>
    </xf>
    <xf numFmtId="0" fontId="37" fillId="0" borderId="0" xfId="0" applyFont="1" applyBorder="1" applyAlignment="1">
      <alignment vertical="top"/>
    </xf>
    <xf numFmtId="0" fontId="51" fillId="0" borderId="0" xfId="246" applyNumberFormat="1" applyFont="1" applyFill="1" applyBorder="1" applyAlignment="1" applyProtection="1">
      <alignment horizontal="left" vertical="top" wrapText="1"/>
    </xf>
    <xf numFmtId="0" fontId="51" fillId="0" borderId="0" xfId="246" applyFont="1" applyFill="1" applyBorder="1" applyAlignment="1" applyProtection="1">
      <alignment horizontal="left" vertical="top" wrapText="1"/>
    </xf>
    <xf numFmtId="0" fontId="51" fillId="0" borderId="0" xfId="0" applyFont="1" applyFill="1" applyBorder="1" applyAlignment="1" applyProtection="1">
      <alignment vertical="top"/>
    </xf>
    <xf numFmtId="0" fontId="51" fillId="0" borderId="0" xfId="0" applyFont="1" applyFill="1" applyBorder="1" applyAlignment="1" applyProtection="1">
      <alignment horizontal="left" vertical="top"/>
    </xf>
    <xf numFmtId="0" fontId="69" fillId="0" borderId="10" xfId="242" applyFont="1" applyFill="1" applyBorder="1" applyAlignment="1" applyProtection="1">
      <alignment horizontal="left" vertical="top"/>
    </xf>
    <xf numFmtId="0" fontId="51" fillId="0" borderId="0" xfId="245" applyFont="1" applyFill="1" applyBorder="1" applyAlignment="1" applyProtection="1">
      <alignment horizontal="left" vertical="top" wrapText="1"/>
    </xf>
    <xf numFmtId="0" fontId="64" fillId="54" borderId="0" xfId="246" applyFont="1" applyFill="1" applyBorder="1" applyAlignment="1" applyProtection="1">
      <alignment horizontal="left" vertical="top" wrapText="1"/>
    </xf>
    <xf numFmtId="0" fontId="62" fillId="0" borderId="0" xfId="246" applyFont="1" applyFill="1" applyBorder="1" applyAlignment="1" applyProtection="1">
      <alignment horizontal="left" vertical="top" wrapText="1"/>
    </xf>
    <xf numFmtId="49" fontId="73" fillId="19" borderId="10" xfId="246" applyNumberFormat="1" applyFont="1" applyFill="1" applyBorder="1" applyAlignment="1" applyProtection="1">
      <alignment horizontal="center" vertical="center" wrapText="1"/>
    </xf>
    <xf numFmtId="0" fontId="73" fillId="19" borderId="10" xfId="246" applyFont="1" applyFill="1" applyBorder="1" applyAlignment="1" applyProtection="1">
      <alignment horizontal="center" vertical="center" wrapText="1"/>
    </xf>
    <xf numFmtId="0" fontId="73" fillId="57" borderId="10" xfId="246" applyFont="1" applyFill="1" applyBorder="1" applyAlignment="1" applyProtection="1">
      <alignment horizontal="center" vertical="center" wrapText="1"/>
    </xf>
    <xf numFmtId="0" fontId="73" fillId="58" borderId="10" xfId="196" applyFont="1" applyFill="1" applyBorder="1" applyAlignment="1" applyProtection="1">
      <alignment horizontal="center" vertical="center" wrapText="1"/>
    </xf>
    <xf numFmtId="164" fontId="73" fillId="51" borderId="10" xfId="246" applyNumberFormat="1" applyFont="1" applyFill="1" applyBorder="1" applyAlignment="1" applyProtection="1">
      <alignment horizontal="center" vertical="center" wrapText="1"/>
    </xf>
    <xf numFmtId="164" fontId="73" fillId="52" borderId="10" xfId="246" applyNumberFormat="1" applyFont="1" applyFill="1" applyBorder="1" applyAlignment="1" applyProtection="1">
      <alignment horizontal="center" vertical="center" wrapText="1"/>
    </xf>
    <xf numFmtId="164" fontId="73" fillId="51" borderId="10" xfId="246" quotePrefix="1" applyNumberFormat="1" applyFont="1" applyFill="1" applyBorder="1" applyAlignment="1" applyProtection="1">
      <alignment horizontal="center" vertical="center" wrapText="1"/>
    </xf>
    <xf numFmtId="8" fontId="73" fillId="59" borderId="10" xfId="246" applyNumberFormat="1" applyFont="1" applyFill="1" applyBorder="1" applyAlignment="1" applyProtection="1">
      <alignment horizontal="center" vertical="center" wrapText="1"/>
    </xf>
    <xf numFmtId="8" fontId="73" fillId="0" borderId="10" xfId="246" applyNumberFormat="1" applyFont="1" applyFill="1" applyBorder="1" applyAlignment="1" applyProtection="1">
      <alignment horizontal="center" wrapText="1"/>
    </xf>
    <xf numFmtId="8" fontId="73" fillId="0" borderId="10" xfId="278" applyNumberFormat="1" applyFont="1" applyBorder="1" applyAlignment="1">
      <alignment horizontal="center" wrapText="1"/>
    </xf>
    <xf numFmtId="43" fontId="73" fillId="0" borderId="10" xfId="121" applyFont="1" applyBorder="1" applyAlignment="1">
      <alignment horizontal="center" wrapText="1"/>
    </xf>
    <xf numFmtId="8" fontId="73" fillId="0" borderId="10" xfId="0" applyNumberFormat="1" applyFont="1" applyBorder="1" applyAlignment="1">
      <alignment horizontal="center" wrapText="1"/>
    </xf>
    <xf numFmtId="8" fontId="73" fillId="0" borderId="10" xfId="0" applyNumberFormat="1" applyFont="1" applyFill="1" applyBorder="1" applyAlignment="1">
      <alignment horizontal="center" wrapText="1"/>
    </xf>
    <xf numFmtId="3" fontId="74" fillId="0" borderId="10" xfId="212" applyNumberFormat="1" applyFont="1" applyBorder="1" applyAlignment="1">
      <alignment horizontal="center" wrapText="1"/>
    </xf>
    <xf numFmtId="8" fontId="74" fillId="0" borderId="10" xfId="0" applyNumberFormat="1" applyFont="1" applyBorder="1" applyAlignment="1">
      <alignment horizontal="center" wrapText="1"/>
    </xf>
    <xf numFmtId="0" fontId="7" fillId="0" borderId="0" xfId="0" applyFont="1" applyAlignment="1">
      <alignment horizontal="center"/>
    </xf>
    <xf numFmtId="166" fontId="37" fillId="0" borderId="0" xfId="0" applyNumberFormat="1" applyFont="1" applyFill="1" applyAlignment="1">
      <alignment vertical="top"/>
    </xf>
    <xf numFmtId="0" fontId="37" fillId="0" borderId="10" xfId="0" applyFont="1" applyFill="1" applyBorder="1" applyAlignment="1">
      <alignment vertical="top"/>
    </xf>
    <xf numFmtId="166" fontId="73" fillId="0" borderId="0" xfId="278" applyNumberFormat="1" applyFont="1" applyFill="1" applyBorder="1" applyAlignment="1" applyProtection="1">
      <alignment horizontal="right" vertical="center" wrapText="1"/>
    </xf>
    <xf numFmtId="0" fontId="78" fillId="0" borderId="0" xfId="0" applyFont="1" applyFill="1" applyAlignment="1">
      <alignment vertical="top"/>
    </xf>
    <xf numFmtId="43" fontId="51" fillId="60" borderId="10" xfId="121" applyFont="1" applyFill="1" applyBorder="1" applyAlignment="1" applyProtection="1">
      <alignment horizontal="center" vertical="top" wrapText="1"/>
    </xf>
    <xf numFmtId="0" fontId="79" fillId="0" borderId="10" xfId="0" applyFont="1" applyFill="1" applyBorder="1" applyAlignment="1" applyProtection="1">
      <alignment vertical="top"/>
    </xf>
    <xf numFmtId="0" fontId="79" fillId="0" borderId="10" xfId="0" applyFont="1" applyFill="1" applyBorder="1" applyAlignment="1" applyProtection="1">
      <alignment horizontal="left" vertical="top"/>
    </xf>
    <xf numFmtId="0" fontId="79" fillId="0" borderId="10" xfId="246" applyFont="1" applyFill="1" applyBorder="1" applyAlignment="1" applyProtection="1">
      <alignment horizontal="left" vertical="top" wrapText="1"/>
    </xf>
    <xf numFmtId="0" fontId="79" fillId="0" borderId="10" xfId="245" applyFont="1" applyFill="1" applyBorder="1" applyAlignment="1" applyProtection="1">
      <alignment horizontal="left" vertical="top" wrapText="1"/>
    </xf>
    <xf numFmtId="0" fontId="79" fillId="0" borderId="10" xfId="246" applyNumberFormat="1" applyFont="1" applyFill="1" applyBorder="1" applyAlignment="1" applyProtection="1">
      <alignment horizontal="left" vertical="top" wrapText="1"/>
    </xf>
    <xf numFmtId="43" fontId="79" fillId="0" borderId="10" xfId="121" applyFont="1" applyFill="1" applyBorder="1" applyAlignment="1" applyProtection="1">
      <alignment horizontal="right" vertical="top" wrapText="1"/>
      <protection locked="0"/>
    </xf>
    <xf numFmtId="165" fontId="79" fillId="0" borderId="10" xfId="256" applyNumberFormat="1" applyFont="1" applyFill="1" applyBorder="1" applyAlignment="1" applyProtection="1">
      <alignment horizontal="right" vertical="top" wrapText="1"/>
    </xf>
    <xf numFmtId="43" fontId="79" fillId="0" borderId="10" xfId="121" applyFont="1" applyFill="1" applyBorder="1" applyAlignment="1" applyProtection="1">
      <alignment horizontal="right" vertical="top" wrapText="1"/>
    </xf>
    <xf numFmtId="43" fontId="79" fillId="0" borderId="10" xfId="121" applyFont="1" applyFill="1" applyBorder="1" applyAlignment="1" applyProtection="1">
      <alignment horizontal="center" vertical="top" wrapText="1"/>
    </xf>
    <xf numFmtId="0" fontId="80" fillId="0" borderId="0" xfId="0" applyFont="1" applyFill="1" applyAlignment="1">
      <alignment vertical="top"/>
    </xf>
    <xf numFmtId="0" fontId="81" fillId="0" borderId="10" xfId="0" applyFont="1" applyFill="1" applyBorder="1" applyAlignment="1" applyProtection="1">
      <alignment vertical="top"/>
    </xf>
    <xf numFmtId="0" fontId="81" fillId="0" borderId="10" xfId="246" applyFont="1" applyFill="1" applyBorder="1" applyAlignment="1" applyProtection="1">
      <alignment horizontal="left" vertical="top" wrapText="1"/>
    </xf>
    <xf numFmtId="0" fontId="81" fillId="0" borderId="10" xfId="246" applyFont="1" applyFill="1" applyBorder="1" applyAlignment="1" applyProtection="1">
      <alignment vertical="top" wrapText="1"/>
    </xf>
    <xf numFmtId="43" fontId="81" fillId="0" borderId="10" xfId="121" applyFont="1" applyFill="1" applyBorder="1" applyAlignment="1" applyProtection="1">
      <alignment horizontal="right" vertical="top" wrapText="1"/>
      <protection locked="0"/>
    </xf>
    <xf numFmtId="165" fontId="81" fillId="0" borderId="10" xfId="256" applyNumberFormat="1" applyFont="1" applyFill="1" applyBorder="1" applyAlignment="1" applyProtection="1">
      <alignment horizontal="right" vertical="top" wrapText="1"/>
    </xf>
    <xf numFmtId="43" fontId="81" fillId="0" borderId="10" xfId="121" applyFont="1" applyFill="1" applyBorder="1" applyAlignment="1" applyProtection="1">
      <alignment horizontal="right" vertical="top" wrapText="1"/>
    </xf>
    <xf numFmtId="43" fontId="81" fillId="0" borderId="10" xfId="121" applyFont="1" applyFill="1" applyBorder="1" applyAlignment="1" applyProtection="1">
      <alignment horizontal="center" vertical="top" wrapText="1"/>
    </xf>
    <xf numFmtId="0" fontId="82" fillId="0" borderId="0" xfId="0" applyFont="1" applyFill="1" applyAlignment="1">
      <alignment vertical="top"/>
    </xf>
    <xf numFmtId="0" fontId="81" fillId="0" borderId="10" xfId="245" applyFont="1" applyFill="1" applyBorder="1" applyAlignment="1" applyProtection="1">
      <alignment horizontal="left" vertical="top" wrapText="1"/>
    </xf>
    <xf numFmtId="0" fontId="83" fillId="54" borderId="10" xfId="246" applyFont="1" applyFill="1" applyBorder="1" applyAlignment="1" applyProtection="1">
      <alignment vertical="top" wrapText="1"/>
    </xf>
    <xf numFmtId="0" fontId="81" fillId="0" borderId="10" xfId="246" applyNumberFormat="1" applyFont="1" applyFill="1" applyBorder="1" applyAlignment="1" applyProtection="1">
      <alignment horizontal="left" vertical="top" wrapText="1"/>
    </xf>
    <xf numFmtId="0" fontId="83" fillId="56" borderId="10" xfId="246" applyFont="1" applyFill="1" applyBorder="1" applyAlignment="1" applyProtection="1">
      <alignment horizontal="left" vertical="top" wrapText="1"/>
    </xf>
    <xf numFmtId="0" fontId="72" fillId="0" borderId="10" xfId="0" applyFont="1" applyFill="1" applyBorder="1" applyAlignment="1" applyProtection="1">
      <alignment vertical="top"/>
    </xf>
    <xf numFmtId="0" fontId="72" fillId="0" borderId="10" xfId="0" applyFont="1" applyFill="1" applyBorder="1" applyAlignment="1" applyProtection="1">
      <alignment horizontal="left" vertical="top"/>
    </xf>
    <xf numFmtId="43" fontId="72" fillId="0" borderId="10" xfId="121" applyFont="1" applyFill="1" applyBorder="1" applyAlignment="1" applyProtection="1">
      <alignment horizontal="right" vertical="top" wrapText="1"/>
      <protection locked="0"/>
    </xf>
    <xf numFmtId="165" fontId="72" fillId="0" borderId="10" xfId="256" applyNumberFormat="1" applyFont="1" applyFill="1" applyBorder="1" applyAlignment="1" applyProtection="1">
      <alignment horizontal="right" vertical="top" wrapText="1"/>
    </xf>
    <xf numFmtId="43" fontId="72" fillId="0" borderId="10" xfId="121" applyFont="1" applyFill="1" applyBorder="1" applyAlignment="1" applyProtection="1">
      <alignment horizontal="right" vertical="top" wrapText="1"/>
    </xf>
    <xf numFmtId="43" fontId="72" fillId="0" borderId="10" xfId="121" applyFont="1" applyFill="1" applyBorder="1" applyAlignment="1" applyProtection="1">
      <alignment horizontal="center" vertical="top" wrapText="1"/>
    </xf>
    <xf numFmtId="0" fontId="84" fillId="0" borderId="0" xfId="0" applyFont="1" applyFill="1" applyAlignment="1">
      <alignment vertical="top"/>
    </xf>
    <xf numFmtId="0" fontId="85" fillId="0" borderId="10" xfId="0" applyFont="1" applyFill="1" applyBorder="1" applyAlignment="1" applyProtection="1">
      <alignment vertical="top"/>
    </xf>
    <xf numFmtId="0" fontId="85" fillId="0" borderId="10" xfId="242" applyFont="1" applyFill="1" applyBorder="1" applyAlignment="1" applyProtection="1">
      <alignment horizontal="left" vertical="top"/>
    </xf>
    <xf numFmtId="0" fontId="85" fillId="0" borderId="10" xfId="246" applyFont="1" applyFill="1" applyBorder="1" applyAlignment="1" applyProtection="1">
      <alignment vertical="top" wrapText="1"/>
    </xf>
    <xf numFmtId="0" fontId="85" fillId="0" borderId="10" xfId="246" applyFont="1" applyFill="1" applyBorder="1" applyAlignment="1" applyProtection="1">
      <alignment horizontal="left" vertical="top"/>
    </xf>
    <xf numFmtId="0" fontId="85" fillId="0" borderId="10" xfId="245" applyFont="1" applyFill="1" applyBorder="1" applyAlignment="1" applyProtection="1">
      <alignment horizontal="left" vertical="top" wrapText="1"/>
    </xf>
    <xf numFmtId="0" fontId="85" fillId="0" borderId="10" xfId="246" applyFont="1" applyFill="1" applyBorder="1" applyAlignment="1" applyProtection="1">
      <alignment horizontal="left" vertical="top" wrapText="1"/>
    </xf>
    <xf numFmtId="43" fontId="85" fillId="0" borderId="10" xfId="121" applyFont="1" applyFill="1" applyBorder="1" applyAlignment="1" applyProtection="1">
      <alignment horizontal="right" vertical="top" wrapText="1"/>
      <protection locked="0"/>
    </xf>
    <xf numFmtId="165" fontId="85" fillId="0" borderId="10" xfId="256" applyNumberFormat="1" applyFont="1" applyFill="1" applyBorder="1" applyAlignment="1" applyProtection="1">
      <alignment horizontal="right" vertical="top" wrapText="1"/>
    </xf>
    <xf numFmtId="43" fontId="85" fillId="0" borderId="10" xfId="121" applyFont="1" applyFill="1" applyBorder="1" applyAlignment="1" applyProtection="1">
      <alignment horizontal="right" vertical="top" wrapText="1"/>
    </xf>
    <xf numFmtId="43" fontId="85" fillId="0" borderId="10" xfId="121" applyFont="1" applyFill="1" applyBorder="1" applyAlignment="1" applyProtection="1">
      <alignment horizontal="center" vertical="top" wrapText="1"/>
    </xf>
    <xf numFmtId="0" fontId="86" fillId="0" borderId="0" xfId="0" applyFont="1" applyFill="1" applyAlignment="1">
      <alignment vertical="top"/>
    </xf>
    <xf numFmtId="0" fontId="85" fillId="54" borderId="10" xfId="242" applyFont="1" applyFill="1" applyBorder="1" applyAlignment="1" applyProtection="1">
      <alignment horizontal="left" vertical="top"/>
    </xf>
    <xf numFmtId="0" fontId="87" fillId="54" borderId="10" xfId="242" applyFont="1" applyFill="1" applyBorder="1" applyAlignment="1" applyProtection="1">
      <alignment horizontal="left" vertical="top"/>
    </xf>
    <xf numFmtId="0" fontId="69" fillId="0" borderId="10" xfId="246" applyFont="1" applyFill="1" applyBorder="1" applyAlignment="1" applyProtection="1">
      <alignment vertical="top" wrapText="1"/>
    </xf>
    <xf numFmtId="165" fontId="69" fillId="54" borderId="10" xfId="256" applyNumberFormat="1" applyFont="1" applyFill="1" applyBorder="1" applyAlignment="1" applyProtection="1">
      <alignment horizontal="right" vertical="top" wrapText="1"/>
    </xf>
    <xf numFmtId="0" fontId="62" fillId="54" borderId="10" xfId="0" applyFont="1" applyFill="1" applyBorder="1" applyAlignment="1" applyProtection="1">
      <alignment vertical="top"/>
    </xf>
    <xf numFmtId="0" fontId="62" fillId="54" borderId="10" xfId="246" applyFont="1" applyFill="1" applyBorder="1" applyAlignment="1" applyProtection="1">
      <alignment vertical="top" wrapText="1"/>
    </xf>
    <xf numFmtId="43" fontId="62" fillId="54" borderId="10" xfId="121" applyFont="1" applyFill="1" applyBorder="1" applyAlignment="1" applyProtection="1">
      <alignment horizontal="right" vertical="top" wrapText="1"/>
      <protection locked="0"/>
    </xf>
    <xf numFmtId="165" fontId="62" fillId="54" borderId="10" xfId="256" applyNumberFormat="1" applyFont="1" applyFill="1" applyBorder="1" applyAlignment="1" applyProtection="1">
      <alignment horizontal="right" vertical="top" wrapText="1"/>
    </xf>
    <xf numFmtId="43" fontId="62" fillId="54" borderId="10" xfId="121" applyFont="1" applyFill="1" applyBorder="1" applyAlignment="1" applyProtection="1">
      <alignment horizontal="right" vertical="top" wrapText="1"/>
    </xf>
    <xf numFmtId="43" fontId="62" fillId="54" borderId="10" xfId="121" applyFont="1" applyFill="1" applyBorder="1" applyAlignment="1" applyProtection="1">
      <alignment horizontal="center" vertical="top" wrapText="1"/>
    </xf>
    <xf numFmtId="0" fontId="80" fillId="0" borderId="10" xfId="0" applyFont="1" applyFill="1" applyBorder="1" applyAlignment="1" applyProtection="1">
      <alignment vertical="top"/>
    </xf>
    <xf numFmtId="0" fontId="64" fillId="54" borderId="22" xfId="246" applyFont="1" applyFill="1" applyBorder="1" applyAlignment="1" applyProtection="1">
      <alignment horizontal="left" vertical="top" wrapText="1"/>
    </xf>
    <xf numFmtId="0" fontId="62" fillId="54" borderId="22" xfId="246" applyFont="1" applyFill="1" applyBorder="1" applyAlignment="1" applyProtection="1">
      <alignment horizontal="left" vertical="top" wrapText="1"/>
    </xf>
    <xf numFmtId="0" fontId="85" fillId="0" borderId="22" xfId="242" applyFont="1" applyFill="1" applyBorder="1" applyAlignment="1" applyProtection="1">
      <alignment horizontal="left" vertical="top"/>
    </xf>
    <xf numFmtId="0" fontId="85" fillId="0" borderId="22" xfId="246" applyFont="1" applyFill="1" applyBorder="1" applyAlignment="1" applyProtection="1">
      <alignment horizontal="left" vertical="top" wrapText="1"/>
    </xf>
    <xf numFmtId="0" fontId="62" fillId="0" borderId="22" xfId="246" applyFont="1" applyFill="1" applyBorder="1" applyAlignment="1" applyProtection="1">
      <alignment horizontal="left" vertical="top" wrapText="1"/>
    </xf>
    <xf numFmtId="165" fontId="51" fillId="61" borderId="10" xfId="256" applyNumberFormat="1" applyFont="1" applyFill="1" applyBorder="1" applyAlignment="1" applyProtection="1">
      <alignment horizontal="right" vertical="top" wrapText="1"/>
    </xf>
    <xf numFmtId="43" fontId="51" fillId="61" borderId="10" xfId="121" applyFont="1" applyFill="1" applyBorder="1" applyAlignment="1" applyProtection="1">
      <alignment horizontal="right" vertical="top" wrapText="1"/>
    </xf>
    <xf numFmtId="0" fontId="51" fillId="61" borderId="10" xfId="246" applyNumberFormat="1" applyFont="1" applyFill="1" applyBorder="1" applyAlignment="1" applyProtection="1">
      <alignment horizontal="left" vertical="top" wrapText="1"/>
    </xf>
    <xf numFmtId="0" fontId="51" fillId="61" borderId="10" xfId="246" applyFont="1" applyFill="1" applyBorder="1" applyAlignment="1" applyProtection="1">
      <alignment horizontal="left" vertical="top" wrapText="1"/>
    </xf>
    <xf numFmtId="0" fontId="51" fillId="61" borderId="10" xfId="246" applyFont="1" applyFill="1" applyBorder="1" applyAlignment="1" applyProtection="1">
      <alignment vertical="top" wrapText="1"/>
    </xf>
    <xf numFmtId="0" fontId="51" fillId="61" borderId="10" xfId="245" applyFont="1" applyFill="1" applyBorder="1" applyAlignment="1" applyProtection="1">
      <alignment horizontal="left" vertical="top" wrapText="1"/>
    </xf>
    <xf numFmtId="0" fontId="51" fillId="61" borderId="10" xfId="0" applyFont="1" applyFill="1" applyBorder="1" applyAlignment="1" applyProtection="1">
      <alignment horizontal="left" vertical="top"/>
    </xf>
    <xf numFmtId="43" fontId="51" fillId="61" borderId="10" xfId="121" applyFont="1" applyFill="1" applyBorder="1" applyAlignment="1" applyProtection="1">
      <alignment horizontal="right" vertical="top" wrapText="1"/>
      <protection locked="0"/>
    </xf>
    <xf numFmtId="43" fontId="51" fillId="61" borderId="10" xfId="121" applyFont="1" applyFill="1" applyBorder="1" applyAlignment="1" applyProtection="1">
      <alignment horizontal="center" vertical="top" wrapText="1"/>
    </xf>
    <xf numFmtId="0" fontId="37" fillId="61" borderId="0" xfId="0" applyFont="1" applyFill="1" applyAlignment="1">
      <alignment vertical="top"/>
    </xf>
    <xf numFmtId="0" fontId="65" fillId="61" borderId="0" xfId="0" applyFont="1" applyFill="1" applyAlignment="1">
      <alignment vertical="top"/>
    </xf>
    <xf numFmtId="0" fontId="51" fillId="61" borderId="10" xfId="0" applyFont="1" applyFill="1" applyBorder="1" applyAlignment="1" applyProtection="1">
      <alignment vertical="top"/>
    </xf>
    <xf numFmtId="0" fontId="51" fillId="61" borderId="10" xfId="242" applyFont="1" applyFill="1" applyBorder="1" applyAlignment="1" applyProtection="1">
      <alignment horizontal="left" vertical="top"/>
    </xf>
    <xf numFmtId="0" fontId="51" fillId="61" borderId="10" xfId="246" applyFont="1" applyFill="1" applyBorder="1" applyAlignment="1" applyProtection="1">
      <alignment horizontal="left" vertical="top"/>
    </xf>
    <xf numFmtId="0" fontId="62" fillId="61" borderId="10" xfId="242" applyFont="1" applyFill="1" applyBorder="1" applyAlignment="1" applyProtection="1">
      <alignment horizontal="left" vertical="top"/>
    </xf>
    <xf numFmtId="0" fontId="62" fillId="61" borderId="10" xfId="246" applyFont="1" applyFill="1" applyBorder="1" applyAlignment="1" applyProtection="1">
      <alignment horizontal="left" vertical="top" wrapText="1"/>
    </xf>
    <xf numFmtId="0" fontId="86" fillId="61" borderId="0" xfId="0" applyFont="1" applyFill="1" applyAlignment="1">
      <alignment vertical="top"/>
    </xf>
    <xf numFmtId="0" fontId="66" fillId="61" borderId="0" xfId="0" applyFont="1" applyFill="1" applyAlignment="1">
      <alignment vertical="top"/>
    </xf>
    <xf numFmtId="0" fontId="51" fillId="61" borderId="10" xfId="0" applyFont="1" applyFill="1" applyBorder="1" applyAlignment="1" applyProtection="1">
      <alignment horizontal="left" vertical="top" wrapText="1"/>
    </xf>
    <xf numFmtId="0" fontId="37" fillId="62" borderId="0" xfId="0" applyFont="1" applyFill="1" applyAlignment="1">
      <alignment vertical="top"/>
    </xf>
    <xf numFmtId="0" fontId="51" fillId="62" borderId="10" xfId="246" applyNumberFormat="1" applyFont="1" applyFill="1" applyBorder="1" applyAlignment="1" applyProtection="1">
      <alignment horizontal="left" vertical="top" wrapText="1"/>
    </xf>
    <xf numFmtId="0" fontId="51" fillId="62" borderId="10" xfId="246" applyFont="1" applyFill="1" applyBorder="1" applyAlignment="1" applyProtection="1">
      <alignment horizontal="left" vertical="top" wrapText="1"/>
    </xf>
    <xf numFmtId="0" fontId="51" fillId="62" borderId="10" xfId="242" applyFont="1" applyFill="1" applyBorder="1" applyAlignment="1" applyProtection="1">
      <alignment horizontal="left" vertical="top"/>
    </xf>
    <xf numFmtId="0" fontId="51" fillId="62" borderId="10" xfId="246" applyFont="1" applyFill="1" applyBorder="1" applyAlignment="1" applyProtection="1">
      <alignment vertical="top" wrapText="1"/>
    </xf>
    <xf numFmtId="0" fontId="51" fillId="62" borderId="10" xfId="245" applyFont="1" applyFill="1" applyBorder="1" applyAlignment="1" applyProtection="1">
      <alignment horizontal="left" vertical="top" wrapText="1"/>
    </xf>
    <xf numFmtId="0" fontId="62" fillId="62" borderId="10" xfId="246" applyFont="1" applyFill="1" applyBorder="1" applyAlignment="1" applyProtection="1">
      <alignment horizontal="left" vertical="top" wrapText="1"/>
    </xf>
    <xf numFmtId="43" fontId="51" fillId="62" borderId="10" xfId="121" applyFont="1" applyFill="1" applyBorder="1" applyAlignment="1" applyProtection="1">
      <alignment horizontal="right" vertical="top" wrapText="1"/>
      <protection locked="0"/>
    </xf>
    <xf numFmtId="165" fontId="51" fillId="62" borderId="10" xfId="256" applyNumberFormat="1" applyFont="1" applyFill="1" applyBorder="1" applyAlignment="1" applyProtection="1">
      <alignment horizontal="right" vertical="top" wrapText="1"/>
    </xf>
    <xf numFmtId="43" fontId="51" fillId="62" borderId="10" xfId="121" applyFont="1" applyFill="1" applyBorder="1" applyAlignment="1" applyProtection="1">
      <alignment horizontal="right" vertical="top" wrapText="1"/>
    </xf>
    <xf numFmtId="43" fontId="51" fillId="62" borderId="10" xfId="121" applyFont="1" applyFill="1" applyBorder="1" applyAlignment="1" applyProtection="1">
      <alignment horizontal="center" vertical="top" wrapText="1"/>
    </xf>
    <xf numFmtId="0" fontId="69" fillId="61" borderId="10" xfId="242" applyFont="1" applyFill="1" applyBorder="1" applyAlignment="1" applyProtection="1">
      <alignment horizontal="left" vertical="top"/>
    </xf>
    <xf numFmtId="0" fontId="62" fillId="61" borderId="10" xfId="246" applyNumberFormat="1" applyFont="1" applyFill="1" applyBorder="1" applyAlignment="1" applyProtection="1">
      <alignment horizontal="left" vertical="top" wrapText="1"/>
    </xf>
    <xf numFmtId="0" fontId="62" fillId="61" borderId="10" xfId="246" applyFont="1" applyFill="1" applyBorder="1" applyAlignment="1" applyProtection="1">
      <alignment vertical="top" wrapText="1"/>
    </xf>
    <xf numFmtId="0" fontId="62" fillId="61" borderId="10" xfId="245" applyFont="1" applyFill="1" applyBorder="1" applyAlignment="1" applyProtection="1">
      <alignment horizontal="left" vertical="top" wrapText="1"/>
    </xf>
    <xf numFmtId="0" fontId="64" fillId="61" borderId="10" xfId="246" applyNumberFormat="1" applyFont="1" applyFill="1" applyBorder="1" applyAlignment="1" applyProtection="1">
      <alignment horizontal="left" vertical="top" wrapText="1"/>
    </xf>
    <xf numFmtId="43" fontId="62" fillId="61" borderId="10" xfId="121" applyFont="1" applyFill="1" applyBorder="1" applyAlignment="1" applyProtection="1">
      <alignment horizontal="right" vertical="top" wrapText="1"/>
      <protection locked="0"/>
    </xf>
    <xf numFmtId="165" fontId="62" fillId="61" borderId="10" xfId="256" applyNumberFormat="1" applyFont="1" applyFill="1" applyBorder="1" applyAlignment="1" applyProtection="1">
      <alignment horizontal="right" vertical="top" wrapText="1"/>
    </xf>
    <xf numFmtId="43" fontId="62" fillId="61" borderId="10" xfId="121" applyFont="1" applyFill="1" applyBorder="1" applyAlignment="1" applyProtection="1">
      <alignment horizontal="right" vertical="top" wrapText="1"/>
    </xf>
    <xf numFmtId="43" fontId="62" fillId="61" borderId="10" xfId="121" applyFont="1" applyFill="1" applyBorder="1" applyAlignment="1" applyProtection="1">
      <alignment horizontal="center" vertical="top" wrapText="1"/>
    </xf>
    <xf numFmtId="0" fontId="80" fillId="61" borderId="0" xfId="0" applyFont="1" applyFill="1" applyAlignment="1">
      <alignment vertical="top"/>
    </xf>
    <xf numFmtId="0" fontId="51" fillId="64" borderId="10" xfId="0" applyFont="1" applyFill="1" applyBorder="1" applyAlignment="1" applyProtection="1">
      <alignment vertical="top"/>
    </xf>
    <xf numFmtId="0" fontId="51" fillId="64" borderId="10" xfId="246" applyFont="1" applyFill="1" applyBorder="1" applyAlignment="1" applyProtection="1">
      <alignment horizontal="left" vertical="top" wrapText="1"/>
    </xf>
    <xf numFmtId="0" fontId="69" fillId="64" borderId="10" xfId="242" applyFont="1" applyFill="1" applyBorder="1" applyAlignment="1" applyProtection="1">
      <alignment horizontal="left" vertical="top"/>
    </xf>
    <xf numFmtId="0" fontId="51" fillId="64" borderId="10" xfId="246" applyFont="1" applyFill="1" applyBorder="1" applyAlignment="1" applyProtection="1">
      <alignment vertical="top" wrapText="1"/>
    </xf>
    <xf numFmtId="0" fontId="51" fillId="64" borderId="10" xfId="245" applyFont="1" applyFill="1" applyBorder="1" applyAlignment="1" applyProtection="1">
      <alignment horizontal="left" vertical="top" wrapText="1"/>
    </xf>
    <xf numFmtId="0" fontId="51" fillId="64" borderId="10" xfId="246" applyNumberFormat="1" applyFont="1" applyFill="1" applyBorder="1" applyAlignment="1" applyProtection="1">
      <alignment horizontal="left" vertical="top" wrapText="1"/>
    </xf>
    <xf numFmtId="43" fontId="51" fillId="64" borderId="10" xfId="121" applyFont="1" applyFill="1" applyBorder="1" applyAlignment="1" applyProtection="1">
      <alignment horizontal="right" vertical="top" wrapText="1"/>
      <protection locked="0"/>
    </xf>
    <xf numFmtId="165" fontId="51" fillId="64" borderId="10" xfId="256" applyNumberFormat="1" applyFont="1" applyFill="1" applyBorder="1" applyAlignment="1" applyProtection="1">
      <alignment horizontal="right" vertical="top" wrapText="1"/>
    </xf>
    <xf numFmtId="43" fontId="51" fillId="64" borderId="10" xfId="121" applyFont="1" applyFill="1" applyBorder="1" applyAlignment="1" applyProtection="1">
      <alignment horizontal="right" vertical="top" wrapText="1"/>
    </xf>
    <xf numFmtId="43" fontId="51" fillId="64" borderId="10" xfId="121" applyFont="1" applyFill="1" applyBorder="1" applyAlignment="1" applyProtection="1">
      <alignment horizontal="center" vertical="top" wrapText="1"/>
    </xf>
    <xf numFmtId="0" fontId="37" fillId="64" borderId="0" xfId="0" applyFont="1" applyFill="1" applyAlignment="1">
      <alignment vertical="top"/>
    </xf>
    <xf numFmtId="0" fontId="65" fillId="64" borderId="0" xfId="0" applyFont="1" applyFill="1" applyAlignment="1">
      <alignment vertical="top"/>
    </xf>
    <xf numFmtId="0" fontId="51" fillId="65" borderId="10" xfId="0" applyFont="1" applyFill="1" applyBorder="1" applyAlignment="1" applyProtection="1">
      <alignment vertical="top"/>
    </xf>
    <xf numFmtId="0" fontId="51" fillId="65" borderId="10" xfId="246" applyFont="1" applyFill="1" applyBorder="1" applyAlignment="1" applyProtection="1">
      <alignment horizontal="left" vertical="top" wrapText="1"/>
    </xf>
    <xf numFmtId="0" fontId="69" fillId="65" borderId="10" xfId="242" applyFont="1" applyFill="1" applyBorder="1" applyAlignment="1" applyProtection="1">
      <alignment horizontal="left" vertical="top"/>
    </xf>
    <xf numFmtId="0" fontId="51" fillId="65" borderId="10" xfId="246" applyFont="1" applyFill="1" applyBorder="1" applyAlignment="1" applyProtection="1">
      <alignment vertical="top" wrapText="1"/>
    </xf>
    <xf numFmtId="0" fontId="51" fillId="65" borderId="10" xfId="245" applyFont="1" applyFill="1" applyBorder="1" applyAlignment="1" applyProtection="1">
      <alignment horizontal="left" vertical="top" wrapText="1"/>
    </xf>
    <xf numFmtId="0" fontId="51" fillId="65" borderId="10" xfId="246" applyNumberFormat="1" applyFont="1" applyFill="1" applyBorder="1" applyAlignment="1" applyProtection="1">
      <alignment horizontal="left" vertical="top" wrapText="1"/>
    </xf>
    <xf numFmtId="43" fontId="51" fillId="65" borderId="10" xfId="121" applyFont="1" applyFill="1" applyBorder="1" applyAlignment="1" applyProtection="1">
      <alignment horizontal="right" vertical="top" wrapText="1"/>
      <protection locked="0"/>
    </xf>
    <xf numFmtId="165" fontId="51" fillId="65" borderId="10" xfId="256" applyNumberFormat="1" applyFont="1" applyFill="1" applyBorder="1" applyAlignment="1" applyProtection="1">
      <alignment horizontal="right" vertical="top" wrapText="1"/>
    </xf>
    <xf numFmtId="43" fontId="51" fillId="65" borderId="10" xfId="121" applyFont="1" applyFill="1" applyBorder="1" applyAlignment="1" applyProtection="1">
      <alignment horizontal="right" vertical="top" wrapText="1"/>
    </xf>
    <xf numFmtId="43" fontId="51" fillId="65" borderId="10" xfId="121" applyFont="1" applyFill="1" applyBorder="1" applyAlignment="1" applyProtection="1">
      <alignment horizontal="center" vertical="top" wrapText="1"/>
    </xf>
    <xf numFmtId="0" fontId="37" fillId="65" borderId="0" xfId="0" applyFont="1" applyFill="1" applyAlignment="1">
      <alignment vertical="top"/>
    </xf>
    <xf numFmtId="0" fontId="65" fillId="65" borderId="0" xfId="0" applyFont="1" applyFill="1" applyAlignment="1">
      <alignment vertical="top"/>
    </xf>
    <xf numFmtId="0" fontId="0" fillId="0" borderId="0" xfId="0" applyFill="1"/>
    <xf numFmtId="0" fontId="62" fillId="0" borderId="24" xfId="246" applyFont="1" applyFill="1" applyBorder="1" applyAlignment="1" applyProtection="1">
      <alignment horizontal="left" vertical="top" wrapText="1"/>
    </xf>
    <xf numFmtId="0" fontId="0" fillId="0" borderId="10" xfId="0" applyFill="1" applyBorder="1"/>
    <xf numFmtId="0" fontId="68" fillId="0" borderId="10" xfId="0" applyFont="1" applyBorder="1"/>
    <xf numFmtId="0" fontId="68" fillId="0" borderId="25" xfId="0" applyFont="1" applyFill="1" applyBorder="1"/>
    <xf numFmtId="0" fontId="68" fillId="0" borderId="0" xfId="0" applyFont="1"/>
    <xf numFmtId="0" fontId="32" fillId="0" borderId="0" xfId="187" applyFont="1" applyFill="1" applyBorder="1"/>
    <xf numFmtId="0" fontId="49" fillId="0" borderId="0" xfId="187" applyFont="1" applyFill="1" applyBorder="1"/>
    <xf numFmtId="0" fontId="32" fillId="0" borderId="0" xfId="0" applyFont="1" applyAlignment="1" applyProtection="1">
      <alignment horizontal="left" vertical="top"/>
    </xf>
    <xf numFmtId="0" fontId="71" fillId="0" borderId="0" xfId="0" applyFont="1" applyAlignment="1">
      <alignment horizontal="center" vertical="center"/>
    </xf>
    <xf numFmtId="0" fontId="71" fillId="0" borderId="10" xfId="0" applyFont="1" applyFill="1" applyBorder="1" applyAlignment="1" applyProtection="1">
      <alignment vertical="top"/>
    </xf>
    <xf numFmtId="0" fontId="71" fillId="0" borderId="10" xfId="242" applyFont="1" applyFill="1" applyBorder="1" applyAlignment="1" applyProtection="1">
      <alignment horizontal="left" vertical="top"/>
    </xf>
    <xf numFmtId="0" fontId="71" fillId="0" borderId="10" xfId="246" applyFont="1" applyFill="1" applyBorder="1" applyAlignment="1" applyProtection="1">
      <alignment vertical="top" wrapText="1"/>
    </xf>
    <xf numFmtId="0" fontId="71" fillId="0" borderId="10" xfId="246" applyFont="1" applyFill="1" applyBorder="1" applyAlignment="1" applyProtection="1">
      <alignment horizontal="left" vertical="top"/>
    </xf>
    <xf numFmtId="0" fontId="71" fillId="0" borderId="10" xfId="245" applyFont="1" applyFill="1" applyBorder="1" applyAlignment="1" applyProtection="1">
      <alignment horizontal="left" vertical="top" wrapText="1"/>
    </xf>
    <xf numFmtId="0" fontId="71" fillId="0" borderId="10" xfId="246" applyFont="1" applyFill="1" applyBorder="1" applyAlignment="1" applyProtection="1">
      <alignment horizontal="left" vertical="top" wrapText="1"/>
    </xf>
    <xf numFmtId="0" fontId="71" fillId="0" borderId="10" xfId="242" applyNumberFormat="1" applyFont="1" applyFill="1" applyBorder="1" applyAlignment="1" applyProtection="1">
      <alignment horizontal="left" vertical="top"/>
    </xf>
    <xf numFmtId="43" fontId="71" fillId="0" borderId="10" xfId="121" applyFont="1" applyFill="1" applyBorder="1" applyAlignment="1" applyProtection="1">
      <alignment horizontal="right" vertical="top" wrapText="1"/>
      <protection locked="0"/>
    </xf>
    <xf numFmtId="165" fontId="71" fillId="0" borderId="10" xfId="256" applyNumberFormat="1" applyFont="1" applyFill="1" applyBorder="1" applyAlignment="1" applyProtection="1">
      <alignment horizontal="right" vertical="top" wrapText="1"/>
    </xf>
    <xf numFmtId="43" fontId="71" fillId="0" borderId="10" xfId="121" applyFont="1" applyFill="1" applyBorder="1" applyAlignment="1" applyProtection="1">
      <alignment horizontal="right" vertical="top" wrapText="1"/>
    </xf>
    <xf numFmtId="43" fontId="71" fillId="0" borderId="10" xfId="121" applyFont="1" applyFill="1" applyBorder="1" applyAlignment="1" applyProtection="1">
      <alignment horizontal="center" vertical="top" wrapText="1"/>
    </xf>
    <xf numFmtId="0" fontId="71" fillId="0" borderId="0" xfId="0" applyFont="1" applyFill="1" applyAlignment="1">
      <alignment vertical="top"/>
    </xf>
    <xf numFmtId="0" fontId="71" fillId="0" borderId="10" xfId="246" applyNumberFormat="1" applyFont="1" applyFill="1" applyBorder="1" applyAlignment="1" applyProtection="1">
      <alignment horizontal="left" vertical="top" wrapText="1"/>
    </xf>
    <xf numFmtId="0" fontId="71" fillId="0" borderId="10" xfId="0" applyFont="1" applyFill="1" applyBorder="1" applyAlignment="1" applyProtection="1">
      <alignment horizontal="left" vertical="top"/>
    </xf>
    <xf numFmtId="0" fontId="89" fillId="0" borderId="0" xfId="0" applyFont="1" applyFill="1" applyAlignment="1">
      <alignment vertical="top"/>
    </xf>
    <xf numFmtId="0" fontId="71" fillId="0" borderId="10" xfId="212" applyNumberFormat="1" applyFont="1" applyFill="1" applyBorder="1" applyAlignment="1" applyProtection="1">
      <alignment horizontal="left" vertical="top"/>
    </xf>
    <xf numFmtId="0" fontId="71" fillId="0" borderId="10" xfId="246" applyFont="1" applyFill="1" applyBorder="1" applyAlignment="1" applyProtection="1">
      <alignment vertical="top"/>
    </xf>
    <xf numFmtId="0" fontId="71" fillId="0" borderId="10" xfId="0" applyFont="1" applyFill="1" applyBorder="1" applyAlignment="1" applyProtection="1">
      <alignment horizontal="left" vertical="top" wrapText="1"/>
    </xf>
    <xf numFmtId="0" fontId="89" fillId="0" borderId="10" xfId="246" applyFont="1" applyFill="1" applyBorder="1" applyAlignment="1" applyProtection="1">
      <alignment horizontal="left" vertical="top" wrapText="1"/>
    </xf>
    <xf numFmtId="0" fontId="32" fillId="0" borderId="0" xfId="0" applyFont="1" applyBorder="1" applyAlignment="1" applyProtection="1">
      <alignment horizontal="left" vertical="top"/>
    </xf>
    <xf numFmtId="0" fontId="32" fillId="0" borderId="0" xfId="0" applyFont="1" applyBorder="1" applyAlignment="1">
      <alignment horizontal="center" vertical="top"/>
    </xf>
    <xf numFmtId="0" fontId="32" fillId="0" borderId="0" xfId="0" applyFont="1" applyBorder="1" applyAlignment="1">
      <alignment vertical="top"/>
    </xf>
    <xf numFmtId="0" fontId="71" fillId="0" borderId="0" xfId="246" applyNumberFormat="1" applyFont="1" applyFill="1" applyBorder="1" applyAlignment="1" applyProtection="1">
      <alignment horizontal="left" vertical="top" wrapText="1"/>
    </xf>
    <xf numFmtId="0" fontId="71" fillId="0" borderId="0" xfId="246" applyFont="1" applyFill="1" applyBorder="1" applyAlignment="1" applyProtection="1">
      <alignment horizontal="left" vertical="top" wrapText="1"/>
    </xf>
    <xf numFmtId="0" fontId="71" fillId="0" borderId="0" xfId="0" applyFont="1" applyFill="1" applyBorder="1" applyAlignment="1" applyProtection="1">
      <alignment vertical="top"/>
    </xf>
    <xf numFmtId="0" fontId="71" fillId="0" borderId="0" xfId="0" applyFont="1" applyFill="1" applyBorder="1" applyAlignment="1" applyProtection="1">
      <alignment horizontal="left" vertical="top"/>
    </xf>
    <xf numFmtId="0" fontId="32" fillId="0" borderId="10" xfId="0" applyFont="1" applyBorder="1" applyAlignment="1" applyProtection="1">
      <alignment horizontal="left" vertical="top"/>
    </xf>
    <xf numFmtId="0" fontId="32" fillId="0" borderId="0" xfId="187" applyFont="1"/>
    <xf numFmtId="166" fontId="32" fillId="0" borderId="0" xfId="187" applyNumberFormat="1" applyFont="1" applyBorder="1"/>
    <xf numFmtId="166" fontId="32" fillId="0" borderId="0" xfId="278" applyNumberFormat="1" applyFont="1" applyBorder="1"/>
    <xf numFmtId="0" fontId="49" fillId="0" borderId="0" xfId="187" applyFont="1"/>
    <xf numFmtId="166" fontId="32" fillId="0" borderId="10" xfId="278" applyNumberFormat="1" applyFont="1" applyBorder="1" applyAlignment="1">
      <alignment vertical="top"/>
    </xf>
    <xf numFmtId="166" fontId="71" fillId="0" borderId="10" xfId="278" applyNumberFormat="1" applyFont="1" applyFill="1" applyBorder="1" applyAlignment="1">
      <alignment vertical="top"/>
    </xf>
    <xf numFmtId="166" fontId="32" fillId="0" borderId="0" xfId="278" applyNumberFormat="1" applyFont="1" applyBorder="1" applyAlignment="1">
      <alignment vertical="top"/>
    </xf>
    <xf numFmtId="166" fontId="32" fillId="0" borderId="0" xfId="278" applyNumberFormat="1" applyFont="1" applyAlignment="1">
      <alignment vertical="top"/>
    </xf>
    <xf numFmtId="44" fontId="71" fillId="0" borderId="10" xfId="278" applyNumberFormat="1" applyFont="1" applyFill="1" applyBorder="1" applyAlignment="1">
      <alignment vertical="top"/>
    </xf>
    <xf numFmtId="166" fontId="90" fillId="63" borderId="10" xfId="278" applyNumberFormat="1" applyFont="1" applyFill="1" applyBorder="1" applyAlignment="1">
      <alignment horizontal="center" vertical="center" wrapText="1"/>
    </xf>
    <xf numFmtId="2" fontId="32" fillId="0" borderId="10" xfId="0" applyNumberFormat="1" applyFont="1" applyBorder="1" applyAlignment="1" applyProtection="1">
      <alignment horizontal="left" vertical="top"/>
    </xf>
    <xf numFmtId="2" fontId="71" fillId="0" borderId="10" xfId="0" applyNumberFormat="1" applyFont="1" applyFill="1" applyBorder="1" applyAlignment="1" applyProtection="1">
      <alignment vertical="top"/>
    </xf>
    <xf numFmtId="2" fontId="71" fillId="0" borderId="10" xfId="246" applyNumberFormat="1" applyFont="1" applyFill="1" applyBorder="1" applyAlignment="1" applyProtection="1">
      <alignment horizontal="left" vertical="top" wrapText="1"/>
    </xf>
    <xf numFmtId="2" fontId="32" fillId="0" borderId="0" xfId="0" applyNumberFormat="1" applyFont="1" applyAlignment="1" applyProtection="1">
      <alignment horizontal="left" vertical="top"/>
    </xf>
    <xf numFmtId="2" fontId="32" fillId="0" borderId="0" xfId="0" applyNumberFormat="1" applyFont="1" applyBorder="1" applyAlignment="1" applyProtection="1">
      <alignment horizontal="left" vertical="top"/>
    </xf>
    <xf numFmtId="166" fontId="50" fillId="54" borderId="10" xfId="278" applyNumberFormat="1" applyFont="1" applyFill="1" applyBorder="1" applyAlignment="1">
      <alignment vertical="top"/>
    </xf>
    <xf numFmtId="2" fontId="71" fillId="19" borderId="10" xfId="246" applyNumberFormat="1" applyFont="1" applyFill="1" applyBorder="1" applyAlignment="1" applyProtection="1">
      <alignment horizontal="center" vertical="center" wrapText="1"/>
    </xf>
    <xf numFmtId="0" fontId="71" fillId="19" borderId="10" xfId="246" applyFont="1" applyFill="1" applyBorder="1" applyAlignment="1" applyProtection="1">
      <alignment horizontal="center" vertical="center" wrapText="1"/>
    </xf>
    <xf numFmtId="0" fontId="71" fillId="57" borderId="10" xfId="246" applyFont="1" applyFill="1" applyBorder="1" applyAlignment="1" applyProtection="1">
      <alignment horizontal="center" vertical="center" wrapText="1"/>
    </xf>
    <xf numFmtId="0" fontId="71" fillId="58" borderId="10" xfId="196" applyFont="1" applyFill="1" applyBorder="1" applyAlignment="1" applyProtection="1">
      <alignment horizontal="center" vertical="center" wrapText="1"/>
    </xf>
    <xf numFmtId="164" fontId="71" fillId="51" borderId="10" xfId="246" applyNumberFormat="1" applyFont="1" applyFill="1" applyBorder="1" applyAlignment="1" applyProtection="1">
      <alignment horizontal="center" vertical="center" wrapText="1"/>
    </xf>
    <xf numFmtId="164" fontId="71" fillId="52" borderId="10" xfId="246" applyNumberFormat="1" applyFont="1" applyFill="1" applyBorder="1" applyAlignment="1" applyProtection="1">
      <alignment horizontal="center" vertical="center" wrapText="1"/>
    </xf>
    <xf numFmtId="166" fontId="71" fillId="59" borderId="10" xfId="278" applyNumberFormat="1" applyFont="1" applyFill="1" applyBorder="1" applyAlignment="1" applyProtection="1">
      <alignment horizontal="center" vertical="center" wrapText="1"/>
    </xf>
    <xf numFmtId="166" fontId="49" fillId="0" borderId="0" xfId="278" applyNumberFormat="1" applyFont="1"/>
    <xf numFmtId="44" fontId="32" fillId="0" borderId="0" xfId="187" applyNumberFormat="1" applyFont="1" applyBorder="1"/>
    <xf numFmtId="2" fontId="52" fillId="54" borderId="10" xfId="0" applyNumberFormat="1" applyFont="1" applyFill="1" applyBorder="1" applyAlignment="1" applyProtection="1">
      <alignment vertical="top"/>
    </xf>
    <xf numFmtId="0" fontId="52" fillId="54" borderId="10" xfId="0" applyFont="1" applyFill="1" applyBorder="1" applyAlignment="1" applyProtection="1">
      <alignment horizontal="left" vertical="top"/>
    </xf>
    <xf numFmtId="0" fontId="52" fillId="54" borderId="10" xfId="0" applyFont="1" applyFill="1" applyBorder="1" applyAlignment="1" applyProtection="1">
      <alignment vertical="top"/>
    </xf>
    <xf numFmtId="43" fontId="52" fillId="54" borderId="10" xfId="121" applyFont="1" applyFill="1" applyBorder="1" applyAlignment="1" applyProtection="1">
      <alignment horizontal="right" vertical="top" wrapText="1"/>
      <protection locked="0"/>
    </xf>
    <xf numFmtId="165" fontId="52" fillId="54" borderId="10" xfId="256" applyNumberFormat="1" applyFont="1" applyFill="1" applyBorder="1" applyAlignment="1" applyProtection="1">
      <alignment horizontal="right" vertical="top" wrapText="1"/>
    </xf>
    <xf numFmtId="43" fontId="52" fillId="54" borderId="10" xfId="121" applyFont="1" applyFill="1" applyBorder="1" applyAlignment="1" applyProtection="1">
      <alignment horizontal="right" vertical="top" wrapText="1"/>
    </xf>
    <xf numFmtId="43" fontId="52" fillId="54" borderId="10" xfId="121" applyFont="1" applyFill="1" applyBorder="1" applyAlignment="1" applyProtection="1">
      <alignment horizontal="center" vertical="top" wrapText="1"/>
    </xf>
    <xf numFmtId="166" fontId="52" fillId="54" borderId="10" xfId="278" applyNumberFormat="1" applyFont="1" applyFill="1" applyBorder="1" applyAlignment="1">
      <alignment vertical="top"/>
    </xf>
    <xf numFmtId="44" fontId="52" fillId="54" borderId="10" xfId="278" applyNumberFormat="1" applyFont="1" applyFill="1" applyBorder="1" applyAlignment="1">
      <alignment vertical="top"/>
    </xf>
    <xf numFmtId="43" fontId="32" fillId="0" borderId="0" xfId="121" applyNumberFormat="1" applyFont="1" applyBorder="1" applyAlignment="1">
      <alignment vertical="top"/>
    </xf>
    <xf numFmtId="43" fontId="32" fillId="0" borderId="0" xfId="121" applyNumberFormat="1" applyFont="1" applyAlignment="1">
      <alignment vertical="top"/>
    </xf>
    <xf numFmtId="167" fontId="71" fillId="0" borderId="10" xfId="121" applyNumberFormat="1" applyFont="1" applyFill="1" applyBorder="1" applyAlignment="1">
      <alignment vertical="top"/>
    </xf>
    <xf numFmtId="43" fontId="71" fillId="0" borderId="10" xfId="121" applyNumberFormat="1" applyFont="1" applyFill="1" applyBorder="1" applyAlignment="1">
      <alignment vertical="top"/>
    </xf>
    <xf numFmtId="167" fontId="52" fillId="54" borderId="10" xfId="121" applyNumberFormat="1" applyFont="1" applyFill="1" applyBorder="1" applyAlignment="1">
      <alignment vertical="top"/>
    </xf>
    <xf numFmtId="0" fontId="50" fillId="54" borderId="10" xfId="246" applyFont="1" applyFill="1" applyBorder="1" applyAlignment="1" applyProtection="1">
      <alignment horizontal="left" vertical="top" wrapText="1"/>
    </xf>
    <xf numFmtId="43" fontId="50" fillId="54" borderId="10" xfId="121" applyFont="1" applyFill="1" applyBorder="1" applyAlignment="1" applyProtection="1">
      <alignment horizontal="right" vertical="top" wrapText="1"/>
      <protection locked="0"/>
    </xf>
    <xf numFmtId="165" fontId="50" fillId="54" borderId="10" xfId="256" applyNumberFormat="1" applyFont="1" applyFill="1" applyBorder="1" applyAlignment="1" applyProtection="1">
      <alignment horizontal="right" vertical="top" wrapText="1"/>
    </xf>
    <xf numFmtId="43" fontId="50" fillId="54" borderId="10" xfId="121" applyFont="1" applyFill="1" applyBorder="1" applyAlignment="1" applyProtection="1">
      <alignment horizontal="right" vertical="top" wrapText="1"/>
    </xf>
    <xf numFmtId="0" fontId="32" fillId="0" borderId="10" xfId="0" applyFont="1" applyBorder="1" applyAlignment="1">
      <alignment horizontal="center" vertical="top" wrapText="1"/>
    </xf>
    <xf numFmtId="0" fontId="32" fillId="54" borderId="10" xfId="0" applyFont="1" applyFill="1" applyBorder="1" applyAlignment="1">
      <alignment horizontal="center" vertical="top" wrapText="1"/>
    </xf>
    <xf numFmtId="166" fontId="32" fillId="0" borderId="26" xfId="278" applyNumberFormat="1" applyFont="1" applyBorder="1"/>
    <xf numFmtId="43" fontId="32" fillId="0" borderId="0" xfId="0" applyNumberFormat="1" applyFont="1" applyAlignment="1">
      <alignment horizontal="center" vertical="top"/>
    </xf>
    <xf numFmtId="0" fontId="32" fillId="0" borderId="0" xfId="0" applyFont="1" applyAlignment="1">
      <alignment horizontal="right" vertical="top"/>
    </xf>
    <xf numFmtId="0" fontId="71" fillId="66" borderId="10" xfId="246" applyFont="1" applyFill="1" applyBorder="1" applyAlignment="1" applyProtection="1">
      <alignment horizontal="left" vertical="top" wrapText="1"/>
    </xf>
    <xf numFmtId="166" fontId="32" fillId="0" borderId="26" xfId="187" applyNumberFormat="1" applyFont="1" applyBorder="1"/>
    <xf numFmtId="0" fontId="32" fillId="0" borderId="0" xfId="187" applyFont="1" applyBorder="1"/>
    <xf numFmtId="2" fontId="32" fillId="0" borderId="0" xfId="187" applyNumberFormat="1" applyFont="1" applyBorder="1"/>
    <xf numFmtId="0" fontId="49" fillId="0" borderId="0" xfId="187" applyFont="1" applyBorder="1"/>
    <xf numFmtId="44" fontId="49" fillId="0" borderId="0" xfId="278" applyFont="1" applyBorder="1"/>
    <xf numFmtId="44" fontId="49" fillId="0" borderId="0" xfId="187" applyNumberFormat="1" applyFont="1" applyBorder="1"/>
    <xf numFmtId="43" fontId="32" fillId="0" borderId="26" xfId="121" applyNumberFormat="1" applyFont="1" applyBorder="1"/>
    <xf numFmtId="43" fontId="32" fillId="0" borderId="0" xfId="121" applyFont="1"/>
    <xf numFmtId="0" fontId="32" fillId="0" borderId="0" xfId="187" applyFont="1" applyFill="1"/>
    <xf numFmtId="166" fontId="32" fillId="0" borderId="0" xfId="187" applyNumberFormat="1" applyFont="1" applyFill="1" applyBorder="1"/>
    <xf numFmtId="43" fontId="32" fillId="0" borderId="0" xfId="187" applyNumberFormat="1" applyFont="1" applyFill="1"/>
    <xf numFmtId="166" fontId="49" fillId="0" borderId="0" xfId="187" applyNumberFormat="1" applyFont="1" applyBorder="1"/>
    <xf numFmtId="166" fontId="49" fillId="0" borderId="0" xfId="278" applyNumberFormat="1" applyFont="1" applyBorder="1"/>
    <xf numFmtId="0" fontId="32" fillId="0" borderId="0" xfId="187" applyFont="1" applyAlignment="1">
      <alignment wrapText="1"/>
    </xf>
    <xf numFmtId="167" fontId="7" fillId="0" borderId="10" xfId="121" quotePrefix="1" applyNumberFormat="1" applyFont="1" applyFill="1" applyBorder="1" applyAlignment="1" applyProtection="1">
      <alignment horizontal="center" vertical="center" wrapText="1"/>
    </xf>
    <xf numFmtId="167" fontId="32" fillId="0" borderId="0" xfId="121" applyNumberFormat="1" applyFont="1" applyFill="1" applyBorder="1" applyAlignment="1">
      <alignment vertical="top"/>
    </xf>
    <xf numFmtId="167" fontId="32" fillId="0" borderId="0" xfId="121" applyNumberFormat="1" applyFont="1" applyFill="1" applyAlignment="1">
      <alignment vertical="top"/>
    </xf>
    <xf numFmtId="0" fontId="32" fillId="0" borderId="23" xfId="0" applyFont="1" applyBorder="1" applyAlignment="1">
      <alignment horizontal="center" vertical="top"/>
    </xf>
    <xf numFmtId="166" fontId="32" fillId="0" borderId="23" xfId="278" applyNumberFormat="1" applyFont="1" applyBorder="1" applyAlignment="1">
      <alignment vertical="top"/>
    </xf>
    <xf numFmtId="167" fontId="32" fillId="0" borderId="23" xfId="121" applyNumberFormat="1" applyFont="1" applyFill="1" applyBorder="1" applyAlignment="1">
      <alignment vertical="top"/>
    </xf>
    <xf numFmtId="167" fontId="52" fillId="0" borderId="10" xfId="121" applyNumberFormat="1" applyFont="1" applyFill="1" applyBorder="1" applyAlignment="1">
      <alignment vertical="top"/>
    </xf>
    <xf numFmtId="167" fontId="90" fillId="0" borderId="10" xfId="121" applyNumberFormat="1" applyFont="1" applyFill="1" applyBorder="1" applyAlignment="1">
      <alignment horizontal="center" vertical="center" wrapText="1"/>
    </xf>
    <xf numFmtId="166" fontId="71" fillId="0" borderId="10" xfId="0" applyNumberFormat="1" applyFont="1" applyFill="1" applyBorder="1" applyAlignment="1">
      <alignment vertical="top"/>
    </xf>
    <xf numFmtId="43" fontId="90" fillId="68" borderId="10" xfId="121" applyNumberFormat="1" applyFont="1" applyFill="1" applyBorder="1" applyAlignment="1">
      <alignment horizontal="center" vertical="center" wrapText="1"/>
    </xf>
    <xf numFmtId="166" fontId="32" fillId="54" borderId="23" xfId="278" applyNumberFormat="1" applyFont="1" applyFill="1" applyBorder="1" applyAlignment="1">
      <alignment vertical="top"/>
    </xf>
    <xf numFmtId="43" fontId="32" fillId="0" borderId="23" xfId="121" applyNumberFormat="1" applyFont="1" applyFill="1" applyBorder="1" applyAlignment="1">
      <alignment vertical="top"/>
    </xf>
    <xf numFmtId="0" fontId="32" fillId="0" borderId="0" xfId="0" applyFont="1" applyFill="1" applyAlignment="1">
      <alignment vertical="top"/>
    </xf>
    <xf numFmtId="166" fontId="32" fillId="60" borderId="23" xfId="278" applyNumberFormat="1" applyFont="1" applyFill="1" applyBorder="1" applyAlignment="1">
      <alignment vertical="top"/>
    </xf>
    <xf numFmtId="44" fontId="90" fillId="63" borderId="10" xfId="278" applyFont="1" applyFill="1" applyBorder="1" applyAlignment="1">
      <alignment horizontal="center" vertical="center" wrapText="1"/>
    </xf>
    <xf numFmtId="0" fontId="91" fillId="55" borderId="0" xfId="244" applyFont="1" applyFill="1" applyBorder="1" applyAlignment="1"/>
    <xf numFmtId="0" fontId="92" fillId="55" borderId="0" xfId="244" applyFont="1" applyFill="1"/>
    <xf numFmtId="0" fontId="92" fillId="55" borderId="0" xfId="244" applyFont="1" applyFill="1" applyBorder="1" applyAlignment="1"/>
    <xf numFmtId="0" fontId="36" fillId="55" borderId="0" xfId="244" applyFont="1" applyFill="1" applyBorder="1" applyAlignment="1">
      <alignment horizontal="center" vertical="center"/>
    </xf>
    <xf numFmtId="0" fontId="49" fillId="55" borderId="0" xfId="0" applyFont="1" applyFill="1" applyBorder="1"/>
    <xf numFmtId="0" fontId="49" fillId="55" borderId="0" xfId="0" applyFont="1" applyFill="1"/>
    <xf numFmtId="0" fontId="36" fillId="69" borderId="28" xfId="195" applyFont="1" applyFill="1" applyBorder="1" applyAlignment="1">
      <alignment horizontal="center" vertical="center" wrapText="1"/>
    </xf>
    <xf numFmtId="0" fontId="93" fillId="55" borderId="29" xfId="0" applyFont="1" applyFill="1" applyBorder="1" applyAlignment="1">
      <alignment horizontal="left"/>
    </xf>
    <xf numFmtId="43" fontId="51" fillId="55" borderId="29" xfId="121" applyFont="1" applyFill="1" applyBorder="1" applyAlignment="1">
      <alignment vertical="center"/>
    </xf>
    <xf numFmtId="166" fontId="51" fillId="55" borderId="29" xfId="148" applyNumberFormat="1" applyFont="1" applyFill="1" applyBorder="1" applyAlignment="1">
      <alignment vertical="center"/>
    </xf>
    <xf numFmtId="166" fontId="51" fillId="55" borderId="29" xfId="278" applyNumberFormat="1" applyFont="1" applyFill="1" applyBorder="1" applyAlignment="1">
      <alignment vertical="center"/>
    </xf>
    <xf numFmtId="165" fontId="51" fillId="55" borderId="29" xfId="256" applyNumberFormat="1" applyFont="1" applyFill="1" applyBorder="1" applyAlignment="1">
      <alignment vertical="center"/>
    </xf>
    <xf numFmtId="165" fontId="51" fillId="55" borderId="0" xfId="256" applyNumberFormat="1" applyFont="1" applyFill="1" applyBorder="1" applyAlignment="1">
      <alignment vertical="center"/>
    </xf>
    <xf numFmtId="167" fontId="94" fillId="55" borderId="29" xfId="121" applyNumberFormat="1" applyFont="1" applyFill="1" applyBorder="1" applyAlignment="1">
      <alignment vertical="center"/>
    </xf>
    <xf numFmtId="43" fontId="94" fillId="55" borderId="29" xfId="121" applyFont="1" applyFill="1" applyBorder="1" applyAlignment="1">
      <alignment vertical="center"/>
    </xf>
    <xf numFmtId="167" fontId="93" fillId="55" borderId="0" xfId="0" applyNumberFormat="1" applyFont="1" applyFill="1" applyBorder="1"/>
    <xf numFmtId="0" fontId="93" fillId="55" borderId="0" xfId="0" applyFont="1" applyFill="1"/>
    <xf numFmtId="167" fontId="93" fillId="55" borderId="0" xfId="0" applyNumberFormat="1" applyFont="1" applyFill="1"/>
    <xf numFmtId="0" fontId="93" fillId="70" borderId="29" xfId="0" applyFont="1" applyFill="1" applyBorder="1" applyAlignment="1">
      <alignment horizontal="left"/>
    </xf>
    <xf numFmtId="43" fontId="51" fillId="70" borderId="29" xfId="121" applyFont="1" applyFill="1" applyBorder="1" applyAlignment="1">
      <alignment vertical="center"/>
    </xf>
    <xf numFmtId="166" fontId="51" fillId="70" borderId="29" xfId="148" applyNumberFormat="1" applyFont="1" applyFill="1" applyBorder="1" applyAlignment="1">
      <alignment vertical="center"/>
    </xf>
    <xf numFmtId="166" fontId="51" fillId="70" borderId="29" xfId="278" applyNumberFormat="1" applyFont="1" applyFill="1" applyBorder="1" applyAlignment="1">
      <alignment vertical="center"/>
    </xf>
    <xf numFmtId="165" fontId="51" fillId="70" borderId="29" xfId="256" applyNumberFormat="1" applyFont="1" applyFill="1" applyBorder="1" applyAlignment="1">
      <alignment vertical="center"/>
    </xf>
    <xf numFmtId="167" fontId="94" fillId="70" borderId="29" xfId="121" applyNumberFormat="1" applyFont="1" applyFill="1" applyBorder="1" applyAlignment="1">
      <alignment vertical="center"/>
    </xf>
    <xf numFmtId="43" fontId="94" fillId="70" borderId="29" xfId="121" applyFont="1" applyFill="1" applyBorder="1" applyAlignment="1">
      <alignment vertical="center"/>
    </xf>
    <xf numFmtId="0" fontId="93" fillId="55" borderId="0" xfId="0" applyFont="1" applyFill="1" applyBorder="1"/>
    <xf numFmtId="0" fontId="33" fillId="69" borderId="29" xfId="0" applyFont="1" applyFill="1" applyBorder="1" applyAlignment="1">
      <alignment horizontal="right"/>
    </xf>
    <xf numFmtId="43" fontId="33" fillId="69" borderId="29" xfId="121" applyFont="1" applyFill="1" applyBorder="1" applyAlignment="1">
      <alignment horizontal="right"/>
    </xf>
    <xf numFmtId="166" fontId="33" fillId="69" borderId="29" xfId="148" applyNumberFormat="1" applyFont="1" applyFill="1" applyBorder="1"/>
    <xf numFmtId="165" fontId="33" fillId="69" borderId="29" xfId="256" applyNumberFormat="1" applyFont="1" applyFill="1" applyBorder="1"/>
    <xf numFmtId="165" fontId="52" fillId="55" borderId="0" xfId="256" applyNumberFormat="1" applyFont="1" applyFill="1" applyBorder="1"/>
    <xf numFmtId="167" fontId="33" fillId="69" borderId="29" xfId="121" applyNumberFormat="1" applyFont="1" applyFill="1" applyBorder="1" applyAlignment="1">
      <alignment horizontal="right"/>
    </xf>
    <xf numFmtId="0" fontId="32" fillId="55" borderId="0" xfId="0" applyFont="1" applyFill="1" applyBorder="1"/>
    <xf numFmtId="0" fontId="32" fillId="55" borderId="0" xfId="0" applyFont="1" applyFill="1"/>
    <xf numFmtId="0" fontId="36" fillId="69" borderId="29" xfId="244" applyFont="1" applyFill="1" applyBorder="1" applyAlignment="1">
      <alignment horizontal="center" vertical="center" wrapText="1"/>
    </xf>
    <xf numFmtId="0" fontId="36" fillId="69" borderId="29" xfId="0" applyFont="1" applyFill="1" applyBorder="1" applyAlignment="1">
      <alignment horizontal="center" vertical="center" wrapText="1"/>
    </xf>
    <xf numFmtId="0" fontId="36" fillId="55" borderId="0" xfId="0" applyFont="1" applyFill="1" applyBorder="1" applyAlignment="1">
      <alignment horizontal="center" vertical="center" wrapText="1"/>
    </xf>
    <xf numFmtId="0" fontId="36" fillId="69" borderId="30" xfId="244" applyFont="1" applyFill="1" applyBorder="1" applyAlignment="1">
      <alignment horizontal="center" vertical="center" wrapText="1"/>
    </xf>
    <xf numFmtId="0" fontId="49" fillId="55" borderId="0" xfId="0" applyFont="1" applyFill="1" applyBorder="1" applyAlignment="1">
      <alignment vertical="center"/>
    </xf>
    <xf numFmtId="0" fontId="49" fillId="55" borderId="0" xfId="0" applyFont="1" applyFill="1" applyAlignment="1">
      <alignment vertical="center"/>
    </xf>
    <xf numFmtId="0" fontId="36" fillId="0" borderId="0" xfId="244" applyFont="1" applyFill="1" applyBorder="1" applyAlignment="1">
      <alignment horizontal="center" vertical="center"/>
    </xf>
    <xf numFmtId="165" fontId="51" fillId="0" borderId="0" xfId="256" applyNumberFormat="1" applyFont="1" applyFill="1" applyBorder="1" applyAlignment="1">
      <alignment vertical="center"/>
    </xf>
    <xf numFmtId="165" fontId="33" fillId="0" borderId="0" xfId="256" applyNumberFormat="1" applyFont="1" applyFill="1" applyBorder="1"/>
    <xf numFmtId="167" fontId="32" fillId="54" borderId="23" xfId="121" applyNumberFormat="1" applyFont="1" applyFill="1" applyBorder="1" applyAlignment="1">
      <alignment vertical="top"/>
    </xf>
    <xf numFmtId="166" fontId="49" fillId="54" borderId="23" xfId="278" applyNumberFormat="1" applyFont="1" applyFill="1" applyBorder="1" applyAlignment="1">
      <alignment vertical="top"/>
    </xf>
    <xf numFmtId="166" fontId="71" fillId="60" borderId="10" xfId="278" applyNumberFormat="1" applyFont="1" applyFill="1" applyBorder="1" applyAlignment="1" applyProtection="1">
      <alignment horizontal="center" vertical="center" wrapText="1"/>
    </xf>
    <xf numFmtId="166" fontId="71" fillId="71" borderId="10" xfId="278" applyNumberFormat="1" applyFont="1" applyFill="1" applyBorder="1" applyAlignment="1" applyProtection="1">
      <alignment horizontal="center" vertical="center" wrapText="1"/>
    </xf>
    <xf numFmtId="0" fontId="0" fillId="0" borderId="0" xfId="0" applyAlignment="1">
      <alignment horizontal="center"/>
    </xf>
    <xf numFmtId="0" fontId="7" fillId="72" borderId="10" xfId="0" applyFont="1" applyFill="1" applyBorder="1"/>
    <xf numFmtId="0" fontId="7" fillId="0" borderId="0" xfId="0" applyFont="1"/>
    <xf numFmtId="14" fontId="7" fillId="0" borderId="0" xfId="0" applyNumberFormat="1" applyFont="1" applyAlignment="1">
      <alignment horizontal="right"/>
    </xf>
    <xf numFmtId="4" fontId="7" fillId="0" borderId="0" xfId="0" applyNumberFormat="1" applyFont="1" applyAlignment="1">
      <alignment horizontal="right"/>
    </xf>
    <xf numFmtId="0" fontId="7" fillId="73" borderId="10" xfId="0" applyFont="1" applyFill="1" applyBorder="1"/>
    <xf numFmtId="14" fontId="7" fillId="73" borderId="10" xfId="0" applyNumberFormat="1" applyFont="1" applyFill="1" applyBorder="1" applyAlignment="1">
      <alignment horizontal="right"/>
    </xf>
    <xf numFmtId="4" fontId="7" fillId="73" borderId="10" xfId="0" applyNumberFormat="1" applyFont="1" applyFill="1" applyBorder="1" applyAlignment="1">
      <alignment horizontal="right"/>
    </xf>
    <xf numFmtId="0" fontId="0" fillId="0" borderId="0" xfId="0" applyAlignment="1">
      <alignment horizontal="left"/>
    </xf>
    <xf numFmtId="0" fontId="0" fillId="0" borderId="0" xfId="0" applyAlignment="1">
      <alignment horizontal="right"/>
    </xf>
    <xf numFmtId="0" fontId="68" fillId="0" borderId="0" xfId="0" applyFont="1" applyAlignment="1">
      <alignment horizontal="left"/>
    </xf>
    <xf numFmtId="0" fontId="73" fillId="0" borderId="0" xfId="0" applyFont="1"/>
    <xf numFmtId="0" fontId="3" fillId="55" borderId="0" xfId="0" applyFont="1" applyFill="1" applyAlignment="1">
      <alignment horizontal="center"/>
    </xf>
    <xf numFmtId="0" fontId="36" fillId="0" borderId="29" xfId="244" applyFont="1" applyFill="1" applyBorder="1" applyAlignment="1">
      <alignment horizontal="center" vertical="center" wrapText="1"/>
    </xf>
    <xf numFmtId="0" fontId="36" fillId="69" borderId="27" xfId="244" applyFont="1" applyFill="1" applyBorder="1" applyAlignment="1">
      <alignment horizontal="left" vertical="center"/>
    </xf>
    <xf numFmtId="0" fontId="36" fillId="69" borderId="28" xfId="244" applyFont="1" applyFill="1" applyBorder="1" applyAlignment="1">
      <alignment horizontal="center" vertical="center" wrapText="1"/>
    </xf>
    <xf numFmtId="2" fontId="71" fillId="67" borderId="10" xfId="246" applyNumberFormat="1" applyFont="1" applyFill="1" applyBorder="1" applyAlignment="1" applyProtection="1">
      <alignment horizontal="center" vertical="center" wrapText="1"/>
    </xf>
    <xf numFmtId="0" fontId="71" fillId="67" borderId="10" xfId="246" applyFont="1" applyFill="1" applyBorder="1" applyAlignment="1" applyProtection="1">
      <alignment horizontal="center" vertical="center" wrapText="1"/>
    </xf>
    <xf numFmtId="166" fontId="90" fillId="0" borderId="10" xfId="278" applyNumberFormat="1" applyFont="1" applyFill="1" applyBorder="1" applyAlignment="1">
      <alignment horizontal="center" vertical="center" wrapText="1"/>
    </xf>
    <xf numFmtId="43" fontId="90" fillId="0" borderId="10" xfId="121" applyNumberFormat="1" applyFont="1" applyFill="1" applyBorder="1" applyAlignment="1">
      <alignment horizontal="center" vertical="center" wrapText="1"/>
    </xf>
    <xf numFmtId="0" fontId="95" fillId="55" borderId="0" xfId="0" applyFont="1" applyFill="1"/>
    <xf numFmtId="43" fontId="51" fillId="55" borderId="29" xfId="121" applyNumberFormat="1" applyFont="1" applyFill="1" applyBorder="1" applyAlignment="1">
      <alignment vertical="center"/>
    </xf>
    <xf numFmtId="43" fontId="51" fillId="70" borderId="29" xfId="121" applyNumberFormat="1" applyFont="1" applyFill="1" applyBorder="1" applyAlignment="1">
      <alignment vertical="center"/>
    </xf>
    <xf numFmtId="2" fontId="52" fillId="0" borderId="10" xfId="0" applyNumberFormat="1" applyFont="1" applyFill="1" applyBorder="1" applyAlignment="1" applyProtection="1">
      <alignment vertical="top"/>
    </xf>
    <xf numFmtId="0" fontId="52" fillId="0" borderId="10" xfId="0" applyFont="1" applyFill="1" applyBorder="1" applyAlignment="1" applyProtection="1">
      <alignment horizontal="left" vertical="top"/>
    </xf>
    <xf numFmtId="0" fontId="52" fillId="0" borderId="10" xfId="0" applyFont="1" applyFill="1" applyBorder="1" applyAlignment="1" applyProtection="1">
      <alignment vertical="top"/>
    </xf>
    <xf numFmtId="43" fontId="52" fillId="0" borderId="10" xfId="121" applyFont="1" applyFill="1" applyBorder="1" applyAlignment="1" applyProtection="1">
      <alignment horizontal="right" vertical="top" wrapText="1"/>
      <protection locked="0"/>
    </xf>
    <xf numFmtId="165" fontId="52" fillId="0" borderId="10" xfId="256" applyNumberFormat="1" applyFont="1" applyFill="1" applyBorder="1" applyAlignment="1" applyProtection="1">
      <alignment horizontal="right" vertical="top" wrapText="1"/>
    </xf>
    <xf numFmtId="43" fontId="52" fillId="0" borderId="10" xfId="121" applyFont="1" applyFill="1" applyBorder="1" applyAlignment="1" applyProtection="1">
      <alignment horizontal="right" vertical="top" wrapText="1"/>
    </xf>
    <xf numFmtId="43" fontId="52" fillId="0" borderId="10" xfId="121" applyFont="1" applyFill="1" applyBorder="1" applyAlignment="1" applyProtection="1">
      <alignment horizontal="center" vertical="top" wrapText="1"/>
    </xf>
    <xf numFmtId="166" fontId="52" fillId="0" borderId="10" xfId="278" applyNumberFormat="1" applyFont="1" applyFill="1" applyBorder="1" applyAlignment="1">
      <alignment vertical="top"/>
    </xf>
    <xf numFmtId="166" fontId="33" fillId="0" borderId="29" xfId="148" applyNumberFormat="1" applyFont="1" applyFill="1" applyBorder="1"/>
    <xf numFmtId="43" fontId="3" fillId="55" borderId="0" xfId="121" applyFont="1" applyFill="1" applyAlignment="1">
      <alignment horizontal="center"/>
    </xf>
    <xf numFmtId="43" fontId="59" fillId="55" borderId="0" xfId="121" applyFont="1" applyFill="1"/>
    <xf numFmtId="43" fontId="92" fillId="55" borderId="0" xfId="121" applyFont="1" applyFill="1"/>
    <xf numFmtId="0" fontId="36" fillId="69" borderId="0" xfId="244" applyFont="1" applyFill="1" applyBorder="1" applyAlignment="1">
      <alignment horizontal="center" vertical="center"/>
    </xf>
    <xf numFmtId="0" fontId="36" fillId="69" borderId="27" xfId="244" applyFont="1" applyFill="1" applyBorder="1" applyAlignment="1">
      <alignment horizontal="center" vertical="center"/>
    </xf>
    <xf numFmtId="165" fontId="59" fillId="55" borderId="0" xfId="256" applyNumberFormat="1" applyFont="1" applyFill="1"/>
    <xf numFmtId="0" fontId="59" fillId="55" borderId="0" xfId="0" applyFont="1" applyFill="1" applyAlignment="1">
      <alignment wrapText="1"/>
    </xf>
    <xf numFmtId="0" fontId="96" fillId="55" borderId="0" xfId="0" applyFont="1" applyFill="1"/>
    <xf numFmtId="0" fontId="96" fillId="0" borderId="0" xfId="0" applyFont="1"/>
    <xf numFmtId="0" fontId="97" fillId="0" borderId="0" xfId="0" applyFont="1"/>
    <xf numFmtId="0" fontId="32" fillId="0" borderId="0" xfId="0" applyFont="1"/>
    <xf numFmtId="0" fontId="32" fillId="0" borderId="0" xfId="0" applyFont="1" applyAlignment="1">
      <alignment horizontal="left"/>
    </xf>
    <xf numFmtId="0" fontId="33" fillId="76" borderId="29" xfId="244" applyFont="1" applyFill="1" applyBorder="1" applyAlignment="1">
      <alignment horizontal="center" vertical="top" wrapText="1"/>
    </xf>
    <xf numFmtId="0" fontId="0" fillId="55" borderId="0" xfId="0" applyFill="1"/>
    <xf numFmtId="0" fontId="93" fillId="55" borderId="29" xfId="0" quotePrefix="1" applyFont="1" applyFill="1" applyBorder="1" applyAlignment="1">
      <alignment vertical="top" wrapText="1"/>
    </xf>
    <xf numFmtId="166" fontId="93" fillId="55" borderId="29" xfId="278" quotePrefix="1" applyNumberFormat="1" applyFont="1" applyFill="1" applyBorder="1" applyAlignment="1">
      <alignment vertical="top"/>
    </xf>
    <xf numFmtId="0" fontId="0" fillId="55" borderId="0" xfId="0" applyFill="1" applyAlignment="1">
      <alignment vertical="top"/>
    </xf>
    <xf numFmtId="167" fontId="99" fillId="55" borderId="0" xfId="121" applyNumberFormat="1" applyFont="1" applyFill="1" applyBorder="1"/>
    <xf numFmtId="0" fontId="93" fillId="55" borderId="31" xfId="0" quotePrefix="1" applyFont="1" applyFill="1" applyBorder="1" applyAlignment="1">
      <alignment horizontal="left" vertical="top" wrapText="1"/>
    </xf>
    <xf numFmtId="0" fontId="33" fillId="76" borderId="31" xfId="244" applyFont="1" applyFill="1" applyBorder="1" applyAlignment="1">
      <alignment horizontal="center" vertical="top" wrapText="1"/>
    </xf>
    <xf numFmtId="0" fontId="36" fillId="0" borderId="0" xfId="0" applyFont="1" applyFill="1" applyBorder="1" applyAlignment="1">
      <alignment horizontal="center" vertical="center" wrapText="1"/>
    </xf>
    <xf numFmtId="43" fontId="36" fillId="69" borderId="30" xfId="121" applyFont="1" applyFill="1" applyBorder="1" applyAlignment="1">
      <alignment horizontal="center" vertical="center" wrapText="1"/>
    </xf>
    <xf numFmtId="0" fontId="36" fillId="69" borderId="30" xfId="0" applyFont="1" applyFill="1" applyBorder="1" applyAlignment="1">
      <alignment horizontal="center" vertical="center" wrapText="1"/>
    </xf>
    <xf numFmtId="0" fontId="98" fillId="75" borderId="32" xfId="0" applyFont="1" applyFill="1" applyBorder="1" applyAlignment="1">
      <alignment horizontal="center"/>
    </xf>
    <xf numFmtId="0" fontId="98" fillId="75" borderId="33" xfId="0" applyFont="1" applyFill="1" applyBorder="1" applyAlignment="1">
      <alignment horizontal="center" vertical="center"/>
    </xf>
    <xf numFmtId="0" fontId="71" fillId="0" borderId="10" xfId="0" applyFont="1" applyBorder="1" applyAlignment="1">
      <alignment horizontal="center" vertical="center" wrapText="1"/>
    </xf>
    <xf numFmtId="0" fontId="71" fillId="70" borderId="10" xfId="246" applyFont="1" applyFill="1" applyBorder="1" applyAlignment="1" applyProtection="1">
      <alignment horizontal="center" vertical="center" wrapText="1"/>
    </xf>
    <xf numFmtId="166" fontId="71" fillId="52" borderId="10" xfId="278" applyNumberFormat="1" applyFont="1" applyFill="1" applyBorder="1" applyAlignment="1" applyProtection="1">
      <alignment horizontal="center" vertical="center" wrapText="1"/>
    </xf>
    <xf numFmtId="166" fontId="71" fillId="51" borderId="10" xfId="278" applyNumberFormat="1" applyFont="1" applyFill="1" applyBorder="1" applyAlignment="1" applyProtection="1">
      <alignment horizontal="center" vertical="center" wrapText="1"/>
    </xf>
    <xf numFmtId="166" fontId="71" fillId="0" borderId="10" xfId="278" applyNumberFormat="1" applyFont="1" applyBorder="1" applyAlignment="1">
      <alignment horizontal="center" vertical="center"/>
    </xf>
    <xf numFmtId="166" fontId="71" fillId="0" borderId="0" xfId="0" applyNumberFormat="1" applyFont="1" applyFill="1" applyBorder="1" applyAlignment="1">
      <alignment vertical="top"/>
    </xf>
    <xf numFmtId="166" fontId="52" fillId="0" borderId="10" xfId="0" applyNumberFormat="1" applyFont="1" applyFill="1" applyBorder="1" applyAlignment="1">
      <alignment vertical="top"/>
    </xf>
    <xf numFmtId="0" fontId="32" fillId="0" borderId="10" xfId="0" applyFont="1" applyBorder="1" applyAlignment="1">
      <alignment horizontal="left" vertical="center" wrapText="1" indent="1"/>
    </xf>
    <xf numFmtId="0" fontId="59" fillId="0" borderId="0" xfId="0" applyFont="1" applyAlignment="1">
      <alignment horizontal="left" indent="1"/>
    </xf>
    <xf numFmtId="0" fontId="0" fillId="0" borderId="0" xfId="0" applyAlignment="1">
      <alignment horizontal="left" indent="1"/>
    </xf>
    <xf numFmtId="0" fontId="71" fillId="0" borderId="10" xfId="0" applyFont="1" applyBorder="1" applyAlignment="1">
      <alignment horizontal="left" vertical="center" wrapText="1" indent="1"/>
    </xf>
    <xf numFmtId="0" fontId="71" fillId="0" borderId="10" xfId="0" applyFont="1" applyFill="1" applyBorder="1" applyAlignment="1">
      <alignment vertical="top"/>
    </xf>
    <xf numFmtId="166" fontId="33" fillId="69" borderId="29" xfId="278" applyNumberFormat="1" applyFont="1" applyFill="1" applyBorder="1"/>
    <xf numFmtId="0" fontId="2" fillId="0" borderId="0" xfId="187" applyFont="1"/>
    <xf numFmtId="0" fontId="2" fillId="0" borderId="26" xfId="187" applyFont="1" applyFill="1" applyBorder="1"/>
    <xf numFmtId="0" fontId="2" fillId="0" borderId="0" xfId="187" applyFont="1" applyFill="1" applyBorder="1"/>
    <xf numFmtId="43" fontId="3" fillId="55" borderId="0" xfId="0" applyNumberFormat="1" applyFont="1" applyFill="1" applyAlignment="1">
      <alignment horizontal="center"/>
    </xf>
    <xf numFmtId="0" fontId="59" fillId="74" borderId="29" xfId="0" quotePrefix="1" applyFont="1" applyFill="1" applyBorder="1" applyAlignment="1">
      <alignment vertical="top" wrapText="1"/>
    </xf>
    <xf numFmtId="166" fontId="59" fillId="74" borderId="29" xfId="278" quotePrefix="1" applyNumberFormat="1" applyFont="1" applyFill="1" applyBorder="1" applyAlignment="1">
      <alignment vertical="top"/>
    </xf>
    <xf numFmtId="0" fontId="59" fillId="74" borderId="31" xfId="0" quotePrefix="1" applyFont="1" applyFill="1" applyBorder="1" applyAlignment="1">
      <alignment horizontal="left" vertical="top" wrapText="1"/>
    </xf>
    <xf numFmtId="0" fontId="59" fillId="55" borderId="29" xfId="0" quotePrefix="1" applyFont="1" applyFill="1" applyBorder="1" applyAlignment="1">
      <alignment vertical="top" wrapText="1"/>
    </xf>
    <xf numFmtId="166" fontId="59" fillId="55" borderId="29" xfId="278" quotePrefix="1" applyNumberFormat="1" applyFont="1" applyFill="1" applyBorder="1" applyAlignment="1">
      <alignment vertical="top"/>
    </xf>
    <xf numFmtId="0" fontId="59" fillId="55" borderId="31" xfId="0" quotePrefix="1" applyFont="1" applyFill="1" applyBorder="1" applyAlignment="1">
      <alignment horizontal="left" vertical="top" wrapText="1"/>
    </xf>
    <xf numFmtId="0" fontId="97" fillId="74" borderId="34" xfId="0" quotePrefix="1" applyFont="1" applyFill="1" applyBorder="1" applyAlignment="1">
      <alignment vertical="top" wrapText="1"/>
    </xf>
    <xf numFmtId="166" fontId="97" fillId="74" borderId="34" xfId="278" quotePrefix="1" applyNumberFormat="1" applyFont="1" applyFill="1" applyBorder="1" applyAlignment="1">
      <alignment vertical="top"/>
    </xf>
    <xf numFmtId="0" fontId="97" fillId="74" borderId="35" xfId="0" quotePrefix="1" applyFont="1" applyFill="1" applyBorder="1" applyAlignment="1">
      <alignment horizontal="left" vertical="top" wrapText="1"/>
    </xf>
    <xf numFmtId="0" fontId="97" fillId="74" borderId="29" xfId="0" quotePrefix="1" applyFont="1" applyFill="1" applyBorder="1" applyAlignment="1">
      <alignment vertical="top" wrapText="1"/>
    </xf>
    <xf numFmtId="166" fontId="97" fillId="74" borderId="29" xfId="278" quotePrefix="1" applyNumberFormat="1" applyFont="1" applyFill="1" applyBorder="1" applyAlignment="1">
      <alignment vertical="top"/>
    </xf>
    <xf numFmtId="0" fontId="97" fillId="74" borderId="31" xfId="0" quotePrefix="1" applyFont="1" applyFill="1" applyBorder="1" applyAlignment="1">
      <alignment horizontal="left" vertical="top" wrapText="1"/>
    </xf>
    <xf numFmtId="0" fontId="32" fillId="55" borderId="0" xfId="0" applyFont="1" applyFill="1" applyAlignment="1">
      <alignment horizontal="left" wrapText="1"/>
    </xf>
    <xf numFmtId="0" fontId="32" fillId="0" borderId="0" xfId="0" applyFont="1" applyAlignment="1">
      <alignment horizontal="left" wrapText="1"/>
    </xf>
    <xf numFmtId="0" fontId="32" fillId="0" borderId="0" xfId="0" applyFont="1" applyAlignment="1">
      <alignment horizontal="left"/>
    </xf>
    <xf numFmtId="0" fontId="2" fillId="0" borderId="0" xfId="0" applyFont="1" applyAlignment="1">
      <alignment horizontal="left" vertical="top" wrapText="1"/>
    </xf>
    <xf numFmtId="0" fontId="32" fillId="0" borderId="0" xfId="0" applyFont="1" applyAlignment="1">
      <alignment horizontal="left" vertical="top" wrapText="1"/>
    </xf>
    <xf numFmtId="0" fontId="2" fillId="0" borderId="0" xfId="0" applyFont="1" applyAlignment="1">
      <alignment horizontal="left"/>
    </xf>
    <xf numFmtId="0" fontId="36" fillId="69" borderId="27" xfId="244" applyFont="1" applyFill="1" applyBorder="1" applyAlignment="1">
      <alignment horizontal="center" vertical="center"/>
    </xf>
    <xf numFmtId="0" fontId="32" fillId="55" borderId="0" xfId="0" applyFont="1" applyFill="1" applyAlignment="1">
      <alignment horizontal="center"/>
    </xf>
    <xf numFmtId="0" fontId="2" fillId="0" borderId="0" xfId="187" applyFont="1" applyAlignment="1">
      <alignment horizontal="left" vertical="top" wrapText="1"/>
    </xf>
    <xf numFmtId="0" fontId="32" fillId="0" borderId="0" xfId="187" applyFont="1" applyAlignment="1">
      <alignment horizontal="left" vertical="top" wrapText="1"/>
    </xf>
    <xf numFmtId="0" fontId="68" fillId="0" borderId="23" xfId="0" applyFont="1" applyBorder="1" applyAlignment="1">
      <alignment horizontal="center"/>
    </xf>
  </cellXfs>
  <cellStyles count="280">
    <cellStyle name="20% - Accent1 2" xfId="1"/>
    <cellStyle name="20% - Accent1 2 2" xfId="2"/>
    <cellStyle name="20% - Accent1 3" xfId="3"/>
    <cellStyle name="20% - Accent1 4" xfId="4"/>
    <cellStyle name="20% - Accent1 5" xfId="5"/>
    <cellStyle name="20% - Accent2 2" xfId="6"/>
    <cellStyle name="20% - Accent2 2 2" xfId="7"/>
    <cellStyle name="20% - Accent2 3" xfId="8"/>
    <cellStyle name="20% - Accent2 4" xfId="9"/>
    <cellStyle name="20% - Accent2 5" xfId="10"/>
    <cellStyle name="20% - Accent3 2" xfId="11"/>
    <cellStyle name="20% - Accent3 2 2" xfId="12"/>
    <cellStyle name="20% - Accent3 3" xfId="13"/>
    <cellStyle name="20% - Accent3 4" xfId="14"/>
    <cellStyle name="20% - Accent3 5" xfId="15"/>
    <cellStyle name="20% - Accent4 2" xfId="16"/>
    <cellStyle name="20% - Accent4 2 2" xfId="17"/>
    <cellStyle name="20% - Accent4 3" xfId="18"/>
    <cellStyle name="20% - Accent4 4" xfId="19"/>
    <cellStyle name="20% - Accent4 5" xfId="20"/>
    <cellStyle name="20% - Accent5 2" xfId="21"/>
    <cellStyle name="20% - Accent5 2 2" xfId="22"/>
    <cellStyle name="20% - Accent5 3" xfId="23"/>
    <cellStyle name="20% - Accent5 4" xfId="24"/>
    <cellStyle name="20% - Accent5 5" xfId="25"/>
    <cellStyle name="20% - Accent6 2" xfId="26"/>
    <cellStyle name="20% - Accent6 2 2" xfId="27"/>
    <cellStyle name="20% - Accent6 3" xfId="28"/>
    <cellStyle name="20% - Accent6 4" xfId="29"/>
    <cellStyle name="20% - Accent6 5" xfId="30"/>
    <cellStyle name="40% - Accent1 2" xfId="31"/>
    <cellStyle name="40% - Accent1 2 2" xfId="32"/>
    <cellStyle name="40% - Accent1 3" xfId="33"/>
    <cellStyle name="40% - Accent1 4" xfId="34"/>
    <cellStyle name="40% - Accent1 5" xfId="35"/>
    <cellStyle name="40% - Accent2 2" xfId="36"/>
    <cellStyle name="40% - Accent2 2 2" xfId="37"/>
    <cellStyle name="40% - Accent2 3" xfId="38"/>
    <cellStyle name="40% - Accent2 4" xfId="39"/>
    <cellStyle name="40% - Accent2 5" xfId="40"/>
    <cellStyle name="40% - Accent3 2" xfId="41"/>
    <cellStyle name="40% - Accent3 2 2" xfId="42"/>
    <cellStyle name="40% - Accent3 3" xfId="43"/>
    <cellStyle name="40% - Accent3 4" xfId="44"/>
    <cellStyle name="40% - Accent3 5" xfId="45"/>
    <cellStyle name="40% - Accent4 2" xfId="46"/>
    <cellStyle name="40% - Accent4 2 2" xfId="47"/>
    <cellStyle name="40% - Accent4 3" xfId="48"/>
    <cellStyle name="40% - Accent4 4" xfId="49"/>
    <cellStyle name="40% - Accent4 5" xfId="50"/>
    <cellStyle name="40% - Accent5 2" xfId="51"/>
    <cellStyle name="40% - Accent5 2 2" xfId="52"/>
    <cellStyle name="40% - Accent5 3" xfId="53"/>
    <cellStyle name="40% - Accent5 4" xfId="54"/>
    <cellStyle name="40% - Accent5 5" xfId="55"/>
    <cellStyle name="40% - Accent6 2" xfId="56"/>
    <cellStyle name="40% - Accent6 2 2" xfId="57"/>
    <cellStyle name="40% - Accent6 3" xfId="58"/>
    <cellStyle name="40% - Accent6 4" xfId="59"/>
    <cellStyle name="40% - Accent6 5" xfId="60"/>
    <cellStyle name="60% - Accent1 2" xfId="61"/>
    <cellStyle name="60% - Accent1 2 2" xfId="62"/>
    <cellStyle name="60% - Accent1 3" xfId="63"/>
    <cellStyle name="60% - Accent1 4" xfId="64"/>
    <cellStyle name="60% - Accent2 2" xfId="65"/>
    <cellStyle name="60% - Accent2 2 2" xfId="66"/>
    <cellStyle name="60% - Accent2 3" xfId="67"/>
    <cellStyle name="60% - Accent2 4" xfId="68"/>
    <cellStyle name="60% - Accent3 2" xfId="69"/>
    <cellStyle name="60% - Accent3 2 2" xfId="70"/>
    <cellStyle name="60% - Accent3 3" xfId="71"/>
    <cellStyle name="60% - Accent3 4" xfId="72"/>
    <cellStyle name="60% - Accent4 2" xfId="73"/>
    <cellStyle name="60% - Accent4 2 2" xfId="74"/>
    <cellStyle name="60% - Accent4 3" xfId="75"/>
    <cellStyle name="60% - Accent4 4" xfId="76"/>
    <cellStyle name="60% - Accent5 2" xfId="77"/>
    <cellStyle name="60% - Accent5 2 2" xfId="78"/>
    <cellStyle name="60% - Accent5 3" xfId="79"/>
    <cellStyle name="60% - Accent5 4" xfId="80"/>
    <cellStyle name="60% - Accent6 2" xfId="81"/>
    <cellStyle name="60% - Accent6 2 2" xfId="82"/>
    <cellStyle name="60% - Accent6 3" xfId="83"/>
    <cellStyle name="60% - Accent6 4" xfId="84"/>
    <cellStyle name="Accent1 2" xfId="85"/>
    <cellStyle name="Accent1 2 2" xfId="86"/>
    <cellStyle name="Accent1 3" xfId="87"/>
    <cellStyle name="Accent1 4" xfId="88"/>
    <cellStyle name="Accent2 2" xfId="89"/>
    <cellStyle name="Accent2 2 2" xfId="90"/>
    <cellStyle name="Accent2 3" xfId="91"/>
    <cellStyle name="Accent2 4" xfId="92"/>
    <cellStyle name="Accent3 2" xfId="93"/>
    <cellStyle name="Accent3 2 2" xfId="94"/>
    <cellStyle name="Accent3 3" xfId="95"/>
    <cellStyle name="Accent3 4" xfId="96"/>
    <cellStyle name="Accent4 2" xfId="97"/>
    <cellStyle name="Accent4 2 2" xfId="98"/>
    <cellStyle name="Accent4 3" xfId="99"/>
    <cellStyle name="Accent4 4" xfId="100"/>
    <cellStyle name="Accent5 2" xfId="101"/>
    <cellStyle name="Accent5 2 2" xfId="102"/>
    <cellStyle name="Accent5 3" xfId="103"/>
    <cellStyle name="Accent5 4" xfId="104"/>
    <cellStyle name="Accent6 2" xfId="105"/>
    <cellStyle name="Accent6 2 2" xfId="106"/>
    <cellStyle name="Accent6 3" xfId="107"/>
    <cellStyle name="Accent6 4" xfId="108"/>
    <cellStyle name="Bad 2" xfId="109"/>
    <cellStyle name="Bad 2 2" xfId="110"/>
    <cellStyle name="Bad 3" xfId="111"/>
    <cellStyle name="Bad 4" xfId="112"/>
    <cellStyle name="Calculation 2" xfId="113"/>
    <cellStyle name="Calculation 2 2" xfId="114"/>
    <cellStyle name="Calculation 3" xfId="115"/>
    <cellStyle name="Calculation 4" xfId="116"/>
    <cellStyle name="Check Cell 2" xfId="117"/>
    <cellStyle name="Check Cell 2 2" xfId="118"/>
    <cellStyle name="Check Cell 3" xfId="119"/>
    <cellStyle name="Check Cell 4" xfId="120"/>
    <cellStyle name="Comma" xfId="121" builtinId="3"/>
    <cellStyle name="Comma 2" xfId="122"/>
    <cellStyle name="Comma 2 2" xfId="123"/>
    <cellStyle name="Comma 3" xfId="124"/>
    <cellStyle name="Comma 3 2" xfId="125"/>
    <cellStyle name="Comma 4" xfId="126"/>
    <cellStyle name="Comma 4 2" xfId="127"/>
    <cellStyle name="Comma 5" xfId="128"/>
    <cellStyle name="Comma 6" xfId="129"/>
    <cellStyle name="Currency" xfId="278" builtinId="4"/>
    <cellStyle name="Currency 10" xfId="130"/>
    <cellStyle name="Currency 2" xfId="131"/>
    <cellStyle name="Currency 2 2" xfId="132"/>
    <cellStyle name="Currency 2 2 2" xfId="133"/>
    <cellStyle name="Currency 2 2 2 2" xfId="134"/>
    <cellStyle name="Currency 2 2 2 3" xfId="135"/>
    <cellStyle name="Currency 2 2 3" xfId="136"/>
    <cellStyle name="Currency 2 2 4" xfId="137"/>
    <cellStyle name="Currency 2 2 5" xfId="138"/>
    <cellStyle name="Currency 2 3" xfId="139"/>
    <cellStyle name="Currency 2 4" xfId="140"/>
    <cellStyle name="Currency 3" xfId="141"/>
    <cellStyle name="Currency 3 2" xfId="142"/>
    <cellStyle name="Currency 3 3" xfId="143"/>
    <cellStyle name="Currency 4" xfId="144"/>
    <cellStyle name="Currency 5" xfId="145"/>
    <cellStyle name="Currency 6" xfId="146"/>
    <cellStyle name="Currency 7" xfId="147"/>
    <cellStyle name="Currency 7 2" xfId="148"/>
    <cellStyle name="Currency 8" xfId="149"/>
    <cellStyle name="Currency 9" xfId="150"/>
    <cellStyle name="Explanatory Text 2" xfId="151"/>
    <cellStyle name="Explanatory Text 2 2" xfId="152"/>
    <cellStyle name="Explanatory Text 3" xfId="153"/>
    <cellStyle name="Explanatory Text 4" xfId="154"/>
    <cellStyle name="Good 2" xfId="155"/>
    <cellStyle name="Good 2 2" xfId="156"/>
    <cellStyle name="Good 3" xfId="157"/>
    <cellStyle name="Good 4" xfId="158"/>
    <cellStyle name="Heading 1 2" xfId="159"/>
    <cellStyle name="Heading 1 2 2" xfId="160"/>
    <cellStyle name="Heading 1 3" xfId="161"/>
    <cellStyle name="Heading 1 4" xfId="162"/>
    <cellStyle name="Heading 2 2" xfId="163"/>
    <cellStyle name="Heading 2 2 2" xfId="164"/>
    <cellStyle name="Heading 2 3" xfId="165"/>
    <cellStyle name="Heading 2 4" xfId="166"/>
    <cellStyle name="Heading 3 2" xfId="167"/>
    <cellStyle name="Heading 3 2 2" xfId="168"/>
    <cellStyle name="Heading 3 3" xfId="169"/>
    <cellStyle name="Heading 3 4" xfId="170"/>
    <cellStyle name="Heading 4 2" xfId="171"/>
    <cellStyle name="Heading 4 2 2" xfId="172"/>
    <cellStyle name="Heading 4 3" xfId="173"/>
    <cellStyle name="Heading 4 4" xfId="174"/>
    <cellStyle name="Input 2" xfId="175"/>
    <cellStyle name="Input 2 2" xfId="176"/>
    <cellStyle name="Input 3" xfId="177"/>
    <cellStyle name="Input 4" xfId="178"/>
    <cellStyle name="Linked Cell 2" xfId="179"/>
    <cellStyle name="Linked Cell 2 2" xfId="180"/>
    <cellStyle name="Linked Cell 3" xfId="181"/>
    <cellStyle name="Linked Cell 4" xfId="182"/>
    <cellStyle name="Neutral 2" xfId="183"/>
    <cellStyle name="Neutral 2 2" xfId="184"/>
    <cellStyle name="Neutral 3" xfId="185"/>
    <cellStyle name="Neutral 4" xfId="186"/>
    <cellStyle name="Normal" xfId="0" builtinId="0"/>
    <cellStyle name="Normal 10" xfId="187"/>
    <cellStyle name="Normal 11" xfId="188"/>
    <cellStyle name="Normal 12" xfId="189"/>
    <cellStyle name="Normal 12 2" xfId="190"/>
    <cellStyle name="Normal 13" xfId="191"/>
    <cellStyle name="Normal 14" xfId="192"/>
    <cellStyle name="Normal 15" xfId="193"/>
    <cellStyle name="Normal 16" xfId="279"/>
    <cellStyle name="Normal 2" xfId="194"/>
    <cellStyle name="Normal 2 2" xfId="195"/>
    <cellStyle name="Normal 2 2 2" xfId="196"/>
    <cellStyle name="Normal 2 2 3" xfId="197"/>
    <cellStyle name="Normal 2 2 4" xfId="198"/>
    <cellStyle name="Normal 2 3" xfId="199"/>
    <cellStyle name="Normal 2 3 2" xfId="200"/>
    <cellStyle name="Normal 2 3 2 2" xfId="201"/>
    <cellStyle name="Normal 2 3 2 3" xfId="202"/>
    <cellStyle name="Normal 2 3 3" xfId="203"/>
    <cellStyle name="Normal 2 3 4" xfId="204"/>
    <cellStyle name="Normal 2 4" xfId="205"/>
    <cellStyle name="Normal 2 4 2" xfId="206"/>
    <cellStyle name="Normal 2 4 3" xfId="207"/>
    <cellStyle name="Normal 2 5" xfId="208"/>
    <cellStyle name="Normal 2 6" xfId="209"/>
    <cellStyle name="Normal 2 7" xfId="210"/>
    <cellStyle name="Normal 2 8" xfId="211"/>
    <cellStyle name="Normal 3" xfId="212"/>
    <cellStyle name="Normal 3 10" xfId="213"/>
    <cellStyle name="Normal 3 11" xfId="214"/>
    <cellStyle name="Normal 3 12" xfId="215"/>
    <cellStyle name="Normal 3 13" xfId="216"/>
    <cellStyle name="Normal 3 14" xfId="217"/>
    <cellStyle name="Normal 3 2" xfId="218"/>
    <cellStyle name="Normal 3 2 2" xfId="219"/>
    <cellStyle name="Normal 3 3" xfId="220"/>
    <cellStyle name="Normal 3 3 2" xfId="221"/>
    <cellStyle name="Normal 3 4" xfId="222"/>
    <cellStyle name="Normal 3 5" xfId="223"/>
    <cellStyle name="Normal 3 6" xfId="224"/>
    <cellStyle name="Normal 3 7" xfId="225"/>
    <cellStyle name="Normal 3 8" xfId="226"/>
    <cellStyle name="Normal 3 9" xfId="227"/>
    <cellStyle name="Normal 4" xfId="228"/>
    <cellStyle name="Normal 4 2" xfId="229"/>
    <cellStyle name="Normal 5" xfId="230"/>
    <cellStyle name="Normal 5 2" xfId="231"/>
    <cellStyle name="Normal 5 2 2" xfId="232"/>
    <cellStyle name="Normal 5 2 3" xfId="233"/>
    <cellStyle name="Normal 5 3" xfId="234"/>
    <cellStyle name="Normal 5 4" xfId="235"/>
    <cellStyle name="Normal 5 5" xfId="236"/>
    <cellStyle name="Normal 6" xfId="237"/>
    <cellStyle name="Normal 6 2" xfId="238"/>
    <cellStyle name="Normal 6 3" xfId="239"/>
    <cellStyle name="Normal 7" xfId="240"/>
    <cellStyle name="Normal 7 2" xfId="241"/>
    <cellStyle name="Normal 8" xfId="242"/>
    <cellStyle name="Normal 9" xfId="243"/>
    <cellStyle name="Normal 9 2" xfId="244"/>
    <cellStyle name="Normal_BILLING Contacts FY07" xfId="245"/>
    <cellStyle name="Normal_STOP" xfId="246"/>
    <cellStyle name="Note 2" xfId="247"/>
    <cellStyle name="Note 2 2" xfId="248"/>
    <cellStyle name="Note 2 3" xfId="249"/>
    <cellStyle name="Note 3" xfId="250"/>
    <cellStyle name="Note 4" xfId="251"/>
    <cellStyle name="Output 2" xfId="252"/>
    <cellStyle name="Output 2 2" xfId="253"/>
    <cellStyle name="Output 3" xfId="254"/>
    <cellStyle name="Output 4" xfId="255"/>
    <cellStyle name="Percent" xfId="256" builtinId="5"/>
    <cellStyle name="Percent 2" xfId="257"/>
    <cellStyle name="Percent 2 2" xfId="258"/>
    <cellStyle name="Percent 2 2 2" xfId="259"/>
    <cellStyle name="Percent 2 2 3" xfId="260"/>
    <cellStyle name="Percent 2 3" xfId="261"/>
    <cellStyle name="Percent 2 4" xfId="262"/>
    <cellStyle name="Percent 3" xfId="263"/>
    <cellStyle name="Percent 3 2" xfId="264"/>
    <cellStyle name="Percent 3 3" xfId="265"/>
    <cellStyle name="Percent 3 4" xfId="266"/>
    <cellStyle name="Title 2" xfId="267"/>
    <cellStyle name="Title 2 2" xfId="268"/>
    <cellStyle name="Title 3" xfId="269"/>
    <cellStyle name="Total 2" xfId="270"/>
    <cellStyle name="Total 2 2" xfId="271"/>
    <cellStyle name="Total 3" xfId="272"/>
    <cellStyle name="Total 4" xfId="273"/>
    <cellStyle name="Warning Text 2" xfId="274"/>
    <cellStyle name="Warning Text 2 2" xfId="275"/>
    <cellStyle name="Warning Text 3" xfId="276"/>
    <cellStyle name="Warning Text 4" xfId="277"/>
  </cellStyles>
  <dxfs count="6">
    <dxf>
      <fill>
        <patternFill patternType="solid">
          <fgColor rgb="FF66FF66"/>
          <bgColor rgb="FF000000"/>
        </patternFill>
      </fill>
    </dxf>
    <dxf>
      <fill>
        <patternFill>
          <bgColor theme="3" tint="0.59996337778862885"/>
        </patternFill>
      </fill>
    </dxf>
    <dxf>
      <fill>
        <patternFill>
          <bgColor theme="7" tint="0.59996337778862885"/>
        </patternFill>
      </fill>
    </dxf>
    <dxf>
      <fill>
        <patternFill>
          <bgColor theme="7" tint="0.59996337778862885"/>
        </patternFill>
      </fill>
    </dxf>
    <dxf>
      <fill>
        <patternFill>
          <bgColor theme="3" tint="0.59996337778862885"/>
        </patternFill>
      </fill>
    </dxf>
    <dxf>
      <fill>
        <patternFill>
          <bgColor theme="7" tint="0.59996337778862885"/>
        </patternFill>
      </fill>
    </dxf>
  </dxfs>
  <tableStyles count="0" defaultTableStyle="TableStyleMedium9" defaultPivotStyle="PivotStyleLight16"/>
  <colors>
    <mruColors>
      <color rgb="FF00FF00"/>
      <color rgb="FF99FF33"/>
      <color rgb="FF66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Z:\Freds\BUDGET\FY19\Fund%203504\904400%20DISTRIBUTION\FY17%20Temp%20Driver%20Hr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as3\lanhome\Freds\MGARDNER\Fleet\Fleet%20FYE02\Billings%20FYE02\Sep%202001%20County%20Fleet%20Billing.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nas3\lanhome\Freds\mgardner\Fleet\Fleet%20FYE05\Billings%20FY05\Jul%202002%20County%20Fleet%20Billing.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st Driver FY17 Temp Hrs"/>
    </sheetNames>
    <sheetDataSet>
      <sheetData sheetId="0">
        <row r="1">
          <cell r="A1" t="str">
            <v>Cost Center #</v>
          </cell>
          <cell r="B1" t="str">
            <v>Order No.</v>
          </cell>
          <cell r="C1" t="str">
            <v>WBS Element</v>
          </cell>
          <cell r="D1" t="str">
            <v>Fund Center</v>
          </cell>
          <cell r="E1" t="str">
            <v>Job Title</v>
          </cell>
          <cell r="F1" t="str">
            <v>Employee Name</v>
          </cell>
          <cell r="G1" t="str">
            <v>Job #</v>
          </cell>
          <cell r="H1" t="str">
            <v>Job #</v>
          </cell>
          <cell r="I1" t="str">
            <v>Position #</v>
          </cell>
          <cell r="J1" t="str">
            <v>Cost Element</v>
          </cell>
          <cell r="K1" t="str">
            <v>Cost Element Name</v>
          </cell>
          <cell r="L1" t="str">
            <v>Transit Tax</v>
          </cell>
          <cell r="M1" t="str">
            <v>Amount</v>
          </cell>
          <cell r="N1" t="str">
            <v>Hours</v>
          </cell>
          <cell r="O1" t="str">
            <v>Post Date</v>
          </cell>
        </row>
        <row r="2">
          <cell r="A2" t="str">
            <v>904400</v>
          </cell>
          <cell r="B2"/>
          <cell r="C2"/>
          <cell r="D2" t="str">
            <v>78-20</v>
          </cell>
          <cell r="E2" t="str">
            <v>14912</v>
          </cell>
          <cell r="F2" t="str">
            <v>Pickrell, Rick J</v>
          </cell>
          <cell r="G2" t="str">
            <v>6124</v>
          </cell>
          <cell r="H2" t="str">
            <v>6124 Driver</v>
          </cell>
          <cell r="I2" t="str">
            <v>00715601</v>
          </cell>
          <cell r="J2" t="str">
            <v>60100</v>
          </cell>
          <cell r="K2" t="str">
            <v>Temporary</v>
          </cell>
          <cell r="L2">
            <v>0</v>
          </cell>
          <cell r="M2">
            <v>496.93</v>
          </cell>
          <cell r="N2">
            <v>31</v>
          </cell>
          <cell r="O2" t="str">
            <v>01/15/2015</v>
          </cell>
        </row>
        <row r="3">
          <cell r="A3" t="str">
            <v>904400</v>
          </cell>
          <cell r="B3"/>
          <cell r="C3"/>
          <cell r="D3" t="str">
            <v>78-20</v>
          </cell>
          <cell r="E3" t="str">
            <v>14912</v>
          </cell>
          <cell r="F3" t="str">
            <v>Pickrell, Rick J</v>
          </cell>
          <cell r="G3" t="str">
            <v>6124</v>
          </cell>
          <cell r="H3" t="str">
            <v>6124 Driver</v>
          </cell>
          <cell r="I3" t="str">
            <v>00715601</v>
          </cell>
          <cell r="J3" t="str">
            <v>60100</v>
          </cell>
          <cell r="K3" t="str">
            <v>Temporary</v>
          </cell>
          <cell r="L3">
            <v>0</v>
          </cell>
          <cell r="M3">
            <v>88.46</v>
          </cell>
          <cell r="N3">
            <v>5.25</v>
          </cell>
          <cell r="O3" t="str">
            <v>01/15/2016</v>
          </cell>
        </row>
        <row r="4">
          <cell r="A4" t="str">
            <v>904400</v>
          </cell>
          <cell r="B4"/>
          <cell r="C4"/>
          <cell r="D4" t="str">
            <v>78-20</v>
          </cell>
          <cell r="E4" t="str">
            <v>14912</v>
          </cell>
          <cell r="F4" t="str">
            <v>Pickrell, Rick J</v>
          </cell>
          <cell r="G4" t="str">
            <v>6124</v>
          </cell>
          <cell r="H4" t="str">
            <v>6124 Driver</v>
          </cell>
          <cell r="I4" t="str">
            <v>00715601</v>
          </cell>
          <cell r="J4" t="str">
            <v>60100</v>
          </cell>
          <cell r="K4" t="str">
            <v>Temporary</v>
          </cell>
          <cell r="L4">
            <v>0</v>
          </cell>
          <cell r="M4">
            <v>357.42</v>
          </cell>
          <cell r="N4">
            <v>21</v>
          </cell>
          <cell r="O4" t="str">
            <v>01/15/2017</v>
          </cell>
        </row>
        <row r="5">
          <cell r="A5" t="str">
            <v>904400</v>
          </cell>
          <cell r="B5"/>
          <cell r="C5"/>
          <cell r="D5" t="str">
            <v>78-20</v>
          </cell>
          <cell r="E5" t="str">
            <v>14912</v>
          </cell>
          <cell r="F5" t="str">
            <v>Pickrell, Rick J</v>
          </cell>
          <cell r="G5" t="str">
            <v>6124</v>
          </cell>
          <cell r="H5" t="str">
            <v>6124 Driver</v>
          </cell>
          <cell r="I5" t="str">
            <v>00715601</v>
          </cell>
          <cell r="J5" t="str">
            <v>60100</v>
          </cell>
          <cell r="K5" t="str">
            <v>Temporary</v>
          </cell>
          <cell r="L5">
            <v>0</v>
          </cell>
          <cell r="M5">
            <v>256.48</v>
          </cell>
          <cell r="N5">
            <v>16</v>
          </cell>
          <cell r="O5" t="str">
            <v>01/31/2015</v>
          </cell>
        </row>
        <row r="6">
          <cell r="A6" t="str">
            <v>904400</v>
          </cell>
          <cell r="B6"/>
          <cell r="C6"/>
          <cell r="D6" t="str">
            <v>78-20</v>
          </cell>
          <cell r="E6" t="str">
            <v>14912</v>
          </cell>
          <cell r="F6" t="str">
            <v>Pickrell, Rick J</v>
          </cell>
          <cell r="G6" t="str">
            <v>6124</v>
          </cell>
          <cell r="H6" t="str">
            <v>6124 Driver</v>
          </cell>
          <cell r="I6" t="str">
            <v>00715601</v>
          </cell>
          <cell r="J6" t="str">
            <v>60100</v>
          </cell>
          <cell r="K6" t="str">
            <v>Temporary</v>
          </cell>
          <cell r="L6">
            <v>0</v>
          </cell>
          <cell r="M6">
            <v>657.15</v>
          </cell>
          <cell r="N6">
            <v>39</v>
          </cell>
          <cell r="O6" t="str">
            <v>01/31/2016</v>
          </cell>
        </row>
        <row r="7">
          <cell r="A7" t="str">
            <v>904400</v>
          </cell>
          <cell r="B7"/>
          <cell r="C7"/>
          <cell r="D7" t="str">
            <v>78-20</v>
          </cell>
          <cell r="E7" t="str">
            <v>14912</v>
          </cell>
          <cell r="F7" t="str">
            <v>Pickrell, Rick J</v>
          </cell>
          <cell r="G7" t="str">
            <v>6124</v>
          </cell>
          <cell r="H7" t="str">
            <v>6124 Driver</v>
          </cell>
          <cell r="I7" t="str">
            <v>00715601</v>
          </cell>
          <cell r="J7" t="str">
            <v>60100</v>
          </cell>
          <cell r="K7" t="str">
            <v>Temporary</v>
          </cell>
          <cell r="L7">
            <v>0</v>
          </cell>
          <cell r="M7">
            <v>221.26</v>
          </cell>
          <cell r="N7">
            <v>13</v>
          </cell>
          <cell r="O7" t="str">
            <v>01/31/2017</v>
          </cell>
        </row>
        <row r="8">
          <cell r="A8" t="str">
            <v>904400</v>
          </cell>
          <cell r="B8"/>
          <cell r="C8"/>
          <cell r="D8" t="str">
            <v>78-20</v>
          </cell>
          <cell r="E8" t="str">
            <v>14912</v>
          </cell>
          <cell r="F8" t="str">
            <v>Pickrell, Rick J</v>
          </cell>
          <cell r="G8" t="str">
            <v>6124</v>
          </cell>
          <cell r="H8" t="str">
            <v>6124 Driver</v>
          </cell>
          <cell r="I8" t="str">
            <v>00715601</v>
          </cell>
          <cell r="J8" t="str">
            <v>60100</v>
          </cell>
          <cell r="K8" t="str">
            <v>Temporary</v>
          </cell>
          <cell r="L8">
            <v>0</v>
          </cell>
          <cell r="M8">
            <v>753.41</v>
          </cell>
          <cell r="N8">
            <v>47</v>
          </cell>
          <cell r="O8" t="str">
            <v>02/15/2015</v>
          </cell>
        </row>
        <row r="9">
          <cell r="A9" t="str">
            <v>904400</v>
          </cell>
          <cell r="B9"/>
          <cell r="C9"/>
          <cell r="D9" t="str">
            <v>78-20</v>
          </cell>
          <cell r="E9" t="str">
            <v>14912</v>
          </cell>
          <cell r="F9" t="str">
            <v>Pickrell, Rick J</v>
          </cell>
          <cell r="G9" t="str">
            <v>6124</v>
          </cell>
          <cell r="H9" t="str">
            <v>6124 Driver</v>
          </cell>
          <cell r="I9" t="str">
            <v>00715601</v>
          </cell>
          <cell r="J9" t="str">
            <v>60100</v>
          </cell>
          <cell r="K9" t="str">
            <v>Temporary</v>
          </cell>
          <cell r="L9">
            <v>0</v>
          </cell>
          <cell r="M9">
            <v>235.9</v>
          </cell>
          <cell r="N9">
            <v>14</v>
          </cell>
          <cell r="O9" t="str">
            <v>02/15/2016</v>
          </cell>
        </row>
        <row r="10">
          <cell r="A10" t="str">
            <v>904400</v>
          </cell>
          <cell r="B10"/>
          <cell r="C10"/>
          <cell r="D10" t="str">
            <v>78-20</v>
          </cell>
          <cell r="E10" t="str">
            <v>14912</v>
          </cell>
          <cell r="F10" t="str">
            <v>Pickrell, Rick J</v>
          </cell>
          <cell r="G10" t="str">
            <v>6124</v>
          </cell>
          <cell r="H10" t="str">
            <v>6124 Driver</v>
          </cell>
          <cell r="I10" t="str">
            <v>00715601</v>
          </cell>
          <cell r="J10" t="str">
            <v>60100</v>
          </cell>
          <cell r="K10" t="str">
            <v>Temporary</v>
          </cell>
          <cell r="L10">
            <v>0</v>
          </cell>
          <cell r="M10">
            <v>204.24</v>
          </cell>
          <cell r="N10">
            <v>12</v>
          </cell>
          <cell r="O10" t="str">
            <v>02/15/2017</v>
          </cell>
        </row>
        <row r="11">
          <cell r="A11" t="str">
            <v>904400</v>
          </cell>
          <cell r="B11"/>
          <cell r="C11"/>
          <cell r="D11" t="str">
            <v>78-20</v>
          </cell>
          <cell r="E11" t="str">
            <v>14912</v>
          </cell>
          <cell r="F11" t="str">
            <v>Pickrell, Rick J</v>
          </cell>
          <cell r="G11" t="str">
            <v>6124</v>
          </cell>
          <cell r="H11" t="str">
            <v>6124 Driver</v>
          </cell>
          <cell r="I11" t="str">
            <v>00715601</v>
          </cell>
          <cell r="J11" t="str">
            <v>60100</v>
          </cell>
          <cell r="K11" t="str">
            <v>Temporary</v>
          </cell>
          <cell r="L11">
            <v>0</v>
          </cell>
          <cell r="M11">
            <v>144.28</v>
          </cell>
          <cell r="N11">
            <v>9</v>
          </cell>
          <cell r="O11" t="str">
            <v>02/28/2015</v>
          </cell>
        </row>
        <row r="12">
          <cell r="A12" t="str">
            <v>904400</v>
          </cell>
          <cell r="B12"/>
          <cell r="C12"/>
          <cell r="D12" t="str">
            <v>78-20</v>
          </cell>
          <cell r="E12" t="str">
            <v>14912</v>
          </cell>
          <cell r="F12" t="str">
            <v>Pickrell, Rick J</v>
          </cell>
          <cell r="G12" t="str">
            <v>6124</v>
          </cell>
          <cell r="H12" t="str">
            <v>6124 Driver</v>
          </cell>
          <cell r="I12" t="str">
            <v>00715601</v>
          </cell>
          <cell r="J12" t="str">
            <v>60100</v>
          </cell>
          <cell r="K12" t="str">
            <v>Temporary</v>
          </cell>
          <cell r="L12">
            <v>0</v>
          </cell>
          <cell r="M12">
            <v>229.77</v>
          </cell>
          <cell r="N12">
            <v>13.5</v>
          </cell>
          <cell r="O12" t="str">
            <v>02/28/2017</v>
          </cell>
        </row>
        <row r="13">
          <cell r="A13" t="str">
            <v>904400</v>
          </cell>
          <cell r="B13"/>
          <cell r="C13"/>
          <cell r="D13" t="str">
            <v>78-20</v>
          </cell>
          <cell r="E13" t="str">
            <v>14912</v>
          </cell>
          <cell r="F13" t="str">
            <v>Pickrell, Rick J</v>
          </cell>
          <cell r="G13" t="str">
            <v>6124</v>
          </cell>
          <cell r="H13" t="str">
            <v>6124 Driver</v>
          </cell>
          <cell r="I13" t="str">
            <v>00715601</v>
          </cell>
          <cell r="J13" t="str">
            <v>60100</v>
          </cell>
          <cell r="K13" t="str">
            <v>Temporary</v>
          </cell>
          <cell r="L13">
            <v>0</v>
          </cell>
          <cell r="M13">
            <v>387.55</v>
          </cell>
          <cell r="N13">
            <v>23</v>
          </cell>
          <cell r="O13" t="str">
            <v>02/29/2016</v>
          </cell>
        </row>
        <row r="14">
          <cell r="A14" t="str">
            <v>904400</v>
          </cell>
          <cell r="B14"/>
          <cell r="C14"/>
          <cell r="D14" t="str">
            <v>78-20</v>
          </cell>
          <cell r="E14" t="str">
            <v>14912</v>
          </cell>
          <cell r="F14" t="str">
            <v>Pickrell, Rick J</v>
          </cell>
          <cell r="G14" t="str">
            <v>6124</v>
          </cell>
          <cell r="H14" t="str">
            <v>6124 Driver</v>
          </cell>
          <cell r="I14" t="str">
            <v>00715601</v>
          </cell>
          <cell r="J14" t="str">
            <v>60100</v>
          </cell>
          <cell r="K14" t="str">
            <v>Temporary</v>
          </cell>
          <cell r="L14">
            <v>0</v>
          </cell>
          <cell r="M14">
            <v>480.9</v>
          </cell>
          <cell r="N14">
            <v>30</v>
          </cell>
          <cell r="O14" t="str">
            <v>03/15/2015</v>
          </cell>
        </row>
        <row r="15">
          <cell r="A15" t="str">
            <v>904400</v>
          </cell>
          <cell r="B15"/>
          <cell r="C15"/>
          <cell r="D15" t="str">
            <v>78-20</v>
          </cell>
          <cell r="E15" t="str">
            <v>14912</v>
          </cell>
          <cell r="F15" t="str">
            <v>Pickrell, Rick J</v>
          </cell>
          <cell r="G15" t="str">
            <v>6124</v>
          </cell>
          <cell r="H15" t="str">
            <v>6124 Driver</v>
          </cell>
          <cell r="I15" t="str">
            <v>00715601</v>
          </cell>
          <cell r="J15" t="str">
            <v>60100</v>
          </cell>
          <cell r="K15" t="str">
            <v>Temporary</v>
          </cell>
          <cell r="L15">
            <v>0</v>
          </cell>
          <cell r="M15">
            <v>379.13</v>
          </cell>
          <cell r="N15">
            <v>22.5</v>
          </cell>
          <cell r="O15" t="str">
            <v>03/15/2016</v>
          </cell>
        </row>
        <row r="16">
          <cell r="A16" t="str">
            <v>904400</v>
          </cell>
          <cell r="B16"/>
          <cell r="C16"/>
          <cell r="D16" t="str">
            <v>78-20</v>
          </cell>
          <cell r="E16" t="str">
            <v>14912</v>
          </cell>
          <cell r="F16" t="str">
            <v>Pickrell, Rick J</v>
          </cell>
          <cell r="G16" t="str">
            <v>6124</v>
          </cell>
          <cell r="H16" t="str">
            <v>6124 Driver</v>
          </cell>
          <cell r="I16" t="str">
            <v>00715601</v>
          </cell>
          <cell r="J16" t="str">
            <v>60100</v>
          </cell>
          <cell r="K16" t="str">
            <v>Temporary</v>
          </cell>
          <cell r="L16">
            <v>0</v>
          </cell>
          <cell r="M16">
            <v>634</v>
          </cell>
          <cell r="N16">
            <v>37.25</v>
          </cell>
          <cell r="O16" t="str">
            <v>03/15/2017</v>
          </cell>
        </row>
        <row r="17">
          <cell r="A17" t="str">
            <v>904400</v>
          </cell>
          <cell r="B17"/>
          <cell r="C17"/>
          <cell r="D17" t="str">
            <v>78-20</v>
          </cell>
          <cell r="E17" t="str">
            <v>14912</v>
          </cell>
          <cell r="F17" t="str">
            <v>Pickrell, Rick J</v>
          </cell>
          <cell r="G17" t="str">
            <v>6124</v>
          </cell>
          <cell r="H17" t="str">
            <v>6124 Driver</v>
          </cell>
          <cell r="I17" t="str">
            <v>00715601</v>
          </cell>
          <cell r="J17" t="str">
            <v>60100</v>
          </cell>
          <cell r="K17" t="str">
            <v>Temporary</v>
          </cell>
          <cell r="L17">
            <v>0</v>
          </cell>
          <cell r="M17">
            <v>396.75</v>
          </cell>
          <cell r="N17">
            <v>24.75</v>
          </cell>
          <cell r="O17" t="str">
            <v>03/31/2015</v>
          </cell>
        </row>
        <row r="18">
          <cell r="A18" t="str">
            <v>904400</v>
          </cell>
          <cell r="B18"/>
          <cell r="C18"/>
          <cell r="D18" t="str">
            <v>78-20</v>
          </cell>
          <cell r="E18" t="str">
            <v>14912</v>
          </cell>
          <cell r="F18" t="str">
            <v>Pickrell, Rick J</v>
          </cell>
          <cell r="G18" t="str">
            <v>6124</v>
          </cell>
          <cell r="H18" t="str">
            <v>6124 Driver</v>
          </cell>
          <cell r="I18" t="str">
            <v>00715601</v>
          </cell>
          <cell r="J18" t="str">
            <v>60100</v>
          </cell>
          <cell r="K18" t="str">
            <v>Temporary</v>
          </cell>
          <cell r="L18">
            <v>0</v>
          </cell>
          <cell r="M18">
            <v>214.84</v>
          </cell>
          <cell r="N18">
            <v>12.75</v>
          </cell>
          <cell r="O18" t="str">
            <v>03/31/2016</v>
          </cell>
        </row>
        <row r="19">
          <cell r="A19" t="str">
            <v>904400</v>
          </cell>
          <cell r="B19"/>
          <cell r="C19"/>
          <cell r="D19" t="str">
            <v>78-20</v>
          </cell>
          <cell r="E19" t="str">
            <v>14912</v>
          </cell>
          <cell r="F19" t="str">
            <v>Pickrell, Rick J</v>
          </cell>
          <cell r="G19" t="str">
            <v>6124</v>
          </cell>
          <cell r="H19" t="str">
            <v>6124 Driver</v>
          </cell>
          <cell r="I19" t="str">
            <v>00715601</v>
          </cell>
          <cell r="J19" t="str">
            <v>60100</v>
          </cell>
          <cell r="K19" t="str">
            <v>Temporary</v>
          </cell>
          <cell r="L19">
            <v>0</v>
          </cell>
          <cell r="M19">
            <v>889.3</v>
          </cell>
          <cell r="N19">
            <v>52.25</v>
          </cell>
          <cell r="O19" t="str">
            <v>03/31/2017</v>
          </cell>
        </row>
        <row r="20">
          <cell r="A20" t="str">
            <v>904400</v>
          </cell>
          <cell r="B20"/>
          <cell r="C20"/>
          <cell r="D20" t="str">
            <v>78-20</v>
          </cell>
          <cell r="E20" t="str">
            <v>14912</v>
          </cell>
          <cell r="F20" t="str">
            <v>Pickrell, Rick J</v>
          </cell>
          <cell r="G20" t="str">
            <v>6124</v>
          </cell>
          <cell r="H20" t="str">
            <v>6124 Driver</v>
          </cell>
          <cell r="I20" t="str">
            <v>00715601</v>
          </cell>
          <cell r="J20" t="str">
            <v>60100</v>
          </cell>
          <cell r="K20" t="str">
            <v>Temporary</v>
          </cell>
          <cell r="L20">
            <v>0</v>
          </cell>
          <cell r="M20">
            <v>476.89</v>
          </cell>
          <cell r="N20">
            <v>29.75</v>
          </cell>
          <cell r="O20" t="str">
            <v>04/15/2015</v>
          </cell>
        </row>
        <row r="21">
          <cell r="A21" t="str">
            <v>904400</v>
          </cell>
          <cell r="B21"/>
          <cell r="C21"/>
          <cell r="D21" t="str">
            <v>78-20</v>
          </cell>
          <cell r="E21" t="str">
            <v>14912</v>
          </cell>
          <cell r="F21" t="str">
            <v>Pickrell, Rick J</v>
          </cell>
          <cell r="G21" t="str">
            <v>6124</v>
          </cell>
          <cell r="H21" t="str">
            <v>6124 Driver</v>
          </cell>
          <cell r="I21" t="str">
            <v>00715601</v>
          </cell>
          <cell r="J21" t="str">
            <v>60100</v>
          </cell>
          <cell r="K21" t="str">
            <v>Temporary</v>
          </cell>
          <cell r="L21">
            <v>0</v>
          </cell>
          <cell r="M21">
            <v>134.80000000000001</v>
          </cell>
          <cell r="N21">
            <v>8</v>
          </cell>
          <cell r="O21" t="str">
            <v>04/15/2016</v>
          </cell>
        </row>
        <row r="22">
          <cell r="A22" t="str">
            <v>904400</v>
          </cell>
          <cell r="B22"/>
          <cell r="C22"/>
          <cell r="D22" t="str">
            <v>78-20</v>
          </cell>
          <cell r="E22" t="str">
            <v>14912</v>
          </cell>
          <cell r="F22" t="str">
            <v>Pickrell, Rick J</v>
          </cell>
          <cell r="G22" t="str">
            <v>6124</v>
          </cell>
          <cell r="H22" t="str">
            <v>6124 Driver</v>
          </cell>
          <cell r="I22" t="str">
            <v>00715601</v>
          </cell>
          <cell r="J22" t="str">
            <v>60100</v>
          </cell>
          <cell r="K22" t="str">
            <v>Temporary</v>
          </cell>
          <cell r="L22">
            <v>0</v>
          </cell>
          <cell r="M22">
            <v>544.64</v>
          </cell>
          <cell r="N22">
            <v>32</v>
          </cell>
          <cell r="O22" t="str">
            <v>04/15/2017</v>
          </cell>
        </row>
        <row r="23">
          <cell r="A23" t="str">
            <v>904400</v>
          </cell>
          <cell r="B23"/>
          <cell r="C23"/>
          <cell r="D23" t="str">
            <v>78-20</v>
          </cell>
          <cell r="E23" t="str">
            <v>14912</v>
          </cell>
          <cell r="F23" t="str">
            <v>Pickrell, Rick J</v>
          </cell>
          <cell r="G23" t="str">
            <v>6124</v>
          </cell>
          <cell r="H23" t="str">
            <v>6124 Driver</v>
          </cell>
          <cell r="I23" t="str">
            <v>00715601</v>
          </cell>
          <cell r="J23" t="str">
            <v>60100</v>
          </cell>
          <cell r="K23" t="str">
            <v>Temporary</v>
          </cell>
          <cell r="L23">
            <v>0</v>
          </cell>
          <cell r="M23">
            <v>330</v>
          </cell>
          <cell r="N23">
            <v>20</v>
          </cell>
          <cell r="O23" t="str">
            <v>04/30/2015</v>
          </cell>
        </row>
        <row r="24">
          <cell r="A24" t="str">
            <v>904400</v>
          </cell>
          <cell r="B24"/>
          <cell r="C24"/>
          <cell r="D24" t="str">
            <v>78-20</v>
          </cell>
          <cell r="E24" t="str">
            <v>14912</v>
          </cell>
          <cell r="F24" t="str">
            <v>Pickrell, Rick J</v>
          </cell>
          <cell r="G24" t="str">
            <v>6124</v>
          </cell>
          <cell r="H24" t="str">
            <v>6124 Driver</v>
          </cell>
          <cell r="I24" t="str">
            <v>00715601</v>
          </cell>
          <cell r="J24" t="str">
            <v>60100</v>
          </cell>
          <cell r="K24" t="str">
            <v>Temporary</v>
          </cell>
          <cell r="L24">
            <v>0</v>
          </cell>
          <cell r="M24">
            <v>539.20000000000005</v>
          </cell>
          <cell r="N24">
            <v>32</v>
          </cell>
          <cell r="O24" t="str">
            <v>04/30/2016</v>
          </cell>
        </row>
        <row r="25">
          <cell r="A25" t="str">
            <v>904400</v>
          </cell>
          <cell r="B25"/>
          <cell r="C25"/>
          <cell r="D25" t="str">
            <v>78-20</v>
          </cell>
          <cell r="E25" t="str">
            <v>14912</v>
          </cell>
          <cell r="F25" t="str">
            <v>Pickrell, Rick J</v>
          </cell>
          <cell r="G25" t="str">
            <v>6124</v>
          </cell>
          <cell r="H25" t="str">
            <v>6124 Driver</v>
          </cell>
          <cell r="I25" t="str">
            <v>00715601</v>
          </cell>
          <cell r="J25" t="str">
            <v>60100</v>
          </cell>
          <cell r="K25" t="str">
            <v>Temporary</v>
          </cell>
          <cell r="L25">
            <v>0</v>
          </cell>
          <cell r="M25">
            <v>178.71</v>
          </cell>
          <cell r="N25">
            <v>10.5</v>
          </cell>
          <cell r="O25" t="str">
            <v>04/30/2017</v>
          </cell>
        </row>
        <row r="26">
          <cell r="A26" t="str">
            <v>904400</v>
          </cell>
          <cell r="B26"/>
          <cell r="C26"/>
          <cell r="D26" t="str">
            <v>78-20</v>
          </cell>
          <cell r="E26" t="str">
            <v>14912</v>
          </cell>
          <cell r="F26" t="str">
            <v>Pickrell, Rick J</v>
          </cell>
          <cell r="G26" t="str">
            <v>6124</v>
          </cell>
          <cell r="H26" t="str">
            <v>6124 Driver</v>
          </cell>
          <cell r="I26" t="str">
            <v>00715601</v>
          </cell>
          <cell r="J26" t="str">
            <v>60100</v>
          </cell>
          <cell r="K26" t="str">
            <v>Temporary</v>
          </cell>
          <cell r="L26">
            <v>0</v>
          </cell>
          <cell r="M26">
            <v>1130.25</v>
          </cell>
          <cell r="N26">
            <v>68.5</v>
          </cell>
          <cell r="O26" t="str">
            <v>05/15/2015</v>
          </cell>
        </row>
        <row r="27">
          <cell r="A27" t="str">
            <v>904400</v>
          </cell>
          <cell r="B27"/>
          <cell r="C27"/>
          <cell r="D27" t="str">
            <v>78-20</v>
          </cell>
          <cell r="E27" t="str">
            <v>14912</v>
          </cell>
          <cell r="F27" t="str">
            <v>Pickrell, Rick J</v>
          </cell>
          <cell r="G27" t="str">
            <v>6124</v>
          </cell>
          <cell r="H27" t="str">
            <v>6124 Driver</v>
          </cell>
          <cell r="I27" t="str">
            <v>00715601</v>
          </cell>
          <cell r="J27" t="str">
            <v>60100</v>
          </cell>
          <cell r="K27" t="str">
            <v>Temporary</v>
          </cell>
          <cell r="L27">
            <v>0</v>
          </cell>
          <cell r="M27">
            <v>627.66</v>
          </cell>
          <cell r="N27">
            <v>37.25</v>
          </cell>
          <cell r="O27" t="str">
            <v>05/15/2016</v>
          </cell>
        </row>
        <row r="28">
          <cell r="A28" t="str">
            <v>904400</v>
          </cell>
          <cell r="B28"/>
          <cell r="C28"/>
          <cell r="D28" t="str">
            <v>78-20</v>
          </cell>
          <cell r="E28" t="str">
            <v>14912</v>
          </cell>
          <cell r="F28" t="str">
            <v>Pickrell, Rick J</v>
          </cell>
          <cell r="G28" t="str">
            <v>6124</v>
          </cell>
          <cell r="H28" t="str">
            <v>6124 Driver</v>
          </cell>
          <cell r="I28" t="str">
            <v>00715601</v>
          </cell>
          <cell r="J28" t="str">
            <v>60100</v>
          </cell>
          <cell r="K28" t="str">
            <v>Temporary</v>
          </cell>
          <cell r="L28">
            <v>0</v>
          </cell>
          <cell r="M28">
            <v>255.3</v>
          </cell>
          <cell r="N28">
            <v>15</v>
          </cell>
          <cell r="O28" t="str">
            <v>05/15/2017</v>
          </cell>
        </row>
        <row r="29">
          <cell r="A29" t="str">
            <v>904400</v>
          </cell>
          <cell r="B29"/>
          <cell r="C29"/>
          <cell r="D29" t="str">
            <v>78-20</v>
          </cell>
          <cell r="E29" t="str">
            <v>14912</v>
          </cell>
          <cell r="F29" t="str">
            <v>Pickrell, Rick J</v>
          </cell>
          <cell r="G29" t="str">
            <v>6124</v>
          </cell>
          <cell r="H29" t="str">
            <v>6124 Driver</v>
          </cell>
          <cell r="I29" t="str">
            <v>00715601</v>
          </cell>
          <cell r="J29" t="str">
            <v>60100</v>
          </cell>
          <cell r="K29" t="str">
            <v>Temporary</v>
          </cell>
          <cell r="L29">
            <v>0</v>
          </cell>
          <cell r="M29">
            <v>528</v>
          </cell>
          <cell r="N29">
            <v>32</v>
          </cell>
          <cell r="O29" t="str">
            <v>05/31/2015</v>
          </cell>
        </row>
        <row r="30">
          <cell r="A30" t="str">
            <v>904400</v>
          </cell>
          <cell r="B30"/>
          <cell r="C30"/>
          <cell r="D30" t="str">
            <v>78-20</v>
          </cell>
          <cell r="E30" t="str">
            <v>14912</v>
          </cell>
          <cell r="F30" t="str">
            <v>Pickrell, Rick J</v>
          </cell>
          <cell r="G30" t="str">
            <v>6124</v>
          </cell>
          <cell r="H30" t="str">
            <v>6124 Driver</v>
          </cell>
          <cell r="I30" t="str">
            <v>00715601</v>
          </cell>
          <cell r="J30" t="str">
            <v>60100</v>
          </cell>
          <cell r="K30" t="str">
            <v>Temporary</v>
          </cell>
          <cell r="L30">
            <v>0</v>
          </cell>
          <cell r="M30">
            <v>1398.55</v>
          </cell>
          <cell r="N30">
            <v>83</v>
          </cell>
          <cell r="O30" t="str">
            <v>05/31/2016</v>
          </cell>
        </row>
        <row r="31">
          <cell r="A31" t="str">
            <v>904400</v>
          </cell>
          <cell r="B31"/>
          <cell r="C31"/>
          <cell r="D31" t="str">
            <v>78-20</v>
          </cell>
          <cell r="E31" t="str">
            <v>14912</v>
          </cell>
          <cell r="F31" t="str">
            <v>Pickrell, Rick J</v>
          </cell>
          <cell r="G31" t="str">
            <v>6124</v>
          </cell>
          <cell r="H31" t="str">
            <v>6124 Driver</v>
          </cell>
          <cell r="I31" t="str">
            <v>00715601</v>
          </cell>
          <cell r="J31" t="str">
            <v>60100</v>
          </cell>
          <cell r="K31" t="str">
            <v>Temporary</v>
          </cell>
          <cell r="L31">
            <v>0</v>
          </cell>
          <cell r="M31">
            <v>357.42</v>
          </cell>
          <cell r="N31">
            <v>21</v>
          </cell>
          <cell r="O31" t="str">
            <v>05/31/2017</v>
          </cell>
        </row>
        <row r="32">
          <cell r="A32" t="str">
            <v>904400</v>
          </cell>
          <cell r="B32"/>
          <cell r="C32"/>
          <cell r="D32" t="str">
            <v>78-20</v>
          </cell>
          <cell r="E32" t="str">
            <v>14912</v>
          </cell>
          <cell r="F32" t="str">
            <v>Pickrell, Rick J</v>
          </cell>
          <cell r="G32" t="str">
            <v>6124</v>
          </cell>
          <cell r="H32" t="str">
            <v>6124 Driver</v>
          </cell>
          <cell r="I32" t="str">
            <v>00715601</v>
          </cell>
          <cell r="J32" t="str">
            <v>60100</v>
          </cell>
          <cell r="K32" t="str">
            <v>Temporary</v>
          </cell>
          <cell r="L32">
            <v>0</v>
          </cell>
          <cell r="M32">
            <v>363</v>
          </cell>
          <cell r="N32">
            <v>22</v>
          </cell>
          <cell r="O32" t="str">
            <v>06/15/2015</v>
          </cell>
        </row>
        <row r="33">
          <cell r="A33" t="str">
            <v>904400</v>
          </cell>
          <cell r="B33"/>
          <cell r="C33"/>
          <cell r="D33" t="str">
            <v>78-20</v>
          </cell>
          <cell r="E33" t="str">
            <v>14912</v>
          </cell>
          <cell r="F33" t="str">
            <v>Pickrell, Rick J</v>
          </cell>
          <cell r="G33" t="str">
            <v>6124</v>
          </cell>
          <cell r="H33" t="str">
            <v>6124 Driver</v>
          </cell>
          <cell r="I33" t="str">
            <v>00715601</v>
          </cell>
          <cell r="J33" t="str">
            <v>60100</v>
          </cell>
          <cell r="K33" t="str">
            <v>Temporary</v>
          </cell>
          <cell r="L33">
            <v>0</v>
          </cell>
          <cell r="M33">
            <v>884.63</v>
          </cell>
          <cell r="N33">
            <v>52.5</v>
          </cell>
          <cell r="O33" t="str">
            <v>06/15/2016</v>
          </cell>
        </row>
        <row r="34">
          <cell r="A34" t="str">
            <v>904400</v>
          </cell>
          <cell r="B34"/>
          <cell r="C34"/>
          <cell r="D34" t="str">
            <v>78-20</v>
          </cell>
          <cell r="E34" t="str">
            <v>14912</v>
          </cell>
          <cell r="F34" t="str">
            <v>Pickrell, Rick J</v>
          </cell>
          <cell r="G34" t="str">
            <v>6124</v>
          </cell>
          <cell r="H34" t="str">
            <v>6124 Driver</v>
          </cell>
          <cell r="I34" t="str">
            <v>00715601</v>
          </cell>
          <cell r="J34" t="str">
            <v>60100</v>
          </cell>
          <cell r="K34" t="str">
            <v>Temporary</v>
          </cell>
          <cell r="L34">
            <v>0</v>
          </cell>
          <cell r="M34">
            <v>246.79</v>
          </cell>
          <cell r="N34">
            <v>14.5</v>
          </cell>
          <cell r="O34" t="str">
            <v>06/15/2017</v>
          </cell>
        </row>
        <row r="35">
          <cell r="A35" t="str">
            <v>904400</v>
          </cell>
          <cell r="B35"/>
          <cell r="C35"/>
          <cell r="D35" t="str">
            <v>78-20</v>
          </cell>
          <cell r="E35" t="str">
            <v>14912</v>
          </cell>
          <cell r="F35" t="str">
            <v>Pickrell, Rick J</v>
          </cell>
          <cell r="G35" t="str">
            <v>6124</v>
          </cell>
          <cell r="H35" t="str">
            <v>6124 Driver</v>
          </cell>
          <cell r="I35" t="str">
            <v>00715601</v>
          </cell>
          <cell r="J35" t="str">
            <v>60100</v>
          </cell>
          <cell r="K35" t="str">
            <v>Temporary</v>
          </cell>
          <cell r="L35">
            <v>0</v>
          </cell>
          <cell r="M35">
            <v>792</v>
          </cell>
          <cell r="N35">
            <v>48</v>
          </cell>
          <cell r="O35" t="str">
            <v>06/30/2015</v>
          </cell>
        </row>
        <row r="36">
          <cell r="A36" t="str">
            <v>904400</v>
          </cell>
          <cell r="B36"/>
          <cell r="C36"/>
          <cell r="D36" t="str">
            <v>78-20</v>
          </cell>
          <cell r="E36" t="str">
            <v>14912</v>
          </cell>
          <cell r="F36" t="str">
            <v>Pickrell, Rick J</v>
          </cell>
          <cell r="G36" t="str">
            <v>6124</v>
          </cell>
          <cell r="H36" t="str">
            <v>6124 Driver</v>
          </cell>
          <cell r="I36" t="str">
            <v>00715601</v>
          </cell>
          <cell r="J36" t="str">
            <v>60100</v>
          </cell>
          <cell r="K36" t="str">
            <v>Temporary</v>
          </cell>
          <cell r="L36">
            <v>0</v>
          </cell>
          <cell r="M36">
            <v>33.700000000000003</v>
          </cell>
          <cell r="N36">
            <v>2</v>
          </cell>
          <cell r="O36" t="str">
            <v>06/30/2016</v>
          </cell>
        </row>
        <row r="37">
          <cell r="A37" t="str">
            <v>904400</v>
          </cell>
          <cell r="B37"/>
          <cell r="C37"/>
          <cell r="D37" t="str">
            <v>78-20</v>
          </cell>
          <cell r="E37" t="str">
            <v>14912</v>
          </cell>
          <cell r="F37" t="str">
            <v>Pickrell, Rick J</v>
          </cell>
          <cell r="G37" t="str">
            <v>6124</v>
          </cell>
          <cell r="H37" t="str">
            <v>6124 Driver</v>
          </cell>
          <cell r="I37" t="str">
            <v>00715601</v>
          </cell>
          <cell r="J37" t="str">
            <v>60100</v>
          </cell>
          <cell r="K37" t="str">
            <v>Temporary</v>
          </cell>
          <cell r="L37">
            <v>0</v>
          </cell>
          <cell r="M37">
            <v>272.32</v>
          </cell>
          <cell r="N37">
            <v>16</v>
          </cell>
          <cell r="O37" t="str">
            <v>06/30/2017</v>
          </cell>
        </row>
        <row r="38">
          <cell r="A38" t="str">
            <v>904400</v>
          </cell>
          <cell r="B38"/>
          <cell r="C38"/>
          <cell r="D38" t="str">
            <v>78-20</v>
          </cell>
          <cell r="E38" t="str">
            <v>14912</v>
          </cell>
          <cell r="F38" t="str">
            <v>Pickrell, Rick J</v>
          </cell>
          <cell r="G38" t="str">
            <v>6124</v>
          </cell>
          <cell r="H38" t="str">
            <v>6124 Driver</v>
          </cell>
          <cell r="I38" t="str">
            <v>00715601</v>
          </cell>
          <cell r="J38" t="str">
            <v>60100</v>
          </cell>
          <cell r="K38" t="str">
            <v>Temporary</v>
          </cell>
          <cell r="L38">
            <v>0</v>
          </cell>
          <cell r="M38">
            <v>249.76</v>
          </cell>
          <cell r="N38">
            <v>16</v>
          </cell>
          <cell r="O38" t="str">
            <v>07/15/2014</v>
          </cell>
        </row>
        <row r="39">
          <cell r="A39" t="str">
            <v>904400</v>
          </cell>
          <cell r="B39"/>
          <cell r="C39"/>
          <cell r="D39" t="str">
            <v>78-20</v>
          </cell>
          <cell r="E39" t="str">
            <v>14912</v>
          </cell>
          <cell r="F39" t="str">
            <v>Pickrell, Rick J</v>
          </cell>
          <cell r="G39" t="str">
            <v>6124</v>
          </cell>
          <cell r="H39" t="str">
            <v>6124 Driver</v>
          </cell>
          <cell r="I39" t="str">
            <v>00715601</v>
          </cell>
          <cell r="J39" t="str">
            <v>60100</v>
          </cell>
          <cell r="K39" t="str">
            <v>Temporary</v>
          </cell>
          <cell r="L39">
            <v>0</v>
          </cell>
          <cell r="M39">
            <v>1348</v>
          </cell>
          <cell r="N39">
            <v>80</v>
          </cell>
          <cell r="O39" t="str">
            <v>07/15/2015</v>
          </cell>
        </row>
        <row r="40">
          <cell r="A40" t="str">
            <v>904400</v>
          </cell>
          <cell r="B40"/>
          <cell r="C40"/>
          <cell r="D40" t="str">
            <v>78-20</v>
          </cell>
          <cell r="E40" t="str">
            <v>14912</v>
          </cell>
          <cell r="F40" t="str">
            <v>Pickrell, Rick J</v>
          </cell>
          <cell r="G40" t="str">
            <v>6124</v>
          </cell>
          <cell r="H40" t="str">
            <v>6124 Driver</v>
          </cell>
          <cell r="I40" t="str">
            <v>00715601</v>
          </cell>
          <cell r="J40" t="str">
            <v>60100</v>
          </cell>
          <cell r="K40" t="str">
            <v>Temporary</v>
          </cell>
          <cell r="L40">
            <v>0</v>
          </cell>
          <cell r="M40">
            <v>774.41</v>
          </cell>
          <cell r="N40">
            <v>45.5</v>
          </cell>
          <cell r="O40" t="str">
            <v>07/15/2016</v>
          </cell>
        </row>
        <row r="41">
          <cell r="A41" t="str">
            <v>904400</v>
          </cell>
          <cell r="B41"/>
          <cell r="C41"/>
          <cell r="D41" t="str">
            <v>78-20</v>
          </cell>
          <cell r="E41" t="str">
            <v>14912</v>
          </cell>
          <cell r="F41" t="str">
            <v>Pickrell, Rick J</v>
          </cell>
          <cell r="G41" t="str">
            <v>6124</v>
          </cell>
          <cell r="H41" t="str">
            <v>6124 Driver</v>
          </cell>
          <cell r="I41" t="str">
            <v>00715601</v>
          </cell>
          <cell r="J41" t="str">
            <v>60100</v>
          </cell>
          <cell r="K41" t="str">
            <v>Temporary</v>
          </cell>
          <cell r="L41">
            <v>0</v>
          </cell>
          <cell r="M41">
            <v>62.44</v>
          </cell>
          <cell r="N41">
            <v>4</v>
          </cell>
          <cell r="O41" t="str">
            <v>07/31/2014</v>
          </cell>
        </row>
        <row r="42">
          <cell r="A42" t="str">
            <v>904400</v>
          </cell>
          <cell r="B42"/>
          <cell r="C42"/>
          <cell r="D42" t="str">
            <v>78-20</v>
          </cell>
          <cell r="E42" t="str">
            <v>14912</v>
          </cell>
          <cell r="F42" t="str">
            <v>Pickrell, Rick J</v>
          </cell>
          <cell r="G42" t="str">
            <v>6124</v>
          </cell>
          <cell r="H42" t="str">
            <v>6124 Driver</v>
          </cell>
          <cell r="I42" t="str">
            <v>00715601</v>
          </cell>
          <cell r="J42" t="str">
            <v>60100</v>
          </cell>
          <cell r="K42" t="str">
            <v>Temporary</v>
          </cell>
          <cell r="L42">
            <v>0</v>
          </cell>
          <cell r="M42">
            <v>1036.28</v>
          </cell>
          <cell r="N42">
            <v>61.5</v>
          </cell>
          <cell r="O42" t="str">
            <v>07/31/2015</v>
          </cell>
        </row>
        <row r="43">
          <cell r="A43" t="str">
            <v>904400</v>
          </cell>
          <cell r="B43"/>
          <cell r="C43"/>
          <cell r="D43" t="str">
            <v>78-20</v>
          </cell>
          <cell r="E43" t="str">
            <v>14912</v>
          </cell>
          <cell r="F43" t="str">
            <v>Pickrell, Rick J</v>
          </cell>
          <cell r="G43" t="str">
            <v>6124</v>
          </cell>
          <cell r="H43" t="str">
            <v>6124 Driver</v>
          </cell>
          <cell r="I43" t="str">
            <v>00715601</v>
          </cell>
          <cell r="J43" t="str">
            <v>60100</v>
          </cell>
          <cell r="K43" t="str">
            <v>Temporary</v>
          </cell>
          <cell r="L43">
            <v>0</v>
          </cell>
          <cell r="M43">
            <v>625.49</v>
          </cell>
          <cell r="N43">
            <v>36.75</v>
          </cell>
          <cell r="O43" t="str">
            <v>07/31/2016</v>
          </cell>
        </row>
        <row r="44">
          <cell r="A44" t="str">
            <v>904400</v>
          </cell>
          <cell r="B44"/>
          <cell r="C44"/>
          <cell r="D44" t="str">
            <v>78-20</v>
          </cell>
          <cell r="E44" t="str">
            <v>14912</v>
          </cell>
          <cell r="F44" t="str">
            <v>Pickrell, Rick J</v>
          </cell>
          <cell r="G44" t="str">
            <v>6124</v>
          </cell>
          <cell r="H44" t="str">
            <v>6124 Driver</v>
          </cell>
          <cell r="I44" t="str">
            <v>00715601</v>
          </cell>
          <cell r="J44" t="str">
            <v>60100</v>
          </cell>
          <cell r="K44" t="str">
            <v>Temporary</v>
          </cell>
          <cell r="L44">
            <v>0</v>
          </cell>
          <cell r="M44">
            <v>624.4</v>
          </cell>
          <cell r="N44">
            <v>40</v>
          </cell>
          <cell r="O44" t="str">
            <v>08/15/2014</v>
          </cell>
        </row>
        <row r="45">
          <cell r="A45" t="str">
            <v>904400</v>
          </cell>
          <cell r="B45"/>
          <cell r="C45"/>
          <cell r="D45" t="str">
            <v>78-20</v>
          </cell>
          <cell r="E45" t="str">
            <v>14912</v>
          </cell>
          <cell r="F45" t="str">
            <v>Pickrell, Rick J</v>
          </cell>
          <cell r="G45" t="str">
            <v>6124</v>
          </cell>
          <cell r="H45" t="str">
            <v>6124 Driver</v>
          </cell>
          <cell r="I45" t="str">
            <v>00715601</v>
          </cell>
          <cell r="J45" t="str">
            <v>60100</v>
          </cell>
          <cell r="K45" t="str">
            <v>Temporary</v>
          </cell>
          <cell r="L45">
            <v>0</v>
          </cell>
          <cell r="M45">
            <v>522.35</v>
          </cell>
          <cell r="N45">
            <v>31</v>
          </cell>
          <cell r="O45" t="str">
            <v>08/15/2015</v>
          </cell>
        </row>
        <row r="46">
          <cell r="A46" t="str">
            <v>904400</v>
          </cell>
          <cell r="B46"/>
          <cell r="C46"/>
          <cell r="D46" t="str">
            <v>78-20</v>
          </cell>
          <cell r="E46" t="str">
            <v>14912</v>
          </cell>
          <cell r="F46" t="str">
            <v>Pickrell, Rick J</v>
          </cell>
          <cell r="G46" t="str">
            <v>6124</v>
          </cell>
          <cell r="H46" t="str">
            <v>6124 Driver</v>
          </cell>
          <cell r="I46" t="str">
            <v>00715601</v>
          </cell>
          <cell r="J46" t="str">
            <v>60100</v>
          </cell>
          <cell r="K46" t="str">
            <v>Temporary</v>
          </cell>
          <cell r="L46">
            <v>0</v>
          </cell>
          <cell r="M46">
            <v>136.16</v>
          </cell>
          <cell r="N46">
            <v>8</v>
          </cell>
          <cell r="O46" t="str">
            <v>08/15/2016</v>
          </cell>
        </row>
        <row r="47">
          <cell r="A47" t="str">
            <v>904400</v>
          </cell>
          <cell r="B47"/>
          <cell r="C47"/>
          <cell r="D47" t="str">
            <v>78-20</v>
          </cell>
          <cell r="E47" t="str">
            <v>14912</v>
          </cell>
          <cell r="F47" t="str">
            <v>Pickrell, Rick J</v>
          </cell>
          <cell r="G47" t="str">
            <v>6124</v>
          </cell>
          <cell r="H47" t="str">
            <v>6124 Driver</v>
          </cell>
          <cell r="I47" t="str">
            <v>00715601</v>
          </cell>
          <cell r="J47" t="str">
            <v>60100</v>
          </cell>
          <cell r="K47" t="str">
            <v>Temporary</v>
          </cell>
          <cell r="L47">
            <v>0</v>
          </cell>
          <cell r="M47">
            <v>686.85</v>
          </cell>
          <cell r="N47">
            <v>44</v>
          </cell>
          <cell r="O47" t="str">
            <v>08/31/2014</v>
          </cell>
        </row>
        <row r="48">
          <cell r="A48" t="str">
            <v>904400</v>
          </cell>
          <cell r="B48"/>
          <cell r="C48"/>
          <cell r="D48" t="str">
            <v>78-20</v>
          </cell>
          <cell r="E48" t="str">
            <v>14912</v>
          </cell>
          <cell r="F48" t="str">
            <v>Pickrell, Rick J</v>
          </cell>
          <cell r="G48" t="str">
            <v>6124</v>
          </cell>
          <cell r="H48" t="str">
            <v>6124 Driver</v>
          </cell>
          <cell r="I48" t="str">
            <v>00715601</v>
          </cell>
          <cell r="J48" t="str">
            <v>60100</v>
          </cell>
          <cell r="K48" t="str">
            <v>Temporary</v>
          </cell>
          <cell r="L48">
            <v>0</v>
          </cell>
          <cell r="M48">
            <v>846.71</v>
          </cell>
          <cell r="N48">
            <v>50.25</v>
          </cell>
          <cell r="O48" t="str">
            <v>08/31/2015</v>
          </cell>
        </row>
        <row r="49">
          <cell r="A49" t="str">
            <v>904400</v>
          </cell>
          <cell r="B49"/>
          <cell r="C49"/>
          <cell r="D49" t="str">
            <v>78-20</v>
          </cell>
          <cell r="E49" t="str">
            <v>14912</v>
          </cell>
          <cell r="F49" t="str">
            <v>Pickrell, Rick J</v>
          </cell>
          <cell r="G49" t="str">
            <v>6124</v>
          </cell>
          <cell r="H49" t="str">
            <v>6124 Driver</v>
          </cell>
          <cell r="I49" t="str">
            <v>00715601</v>
          </cell>
          <cell r="J49" t="str">
            <v>60100</v>
          </cell>
          <cell r="K49" t="str">
            <v>Temporary</v>
          </cell>
          <cell r="L49">
            <v>0</v>
          </cell>
          <cell r="M49">
            <v>736.12</v>
          </cell>
          <cell r="N49">
            <v>43.25</v>
          </cell>
          <cell r="O49" t="str">
            <v>08/31/2016</v>
          </cell>
        </row>
        <row r="50">
          <cell r="A50" t="str">
            <v>904400</v>
          </cell>
          <cell r="B50"/>
          <cell r="C50"/>
          <cell r="D50" t="str">
            <v>78-20</v>
          </cell>
          <cell r="E50" t="str">
            <v>14912</v>
          </cell>
          <cell r="F50" t="str">
            <v>Pickrell, Rick J</v>
          </cell>
          <cell r="G50" t="str">
            <v>6124</v>
          </cell>
          <cell r="H50" t="str">
            <v>6124 Driver</v>
          </cell>
          <cell r="I50" t="str">
            <v>00715601</v>
          </cell>
          <cell r="J50" t="str">
            <v>60100</v>
          </cell>
          <cell r="K50" t="str">
            <v>Temporary</v>
          </cell>
          <cell r="L50">
            <v>0</v>
          </cell>
          <cell r="M50">
            <v>312.2</v>
          </cell>
          <cell r="N50">
            <v>20</v>
          </cell>
          <cell r="O50" t="str">
            <v>09/15/2014</v>
          </cell>
        </row>
        <row r="51">
          <cell r="A51" t="str">
            <v>904400</v>
          </cell>
          <cell r="B51"/>
          <cell r="C51"/>
          <cell r="D51" t="str">
            <v>78-20</v>
          </cell>
          <cell r="E51" t="str">
            <v>14912</v>
          </cell>
          <cell r="F51" t="str">
            <v>Pickrell, Rick J</v>
          </cell>
          <cell r="G51" t="str">
            <v>6124</v>
          </cell>
          <cell r="H51" t="str">
            <v>6124 Driver</v>
          </cell>
          <cell r="I51" t="str">
            <v>00715601</v>
          </cell>
          <cell r="J51" t="str">
            <v>60100</v>
          </cell>
          <cell r="K51" t="str">
            <v>Temporary</v>
          </cell>
          <cell r="L51">
            <v>0</v>
          </cell>
          <cell r="M51">
            <v>631.88</v>
          </cell>
          <cell r="N51">
            <v>37.5</v>
          </cell>
          <cell r="O51" t="str">
            <v>09/15/2015</v>
          </cell>
        </row>
        <row r="52">
          <cell r="A52" t="str">
            <v>904400</v>
          </cell>
          <cell r="B52"/>
          <cell r="C52"/>
          <cell r="D52" t="str">
            <v>78-20</v>
          </cell>
          <cell r="E52" t="str">
            <v>14912</v>
          </cell>
          <cell r="F52" t="str">
            <v>Pickrell, Rick J</v>
          </cell>
          <cell r="G52" t="str">
            <v>6124</v>
          </cell>
          <cell r="H52" t="str">
            <v>6124 Driver</v>
          </cell>
          <cell r="I52" t="str">
            <v>00715601</v>
          </cell>
          <cell r="J52" t="str">
            <v>60100</v>
          </cell>
          <cell r="K52" t="str">
            <v>Temporary</v>
          </cell>
          <cell r="L52">
            <v>0</v>
          </cell>
          <cell r="M52">
            <v>272.32</v>
          </cell>
          <cell r="N52">
            <v>16</v>
          </cell>
          <cell r="O52" t="str">
            <v>09/15/2016</v>
          </cell>
        </row>
        <row r="53">
          <cell r="A53" t="str">
            <v>904400</v>
          </cell>
          <cell r="B53"/>
          <cell r="C53"/>
          <cell r="D53" t="str">
            <v>78-20</v>
          </cell>
          <cell r="E53" t="str">
            <v>14912</v>
          </cell>
          <cell r="F53" t="str">
            <v>Pickrell, Rick J</v>
          </cell>
          <cell r="G53" t="str">
            <v>6124</v>
          </cell>
          <cell r="H53" t="str">
            <v>6124 Driver</v>
          </cell>
          <cell r="I53" t="str">
            <v>00715601</v>
          </cell>
          <cell r="J53" t="str">
            <v>60100</v>
          </cell>
          <cell r="K53" t="str">
            <v>Temporary</v>
          </cell>
          <cell r="L53">
            <v>0</v>
          </cell>
          <cell r="M53">
            <v>230.25</v>
          </cell>
          <cell r="N53">
            <v>14.75</v>
          </cell>
          <cell r="O53" t="str">
            <v>09/30/2014</v>
          </cell>
        </row>
        <row r="54">
          <cell r="A54" t="str">
            <v>904400</v>
          </cell>
          <cell r="B54"/>
          <cell r="C54"/>
          <cell r="D54" t="str">
            <v>78-20</v>
          </cell>
          <cell r="E54" t="str">
            <v>14912</v>
          </cell>
          <cell r="F54" t="str">
            <v>Pickrell, Rick J</v>
          </cell>
          <cell r="G54" t="str">
            <v>6124</v>
          </cell>
          <cell r="H54" t="str">
            <v>6124 Driver</v>
          </cell>
          <cell r="I54" t="str">
            <v>00715601</v>
          </cell>
          <cell r="J54" t="str">
            <v>60100</v>
          </cell>
          <cell r="K54" t="str">
            <v>Temporary</v>
          </cell>
          <cell r="L54">
            <v>0</v>
          </cell>
          <cell r="M54">
            <v>842.5</v>
          </cell>
          <cell r="N54">
            <v>50</v>
          </cell>
          <cell r="O54" t="str">
            <v>09/30/2015</v>
          </cell>
        </row>
        <row r="55">
          <cell r="A55" t="str">
            <v>904400</v>
          </cell>
          <cell r="B55"/>
          <cell r="C55"/>
          <cell r="D55" t="str">
            <v>78-20</v>
          </cell>
          <cell r="E55" t="str">
            <v>14912</v>
          </cell>
          <cell r="F55" t="str">
            <v>Pickrell, Rick J</v>
          </cell>
          <cell r="G55" t="str">
            <v>6124</v>
          </cell>
          <cell r="H55" t="str">
            <v>6124 Driver</v>
          </cell>
          <cell r="I55" t="str">
            <v>00715601</v>
          </cell>
          <cell r="J55" t="str">
            <v>60100</v>
          </cell>
          <cell r="K55" t="str">
            <v>Temporary</v>
          </cell>
          <cell r="L55">
            <v>0</v>
          </cell>
          <cell r="M55">
            <v>612.72</v>
          </cell>
          <cell r="N55">
            <v>36</v>
          </cell>
          <cell r="O55" t="str">
            <v>09/30/2016</v>
          </cell>
        </row>
        <row r="56">
          <cell r="A56" t="str">
            <v>904400</v>
          </cell>
          <cell r="B56"/>
          <cell r="C56"/>
          <cell r="D56" t="str">
            <v>78-20</v>
          </cell>
          <cell r="E56" t="str">
            <v>14912</v>
          </cell>
          <cell r="F56" t="str">
            <v>Pickrell, Rick J</v>
          </cell>
          <cell r="G56" t="str">
            <v>6124</v>
          </cell>
          <cell r="H56" t="str">
            <v>6124 Driver</v>
          </cell>
          <cell r="I56" t="str">
            <v>00715601</v>
          </cell>
          <cell r="J56" t="str">
            <v>60100</v>
          </cell>
          <cell r="K56" t="str">
            <v>Temporary</v>
          </cell>
          <cell r="L56">
            <v>0</v>
          </cell>
          <cell r="M56">
            <v>425.37</v>
          </cell>
          <cell r="N56">
            <v>27.25</v>
          </cell>
          <cell r="O56" t="str">
            <v>10/15/2014</v>
          </cell>
        </row>
        <row r="57">
          <cell r="A57" t="str">
            <v>904400</v>
          </cell>
          <cell r="B57"/>
          <cell r="C57"/>
          <cell r="D57" t="str">
            <v>78-20</v>
          </cell>
          <cell r="E57" t="str">
            <v>14912</v>
          </cell>
          <cell r="F57" t="str">
            <v>Pickrell, Rick J</v>
          </cell>
          <cell r="G57" t="str">
            <v>6124</v>
          </cell>
          <cell r="H57" t="str">
            <v>6124 Driver</v>
          </cell>
          <cell r="I57" t="str">
            <v>00715601</v>
          </cell>
          <cell r="J57" t="str">
            <v>60100</v>
          </cell>
          <cell r="K57" t="str">
            <v>Temporary</v>
          </cell>
          <cell r="L57">
            <v>0</v>
          </cell>
          <cell r="M57">
            <v>345.43</v>
          </cell>
          <cell r="N57">
            <v>20.5</v>
          </cell>
          <cell r="O57" t="str">
            <v>10/15/2015</v>
          </cell>
        </row>
        <row r="58">
          <cell r="A58" t="str">
            <v>904400</v>
          </cell>
          <cell r="B58"/>
          <cell r="C58"/>
          <cell r="D58" t="str">
            <v>78-20</v>
          </cell>
          <cell r="E58" t="str">
            <v>14912</v>
          </cell>
          <cell r="F58" t="str">
            <v>Pickrell, Rick J</v>
          </cell>
          <cell r="G58" t="str">
            <v>6124</v>
          </cell>
          <cell r="H58" t="str">
            <v>6124 Driver</v>
          </cell>
          <cell r="I58" t="str">
            <v>00715601</v>
          </cell>
          <cell r="J58" t="str">
            <v>60100</v>
          </cell>
          <cell r="K58" t="str">
            <v>Temporary</v>
          </cell>
          <cell r="L58">
            <v>0</v>
          </cell>
          <cell r="M58">
            <v>255.3</v>
          </cell>
          <cell r="N58">
            <v>15</v>
          </cell>
          <cell r="O58" t="str">
            <v>10/15/2016</v>
          </cell>
        </row>
        <row r="59">
          <cell r="A59" t="str">
            <v>904400</v>
          </cell>
          <cell r="B59"/>
          <cell r="C59"/>
          <cell r="D59" t="str">
            <v>78-20</v>
          </cell>
          <cell r="E59" t="str">
            <v>14912</v>
          </cell>
          <cell r="F59" t="str">
            <v>Pickrell, Rick J</v>
          </cell>
          <cell r="G59" t="str">
            <v>6124</v>
          </cell>
          <cell r="H59" t="str">
            <v>6124 Driver</v>
          </cell>
          <cell r="I59" t="str">
            <v>00715601</v>
          </cell>
          <cell r="J59" t="str">
            <v>60100</v>
          </cell>
          <cell r="K59" t="str">
            <v>Temporary</v>
          </cell>
          <cell r="L59">
            <v>0</v>
          </cell>
          <cell r="M59">
            <v>507.33</v>
          </cell>
          <cell r="N59">
            <v>32.5</v>
          </cell>
          <cell r="O59" t="str">
            <v>10/31/2014</v>
          </cell>
        </row>
        <row r="60">
          <cell r="A60" t="str">
            <v>904400</v>
          </cell>
          <cell r="B60"/>
          <cell r="C60"/>
          <cell r="D60" t="str">
            <v>78-20</v>
          </cell>
          <cell r="E60" t="str">
            <v>14912</v>
          </cell>
          <cell r="F60" t="str">
            <v>Pickrell, Rick J</v>
          </cell>
          <cell r="G60" t="str">
            <v>6124</v>
          </cell>
          <cell r="H60" t="str">
            <v>6124 Driver</v>
          </cell>
          <cell r="I60" t="str">
            <v>00715601</v>
          </cell>
          <cell r="J60" t="str">
            <v>60100</v>
          </cell>
          <cell r="K60" t="str">
            <v>Temporary</v>
          </cell>
          <cell r="L60">
            <v>0</v>
          </cell>
          <cell r="M60">
            <v>943.6</v>
          </cell>
          <cell r="N60">
            <v>56</v>
          </cell>
          <cell r="O60" t="str">
            <v>10/31/2015</v>
          </cell>
        </row>
        <row r="61">
          <cell r="A61" t="str">
            <v>904400</v>
          </cell>
          <cell r="B61"/>
          <cell r="C61"/>
          <cell r="D61" t="str">
            <v>78-20</v>
          </cell>
          <cell r="E61" t="str">
            <v>14912</v>
          </cell>
          <cell r="F61" t="str">
            <v>Pickrell, Rick J</v>
          </cell>
          <cell r="G61" t="str">
            <v>6124</v>
          </cell>
          <cell r="H61" t="str">
            <v>6124 Driver</v>
          </cell>
          <cell r="I61" t="str">
            <v>00715601</v>
          </cell>
          <cell r="J61" t="str">
            <v>60100</v>
          </cell>
          <cell r="K61" t="str">
            <v>Temporary</v>
          </cell>
          <cell r="L61">
            <v>0</v>
          </cell>
          <cell r="M61">
            <v>816.96</v>
          </cell>
          <cell r="N61">
            <v>48</v>
          </cell>
          <cell r="O61" t="str">
            <v>10/31/2016</v>
          </cell>
        </row>
        <row r="62">
          <cell r="A62" t="str">
            <v>904400</v>
          </cell>
          <cell r="B62"/>
          <cell r="C62"/>
          <cell r="D62" t="str">
            <v>78-20</v>
          </cell>
          <cell r="E62" t="str">
            <v>14912</v>
          </cell>
          <cell r="F62" t="str">
            <v>Pickrell, Rick J</v>
          </cell>
          <cell r="G62" t="str">
            <v>6124</v>
          </cell>
          <cell r="H62" t="str">
            <v>6124 Driver</v>
          </cell>
          <cell r="I62" t="str">
            <v>00715601</v>
          </cell>
          <cell r="J62" t="str">
            <v>60100</v>
          </cell>
          <cell r="K62" t="str">
            <v>Temporary</v>
          </cell>
          <cell r="L62">
            <v>0</v>
          </cell>
          <cell r="M62">
            <v>343.42</v>
          </cell>
          <cell r="N62">
            <v>22</v>
          </cell>
          <cell r="O62" t="str">
            <v>11/15/2014</v>
          </cell>
        </row>
        <row r="63">
          <cell r="A63" t="str">
            <v>904400</v>
          </cell>
          <cell r="B63"/>
          <cell r="C63"/>
          <cell r="D63" t="str">
            <v>78-20</v>
          </cell>
          <cell r="E63" t="str">
            <v>14912</v>
          </cell>
          <cell r="F63" t="str">
            <v>Pickrell, Rick J</v>
          </cell>
          <cell r="G63" t="str">
            <v>6124</v>
          </cell>
          <cell r="H63" t="str">
            <v>6124 Driver</v>
          </cell>
          <cell r="I63" t="str">
            <v>00715601</v>
          </cell>
          <cell r="J63" t="str">
            <v>60100</v>
          </cell>
          <cell r="K63" t="str">
            <v>Temporary</v>
          </cell>
          <cell r="L63">
            <v>0</v>
          </cell>
          <cell r="M63">
            <v>640.29999999999995</v>
          </cell>
          <cell r="N63">
            <v>38</v>
          </cell>
          <cell r="O63" t="str">
            <v>11/15/2015</v>
          </cell>
        </row>
        <row r="64">
          <cell r="A64" t="str">
            <v>904400</v>
          </cell>
          <cell r="B64"/>
          <cell r="C64"/>
          <cell r="D64" t="str">
            <v>78-20</v>
          </cell>
          <cell r="E64" t="str">
            <v>14912</v>
          </cell>
          <cell r="F64" t="str">
            <v>Pickrell, Rick J</v>
          </cell>
          <cell r="G64" t="str">
            <v>6124</v>
          </cell>
          <cell r="H64" t="str">
            <v>6124 Driver</v>
          </cell>
          <cell r="I64" t="str">
            <v>00715601</v>
          </cell>
          <cell r="J64" t="str">
            <v>60100</v>
          </cell>
          <cell r="K64" t="str">
            <v>Temporary</v>
          </cell>
          <cell r="L64">
            <v>0</v>
          </cell>
          <cell r="M64">
            <v>340.4</v>
          </cell>
          <cell r="N64">
            <v>20</v>
          </cell>
          <cell r="O64" t="str">
            <v>11/15/2016</v>
          </cell>
        </row>
        <row r="65">
          <cell r="A65" t="str">
            <v>904400</v>
          </cell>
          <cell r="B65"/>
          <cell r="C65"/>
          <cell r="D65" t="str">
            <v>78-20</v>
          </cell>
          <cell r="E65" t="str">
            <v>14912</v>
          </cell>
          <cell r="F65" t="str">
            <v>Pickrell, Rick J</v>
          </cell>
          <cell r="G65" t="str">
            <v>6124</v>
          </cell>
          <cell r="H65" t="str">
            <v>6124 Driver</v>
          </cell>
          <cell r="I65" t="str">
            <v>00715601</v>
          </cell>
          <cell r="J65" t="str">
            <v>60100</v>
          </cell>
          <cell r="K65" t="str">
            <v>Temporary</v>
          </cell>
          <cell r="L65">
            <v>0</v>
          </cell>
          <cell r="M65">
            <v>296.58999999999997</v>
          </cell>
          <cell r="N65">
            <v>19</v>
          </cell>
          <cell r="O65" t="str">
            <v>11/30/2014</v>
          </cell>
        </row>
        <row r="66">
          <cell r="A66" t="str">
            <v>904400</v>
          </cell>
          <cell r="B66"/>
          <cell r="C66"/>
          <cell r="D66" t="str">
            <v>78-20</v>
          </cell>
          <cell r="E66" t="str">
            <v>14912</v>
          </cell>
          <cell r="F66" t="str">
            <v>Pickrell, Rick J</v>
          </cell>
          <cell r="G66" t="str">
            <v>6124</v>
          </cell>
          <cell r="H66" t="str">
            <v>6124 Driver</v>
          </cell>
          <cell r="I66" t="str">
            <v>00715601</v>
          </cell>
          <cell r="J66" t="str">
            <v>60100</v>
          </cell>
          <cell r="K66" t="str">
            <v>Temporary</v>
          </cell>
          <cell r="L66">
            <v>0</v>
          </cell>
          <cell r="M66">
            <v>1078.4000000000001</v>
          </cell>
          <cell r="N66">
            <v>64</v>
          </cell>
          <cell r="O66" t="str">
            <v>11/30/2015</v>
          </cell>
        </row>
        <row r="67">
          <cell r="A67" t="str">
            <v>904400</v>
          </cell>
          <cell r="B67"/>
          <cell r="C67"/>
          <cell r="D67" t="str">
            <v>78-20</v>
          </cell>
          <cell r="E67" t="str">
            <v>14912</v>
          </cell>
          <cell r="F67" t="str">
            <v>Pickrell, Rick J</v>
          </cell>
          <cell r="G67" t="str">
            <v>6124</v>
          </cell>
          <cell r="H67" t="str">
            <v>6124 Driver</v>
          </cell>
          <cell r="I67" t="str">
            <v>00715601</v>
          </cell>
          <cell r="J67" t="str">
            <v>60100</v>
          </cell>
          <cell r="K67" t="str">
            <v>Temporary</v>
          </cell>
          <cell r="L67">
            <v>0</v>
          </cell>
          <cell r="M67">
            <v>587.19000000000005</v>
          </cell>
          <cell r="N67">
            <v>34.5</v>
          </cell>
          <cell r="O67" t="str">
            <v>11/30/2016</v>
          </cell>
        </row>
        <row r="68">
          <cell r="A68" t="str">
            <v>904400</v>
          </cell>
          <cell r="B68"/>
          <cell r="C68"/>
          <cell r="D68" t="str">
            <v>78-20</v>
          </cell>
          <cell r="E68" t="str">
            <v>14912</v>
          </cell>
          <cell r="F68" t="str">
            <v>Pickrell, Rick J</v>
          </cell>
          <cell r="G68" t="str">
            <v>6124</v>
          </cell>
          <cell r="H68" t="str">
            <v>6124 Driver</v>
          </cell>
          <cell r="I68" t="str">
            <v>00715601</v>
          </cell>
          <cell r="J68" t="str">
            <v>60100</v>
          </cell>
          <cell r="K68" t="str">
            <v>Temporary</v>
          </cell>
          <cell r="L68">
            <v>0</v>
          </cell>
          <cell r="M68">
            <v>671.23</v>
          </cell>
          <cell r="N68">
            <v>43</v>
          </cell>
          <cell r="O68" t="str">
            <v>12/15/2014</v>
          </cell>
        </row>
        <row r="69">
          <cell r="A69" t="str">
            <v>904400</v>
          </cell>
          <cell r="B69"/>
          <cell r="C69"/>
          <cell r="D69" t="str">
            <v>78-20</v>
          </cell>
          <cell r="E69" t="str">
            <v>14912</v>
          </cell>
          <cell r="F69" t="str">
            <v>Pickrell, Rick J</v>
          </cell>
          <cell r="G69" t="str">
            <v>6124</v>
          </cell>
          <cell r="H69" t="str">
            <v>6124 Driver</v>
          </cell>
          <cell r="I69" t="str">
            <v>00715601</v>
          </cell>
          <cell r="J69" t="str">
            <v>60100</v>
          </cell>
          <cell r="K69" t="str">
            <v>Temporary</v>
          </cell>
          <cell r="L69">
            <v>0</v>
          </cell>
          <cell r="M69">
            <v>429.68</v>
          </cell>
          <cell r="N69">
            <v>25.5</v>
          </cell>
          <cell r="O69" t="str">
            <v>12/15/2015</v>
          </cell>
        </row>
        <row r="70">
          <cell r="A70" t="str">
            <v>904400</v>
          </cell>
          <cell r="B70"/>
          <cell r="C70"/>
          <cell r="D70" t="str">
            <v>78-20</v>
          </cell>
          <cell r="E70" t="str">
            <v>14912</v>
          </cell>
          <cell r="F70" t="str">
            <v>Pickrell, Rick J</v>
          </cell>
          <cell r="G70" t="str">
            <v>6124</v>
          </cell>
          <cell r="H70" t="str">
            <v>6124 Driver</v>
          </cell>
          <cell r="I70" t="str">
            <v>00715601</v>
          </cell>
          <cell r="J70" t="str">
            <v>60100</v>
          </cell>
          <cell r="K70" t="str">
            <v>Temporary</v>
          </cell>
          <cell r="L70">
            <v>0</v>
          </cell>
          <cell r="M70">
            <v>731.86</v>
          </cell>
          <cell r="N70">
            <v>43</v>
          </cell>
          <cell r="O70" t="str">
            <v>12/15/2016</v>
          </cell>
        </row>
        <row r="71">
          <cell r="A71" t="str">
            <v>904400</v>
          </cell>
          <cell r="B71"/>
          <cell r="C71"/>
          <cell r="D71" t="str">
            <v>78-20</v>
          </cell>
          <cell r="E71" t="str">
            <v>14912</v>
          </cell>
          <cell r="F71" t="str">
            <v>Pickrell, Rick J</v>
          </cell>
          <cell r="G71" t="str">
            <v>6124</v>
          </cell>
          <cell r="H71" t="str">
            <v>6124 Driver</v>
          </cell>
          <cell r="I71" t="str">
            <v>00715601</v>
          </cell>
          <cell r="J71" t="str">
            <v>60100</v>
          </cell>
          <cell r="K71" t="str">
            <v>Temporary</v>
          </cell>
          <cell r="L71">
            <v>0</v>
          </cell>
          <cell r="M71">
            <v>850.75</v>
          </cell>
          <cell r="N71">
            <v>54.5</v>
          </cell>
          <cell r="O71" t="str">
            <v>12/31/2014</v>
          </cell>
        </row>
        <row r="72">
          <cell r="A72" t="str">
            <v>904400</v>
          </cell>
          <cell r="B72"/>
          <cell r="C72"/>
          <cell r="D72" t="str">
            <v>78-20</v>
          </cell>
          <cell r="E72" t="str">
            <v>14912</v>
          </cell>
          <cell r="F72" t="str">
            <v>Pickrell, Rick J</v>
          </cell>
          <cell r="G72" t="str">
            <v>6124</v>
          </cell>
          <cell r="H72" t="str">
            <v>6124 Driver</v>
          </cell>
          <cell r="I72" t="str">
            <v>00715601</v>
          </cell>
          <cell r="J72" t="str">
            <v>60100</v>
          </cell>
          <cell r="K72" t="str">
            <v>Temporary</v>
          </cell>
          <cell r="L72">
            <v>0</v>
          </cell>
          <cell r="M72">
            <v>1078.4000000000001</v>
          </cell>
          <cell r="N72">
            <v>64</v>
          </cell>
          <cell r="O72" t="str">
            <v>12/31/2015</v>
          </cell>
        </row>
        <row r="73">
          <cell r="A73" t="str">
            <v>904400</v>
          </cell>
          <cell r="B73"/>
          <cell r="C73"/>
          <cell r="D73" t="str">
            <v>78-20</v>
          </cell>
          <cell r="E73" t="str">
            <v>14912</v>
          </cell>
          <cell r="F73" t="str">
            <v>Pickrell, Rick J</v>
          </cell>
          <cell r="G73" t="str">
            <v>6124</v>
          </cell>
          <cell r="H73" t="str">
            <v>6124 Driver</v>
          </cell>
          <cell r="I73" t="str">
            <v>00715601</v>
          </cell>
          <cell r="J73" t="str">
            <v>60100</v>
          </cell>
          <cell r="K73" t="str">
            <v>Temporary</v>
          </cell>
          <cell r="L73">
            <v>0</v>
          </cell>
          <cell r="M73">
            <v>910.57</v>
          </cell>
          <cell r="N73">
            <v>53.5</v>
          </cell>
          <cell r="O73" t="str">
            <v>12/31/2016</v>
          </cell>
        </row>
        <row r="74">
          <cell r="A74" t="str">
            <v>904400</v>
          </cell>
          <cell r="B74"/>
          <cell r="C74"/>
          <cell r="D74" t="str">
            <v>78-20</v>
          </cell>
          <cell r="E74" t="str">
            <v>16438</v>
          </cell>
          <cell r="F74" t="str">
            <v>Randall, Jerry A</v>
          </cell>
          <cell r="G74" t="str">
            <v>6124</v>
          </cell>
          <cell r="H74" t="str">
            <v>6124 Driver</v>
          </cell>
          <cell r="I74" t="str">
            <v>00703548</v>
          </cell>
          <cell r="J74" t="str">
            <v>60100</v>
          </cell>
          <cell r="K74" t="str">
            <v>Temporary</v>
          </cell>
          <cell r="L74">
            <v>0</v>
          </cell>
          <cell r="M74">
            <v>645.21</v>
          </cell>
          <cell r="N74">
            <v>40.25</v>
          </cell>
          <cell r="O74" t="str">
            <v>03/15/2015</v>
          </cell>
        </row>
        <row r="75">
          <cell r="A75" t="str">
            <v>904400</v>
          </cell>
          <cell r="B75"/>
          <cell r="C75"/>
          <cell r="D75" t="str">
            <v>78-20</v>
          </cell>
          <cell r="E75" t="str">
            <v>16817</v>
          </cell>
          <cell r="F75" t="str">
            <v>Hauskins, Justin W</v>
          </cell>
          <cell r="G75" t="str">
            <v>6124</v>
          </cell>
          <cell r="H75" t="str">
            <v>6124 Driver</v>
          </cell>
          <cell r="I75" t="str">
            <v>00703548</v>
          </cell>
          <cell r="J75" t="str">
            <v>60100</v>
          </cell>
          <cell r="K75" t="str">
            <v>Temporary</v>
          </cell>
          <cell r="L75">
            <v>0</v>
          </cell>
          <cell r="M75">
            <v>622.05999999999995</v>
          </cell>
          <cell r="N75">
            <v>38</v>
          </cell>
          <cell r="O75" t="str">
            <v>01/31/2016</v>
          </cell>
        </row>
        <row r="76">
          <cell r="A76" t="str">
            <v>904400</v>
          </cell>
          <cell r="B76"/>
          <cell r="C76"/>
          <cell r="D76" t="str">
            <v>78-20</v>
          </cell>
          <cell r="E76" t="str">
            <v>16817</v>
          </cell>
          <cell r="F76" t="str">
            <v>Hauskins, Justin W</v>
          </cell>
          <cell r="G76" t="str">
            <v>6124</v>
          </cell>
          <cell r="H76" t="str">
            <v>6124 Driver</v>
          </cell>
          <cell r="I76" t="str">
            <v>00703548</v>
          </cell>
          <cell r="J76" t="str">
            <v>60100</v>
          </cell>
          <cell r="K76" t="str">
            <v>Temporary</v>
          </cell>
          <cell r="L76">
            <v>0</v>
          </cell>
          <cell r="M76">
            <v>1309.5999999999999</v>
          </cell>
          <cell r="N76">
            <v>80</v>
          </cell>
          <cell r="O76" t="str">
            <v>02/15/2016</v>
          </cell>
        </row>
        <row r="77">
          <cell r="A77" t="str">
            <v>904400</v>
          </cell>
          <cell r="B77"/>
          <cell r="C77"/>
          <cell r="D77" t="str">
            <v>78-20</v>
          </cell>
          <cell r="E77" t="str">
            <v>16817</v>
          </cell>
          <cell r="F77" t="str">
            <v>Hauskins, Justin W</v>
          </cell>
          <cell r="G77" t="str">
            <v>6124</v>
          </cell>
          <cell r="H77" t="str">
            <v>6124 Driver</v>
          </cell>
          <cell r="I77" t="str">
            <v>00703548</v>
          </cell>
          <cell r="J77" t="str">
            <v>60100</v>
          </cell>
          <cell r="K77" t="str">
            <v>Temporary</v>
          </cell>
          <cell r="L77">
            <v>0</v>
          </cell>
          <cell r="M77">
            <v>1309.5999999999999</v>
          </cell>
          <cell r="N77">
            <v>80</v>
          </cell>
          <cell r="O77" t="str">
            <v>02/29/2016</v>
          </cell>
        </row>
        <row r="78">
          <cell r="A78" t="str">
            <v>904400</v>
          </cell>
          <cell r="B78"/>
          <cell r="C78"/>
          <cell r="D78" t="str">
            <v>78-20</v>
          </cell>
          <cell r="E78" t="str">
            <v>16817</v>
          </cell>
          <cell r="F78" t="str">
            <v>Hauskins, Justin W</v>
          </cell>
          <cell r="G78" t="str">
            <v>6124</v>
          </cell>
          <cell r="H78" t="str">
            <v>6124 Driver</v>
          </cell>
          <cell r="I78" t="str">
            <v>00703548</v>
          </cell>
          <cell r="J78" t="str">
            <v>60100</v>
          </cell>
          <cell r="K78" t="str">
            <v>Temporary</v>
          </cell>
          <cell r="L78">
            <v>0</v>
          </cell>
          <cell r="M78">
            <v>1440.56</v>
          </cell>
          <cell r="N78">
            <v>88</v>
          </cell>
          <cell r="O78" t="str">
            <v>03/15/2016</v>
          </cell>
        </row>
        <row r="79">
          <cell r="A79" t="str">
            <v>904400</v>
          </cell>
          <cell r="B79"/>
          <cell r="C79"/>
          <cell r="D79" t="str">
            <v>78-20</v>
          </cell>
          <cell r="E79" t="str">
            <v>16817</v>
          </cell>
          <cell r="F79" t="str">
            <v>Hauskins, Justin W</v>
          </cell>
          <cell r="G79" t="str">
            <v>6124</v>
          </cell>
          <cell r="H79" t="str">
            <v>6124 Driver</v>
          </cell>
          <cell r="I79" t="str">
            <v>00703548</v>
          </cell>
          <cell r="J79" t="str">
            <v>60100</v>
          </cell>
          <cell r="K79" t="str">
            <v>Temporary</v>
          </cell>
          <cell r="L79">
            <v>0</v>
          </cell>
          <cell r="M79">
            <v>1571.52</v>
          </cell>
          <cell r="N79">
            <v>96</v>
          </cell>
          <cell r="O79" t="str">
            <v>03/31/2016</v>
          </cell>
        </row>
        <row r="80">
          <cell r="A80" t="str">
            <v>904400</v>
          </cell>
          <cell r="B80"/>
          <cell r="C80"/>
          <cell r="D80" t="str">
            <v>78-20</v>
          </cell>
          <cell r="E80" t="str">
            <v>16817</v>
          </cell>
          <cell r="F80" t="str">
            <v>Hauskins, Justin W</v>
          </cell>
          <cell r="G80" t="str">
            <v>6124</v>
          </cell>
          <cell r="H80" t="str">
            <v>6124 Driver</v>
          </cell>
          <cell r="I80" t="str">
            <v>00703548</v>
          </cell>
          <cell r="J80" t="str">
            <v>60100</v>
          </cell>
          <cell r="K80" t="str">
            <v>Temporary</v>
          </cell>
          <cell r="L80">
            <v>0</v>
          </cell>
          <cell r="M80">
            <v>1440.56</v>
          </cell>
          <cell r="N80">
            <v>88</v>
          </cell>
          <cell r="O80" t="str">
            <v>04/15/2016</v>
          </cell>
        </row>
        <row r="81">
          <cell r="A81" t="str">
            <v>904400</v>
          </cell>
          <cell r="B81"/>
          <cell r="C81"/>
          <cell r="D81" t="str">
            <v>78-20</v>
          </cell>
          <cell r="E81" t="str">
            <v>16817</v>
          </cell>
          <cell r="F81" t="str">
            <v>Hauskins, Justin W</v>
          </cell>
          <cell r="G81" t="str">
            <v>6124</v>
          </cell>
          <cell r="H81" t="str">
            <v>6124 Driver</v>
          </cell>
          <cell r="I81" t="str">
            <v>00703548</v>
          </cell>
          <cell r="J81" t="str">
            <v>60100</v>
          </cell>
          <cell r="K81" t="str">
            <v>Temporary</v>
          </cell>
          <cell r="L81">
            <v>0</v>
          </cell>
          <cell r="M81">
            <v>1309.5999999999999</v>
          </cell>
          <cell r="N81">
            <v>80</v>
          </cell>
          <cell r="O81" t="str">
            <v>04/30/2016</v>
          </cell>
        </row>
        <row r="82">
          <cell r="A82" t="str">
            <v>904400</v>
          </cell>
          <cell r="B82"/>
          <cell r="C82"/>
          <cell r="D82" t="str">
            <v>78-20</v>
          </cell>
          <cell r="E82" t="str">
            <v>1985</v>
          </cell>
          <cell r="F82" t="str">
            <v>Wallis, Dwight D</v>
          </cell>
          <cell r="G82" t="str">
            <v>9732</v>
          </cell>
          <cell r="H82" t="str">
            <v>9732 Records Administrato</v>
          </cell>
          <cell r="I82" t="str">
            <v>00716126</v>
          </cell>
          <cell r="J82" t="str">
            <v>60100</v>
          </cell>
          <cell r="K82" t="str">
            <v>Temporary</v>
          </cell>
          <cell r="L82">
            <v>0</v>
          </cell>
          <cell r="M82">
            <v>186.12</v>
          </cell>
          <cell r="N82">
            <v>4.5999999999999996</v>
          </cell>
          <cell r="O82" t="str">
            <v>03/15/2015</v>
          </cell>
        </row>
        <row r="83">
          <cell r="A83" t="str">
            <v>904400</v>
          </cell>
          <cell r="B83"/>
          <cell r="C83"/>
          <cell r="D83" t="str">
            <v>78-20</v>
          </cell>
          <cell r="E83" t="str">
            <v>1985</v>
          </cell>
          <cell r="F83" t="str">
            <v>Wallis, Dwight D</v>
          </cell>
          <cell r="G83" t="str">
            <v>9732</v>
          </cell>
          <cell r="H83" t="str">
            <v>9732 Records Administrato</v>
          </cell>
          <cell r="I83" t="str">
            <v>00716126</v>
          </cell>
          <cell r="J83" t="str">
            <v>60100</v>
          </cell>
          <cell r="K83" t="str">
            <v>Temporary</v>
          </cell>
          <cell r="L83">
            <v>0</v>
          </cell>
          <cell r="M83">
            <v>16.18</v>
          </cell>
          <cell r="N83">
            <v>0.4</v>
          </cell>
          <cell r="O83" t="str">
            <v>04/15/2015</v>
          </cell>
        </row>
        <row r="84">
          <cell r="A84" t="str">
            <v>904400</v>
          </cell>
          <cell r="B84"/>
          <cell r="C84"/>
          <cell r="D84" t="str">
            <v>78-20</v>
          </cell>
          <cell r="E84" t="str">
            <v>1985</v>
          </cell>
          <cell r="F84" t="str">
            <v>Wallis, Dwight D</v>
          </cell>
          <cell r="G84" t="str">
            <v>9732</v>
          </cell>
          <cell r="H84" t="str">
            <v>9732 Records Administrato</v>
          </cell>
          <cell r="I84" t="str">
            <v>00716126</v>
          </cell>
          <cell r="J84" t="str">
            <v>60100</v>
          </cell>
          <cell r="K84" t="str">
            <v>Temporary</v>
          </cell>
          <cell r="L84">
            <v>0</v>
          </cell>
          <cell r="M84">
            <v>56.64</v>
          </cell>
          <cell r="N84">
            <v>1.4</v>
          </cell>
          <cell r="O84" t="str">
            <v>05/31/2015</v>
          </cell>
        </row>
        <row r="85">
          <cell r="A85" t="str">
            <v>904400</v>
          </cell>
          <cell r="B85"/>
          <cell r="C85"/>
          <cell r="D85" t="str">
            <v>78-20</v>
          </cell>
          <cell r="E85" t="str">
            <v>1985</v>
          </cell>
          <cell r="F85" t="str">
            <v>Wallis, Dwight D</v>
          </cell>
          <cell r="G85" t="str">
            <v>9732</v>
          </cell>
          <cell r="H85" t="str">
            <v>9732 Records Administrato</v>
          </cell>
          <cell r="I85" t="str">
            <v>00716126</v>
          </cell>
          <cell r="J85" t="str">
            <v>60100</v>
          </cell>
          <cell r="K85" t="str">
            <v>Temporary</v>
          </cell>
          <cell r="L85">
            <v>0</v>
          </cell>
          <cell r="M85">
            <v>40.46</v>
          </cell>
          <cell r="N85">
            <v>1</v>
          </cell>
          <cell r="O85" t="str">
            <v>06/15/2015</v>
          </cell>
        </row>
        <row r="86">
          <cell r="A86" t="str">
            <v>904400</v>
          </cell>
          <cell r="B86"/>
          <cell r="C86"/>
          <cell r="D86" t="str">
            <v>78-20</v>
          </cell>
          <cell r="E86" t="str">
            <v>1985</v>
          </cell>
          <cell r="F86" t="str">
            <v>Wallis, Dwight D</v>
          </cell>
          <cell r="G86" t="str">
            <v>9732</v>
          </cell>
          <cell r="H86" t="str">
            <v>9732 Records Administrato</v>
          </cell>
          <cell r="I86" t="str">
            <v>00716126</v>
          </cell>
          <cell r="J86" t="str">
            <v>60100</v>
          </cell>
          <cell r="K86" t="str">
            <v>Temporary</v>
          </cell>
          <cell r="L86">
            <v>0</v>
          </cell>
          <cell r="M86">
            <v>16.18</v>
          </cell>
          <cell r="N86">
            <v>0.4</v>
          </cell>
          <cell r="O86" t="str">
            <v>07/31/2014</v>
          </cell>
        </row>
        <row r="87">
          <cell r="A87" t="str">
            <v>904400</v>
          </cell>
          <cell r="B87"/>
          <cell r="C87"/>
          <cell r="D87" t="str">
            <v>78-20</v>
          </cell>
          <cell r="E87" t="str">
            <v>1985</v>
          </cell>
          <cell r="F87" t="str">
            <v>Wallis, Dwight D</v>
          </cell>
          <cell r="G87" t="str">
            <v>9732</v>
          </cell>
          <cell r="H87" t="str">
            <v>9732 Records Administrato</v>
          </cell>
          <cell r="I87" t="str">
            <v>00716126</v>
          </cell>
          <cell r="J87" t="str">
            <v>60100</v>
          </cell>
          <cell r="K87" t="str">
            <v>Temporary</v>
          </cell>
          <cell r="L87">
            <v>0</v>
          </cell>
          <cell r="M87">
            <v>16.190000000000001</v>
          </cell>
          <cell r="N87">
            <v>0.4</v>
          </cell>
          <cell r="O87" t="str">
            <v>08/31/2014</v>
          </cell>
        </row>
        <row r="88">
          <cell r="A88" t="str">
            <v>904400</v>
          </cell>
          <cell r="B88"/>
          <cell r="C88"/>
          <cell r="D88" t="str">
            <v>78-20</v>
          </cell>
          <cell r="E88" t="str">
            <v>6969</v>
          </cell>
          <cell r="F88" t="str">
            <v>Hubbard, Wesley R</v>
          </cell>
          <cell r="G88" t="str">
            <v>6124</v>
          </cell>
          <cell r="H88" t="str">
            <v>6124 Driver</v>
          </cell>
          <cell r="I88" t="str">
            <v>00703548</v>
          </cell>
          <cell r="J88" t="str">
            <v>60100</v>
          </cell>
          <cell r="K88" t="str">
            <v>Temporary</v>
          </cell>
          <cell r="L88">
            <v>0</v>
          </cell>
          <cell r="M88">
            <v>135.84</v>
          </cell>
          <cell r="N88">
            <v>8</v>
          </cell>
          <cell r="O88" t="str">
            <v>01/15/2015</v>
          </cell>
        </row>
        <row r="89">
          <cell r="A89" t="str">
            <v>904400</v>
          </cell>
          <cell r="B89"/>
          <cell r="C89"/>
          <cell r="D89" t="str">
            <v>78-20</v>
          </cell>
          <cell r="E89" t="str">
            <v>6969</v>
          </cell>
          <cell r="F89" t="str">
            <v>Hubbard, Wesley R</v>
          </cell>
          <cell r="G89" t="str">
            <v>6124</v>
          </cell>
          <cell r="H89" t="str">
            <v>6124 Driver</v>
          </cell>
          <cell r="I89" t="str">
            <v>00703548</v>
          </cell>
          <cell r="J89" t="str">
            <v>60100</v>
          </cell>
          <cell r="K89" t="str">
            <v>Temporary</v>
          </cell>
          <cell r="L89">
            <v>0</v>
          </cell>
          <cell r="M89">
            <v>475.44</v>
          </cell>
          <cell r="N89">
            <v>28</v>
          </cell>
          <cell r="O89" t="str">
            <v>01/31/2015</v>
          </cell>
        </row>
        <row r="90">
          <cell r="A90" t="str">
            <v>904400</v>
          </cell>
          <cell r="B90"/>
          <cell r="C90"/>
          <cell r="D90" t="str">
            <v>78-20</v>
          </cell>
          <cell r="E90" t="str">
            <v>6969</v>
          </cell>
          <cell r="F90" t="str">
            <v>Hubbard, Wesley R</v>
          </cell>
          <cell r="G90" t="str">
            <v>6124</v>
          </cell>
          <cell r="H90" t="str">
            <v>6124 Driver</v>
          </cell>
          <cell r="I90" t="str">
            <v>00703548</v>
          </cell>
          <cell r="J90" t="str">
            <v>60100</v>
          </cell>
          <cell r="K90" t="str">
            <v>Temporary</v>
          </cell>
          <cell r="L90">
            <v>0</v>
          </cell>
          <cell r="M90">
            <v>424.5</v>
          </cell>
          <cell r="N90">
            <v>25</v>
          </cell>
          <cell r="O90" t="str">
            <v>02/15/2015</v>
          </cell>
        </row>
        <row r="91">
          <cell r="A91" t="str">
            <v>904400</v>
          </cell>
          <cell r="B91"/>
          <cell r="C91"/>
          <cell r="D91" t="str">
            <v>78-20</v>
          </cell>
          <cell r="E91" t="str">
            <v>6969</v>
          </cell>
          <cell r="F91" t="str">
            <v>Hubbard, Wesley R</v>
          </cell>
          <cell r="G91" t="str">
            <v>6124</v>
          </cell>
          <cell r="H91" t="str">
            <v>6124 Driver</v>
          </cell>
          <cell r="I91" t="str">
            <v>00703548</v>
          </cell>
          <cell r="J91" t="str">
            <v>60100</v>
          </cell>
          <cell r="K91" t="str">
            <v>Temporary</v>
          </cell>
          <cell r="L91">
            <v>0</v>
          </cell>
          <cell r="M91">
            <v>420.26</v>
          </cell>
          <cell r="N91">
            <v>24.75</v>
          </cell>
          <cell r="O91" t="str">
            <v>02/28/2015</v>
          </cell>
        </row>
        <row r="92">
          <cell r="A92" t="str">
            <v>904400</v>
          </cell>
          <cell r="B92"/>
          <cell r="C92"/>
          <cell r="D92" t="str">
            <v>78-20</v>
          </cell>
          <cell r="E92" t="str">
            <v>6969</v>
          </cell>
          <cell r="F92" t="str">
            <v>Hubbard, Wesley R</v>
          </cell>
          <cell r="G92" t="str">
            <v>6124</v>
          </cell>
          <cell r="H92" t="str">
            <v>6124 Driver</v>
          </cell>
          <cell r="I92" t="str">
            <v>00703548</v>
          </cell>
          <cell r="J92" t="str">
            <v>60100</v>
          </cell>
          <cell r="K92" t="str">
            <v>Temporary</v>
          </cell>
          <cell r="L92">
            <v>0</v>
          </cell>
          <cell r="M92">
            <v>568.83000000000004</v>
          </cell>
          <cell r="N92">
            <v>33.5</v>
          </cell>
          <cell r="O92" t="str">
            <v>03/15/2015</v>
          </cell>
        </row>
        <row r="93">
          <cell r="A93" t="str">
            <v>904400</v>
          </cell>
          <cell r="B93"/>
          <cell r="C93"/>
          <cell r="D93" t="str">
            <v>78-20</v>
          </cell>
          <cell r="E93" t="str">
            <v>6969</v>
          </cell>
          <cell r="F93" t="str">
            <v>Hubbard, Wesley R</v>
          </cell>
          <cell r="G93" t="str">
            <v>6124</v>
          </cell>
          <cell r="H93" t="str">
            <v>6124 Driver</v>
          </cell>
          <cell r="I93" t="str">
            <v>00703548</v>
          </cell>
          <cell r="J93" t="str">
            <v>60100</v>
          </cell>
          <cell r="K93" t="str">
            <v>Temporary</v>
          </cell>
          <cell r="L93">
            <v>0</v>
          </cell>
          <cell r="M93">
            <v>594.29999999999995</v>
          </cell>
          <cell r="N93">
            <v>35</v>
          </cell>
          <cell r="O93" t="str">
            <v>03/31/2015</v>
          </cell>
        </row>
        <row r="94">
          <cell r="A94" t="str">
            <v>904400</v>
          </cell>
          <cell r="B94"/>
          <cell r="C94"/>
          <cell r="D94" t="str">
            <v>78-20</v>
          </cell>
          <cell r="E94" t="str">
            <v>6969</v>
          </cell>
          <cell r="F94" t="str">
            <v>Hubbard, Wesley R</v>
          </cell>
          <cell r="G94" t="str">
            <v>6124</v>
          </cell>
          <cell r="H94" t="str">
            <v>6124 Driver</v>
          </cell>
          <cell r="I94" t="str">
            <v>00703548</v>
          </cell>
          <cell r="J94" t="str">
            <v>60100</v>
          </cell>
          <cell r="K94" t="str">
            <v>Temporary</v>
          </cell>
          <cell r="L94">
            <v>0</v>
          </cell>
          <cell r="M94">
            <v>250.46</v>
          </cell>
          <cell r="N94">
            <v>14.75</v>
          </cell>
          <cell r="O94" t="str">
            <v>04/15/2015</v>
          </cell>
        </row>
        <row r="95">
          <cell r="A95" t="str">
            <v>904400</v>
          </cell>
          <cell r="B95"/>
          <cell r="C95"/>
          <cell r="D95" t="str">
            <v>78-20</v>
          </cell>
          <cell r="E95" t="str">
            <v>6969</v>
          </cell>
          <cell r="F95" t="str">
            <v>Hubbard, Wesley R</v>
          </cell>
          <cell r="G95" t="str">
            <v>6124</v>
          </cell>
          <cell r="H95" t="str">
            <v>6124 Driver</v>
          </cell>
          <cell r="I95" t="str">
            <v>00703548</v>
          </cell>
          <cell r="J95" t="str">
            <v>60100</v>
          </cell>
          <cell r="K95" t="str">
            <v>Temporary</v>
          </cell>
          <cell r="L95">
            <v>0</v>
          </cell>
          <cell r="M95">
            <v>662.22</v>
          </cell>
          <cell r="N95">
            <v>39</v>
          </cell>
          <cell r="O95" t="str">
            <v>04/30/2015</v>
          </cell>
        </row>
        <row r="96">
          <cell r="A96" t="str">
            <v>904400</v>
          </cell>
          <cell r="B96"/>
          <cell r="C96"/>
          <cell r="D96" t="str">
            <v>78-20</v>
          </cell>
          <cell r="E96" t="str">
            <v>6969</v>
          </cell>
          <cell r="F96" t="str">
            <v>Hubbard, Wesley R</v>
          </cell>
          <cell r="G96" t="str">
            <v>6124</v>
          </cell>
          <cell r="H96" t="str">
            <v>6124 Driver</v>
          </cell>
          <cell r="I96" t="str">
            <v>00703548</v>
          </cell>
          <cell r="J96" t="str">
            <v>60100</v>
          </cell>
          <cell r="K96" t="str">
            <v>Temporary</v>
          </cell>
          <cell r="L96">
            <v>0</v>
          </cell>
          <cell r="M96">
            <v>798.06</v>
          </cell>
          <cell r="N96">
            <v>47</v>
          </cell>
          <cell r="O96" t="str">
            <v>05/15/2015</v>
          </cell>
        </row>
        <row r="97">
          <cell r="A97" t="str">
            <v>904400</v>
          </cell>
          <cell r="B97"/>
          <cell r="C97"/>
          <cell r="D97" t="str">
            <v>78-20</v>
          </cell>
          <cell r="E97" t="str">
            <v>6969</v>
          </cell>
          <cell r="F97" t="str">
            <v>Hubbard, Wesley R</v>
          </cell>
          <cell r="G97" t="str">
            <v>6124</v>
          </cell>
          <cell r="H97" t="str">
            <v>6124 Driver</v>
          </cell>
          <cell r="I97" t="str">
            <v>00703548</v>
          </cell>
          <cell r="J97" t="str">
            <v>60100</v>
          </cell>
          <cell r="K97" t="str">
            <v>Temporary</v>
          </cell>
          <cell r="L97">
            <v>0</v>
          </cell>
          <cell r="M97">
            <v>891.45</v>
          </cell>
          <cell r="N97">
            <v>52.5</v>
          </cell>
          <cell r="O97" t="str">
            <v>05/31/2015</v>
          </cell>
        </row>
        <row r="98">
          <cell r="A98" t="str">
            <v>904400</v>
          </cell>
          <cell r="B98"/>
          <cell r="C98"/>
          <cell r="D98" t="str">
            <v>78-20</v>
          </cell>
          <cell r="E98" t="str">
            <v>6969</v>
          </cell>
          <cell r="F98" t="str">
            <v>Hubbard, Wesley R</v>
          </cell>
          <cell r="G98" t="str">
            <v>6124</v>
          </cell>
          <cell r="H98" t="str">
            <v>6124 Driver</v>
          </cell>
          <cell r="I98" t="str">
            <v>00703548</v>
          </cell>
          <cell r="J98" t="str">
            <v>60100</v>
          </cell>
          <cell r="K98" t="str">
            <v>Temporary</v>
          </cell>
          <cell r="L98">
            <v>0</v>
          </cell>
          <cell r="M98">
            <v>212.25</v>
          </cell>
          <cell r="N98">
            <v>12.5</v>
          </cell>
          <cell r="O98" t="str">
            <v>06/15/2015</v>
          </cell>
        </row>
        <row r="99">
          <cell r="A99" t="str">
            <v>904400</v>
          </cell>
          <cell r="B99"/>
          <cell r="C99"/>
          <cell r="D99" t="str">
            <v>78-20</v>
          </cell>
          <cell r="E99" t="str">
            <v>6969</v>
          </cell>
          <cell r="F99" t="str">
            <v>Hubbard, Wesley R</v>
          </cell>
          <cell r="G99" t="str">
            <v>6124</v>
          </cell>
          <cell r="H99" t="str">
            <v>6124 Driver</v>
          </cell>
          <cell r="I99" t="str">
            <v>00703548</v>
          </cell>
          <cell r="J99" t="str">
            <v>60100</v>
          </cell>
          <cell r="K99" t="str">
            <v>Temporary</v>
          </cell>
          <cell r="L99">
            <v>0</v>
          </cell>
          <cell r="M99">
            <v>475.44</v>
          </cell>
          <cell r="N99">
            <v>28</v>
          </cell>
          <cell r="O99" t="str">
            <v>06/30/2015</v>
          </cell>
        </row>
        <row r="100">
          <cell r="A100" t="str">
            <v>904400</v>
          </cell>
          <cell r="B100"/>
          <cell r="C100"/>
          <cell r="D100" t="str">
            <v>78-20</v>
          </cell>
          <cell r="E100" t="str">
            <v>6969</v>
          </cell>
          <cell r="F100" t="str">
            <v>Hubbard, Wesley R</v>
          </cell>
          <cell r="G100" t="str">
            <v>6124</v>
          </cell>
          <cell r="H100" t="str">
            <v>6124 Driver</v>
          </cell>
          <cell r="I100" t="str">
            <v>00703548</v>
          </cell>
          <cell r="J100" t="str">
            <v>60100</v>
          </cell>
          <cell r="K100" t="str">
            <v>Temporary</v>
          </cell>
          <cell r="L100">
            <v>0</v>
          </cell>
          <cell r="M100">
            <v>1057.93</v>
          </cell>
          <cell r="N100">
            <v>64</v>
          </cell>
          <cell r="O100" t="str">
            <v>07/15/2014</v>
          </cell>
        </row>
        <row r="101">
          <cell r="A101" t="str">
            <v>904400</v>
          </cell>
          <cell r="B101"/>
          <cell r="C101"/>
          <cell r="D101" t="str">
            <v>78-20</v>
          </cell>
          <cell r="E101" t="str">
            <v>6969</v>
          </cell>
          <cell r="F101" t="str">
            <v>Hubbard, Wesley R</v>
          </cell>
          <cell r="G101" t="str">
            <v>6124</v>
          </cell>
          <cell r="H101" t="str">
            <v>6124 Driver</v>
          </cell>
          <cell r="I101" t="str">
            <v>00703548</v>
          </cell>
          <cell r="J101" t="str">
            <v>60100</v>
          </cell>
          <cell r="K101" t="str">
            <v>Temporary</v>
          </cell>
          <cell r="L101">
            <v>0</v>
          </cell>
          <cell r="M101">
            <v>632.91</v>
          </cell>
          <cell r="N101">
            <v>36.5</v>
          </cell>
          <cell r="O101" t="str">
            <v>07/15/2015</v>
          </cell>
        </row>
        <row r="102">
          <cell r="A102" t="str">
            <v>904400</v>
          </cell>
          <cell r="B102"/>
          <cell r="C102"/>
          <cell r="D102" t="str">
            <v>78-20</v>
          </cell>
          <cell r="E102" t="str">
            <v>6969</v>
          </cell>
          <cell r="F102" t="str">
            <v>Hubbard, Wesley R</v>
          </cell>
          <cell r="G102" t="str">
            <v>6124</v>
          </cell>
          <cell r="H102" t="str">
            <v>6124 Driver</v>
          </cell>
          <cell r="I102" t="str">
            <v>00703548</v>
          </cell>
          <cell r="J102" t="str">
            <v>60100</v>
          </cell>
          <cell r="K102" t="str">
            <v>Temporary</v>
          </cell>
          <cell r="L102">
            <v>0</v>
          </cell>
          <cell r="M102">
            <v>264.48</v>
          </cell>
          <cell r="N102">
            <v>16</v>
          </cell>
          <cell r="O102" t="str">
            <v>07/31/2014</v>
          </cell>
        </row>
        <row r="103">
          <cell r="A103" t="str">
            <v>904400</v>
          </cell>
          <cell r="B103"/>
          <cell r="C103"/>
          <cell r="D103" t="str">
            <v>78-20</v>
          </cell>
          <cell r="E103" t="str">
            <v>6969</v>
          </cell>
          <cell r="F103" t="str">
            <v>Hubbard, Wesley R</v>
          </cell>
          <cell r="G103" t="str">
            <v>6124</v>
          </cell>
          <cell r="H103" t="str">
            <v>6124 Driver</v>
          </cell>
          <cell r="I103" t="str">
            <v>00703548</v>
          </cell>
          <cell r="J103" t="str">
            <v>60100</v>
          </cell>
          <cell r="K103" t="str">
            <v>Temporary</v>
          </cell>
          <cell r="L103">
            <v>0</v>
          </cell>
          <cell r="M103">
            <v>832.32</v>
          </cell>
          <cell r="N103">
            <v>48</v>
          </cell>
          <cell r="O103" t="str">
            <v>07/31/2015</v>
          </cell>
        </row>
        <row r="104">
          <cell r="A104" t="str">
            <v>904400</v>
          </cell>
          <cell r="B104"/>
          <cell r="C104"/>
          <cell r="D104" t="str">
            <v>78-20</v>
          </cell>
          <cell r="E104" t="str">
            <v>6969</v>
          </cell>
          <cell r="F104" t="str">
            <v>Hubbard, Wesley R</v>
          </cell>
          <cell r="G104" t="str">
            <v>6124</v>
          </cell>
          <cell r="H104" t="str">
            <v>6124 Driver</v>
          </cell>
          <cell r="I104" t="str">
            <v>00703548</v>
          </cell>
          <cell r="J104" t="str">
            <v>60100</v>
          </cell>
          <cell r="K104" t="str">
            <v>Temporary</v>
          </cell>
          <cell r="L104">
            <v>0</v>
          </cell>
          <cell r="M104">
            <v>380.19</v>
          </cell>
          <cell r="N104">
            <v>23</v>
          </cell>
          <cell r="O104" t="str">
            <v>08/15/2014</v>
          </cell>
        </row>
        <row r="105">
          <cell r="A105" t="str">
            <v>904400</v>
          </cell>
          <cell r="B105"/>
          <cell r="C105"/>
          <cell r="D105" t="str">
            <v>78-20</v>
          </cell>
          <cell r="E105" t="str">
            <v>6969</v>
          </cell>
          <cell r="F105" t="str">
            <v>Hubbard, Wesley R</v>
          </cell>
          <cell r="G105" t="str">
            <v>6124</v>
          </cell>
          <cell r="H105" t="str">
            <v>6124 Driver</v>
          </cell>
          <cell r="I105" t="str">
            <v>00703548</v>
          </cell>
          <cell r="J105" t="str">
            <v>60100</v>
          </cell>
          <cell r="K105" t="str">
            <v>Temporary</v>
          </cell>
          <cell r="L105">
            <v>0</v>
          </cell>
          <cell r="M105">
            <v>208.08</v>
          </cell>
          <cell r="N105">
            <v>12</v>
          </cell>
          <cell r="O105" t="str">
            <v>08/15/2015</v>
          </cell>
        </row>
        <row r="106">
          <cell r="A106" t="str">
            <v>904400</v>
          </cell>
          <cell r="B106"/>
          <cell r="C106"/>
          <cell r="D106" t="str">
            <v>78-20</v>
          </cell>
          <cell r="E106" t="str">
            <v>6969</v>
          </cell>
          <cell r="F106" t="str">
            <v>Hubbard, Wesley R</v>
          </cell>
          <cell r="G106" t="str">
            <v>6124</v>
          </cell>
          <cell r="H106" t="str">
            <v>6124 Driver</v>
          </cell>
          <cell r="I106" t="str">
            <v>00703548</v>
          </cell>
          <cell r="J106" t="str">
            <v>60100</v>
          </cell>
          <cell r="K106" t="str">
            <v>Temporary</v>
          </cell>
          <cell r="L106">
            <v>0</v>
          </cell>
          <cell r="M106">
            <v>710.79</v>
          </cell>
          <cell r="N106">
            <v>43</v>
          </cell>
          <cell r="O106" t="str">
            <v>08/31/2014</v>
          </cell>
        </row>
        <row r="107">
          <cell r="A107" t="str">
            <v>904400</v>
          </cell>
          <cell r="B107"/>
          <cell r="C107"/>
          <cell r="D107" t="str">
            <v>78-20</v>
          </cell>
          <cell r="E107" t="str">
            <v>6969</v>
          </cell>
          <cell r="F107" t="str">
            <v>Hubbard, Wesley R</v>
          </cell>
          <cell r="G107" t="str">
            <v>6124</v>
          </cell>
          <cell r="H107" t="str">
            <v>6124 Driver</v>
          </cell>
          <cell r="I107" t="str">
            <v>00703548</v>
          </cell>
          <cell r="J107" t="str">
            <v>60100</v>
          </cell>
          <cell r="K107" t="str">
            <v>Temporary</v>
          </cell>
          <cell r="L107">
            <v>0</v>
          </cell>
          <cell r="M107">
            <v>416.16</v>
          </cell>
          <cell r="N107">
            <v>24</v>
          </cell>
          <cell r="O107" t="str">
            <v>08/31/2015</v>
          </cell>
        </row>
        <row r="108">
          <cell r="A108" t="str">
            <v>904400</v>
          </cell>
          <cell r="B108"/>
          <cell r="C108"/>
          <cell r="D108" t="str">
            <v>78-20</v>
          </cell>
          <cell r="E108" t="str">
            <v>6969</v>
          </cell>
          <cell r="F108" t="str">
            <v>Hubbard, Wesley R</v>
          </cell>
          <cell r="G108" t="str">
            <v>6124</v>
          </cell>
          <cell r="H108" t="str">
            <v>6124 Driver</v>
          </cell>
          <cell r="I108" t="str">
            <v>00703548</v>
          </cell>
          <cell r="J108" t="str">
            <v>60100</v>
          </cell>
          <cell r="K108" t="str">
            <v>Temporary</v>
          </cell>
          <cell r="L108">
            <v>0</v>
          </cell>
          <cell r="M108">
            <v>619.88</v>
          </cell>
          <cell r="N108">
            <v>37.5</v>
          </cell>
          <cell r="O108" t="str">
            <v>09/15/2014</v>
          </cell>
        </row>
        <row r="109">
          <cell r="A109" t="str">
            <v>904400</v>
          </cell>
          <cell r="B109"/>
          <cell r="C109"/>
          <cell r="D109" t="str">
            <v>78-20</v>
          </cell>
          <cell r="E109" t="str">
            <v>6969</v>
          </cell>
          <cell r="F109" t="str">
            <v>Hubbard, Wesley R</v>
          </cell>
          <cell r="G109" t="str">
            <v>6124</v>
          </cell>
          <cell r="H109" t="str">
            <v>6124 Driver</v>
          </cell>
          <cell r="I109" t="str">
            <v>00703548</v>
          </cell>
          <cell r="J109" t="str">
            <v>60100</v>
          </cell>
          <cell r="K109" t="str">
            <v>Temporary</v>
          </cell>
          <cell r="L109">
            <v>0</v>
          </cell>
          <cell r="M109">
            <v>407.49</v>
          </cell>
          <cell r="N109">
            <v>23.5</v>
          </cell>
          <cell r="O109" t="str">
            <v>09/15/2015</v>
          </cell>
        </row>
        <row r="110">
          <cell r="A110" t="str">
            <v>904400</v>
          </cell>
          <cell r="B110"/>
          <cell r="C110"/>
          <cell r="D110" t="str">
            <v>78-20</v>
          </cell>
          <cell r="E110" t="str">
            <v>6969</v>
          </cell>
          <cell r="F110" t="str">
            <v>Hubbard, Wesley R</v>
          </cell>
          <cell r="G110" t="str">
            <v>6124</v>
          </cell>
          <cell r="H110" t="str">
            <v>6124 Driver</v>
          </cell>
          <cell r="I110" t="str">
            <v>00703548</v>
          </cell>
          <cell r="J110" t="str">
            <v>60100</v>
          </cell>
          <cell r="K110" t="str">
            <v>Temporary</v>
          </cell>
          <cell r="L110">
            <v>0</v>
          </cell>
          <cell r="M110">
            <v>760.39</v>
          </cell>
          <cell r="N110">
            <v>46</v>
          </cell>
          <cell r="O110" t="str">
            <v>09/30/2014</v>
          </cell>
        </row>
        <row r="111">
          <cell r="A111" t="str">
            <v>904400</v>
          </cell>
          <cell r="B111"/>
          <cell r="C111"/>
          <cell r="D111" t="str">
            <v>78-20</v>
          </cell>
          <cell r="E111" t="str">
            <v>6969</v>
          </cell>
          <cell r="F111" t="str">
            <v>Hubbard, Wesley R</v>
          </cell>
          <cell r="G111" t="str">
            <v>6124</v>
          </cell>
          <cell r="H111" t="str">
            <v>6124 Driver</v>
          </cell>
          <cell r="I111" t="str">
            <v>00703548</v>
          </cell>
          <cell r="J111" t="str">
            <v>60100</v>
          </cell>
          <cell r="K111" t="str">
            <v>Temporary</v>
          </cell>
          <cell r="L111">
            <v>0</v>
          </cell>
          <cell r="M111">
            <v>416.16</v>
          </cell>
          <cell r="N111">
            <v>24</v>
          </cell>
          <cell r="O111" t="str">
            <v>09/30/2015</v>
          </cell>
        </row>
        <row r="112">
          <cell r="A112" t="str">
            <v>904400</v>
          </cell>
          <cell r="B112"/>
          <cell r="C112"/>
          <cell r="D112" t="str">
            <v>78-20</v>
          </cell>
          <cell r="E112" t="str">
            <v>6969</v>
          </cell>
          <cell r="F112" t="str">
            <v>Hubbard, Wesley R</v>
          </cell>
          <cell r="G112" t="str">
            <v>6124</v>
          </cell>
          <cell r="H112" t="str">
            <v>6124 Driver</v>
          </cell>
          <cell r="I112" t="str">
            <v>00703548</v>
          </cell>
          <cell r="J112" t="str">
            <v>60100</v>
          </cell>
          <cell r="K112" t="str">
            <v>Temporary</v>
          </cell>
          <cell r="L112">
            <v>0</v>
          </cell>
          <cell r="M112">
            <v>1033.1300000000001</v>
          </cell>
          <cell r="N112">
            <v>62.5</v>
          </cell>
          <cell r="O112" t="str">
            <v>10/31/2014</v>
          </cell>
        </row>
        <row r="113">
          <cell r="A113" t="str">
            <v>904400</v>
          </cell>
          <cell r="B113"/>
          <cell r="C113"/>
          <cell r="D113" t="str">
            <v>78-20</v>
          </cell>
          <cell r="E113" t="str">
            <v>6969</v>
          </cell>
          <cell r="F113" t="str">
            <v>Hubbard, Wesley R</v>
          </cell>
          <cell r="G113" t="str">
            <v>6124</v>
          </cell>
          <cell r="H113" t="str">
            <v>6124 Driver</v>
          </cell>
          <cell r="I113" t="str">
            <v>00703548</v>
          </cell>
          <cell r="J113" t="str">
            <v>60100</v>
          </cell>
          <cell r="K113" t="str">
            <v>Temporary</v>
          </cell>
          <cell r="L113">
            <v>0</v>
          </cell>
          <cell r="M113">
            <v>264.48</v>
          </cell>
          <cell r="N113">
            <v>16</v>
          </cell>
          <cell r="O113" t="str">
            <v>11/15/2014</v>
          </cell>
        </row>
        <row r="114">
          <cell r="A114" t="str">
            <v>904400</v>
          </cell>
          <cell r="B114"/>
          <cell r="C114"/>
          <cell r="D114" t="str">
            <v>78-20</v>
          </cell>
          <cell r="E114" t="str">
            <v>6969</v>
          </cell>
          <cell r="F114" t="str">
            <v>Hubbard, Wesley R</v>
          </cell>
          <cell r="G114" t="str">
            <v>6124</v>
          </cell>
          <cell r="H114" t="str">
            <v>6124 Driver</v>
          </cell>
          <cell r="I114" t="str">
            <v>00703548</v>
          </cell>
          <cell r="J114" t="str">
            <v>60100</v>
          </cell>
          <cell r="K114" t="str">
            <v>Temporary</v>
          </cell>
          <cell r="L114">
            <v>0</v>
          </cell>
          <cell r="M114">
            <v>231.42</v>
          </cell>
          <cell r="N114">
            <v>14</v>
          </cell>
          <cell r="O114" t="str">
            <v>11/30/2014</v>
          </cell>
        </row>
        <row r="115">
          <cell r="A115" t="str">
            <v>904400</v>
          </cell>
          <cell r="B115"/>
          <cell r="C115"/>
          <cell r="D115" t="str">
            <v>78-20</v>
          </cell>
          <cell r="E115" t="str">
            <v>6969</v>
          </cell>
          <cell r="F115" t="str">
            <v>Hubbard, Wesley R</v>
          </cell>
          <cell r="G115" t="str">
            <v>6124</v>
          </cell>
          <cell r="H115" t="str">
            <v>6124 Driver</v>
          </cell>
          <cell r="I115" t="str">
            <v>00703548</v>
          </cell>
          <cell r="J115" t="str">
            <v>60100</v>
          </cell>
          <cell r="K115" t="str">
            <v>Temporary</v>
          </cell>
          <cell r="L115">
            <v>0</v>
          </cell>
          <cell r="M115">
            <v>138.72</v>
          </cell>
          <cell r="N115">
            <v>8</v>
          </cell>
          <cell r="O115" t="str">
            <v>11/30/2015</v>
          </cell>
        </row>
        <row r="116">
          <cell r="A116" t="str">
            <v>904400</v>
          </cell>
          <cell r="B116"/>
          <cell r="C116"/>
          <cell r="D116" t="str">
            <v>78-20</v>
          </cell>
          <cell r="E116" t="str">
            <v>6969</v>
          </cell>
          <cell r="F116" t="str">
            <v>Hubbard, Wesley R</v>
          </cell>
          <cell r="G116" t="str">
            <v>6124</v>
          </cell>
          <cell r="H116" t="str">
            <v>6124 Driver</v>
          </cell>
          <cell r="I116" t="str">
            <v>00703548</v>
          </cell>
          <cell r="J116" t="str">
            <v>60100</v>
          </cell>
          <cell r="K116" t="str">
            <v>Temporary</v>
          </cell>
          <cell r="L116">
            <v>0</v>
          </cell>
          <cell r="M116">
            <v>628.14</v>
          </cell>
          <cell r="N116">
            <v>38</v>
          </cell>
          <cell r="O116" t="str">
            <v>12/15/2014</v>
          </cell>
        </row>
        <row r="117">
          <cell r="A117" t="str">
            <v>904400</v>
          </cell>
          <cell r="B117"/>
          <cell r="C117"/>
          <cell r="D117" t="str">
            <v>78-20</v>
          </cell>
          <cell r="E117" t="str">
            <v>6969</v>
          </cell>
          <cell r="F117" t="str">
            <v>Hubbard, Wesley R</v>
          </cell>
          <cell r="G117" t="str">
            <v>6124</v>
          </cell>
          <cell r="H117" t="str">
            <v>6124 Driver</v>
          </cell>
          <cell r="I117" t="str">
            <v>00703548</v>
          </cell>
          <cell r="J117" t="str">
            <v>60100</v>
          </cell>
          <cell r="K117" t="str">
            <v>Temporary</v>
          </cell>
          <cell r="L117">
            <v>0</v>
          </cell>
          <cell r="M117">
            <v>104.04</v>
          </cell>
          <cell r="N117">
            <v>6</v>
          </cell>
          <cell r="O117" t="str">
            <v>12/15/2015</v>
          </cell>
        </row>
        <row r="118">
          <cell r="A118" t="str">
            <v>904400</v>
          </cell>
          <cell r="B118"/>
          <cell r="C118"/>
          <cell r="D118" t="str">
            <v>78-20</v>
          </cell>
          <cell r="E118" t="str">
            <v>6969</v>
          </cell>
          <cell r="F118" t="str">
            <v>Hubbard, Wesley R</v>
          </cell>
          <cell r="G118" t="str">
            <v>6124</v>
          </cell>
          <cell r="H118" t="str">
            <v>6124 Driver</v>
          </cell>
          <cell r="I118" t="str">
            <v>00703548</v>
          </cell>
          <cell r="J118" t="str">
            <v>60100</v>
          </cell>
          <cell r="K118" t="str">
            <v>Temporary</v>
          </cell>
          <cell r="L118">
            <v>0</v>
          </cell>
          <cell r="M118">
            <v>1243.8900000000001</v>
          </cell>
          <cell r="N118">
            <v>75.25</v>
          </cell>
          <cell r="O118" t="str">
            <v>12/31/2014</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FS"/>
      <sheetName val="ADSD"/>
      <sheetName val="DOH"/>
      <sheetName val="DCJ"/>
      <sheetName val="DA"/>
      <sheetName val="MCSO"/>
      <sheetName val="DSCD"/>
      <sheetName val="TRANS"/>
      <sheetName val="DSS"/>
      <sheetName val="LIB"/>
      <sheetName val="METRO"/>
      <sheetName val="SEPT Lot 30 PRKG"/>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FS"/>
      <sheetName val="ADSD"/>
      <sheetName val="DOH"/>
      <sheetName val="DCJ"/>
      <sheetName val="DA"/>
      <sheetName val="MCSO"/>
      <sheetName val="DBCS"/>
      <sheetName val="TRANS"/>
      <sheetName val="LIB"/>
      <sheetName val="METRO"/>
      <sheetName val="July Parking"/>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993"/>
  <sheetViews>
    <sheetView showGridLines="0" zoomScaleNormal="100" workbookViewId="0">
      <pane ySplit="1" topLeftCell="A2" activePane="bottomLeft" state="frozen"/>
      <selection pane="bottomLeft" activeCell="B9" sqref="B9"/>
    </sheetView>
  </sheetViews>
  <sheetFormatPr defaultColWidth="11.21875" defaultRowHeight="15.75" x14ac:dyDescent="0.2"/>
  <cols>
    <col min="1" max="1" width="3.44140625" style="1" customWidth="1"/>
    <col min="2" max="2" width="124.21875" style="2" customWidth="1"/>
    <col min="3" max="16384" width="11.21875" style="1"/>
  </cols>
  <sheetData>
    <row r="1" spans="1:26" ht="18.75" x14ac:dyDescent="0.2">
      <c r="A1" s="5"/>
      <c r="B1" s="12" t="s">
        <v>861</v>
      </c>
      <c r="C1" s="5"/>
      <c r="D1" s="3"/>
      <c r="E1" s="7"/>
      <c r="F1" s="5"/>
      <c r="G1" s="3"/>
      <c r="H1" s="3"/>
      <c r="I1" s="3"/>
      <c r="J1" s="3"/>
      <c r="K1" s="3"/>
      <c r="L1" s="3"/>
      <c r="M1" s="3"/>
      <c r="N1" s="3"/>
      <c r="O1" s="3"/>
      <c r="P1" s="3"/>
      <c r="Q1" s="3"/>
      <c r="R1" s="3"/>
      <c r="S1" s="3"/>
      <c r="T1" s="3"/>
      <c r="U1" s="3"/>
      <c r="V1" s="3"/>
      <c r="W1" s="3"/>
      <c r="X1" s="3"/>
      <c r="Y1" s="3"/>
      <c r="Z1" s="3"/>
    </row>
    <row r="2" spans="1:26" x14ac:dyDescent="0.2">
      <c r="A2" s="3"/>
      <c r="B2" s="6" t="s">
        <v>862</v>
      </c>
      <c r="C2" s="3"/>
      <c r="D2" s="3"/>
      <c r="E2" s="3"/>
      <c r="F2" s="3"/>
      <c r="G2" s="3"/>
      <c r="H2" s="3"/>
      <c r="I2" s="3"/>
      <c r="J2" s="3"/>
      <c r="K2" s="3"/>
      <c r="L2" s="3"/>
      <c r="M2" s="3"/>
      <c r="N2" s="3"/>
      <c r="O2" s="3"/>
      <c r="P2" s="3"/>
      <c r="Q2" s="3"/>
      <c r="R2" s="3"/>
      <c r="S2" s="3"/>
      <c r="T2" s="3"/>
      <c r="U2" s="3"/>
      <c r="V2" s="3"/>
      <c r="W2" s="3"/>
      <c r="X2" s="3"/>
      <c r="Y2" s="3"/>
      <c r="Z2" s="3"/>
    </row>
    <row r="3" spans="1:26" x14ac:dyDescent="0.2">
      <c r="A3" s="3"/>
      <c r="B3" s="6" t="s">
        <v>859</v>
      </c>
      <c r="C3" s="3"/>
      <c r="D3" s="3"/>
      <c r="E3" s="3"/>
      <c r="F3" s="3"/>
      <c r="G3" s="3"/>
      <c r="H3" s="3"/>
      <c r="I3" s="3"/>
      <c r="J3" s="3"/>
      <c r="K3" s="3"/>
      <c r="L3" s="3"/>
      <c r="M3" s="3"/>
      <c r="N3" s="3"/>
      <c r="O3" s="3"/>
      <c r="P3" s="3"/>
      <c r="Q3" s="3"/>
      <c r="R3" s="3"/>
      <c r="S3" s="3"/>
      <c r="T3" s="3"/>
      <c r="U3" s="3"/>
      <c r="V3" s="3"/>
      <c r="W3" s="3"/>
      <c r="X3" s="3"/>
      <c r="Y3" s="3"/>
      <c r="Z3" s="3"/>
    </row>
    <row r="4" spans="1:26" x14ac:dyDescent="0.2">
      <c r="A4" s="3"/>
      <c r="B4" s="6" t="s">
        <v>851</v>
      </c>
      <c r="C4" s="3"/>
      <c r="D4" s="3"/>
      <c r="E4" s="3"/>
      <c r="F4" s="3"/>
      <c r="G4" s="3"/>
      <c r="H4" s="3"/>
      <c r="I4" s="3"/>
      <c r="J4" s="3"/>
      <c r="K4" s="3"/>
      <c r="L4" s="3"/>
      <c r="M4" s="3"/>
      <c r="N4" s="3"/>
      <c r="O4" s="3"/>
      <c r="P4" s="3"/>
      <c r="Q4" s="3"/>
      <c r="R4" s="3"/>
      <c r="S4" s="3"/>
      <c r="T4" s="3"/>
      <c r="U4" s="3"/>
      <c r="V4" s="3"/>
      <c r="W4" s="3"/>
      <c r="X4" s="3"/>
      <c r="Y4" s="3"/>
      <c r="Z4" s="3"/>
    </row>
    <row r="5" spans="1:26" ht="12.75" customHeight="1" x14ac:dyDescent="0.2">
      <c r="A5" s="3"/>
      <c r="B5" s="6" t="s">
        <v>853</v>
      </c>
      <c r="C5" s="3"/>
      <c r="D5" s="3"/>
      <c r="E5" s="3"/>
      <c r="F5" s="3"/>
      <c r="G5" s="3"/>
      <c r="H5" s="3"/>
      <c r="I5" s="3"/>
      <c r="J5" s="3"/>
      <c r="K5" s="3"/>
      <c r="L5" s="3"/>
      <c r="M5" s="3"/>
      <c r="N5" s="3"/>
      <c r="O5" s="3"/>
      <c r="P5" s="3"/>
      <c r="Q5" s="3"/>
      <c r="R5" s="3"/>
      <c r="S5" s="3"/>
      <c r="T5" s="3"/>
      <c r="U5" s="3"/>
      <c r="V5" s="3"/>
      <c r="W5" s="3"/>
      <c r="X5" s="3"/>
      <c r="Y5" s="3"/>
      <c r="Z5" s="3"/>
    </row>
    <row r="6" spans="1:26" ht="12.75" customHeight="1" x14ac:dyDescent="0.2">
      <c r="A6" s="3"/>
      <c r="B6" s="6"/>
      <c r="C6" s="3"/>
      <c r="D6" s="3"/>
      <c r="E6" s="3"/>
      <c r="F6" s="3"/>
      <c r="G6" s="3"/>
      <c r="H6" s="3"/>
      <c r="I6" s="3"/>
      <c r="J6" s="3"/>
      <c r="K6" s="3"/>
      <c r="L6" s="3"/>
      <c r="M6" s="3"/>
      <c r="N6" s="3"/>
      <c r="O6" s="3"/>
      <c r="P6" s="3"/>
      <c r="Q6" s="3"/>
      <c r="R6" s="3"/>
      <c r="S6" s="3"/>
      <c r="T6" s="3"/>
      <c r="U6" s="3"/>
      <c r="V6" s="3"/>
      <c r="W6" s="3"/>
      <c r="X6" s="3"/>
      <c r="Y6" s="3"/>
      <c r="Z6" s="3"/>
    </row>
    <row r="7" spans="1:26" x14ac:dyDescent="0.2">
      <c r="A7" s="3"/>
      <c r="B7" s="11" t="s">
        <v>863</v>
      </c>
      <c r="C7" s="3"/>
      <c r="D7" s="3"/>
      <c r="E7" s="3"/>
      <c r="F7" s="3"/>
      <c r="G7" s="3"/>
      <c r="H7" s="3"/>
      <c r="I7" s="3"/>
      <c r="J7" s="3"/>
      <c r="K7" s="3"/>
      <c r="L7" s="3"/>
      <c r="M7" s="3"/>
      <c r="N7" s="3"/>
      <c r="O7" s="3"/>
      <c r="P7" s="3"/>
      <c r="Q7" s="3"/>
      <c r="R7" s="3"/>
      <c r="S7" s="3"/>
      <c r="T7" s="3"/>
      <c r="U7" s="3"/>
      <c r="V7" s="3"/>
      <c r="W7" s="3"/>
      <c r="X7" s="3"/>
      <c r="Y7" s="3"/>
      <c r="Z7" s="3"/>
    </row>
    <row r="8" spans="1:26" x14ac:dyDescent="0.2">
      <c r="A8" s="3"/>
      <c r="B8" s="6" t="s">
        <v>874</v>
      </c>
      <c r="C8" s="3"/>
      <c r="D8" s="3"/>
      <c r="E8" s="3"/>
      <c r="F8" s="3"/>
      <c r="G8" s="3"/>
      <c r="H8" s="3"/>
      <c r="I8" s="3"/>
      <c r="J8" s="3"/>
      <c r="K8" s="3"/>
      <c r="L8" s="3"/>
      <c r="M8" s="3"/>
      <c r="N8" s="3"/>
      <c r="O8" s="3"/>
      <c r="P8" s="3"/>
      <c r="Q8" s="3"/>
      <c r="R8" s="3"/>
      <c r="S8" s="3"/>
      <c r="T8" s="3"/>
      <c r="U8" s="3"/>
      <c r="V8" s="3"/>
      <c r="W8" s="3"/>
      <c r="X8" s="3"/>
      <c r="Y8" s="3"/>
      <c r="Z8" s="3"/>
    </row>
    <row r="9" spans="1:26" x14ac:dyDescent="0.2">
      <c r="A9" s="3"/>
      <c r="B9" s="6" t="s">
        <v>850</v>
      </c>
      <c r="C9" s="3"/>
      <c r="D9" s="3"/>
      <c r="E9" s="3"/>
      <c r="F9" s="3"/>
      <c r="G9" s="3"/>
      <c r="H9" s="3"/>
      <c r="I9" s="3"/>
      <c r="J9" s="3"/>
      <c r="K9" s="3"/>
      <c r="L9" s="3"/>
      <c r="M9" s="3"/>
      <c r="N9" s="3"/>
      <c r="O9" s="3"/>
      <c r="P9" s="3"/>
      <c r="Q9" s="3"/>
      <c r="R9" s="3"/>
      <c r="S9" s="3"/>
      <c r="T9" s="3"/>
      <c r="U9" s="3"/>
      <c r="V9" s="3"/>
      <c r="W9" s="3"/>
      <c r="X9" s="3"/>
      <c r="Y9" s="3"/>
      <c r="Z9" s="3"/>
    </row>
    <row r="10" spans="1:26" ht="16.5" customHeight="1" x14ac:dyDescent="0.2">
      <c r="A10" s="3"/>
      <c r="B10" s="6"/>
      <c r="C10" s="3"/>
      <c r="D10" s="3"/>
      <c r="E10" s="3"/>
      <c r="F10" s="3"/>
      <c r="G10" s="3"/>
      <c r="H10" s="3"/>
      <c r="I10" s="3"/>
      <c r="J10" s="3"/>
      <c r="K10" s="3"/>
      <c r="L10" s="3"/>
      <c r="M10" s="3"/>
      <c r="N10" s="3"/>
      <c r="O10" s="3"/>
      <c r="P10" s="3"/>
      <c r="Q10" s="3"/>
      <c r="R10" s="3"/>
      <c r="S10" s="3"/>
      <c r="T10" s="3"/>
      <c r="U10" s="3"/>
      <c r="V10" s="3"/>
      <c r="W10" s="3"/>
      <c r="X10" s="3"/>
      <c r="Y10" s="3"/>
      <c r="Z10" s="3"/>
    </row>
    <row r="11" spans="1:26" ht="16.5" customHeight="1" x14ac:dyDescent="0.2">
      <c r="A11" s="3"/>
      <c r="B11" s="6" t="s">
        <v>856</v>
      </c>
      <c r="C11" s="3"/>
      <c r="D11" s="3"/>
      <c r="E11" s="3"/>
      <c r="F11" s="3"/>
      <c r="G11" s="3"/>
      <c r="H11" s="3"/>
      <c r="I11" s="3"/>
      <c r="J11" s="3"/>
      <c r="K11" s="3"/>
      <c r="L11" s="3"/>
      <c r="M11" s="3"/>
      <c r="N11" s="3"/>
      <c r="O11" s="3"/>
      <c r="P11" s="3"/>
      <c r="Q11" s="3"/>
      <c r="R11" s="3"/>
      <c r="S11" s="3"/>
      <c r="T11" s="3"/>
      <c r="U11" s="3"/>
      <c r="V11" s="3"/>
      <c r="W11" s="3"/>
      <c r="X11" s="3"/>
      <c r="Y11" s="3"/>
      <c r="Z11" s="3"/>
    </row>
    <row r="12" spans="1:26" ht="16.5" customHeight="1" x14ac:dyDescent="0.2">
      <c r="A12" s="3"/>
      <c r="B12" s="6" t="s">
        <v>855</v>
      </c>
      <c r="C12" s="3"/>
      <c r="D12" s="3"/>
      <c r="E12" s="3"/>
      <c r="F12" s="3"/>
      <c r="G12" s="3"/>
      <c r="H12" s="3"/>
      <c r="I12" s="3"/>
      <c r="J12" s="3"/>
      <c r="K12" s="3"/>
      <c r="L12" s="3"/>
      <c r="M12" s="3"/>
      <c r="N12" s="3"/>
      <c r="O12" s="3"/>
      <c r="P12" s="3"/>
      <c r="Q12" s="3"/>
      <c r="R12" s="3"/>
      <c r="S12" s="3"/>
      <c r="T12" s="3"/>
      <c r="U12" s="3"/>
      <c r="V12" s="3"/>
      <c r="W12" s="3"/>
      <c r="X12" s="3"/>
      <c r="Y12" s="3"/>
      <c r="Z12" s="3"/>
    </row>
    <row r="13" spans="1:26" ht="16.5" customHeight="1" x14ac:dyDescent="0.2">
      <c r="A13" s="3"/>
      <c r="B13" s="6" t="s">
        <v>854</v>
      </c>
      <c r="C13" s="3"/>
      <c r="D13" s="3"/>
      <c r="E13" s="3"/>
      <c r="F13" s="3"/>
      <c r="G13" s="3"/>
      <c r="H13" s="3"/>
      <c r="I13" s="3"/>
      <c r="J13" s="3"/>
      <c r="K13" s="3"/>
      <c r="L13" s="3"/>
      <c r="M13" s="3"/>
      <c r="N13" s="3"/>
      <c r="O13" s="3"/>
      <c r="P13" s="3"/>
      <c r="Q13" s="3"/>
      <c r="R13" s="3"/>
      <c r="S13" s="3"/>
      <c r="T13" s="3"/>
      <c r="U13" s="3"/>
      <c r="V13" s="3"/>
      <c r="W13" s="3"/>
      <c r="X13" s="3"/>
      <c r="Y13" s="3"/>
      <c r="Z13" s="3"/>
    </row>
    <row r="14" spans="1:26" ht="16.5" customHeight="1" x14ac:dyDescent="0.2">
      <c r="A14" s="3"/>
      <c r="B14" s="9"/>
      <c r="C14" s="3"/>
      <c r="D14" s="3"/>
      <c r="E14" s="3"/>
      <c r="F14" s="3"/>
      <c r="G14" s="3"/>
      <c r="H14" s="3"/>
      <c r="I14" s="3"/>
      <c r="J14" s="3"/>
      <c r="K14" s="3"/>
      <c r="L14" s="3"/>
      <c r="M14" s="3"/>
      <c r="N14" s="3"/>
      <c r="O14" s="3"/>
      <c r="P14" s="3"/>
      <c r="Q14" s="3"/>
      <c r="R14" s="3"/>
      <c r="S14" s="3"/>
      <c r="T14" s="3"/>
      <c r="U14" s="3"/>
      <c r="V14" s="3"/>
      <c r="W14" s="3"/>
      <c r="X14" s="3"/>
      <c r="Y14" s="3"/>
      <c r="Z14" s="3"/>
    </row>
    <row r="15" spans="1:26" ht="16.5" customHeight="1" x14ac:dyDescent="0.2">
      <c r="A15" s="3"/>
      <c r="B15" s="8" t="s">
        <v>869</v>
      </c>
      <c r="C15" s="3"/>
      <c r="D15" s="3"/>
      <c r="E15" s="3"/>
      <c r="F15" s="3"/>
      <c r="G15" s="3"/>
      <c r="H15" s="3"/>
      <c r="I15" s="3"/>
      <c r="J15" s="3"/>
      <c r="K15" s="3"/>
      <c r="L15" s="3"/>
      <c r="M15" s="3"/>
      <c r="N15" s="3"/>
      <c r="O15" s="3"/>
      <c r="P15" s="3"/>
      <c r="Q15" s="3"/>
      <c r="R15" s="3"/>
      <c r="S15" s="3"/>
      <c r="T15" s="3"/>
      <c r="U15" s="3"/>
      <c r="V15" s="3"/>
      <c r="W15" s="3"/>
      <c r="X15" s="3"/>
      <c r="Y15" s="3"/>
      <c r="Z15" s="3"/>
    </row>
    <row r="16" spans="1:26" ht="16.5" customHeight="1" x14ac:dyDescent="0.2">
      <c r="A16" s="3"/>
      <c r="B16" s="6" t="s">
        <v>870</v>
      </c>
      <c r="C16" s="3"/>
      <c r="D16" s="3"/>
      <c r="E16" s="3"/>
      <c r="F16" s="3"/>
      <c r="G16" s="3"/>
      <c r="H16" s="3"/>
      <c r="I16" s="3"/>
      <c r="J16" s="3"/>
      <c r="K16" s="3"/>
      <c r="L16" s="3"/>
      <c r="M16" s="3"/>
      <c r="N16" s="3"/>
      <c r="O16" s="3"/>
      <c r="P16" s="3"/>
      <c r="Q16" s="3"/>
      <c r="R16" s="3"/>
      <c r="S16" s="3"/>
      <c r="T16" s="3"/>
      <c r="U16" s="3"/>
      <c r="V16" s="3"/>
      <c r="W16" s="3"/>
      <c r="X16" s="3"/>
      <c r="Y16" s="3"/>
      <c r="Z16" s="3"/>
    </row>
    <row r="17" spans="1:26" ht="16.5" customHeight="1" x14ac:dyDescent="0.2">
      <c r="A17" s="3"/>
      <c r="B17" s="6" t="s">
        <v>865</v>
      </c>
      <c r="C17" s="3"/>
      <c r="D17" s="3"/>
      <c r="E17" s="3"/>
      <c r="F17" s="3"/>
      <c r="G17" s="3"/>
      <c r="H17" s="3"/>
      <c r="I17" s="3"/>
      <c r="J17" s="3"/>
      <c r="K17" s="3"/>
      <c r="L17" s="3"/>
      <c r="M17" s="3"/>
      <c r="N17" s="3"/>
      <c r="O17" s="3"/>
      <c r="P17" s="3"/>
      <c r="Q17" s="3"/>
      <c r="R17" s="3"/>
      <c r="S17" s="3"/>
      <c r="T17" s="3"/>
      <c r="U17" s="3"/>
      <c r="V17" s="3"/>
      <c r="W17" s="3"/>
      <c r="X17" s="3"/>
      <c r="Y17" s="3"/>
      <c r="Z17" s="3"/>
    </row>
    <row r="18" spans="1:26" ht="16.5" customHeight="1" x14ac:dyDescent="0.2">
      <c r="A18" s="3"/>
      <c r="B18" s="6" t="s">
        <v>866</v>
      </c>
      <c r="C18" s="3"/>
      <c r="D18" s="3"/>
      <c r="E18" s="3"/>
      <c r="F18" s="3"/>
      <c r="G18" s="3"/>
      <c r="H18" s="3"/>
      <c r="I18" s="3"/>
      <c r="J18" s="3"/>
      <c r="K18" s="3"/>
      <c r="L18" s="3"/>
      <c r="M18" s="3"/>
      <c r="N18" s="3"/>
      <c r="O18" s="3"/>
      <c r="P18" s="3"/>
      <c r="Q18" s="3"/>
      <c r="R18" s="3"/>
      <c r="S18" s="3"/>
      <c r="T18" s="3"/>
      <c r="U18" s="3"/>
      <c r="V18" s="3"/>
      <c r="W18" s="3"/>
      <c r="X18" s="3"/>
      <c r="Y18" s="3"/>
      <c r="Z18" s="3"/>
    </row>
    <row r="19" spans="1:26" x14ac:dyDescent="0.2">
      <c r="A19" s="3"/>
      <c r="B19" s="6" t="s">
        <v>871</v>
      </c>
      <c r="C19" s="3"/>
      <c r="D19" s="3"/>
      <c r="E19" s="3"/>
      <c r="F19" s="3"/>
      <c r="G19" s="3"/>
      <c r="H19" s="3"/>
      <c r="I19" s="3"/>
      <c r="J19" s="3"/>
      <c r="K19" s="3"/>
      <c r="L19" s="3"/>
      <c r="M19" s="3"/>
      <c r="N19" s="3"/>
      <c r="O19" s="3"/>
      <c r="P19" s="3"/>
      <c r="Q19" s="3"/>
      <c r="R19" s="3"/>
      <c r="S19" s="3"/>
      <c r="T19" s="3"/>
      <c r="U19" s="3"/>
      <c r="V19" s="3"/>
      <c r="W19" s="3"/>
      <c r="X19" s="3"/>
      <c r="Y19" s="3"/>
      <c r="Z19" s="3"/>
    </row>
    <row r="20" spans="1:26" ht="16.5" customHeight="1" x14ac:dyDescent="0.2">
      <c r="A20" s="3"/>
      <c r="B20" s="10" t="s">
        <v>867</v>
      </c>
      <c r="C20" s="3"/>
      <c r="D20" s="3"/>
      <c r="E20" s="3"/>
      <c r="F20" s="3"/>
      <c r="G20" s="3"/>
      <c r="H20" s="3"/>
      <c r="I20" s="3"/>
      <c r="J20" s="3"/>
      <c r="K20" s="3"/>
      <c r="L20" s="3"/>
      <c r="M20" s="3"/>
      <c r="N20" s="3"/>
      <c r="O20" s="3"/>
      <c r="P20" s="3"/>
      <c r="Q20" s="3"/>
      <c r="R20" s="3"/>
      <c r="S20" s="3"/>
      <c r="T20" s="3"/>
      <c r="U20" s="3"/>
      <c r="V20" s="3"/>
      <c r="W20" s="3"/>
      <c r="X20" s="3"/>
      <c r="Y20" s="3"/>
      <c r="Z20" s="3"/>
    </row>
    <row r="21" spans="1:26" ht="16.5" customHeight="1" x14ac:dyDescent="0.2">
      <c r="A21" s="3"/>
      <c r="B21" s="6" t="s">
        <v>868</v>
      </c>
      <c r="C21" s="3"/>
      <c r="D21" s="3"/>
      <c r="E21" s="3"/>
      <c r="F21" s="3"/>
      <c r="G21" s="3"/>
      <c r="H21" s="3"/>
      <c r="I21" s="3"/>
      <c r="J21" s="3"/>
      <c r="K21" s="3"/>
      <c r="L21" s="3"/>
      <c r="M21" s="3"/>
      <c r="N21" s="3"/>
      <c r="O21" s="3"/>
      <c r="P21" s="3"/>
      <c r="Q21" s="3"/>
      <c r="R21" s="3"/>
      <c r="S21" s="3"/>
      <c r="T21" s="3"/>
      <c r="U21" s="3"/>
      <c r="V21" s="3"/>
      <c r="W21" s="3"/>
      <c r="X21" s="3"/>
      <c r="Y21" s="3"/>
      <c r="Z21" s="3"/>
    </row>
    <row r="22" spans="1:26" ht="15.75" customHeight="1" x14ac:dyDescent="0.2">
      <c r="A22" s="3"/>
      <c r="B22" s="6"/>
      <c r="C22" s="3"/>
      <c r="D22" s="3"/>
      <c r="E22" s="3"/>
      <c r="F22" s="3"/>
      <c r="G22" s="3"/>
      <c r="H22" s="3"/>
      <c r="I22" s="3"/>
      <c r="J22" s="3"/>
      <c r="K22" s="3"/>
      <c r="L22" s="3"/>
      <c r="M22" s="3"/>
      <c r="N22" s="3"/>
      <c r="O22" s="3"/>
      <c r="P22" s="3"/>
      <c r="Q22" s="3"/>
      <c r="R22" s="3"/>
      <c r="S22" s="3"/>
      <c r="T22" s="3"/>
      <c r="U22" s="3"/>
      <c r="V22" s="3"/>
      <c r="W22" s="3"/>
      <c r="X22" s="3"/>
      <c r="Y22" s="3"/>
      <c r="Z22" s="3"/>
    </row>
    <row r="23" spans="1:26" ht="16.5" customHeight="1" x14ac:dyDescent="0.2">
      <c r="A23" s="3"/>
      <c r="B23" s="8" t="s">
        <v>848</v>
      </c>
      <c r="C23" s="3"/>
      <c r="D23" s="3"/>
      <c r="E23" s="3"/>
      <c r="F23" s="3"/>
      <c r="G23" s="3"/>
      <c r="H23" s="3"/>
      <c r="I23" s="3"/>
      <c r="J23" s="3"/>
      <c r="K23" s="3"/>
      <c r="L23" s="3"/>
      <c r="M23" s="3"/>
      <c r="N23" s="3"/>
      <c r="O23" s="3"/>
      <c r="P23" s="3"/>
      <c r="Q23" s="3"/>
      <c r="R23" s="3"/>
      <c r="S23" s="3"/>
      <c r="T23" s="3"/>
      <c r="U23" s="3"/>
      <c r="V23" s="3"/>
      <c r="W23" s="3"/>
      <c r="X23" s="3"/>
      <c r="Y23" s="3"/>
      <c r="Z23" s="3"/>
    </row>
    <row r="24" spans="1:26" ht="16.5" customHeight="1" x14ac:dyDescent="0.2">
      <c r="A24" s="3"/>
      <c r="B24" s="6" t="s">
        <v>872</v>
      </c>
      <c r="C24" s="3"/>
      <c r="D24" s="3"/>
      <c r="E24" s="3"/>
      <c r="F24" s="3"/>
      <c r="G24" s="3"/>
      <c r="H24" s="3"/>
      <c r="I24" s="3"/>
      <c r="J24" s="3"/>
      <c r="K24" s="3"/>
      <c r="L24" s="3"/>
      <c r="M24" s="3"/>
      <c r="N24" s="3"/>
      <c r="O24" s="3"/>
      <c r="P24" s="3"/>
      <c r="Q24" s="3"/>
      <c r="R24" s="3"/>
      <c r="S24" s="3"/>
      <c r="T24" s="3"/>
      <c r="U24" s="3"/>
      <c r="V24" s="3"/>
      <c r="W24" s="3"/>
      <c r="X24" s="3"/>
      <c r="Y24" s="3"/>
      <c r="Z24" s="3"/>
    </row>
    <row r="25" spans="1:26" s="18" customFormat="1" ht="16.5" customHeight="1" x14ac:dyDescent="0.2">
      <c r="A25" s="17"/>
      <c r="B25" s="6" t="s">
        <v>860</v>
      </c>
      <c r="C25" s="17"/>
      <c r="D25" s="17"/>
      <c r="E25" s="17"/>
      <c r="F25" s="17"/>
      <c r="G25" s="17"/>
      <c r="H25" s="17"/>
      <c r="I25" s="17"/>
      <c r="J25" s="17"/>
      <c r="K25" s="17"/>
      <c r="L25" s="17"/>
      <c r="M25" s="17"/>
      <c r="N25" s="17"/>
      <c r="O25" s="17"/>
      <c r="P25" s="17"/>
      <c r="Q25" s="17"/>
      <c r="R25" s="17"/>
      <c r="S25" s="17"/>
      <c r="T25" s="17"/>
      <c r="U25" s="17"/>
      <c r="V25" s="17"/>
      <c r="W25" s="17"/>
      <c r="X25" s="17"/>
      <c r="Y25" s="17"/>
      <c r="Z25" s="17"/>
    </row>
    <row r="26" spans="1:26" s="18" customFormat="1" ht="20.25" customHeight="1" x14ac:dyDescent="0.2">
      <c r="A26" s="17"/>
      <c r="B26" s="6" t="s">
        <v>873</v>
      </c>
      <c r="C26" s="17"/>
      <c r="D26" s="17"/>
      <c r="E26" s="17"/>
      <c r="F26" s="17"/>
      <c r="G26" s="17"/>
      <c r="H26" s="17"/>
      <c r="I26" s="17"/>
      <c r="J26" s="17"/>
      <c r="K26" s="17"/>
      <c r="L26" s="17"/>
      <c r="M26" s="17"/>
      <c r="N26" s="17"/>
      <c r="O26" s="17"/>
      <c r="P26" s="17"/>
      <c r="Q26" s="17"/>
      <c r="R26" s="17"/>
      <c r="S26" s="17"/>
      <c r="T26" s="17"/>
      <c r="U26" s="17"/>
      <c r="V26" s="17"/>
      <c r="W26" s="17"/>
      <c r="X26" s="17"/>
      <c r="Y26" s="17"/>
      <c r="Z26" s="17"/>
    </row>
    <row r="27" spans="1:26" ht="32.25" customHeight="1" x14ac:dyDescent="0.2">
      <c r="A27" s="3"/>
      <c r="B27" s="6" t="s">
        <v>864</v>
      </c>
      <c r="C27" s="3"/>
      <c r="D27" s="3"/>
      <c r="E27" s="3"/>
      <c r="F27" s="3"/>
      <c r="G27" s="3"/>
      <c r="H27" s="3"/>
      <c r="I27" s="3"/>
      <c r="J27" s="3"/>
      <c r="K27" s="3"/>
      <c r="L27" s="3"/>
      <c r="M27" s="3"/>
      <c r="N27" s="3"/>
      <c r="O27" s="3"/>
      <c r="P27" s="3"/>
      <c r="Q27" s="3"/>
      <c r="R27" s="3"/>
      <c r="S27" s="3"/>
      <c r="T27" s="3"/>
      <c r="U27" s="3"/>
      <c r="V27" s="3"/>
      <c r="W27" s="3"/>
      <c r="X27" s="3"/>
      <c r="Y27" s="3"/>
      <c r="Z27" s="3"/>
    </row>
    <row r="28" spans="1:26" ht="16.5" customHeight="1" x14ac:dyDescent="0.2">
      <c r="A28" s="3"/>
      <c r="B28" s="6"/>
      <c r="C28" s="3"/>
      <c r="D28" s="3"/>
      <c r="E28" s="3"/>
      <c r="F28" s="3"/>
      <c r="G28" s="3"/>
      <c r="H28" s="3"/>
      <c r="I28" s="3"/>
      <c r="J28" s="3"/>
      <c r="K28" s="3"/>
      <c r="L28" s="3"/>
      <c r="M28" s="3"/>
      <c r="N28" s="3"/>
      <c r="O28" s="3"/>
      <c r="P28" s="3"/>
      <c r="Q28" s="3"/>
      <c r="R28" s="3"/>
      <c r="S28" s="3"/>
      <c r="T28" s="3"/>
      <c r="U28" s="3"/>
      <c r="V28" s="3"/>
      <c r="W28" s="3"/>
      <c r="X28" s="3"/>
      <c r="Y28" s="3"/>
      <c r="Z28" s="3"/>
    </row>
    <row r="29" spans="1:26" ht="16.5" customHeight="1" x14ac:dyDescent="0.2">
      <c r="A29" s="3"/>
      <c r="B29" s="8" t="s">
        <v>852</v>
      </c>
      <c r="C29" s="3"/>
      <c r="D29" s="3"/>
      <c r="E29" s="3"/>
      <c r="F29" s="3"/>
      <c r="G29" s="3"/>
      <c r="H29" s="3"/>
      <c r="I29" s="3"/>
      <c r="J29" s="3"/>
      <c r="K29" s="3"/>
      <c r="L29" s="3"/>
      <c r="M29" s="3"/>
      <c r="N29" s="3"/>
      <c r="O29" s="3"/>
      <c r="P29" s="3"/>
      <c r="Q29" s="3"/>
      <c r="R29" s="3"/>
      <c r="S29" s="3"/>
      <c r="T29" s="3"/>
      <c r="U29" s="3"/>
      <c r="V29" s="3"/>
      <c r="W29" s="3"/>
      <c r="X29" s="3"/>
      <c r="Y29" s="3"/>
      <c r="Z29" s="3"/>
    </row>
    <row r="30" spans="1:26" ht="16.5" customHeight="1" x14ac:dyDescent="0.2">
      <c r="A30" s="3"/>
      <c r="B30" s="6" t="s">
        <v>858</v>
      </c>
      <c r="C30" s="3"/>
      <c r="D30" s="3"/>
      <c r="E30" s="3"/>
      <c r="F30" s="3"/>
      <c r="G30" s="3"/>
      <c r="H30" s="3"/>
      <c r="I30" s="3"/>
      <c r="J30" s="3"/>
      <c r="K30" s="3"/>
      <c r="L30" s="3"/>
      <c r="M30" s="3"/>
      <c r="N30" s="3"/>
      <c r="O30" s="3"/>
      <c r="P30" s="3"/>
      <c r="Q30" s="3"/>
      <c r="R30" s="3"/>
      <c r="S30" s="3"/>
      <c r="T30" s="3"/>
      <c r="U30" s="3"/>
      <c r="V30" s="3"/>
      <c r="W30" s="3"/>
      <c r="X30" s="3"/>
      <c r="Y30" s="3"/>
      <c r="Z30" s="3"/>
    </row>
    <row r="31" spans="1:26" ht="10.5" customHeight="1" x14ac:dyDescent="0.2"/>
    <row r="32" spans="1:26" ht="31.5" x14ac:dyDescent="0.2">
      <c r="A32" s="3"/>
      <c r="B32" s="8" t="s">
        <v>849</v>
      </c>
      <c r="C32" s="3"/>
      <c r="D32" s="3"/>
      <c r="E32" s="3"/>
      <c r="F32" s="3"/>
      <c r="G32" s="3"/>
      <c r="H32" s="3"/>
      <c r="I32" s="3"/>
      <c r="J32" s="3"/>
      <c r="K32" s="3"/>
      <c r="L32" s="3"/>
      <c r="M32" s="3"/>
      <c r="N32" s="3"/>
      <c r="O32" s="3"/>
      <c r="P32" s="3"/>
      <c r="Q32" s="3"/>
      <c r="R32" s="3"/>
      <c r="S32" s="3"/>
      <c r="T32" s="3"/>
      <c r="U32" s="3"/>
      <c r="V32" s="3"/>
      <c r="W32" s="3"/>
      <c r="X32" s="3"/>
      <c r="Y32" s="3"/>
      <c r="Z32" s="3"/>
    </row>
    <row r="33" spans="1:26" x14ac:dyDescent="0.2">
      <c r="A33" s="5"/>
      <c r="B33" s="6"/>
      <c r="C33" s="5"/>
      <c r="D33" s="5"/>
      <c r="E33" s="5"/>
      <c r="F33" s="5"/>
      <c r="G33" s="5"/>
      <c r="H33" s="5"/>
      <c r="I33" s="5"/>
      <c r="J33" s="5"/>
      <c r="K33" s="5"/>
      <c r="L33" s="5"/>
      <c r="M33" s="5"/>
      <c r="N33" s="5"/>
      <c r="O33" s="5"/>
      <c r="P33" s="5"/>
      <c r="Q33" s="5"/>
      <c r="R33" s="5"/>
      <c r="S33" s="5"/>
      <c r="T33" s="5"/>
      <c r="U33" s="5"/>
      <c r="V33" s="5"/>
      <c r="W33" s="5"/>
      <c r="X33" s="5"/>
      <c r="Y33" s="5"/>
      <c r="Z33" s="5"/>
    </row>
    <row r="34" spans="1:26" x14ac:dyDescent="0.2">
      <c r="A34" s="3"/>
      <c r="B34" s="4"/>
      <c r="C34" s="3"/>
      <c r="D34" s="3"/>
      <c r="E34" s="3"/>
      <c r="F34" s="3"/>
      <c r="G34" s="3"/>
      <c r="H34" s="3"/>
      <c r="I34" s="3"/>
      <c r="J34" s="3"/>
      <c r="K34" s="3"/>
      <c r="L34" s="3"/>
      <c r="M34" s="3"/>
      <c r="N34" s="3"/>
      <c r="O34" s="3"/>
      <c r="P34" s="3"/>
      <c r="Q34" s="3"/>
      <c r="R34" s="3"/>
      <c r="S34" s="3"/>
      <c r="T34" s="3"/>
      <c r="U34" s="3"/>
      <c r="V34" s="3"/>
      <c r="W34" s="3"/>
      <c r="X34" s="3"/>
      <c r="Y34" s="3"/>
      <c r="Z34" s="3"/>
    </row>
    <row r="35" spans="1:26" x14ac:dyDescent="0.2">
      <c r="A35" s="3"/>
      <c r="B35" s="4"/>
      <c r="C35" s="3"/>
      <c r="D35" s="3"/>
      <c r="E35" s="3"/>
      <c r="F35" s="3"/>
      <c r="G35" s="3"/>
      <c r="H35" s="3"/>
      <c r="I35" s="3"/>
      <c r="J35" s="3"/>
      <c r="K35" s="3"/>
      <c r="L35" s="3"/>
      <c r="M35" s="3"/>
      <c r="N35" s="3"/>
      <c r="O35" s="3"/>
      <c r="P35" s="3"/>
      <c r="Q35" s="3"/>
      <c r="R35" s="3"/>
      <c r="S35" s="3"/>
      <c r="T35" s="3"/>
      <c r="U35" s="3"/>
      <c r="V35" s="3"/>
      <c r="W35" s="3"/>
      <c r="X35" s="3"/>
      <c r="Y35" s="3"/>
      <c r="Z35" s="3"/>
    </row>
    <row r="36" spans="1:26" x14ac:dyDescent="0.2">
      <c r="A36" s="3"/>
      <c r="B36" s="4"/>
      <c r="C36" s="3"/>
      <c r="D36" s="3"/>
      <c r="E36" s="3"/>
      <c r="F36" s="3"/>
      <c r="G36" s="3"/>
      <c r="H36" s="3"/>
      <c r="I36" s="3"/>
      <c r="J36" s="3"/>
      <c r="K36" s="3"/>
      <c r="L36" s="3"/>
      <c r="M36" s="3"/>
      <c r="N36" s="3"/>
      <c r="O36" s="3"/>
      <c r="P36" s="3"/>
      <c r="Q36" s="3"/>
      <c r="R36" s="3"/>
      <c r="S36" s="3"/>
      <c r="T36" s="3"/>
      <c r="U36" s="3"/>
      <c r="V36" s="3"/>
      <c r="W36" s="3"/>
      <c r="X36" s="3"/>
      <c r="Y36" s="3"/>
      <c r="Z36" s="3"/>
    </row>
    <row r="37" spans="1:26" x14ac:dyDescent="0.2">
      <c r="A37" s="3"/>
      <c r="B37" s="4"/>
      <c r="C37" s="3"/>
      <c r="D37" s="3"/>
      <c r="E37" s="3"/>
      <c r="F37" s="3"/>
      <c r="G37" s="3"/>
      <c r="H37" s="3"/>
      <c r="I37" s="3"/>
      <c r="J37" s="3"/>
      <c r="K37" s="3"/>
      <c r="L37" s="3"/>
      <c r="M37" s="3"/>
      <c r="N37" s="3"/>
      <c r="O37" s="3"/>
      <c r="P37" s="3"/>
      <c r="Q37" s="3"/>
      <c r="R37" s="3"/>
      <c r="S37" s="3"/>
      <c r="T37" s="3"/>
      <c r="U37" s="3"/>
      <c r="V37" s="3"/>
      <c r="W37" s="3"/>
      <c r="X37" s="3"/>
      <c r="Y37" s="3"/>
      <c r="Z37" s="3"/>
    </row>
    <row r="38" spans="1:26" x14ac:dyDescent="0.2">
      <c r="A38" s="3"/>
      <c r="B38" s="4"/>
      <c r="C38" s="3"/>
      <c r="D38" s="3"/>
      <c r="E38" s="3"/>
      <c r="F38" s="3"/>
      <c r="G38" s="3"/>
      <c r="H38" s="3"/>
      <c r="I38" s="3"/>
      <c r="J38" s="3"/>
      <c r="K38" s="3"/>
      <c r="L38" s="3"/>
      <c r="M38" s="3"/>
      <c r="N38" s="3"/>
      <c r="O38" s="3"/>
      <c r="P38" s="3"/>
      <c r="Q38" s="3"/>
      <c r="R38" s="3"/>
      <c r="S38" s="3"/>
      <c r="T38" s="3"/>
      <c r="U38" s="3"/>
      <c r="V38" s="3"/>
      <c r="W38" s="3"/>
      <c r="X38" s="3"/>
      <c r="Y38" s="3"/>
      <c r="Z38" s="3"/>
    </row>
    <row r="39" spans="1:26" s="14" customFormat="1" x14ac:dyDescent="0.25">
      <c r="A39" s="13"/>
    </row>
    <row r="40" spans="1:26" s="14" customFormat="1" x14ac:dyDescent="0.25">
      <c r="A40" s="15"/>
    </row>
    <row r="41" spans="1:26" s="14" customFormat="1" x14ac:dyDescent="0.25">
      <c r="A41" s="13"/>
    </row>
    <row r="42" spans="1:26" s="16" customFormat="1" x14ac:dyDescent="0.25">
      <c r="A42" s="13"/>
    </row>
    <row r="43" spans="1:26" s="16" customFormat="1" x14ac:dyDescent="0.25">
      <c r="A43" s="13"/>
    </row>
    <row r="44" spans="1:26" x14ac:dyDescent="0.2">
      <c r="A44" s="3"/>
      <c r="B44" s="4"/>
      <c r="C44" s="3"/>
      <c r="D44" s="3"/>
      <c r="E44" s="3"/>
      <c r="F44" s="3"/>
      <c r="G44" s="3"/>
      <c r="H44" s="3"/>
      <c r="I44" s="3"/>
      <c r="J44" s="3"/>
      <c r="K44" s="3"/>
      <c r="L44" s="3"/>
      <c r="M44" s="3"/>
      <c r="N44" s="3"/>
      <c r="O44" s="3"/>
      <c r="P44" s="3"/>
      <c r="Q44" s="3"/>
      <c r="R44" s="3"/>
      <c r="S44" s="3"/>
      <c r="T44" s="3"/>
      <c r="U44" s="3"/>
      <c r="V44" s="3"/>
      <c r="W44" s="3"/>
      <c r="X44" s="3"/>
      <c r="Y44" s="3"/>
      <c r="Z44" s="3"/>
    </row>
    <row r="45" spans="1:26" x14ac:dyDescent="0.2">
      <c r="A45" s="3"/>
      <c r="B45" s="4"/>
      <c r="C45" s="3"/>
      <c r="D45" s="3"/>
      <c r="E45" s="3"/>
      <c r="F45" s="3"/>
      <c r="G45" s="3"/>
      <c r="H45" s="3"/>
      <c r="I45" s="3"/>
      <c r="J45" s="3"/>
      <c r="K45" s="3"/>
      <c r="L45" s="3"/>
      <c r="M45" s="3"/>
      <c r="N45" s="3"/>
      <c r="O45" s="3"/>
      <c r="P45" s="3"/>
      <c r="Q45" s="3"/>
      <c r="R45" s="3"/>
      <c r="S45" s="3"/>
      <c r="T45" s="3"/>
      <c r="U45" s="3"/>
      <c r="V45" s="3"/>
      <c r="W45" s="3"/>
      <c r="X45" s="3"/>
      <c r="Y45" s="3"/>
      <c r="Z45" s="3"/>
    </row>
    <row r="46" spans="1:26" x14ac:dyDescent="0.2">
      <c r="A46" s="3"/>
      <c r="B46" s="4"/>
      <c r="C46" s="3"/>
      <c r="D46" s="3"/>
      <c r="E46" s="3"/>
      <c r="F46" s="3"/>
      <c r="G46" s="3"/>
      <c r="H46" s="3"/>
      <c r="I46" s="3"/>
      <c r="J46" s="3"/>
      <c r="K46" s="3"/>
      <c r="L46" s="3"/>
      <c r="M46" s="3"/>
      <c r="N46" s="3"/>
      <c r="O46" s="3"/>
      <c r="P46" s="3"/>
      <c r="Q46" s="3"/>
      <c r="R46" s="3"/>
      <c r="S46" s="3"/>
      <c r="T46" s="3"/>
      <c r="U46" s="3"/>
      <c r="V46" s="3"/>
      <c r="W46" s="3"/>
      <c r="X46" s="3"/>
      <c r="Y46" s="3"/>
      <c r="Z46" s="3"/>
    </row>
    <row r="47" spans="1:26" x14ac:dyDescent="0.2">
      <c r="A47" s="3"/>
      <c r="B47" s="4"/>
      <c r="C47" s="3"/>
      <c r="D47" s="3"/>
      <c r="E47" s="3"/>
      <c r="F47" s="3"/>
      <c r="G47" s="3"/>
      <c r="H47" s="3"/>
      <c r="I47" s="3"/>
      <c r="J47" s="3"/>
      <c r="K47" s="3"/>
      <c r="L47" s="3"/>
      <c r="M47" s="3"/>
      <c r="N47" s="3"/>
      <c r="O47" s="3"/>
      <c r="P47" s="3"/>
      <c r="Q47" s="3"/>
      <c r="R47" s="3"/>
      <c r="S47" s="3"/>
      <c r="T47" s="3"/>
      <c r="U47" s="3"/>
      <c r="V47" s="3"/>
      <c r="W47" s="3"/>
      <c r="X47" s="3"/>
      <c r="Y47" s="3"/>
      <c r="Z47" s="3"/>
    </row>
    <row r="48" spans="1:26" x14ac:dyDescent="0.2">
      <c r="A48" s="3"/>
      <c r="B48" s="4"/>
      <c r="C48" s="3"/>
      <c r="D48" s="3"/>
      <c r="E48" s="3"/>
      <c r="F48" s="3"/>
      <c r="G48" s="3"/>
      <c r="H48" s="3"/>
      <c r="I48" s="3"/>
      <c r="J48" s="3"/>
      <c r="K48" s="3"/>
      <c r="L48" s="3"/>
      <c r="M48" s="3"/>
      <c r="N48" s="3"/>
      <c r="O48" s="3"/>
      <c r="P48" s="3"/>
      <c r="Q48" s="3"/>
      <c r="R48" s="3"/>
      <c r="S48" s="3"/>
      <c r="T48" s="3"/>
      <c r="U48" s="3"/>
      <c r="V48" s="3"/>
      <c r="W48" s="3"/>
      <c r="X48" s="3"/>
      <c r="Y48" s="3"/>
      <c r="Z48" s="3"/>
    </row>
    <row r="49" spans="1:26" x14ac:dyDescent="0.2">
      <c r="A49" s="3"/>
      <c r="B49" s="4"/>
      <c r="C49" s="3"/>
      <c r="D49" s="3"/>
      <c r="E49" s="3"/>
      <c r="F49" s="3"/>
      <c r="G49" s="3"/>
      <c r="H49" s="3"/>
      <c r="I49" s="3"/>
      <c r="J49" s="3"/>
      <c r="K49" s="3"/>
      <c r="L49" s="3"/>
      <c r="M49" s="3"/>
      <c r="N49" s="3"/>
      <c r="O49" s="3"/>
      <c r="P49" s="3"/>
      <c r="Q49" s="3"/>
      <c r="R49" s="3"/>
      <c r="S49" s="3"/>
      <c r="T49" s="3"/>
      <c r="U49" s="3"/>
      <c r="V49" s="3"/>
      <c r="W49" s="3"/>
      <c r="X49" s="3"/>
      <c r="Y49" s="3"/>
      <c r="Z49" s="3"/>
    </row>
    <row r="50" spans="1:26" x14ac:dyDescent="0.2">
      <c r="A50" s="3"/>
      <c r="B50" s="4"/>
      <c r="C50" s="3"/>
      <c r="D50" s="3"/>
      <c r="E50" s="3"/>
      <c r="F50" s="3"/>
      <c r="G50" s="3"/>
      <c r="H50" s="3"/>
      <c r="I50" s="3"/>
      <c r="J50" s="3"/>
      <c r="K50" s="3"/>
      <c r="L50" s="3"/>
      <c r="M50" s="3"/>
      <c r="N50" s="3"/>
      <c r="O50" s="3"/>
      <c r="P50" s="3"/>
      <c r="Q50" s="3"/>
      <c r="R50" s="3"/>
      <c r="S50" s="3"/>
      <c r="T50" s="3"/>
      <c r="U50" s="3"/>
      <c r="V50" s="3"/>
      <c r="W50" s="3"/>
      <c r="X50" s="3"/>
      <c r="Y50" s="3"/>
      <c r="Z50" s="3"/>
    </row>
    <row r="51" spans="1:26" x14ac:dyDescent="0.2">
      <c r="A51" s="3"/>
      <c r="B51" s="4"/>
      <c r="C51" s="3"/>
      <c r="D51" s="3"/>
      <c r="E51" s="3"/>
      <c r="F51" s="3"/>
      <c r="G51" s="3"/>
      <c r="H51" s="3"/>
      <c r="I51" s="3"/>
      <c r="J51" s="3"/>
      <c r="K51" s="3"/>
      <c r="L51" s="3"/>
      <c r="M51" s="3"/>
      <c r="N51" s="3"/>
      <c r="O51" s="3"/>
      <c r="P51" s="3"/>
      <c r="Q51" s="3"/>
      <c r="R51" s="3"/>
      <c r="S51" s="3"/>
      <c r="T51" s="3"/>
      <c r="U51" s="3"/>
      <c r="V51" s="3"/>
      <c r="W51" s="3"/>
      <c r="X51" s="3"/>
      <c r="Y51" s="3"/>
      <c r="Z51" s="3"/>
    </row>
    <row r="52" spans="1:26" x14ac:dyDescent="0.2">
      <c r="A52" s="3"/>
      <c r="B52" s="4"/>
      <c r="C52" s="3"/>
      <c r="D52" s="3"/>
      <c r="E52" s="3"/>
      <c r="F52" s="3"/>
      <c r="G52" s="3"/>
      <c r="H52" s="3"/>
      <c r="I52" s="3"/>
      <c r="J52" s="3"/>
      <c r="K52" s="3"/>
      <c r="L52" s="3"/>
      <c r="M52" s="3"/>
      <c r="N52" s="3"/>
      <c r="O52" s="3"/>
      <c r="P52" s="3"/>
      <c r="Q52" s="3"/>
      <c r="R52" s="3"/>
      <c r="S52" s="3"/>
      <c r="T52" s="3"/>
      <c r="U52" s="3"/>
      <c r="V52" s="3"/>
      <c r="W52" s="3"/>
      <c r="X52" s="3"/>
      <c r="Y52" s="3"/>
      <c r="Z52" s="3"/>
    </row>
    <row r="53" spans="1:26" x14ac:dyDescent="0.2">
      <c r="A53" s="3"/>
      <c r="B53" s="4"/>
      <c r="C53" s="3"/>
      <c r="D53" s="3"/>
      <c r="E53" s="3"/>
      <c r="F53" s="3"/>
      <c r="G53" s="3"/>
      <c r="H53" s="3"/>
      <c r="I53" s="3"/>
      <c r="J53" s="3"/>
      <c r="K53" s="3"/>
      <c r="L53" s="3"/>
      <c r="M53" s="3"/>
      <c r="N53" s="3"/>
      <c r="O53" s="3"/>
      <c r="P53" s="3"/>
      <c r="Q53" s="3"/>
      <c r="R53" s="3"/>
      <c r="S53" s="3"/>
      <c r="T53" s="3"/>
      <c r="U53" s="3"/>
      <c r="V53" s="3"/>
      <c r="W53" s="3"/>
      <c r="X53" s="3"/>
      <c r="Y53" s="3"/>
      <c r="Z53" s="3"/>
    </row>
    <row r="54" spans="1:26" x14ac:dyDescent="0.2">
      <c r="A54" s="3"/>
      <c r="B54" s="4"/>
      <c r="C54" s="3"/>
      <c r="D54" s="3"/>
      <c r="E54" s="3"/>
      <c r="F54" s="3"/>
      <c r="G54" s="3"/>
      <c r="H54" s="3"/>
      <c r="I54" s="3"/>
      <c r="J54" s="3"/>
      <c r="K54" s="3"/>
      <c r="L54" s="3"/>
      <c r="M54" s="3"/>
      <c r="N54" s="3"/>
      <c r="O54" s="3"/>
      <c r="P54" s="3"/>
      <c r="Q54" s="3"/>
      <c r="R54" s="3"/>
      <c r="S54" s="3"/>
      <c r="T54" s="3"/>
      <c r="U54" s="3"/>
      <c r="V54" s="3"/>
      <c r="W54" s="3"/>
      <c r="X54" s="3"/>
      <c r="Y54" s="3"/>
      <c r="Z54" s="3"/>
    </row>
    <row r="55" spans="1:26" x14ac:dyDescent="0.2">
      <c r="A55" s="3"/>
      <c r="B55" s="4"/>
      <c r="C55" s="3"/>
      <c r="D55" s="3"/>
      <c r="E55" s="3"/>
      <c r="F55" s="3"/>
      <c r="G55" s="3"/>
      <c r="H55" s="3"/>
      <c r="I55" s="3"/>
      <c r="J55" s="3"/>
      <c r="K55" s="3"/>
      <c r="L55" s="3"/>
      <c r="M55" s="3"/>
      <c r="N55" s="3"/>
      <c r="O55" s="3"/>
      <c r="P55" s="3"/>
      <c r="Q55" s="3"/>
      <c r="R55" s="3"/>
      <c r="S55" s="3"/>
      <c r="T55" s="3"/>
      <c r="U55" s="3"/>
      <c r="V55" s="3"/>
      <c r="W55" s="3"/>
      <c r="X55" s="3"/>
      <c r="Y55" s="3"/>
      <c r="Z55" s="3"/>
    </row>
    <row r="56" spans="1:26" x14ac:dyDescent="0.2">
      <c r="A56" s="3"/>
      <c r="B56" s="4"/>
      <c r="C56" s="3"/>
      <c r="D56" s="3"/>
      <c r="E56" s="3"/>
      <c r="F56" s="3"/>
      <c r="G56" s="3"/>
      <c r="H56" s="3"/>
      <c r="I56" s="3"/>
      <c r="J56" s="3"/>
      <c r="K56" s="3"/>
      <c r="L56" s="3"/>
      <c r="M56" s="3"/>
      <c r="N56" s="3"/>
      <c r="O56" s="3"/>
      <c r="P56" s="3"/>
      <c r="Q56" s="3"/>
      <c r="R56" s="3"/>
      <c r="S56" s="3"/>
      <c r="T56" s="3"/>
      <c r="U56" s="3"/>
      <c r="V56" s="3"/>
      <c r="W56" s="3"/>
      <c r="X56" s="3"/>
      <c r="Y56" s="3"/>
      <c r="Z56" s="3"/>
    </row>
    <row r="57" spans="1:26" x14ac:dyDescent="0.2">
      <c r="A57" s="3"/>
      <c r="B57" s="4"/>
      <c r="C57" s="3"/>
      <c r="D57" s="3"/>
      <c r="E57" s="3"/>
      <c r="F57" s="3"/>
      <c r="G57" s="3"/>
      <c r="H57" s="3"/>
      <c r="I57" s="3"/>
      <c r="J57" s="3"/>
      <c r="K57" s="3"/>
      <c r="L57" s="3"/>
      <c r="M57" s="3"/>
      <c r="N57" s="3"/>
      <c r="O57" s="3"/>
      <c r="P57" s="3"/>
      <c r="Q57" s="3"/>
      <c r="R57" s="3"/>
      <c r="S57" s="3"/>
      <c r="T57" s="3"/>
      <c r="U57" s="3"/>
      <c r="V57" s="3"/>
      <c r="W57" s="3"/>
      <c r="X57" s="3"/>
      <c r="Y57" s="3"/>
      <c r="Z57" s="3"/>
    </row>
    <row r="58" spans="1:26" x14ac:dyDescent="0.2">
      <c r="A58" s="3"/>
      <c r="B58" s="4"/>
      <c r="C58" s="3"/>
      <c r="D58" s="3"/>
      <c r="E58" s="3"/>
      <c r="F58" s="3"/>
      <c r="G58" s="3"/>
      <c r="H58" s="3"/>
      <c r="I58" s="3"/>
      <c r="J58" s="3"/>
      <c r="K58" s="3"/>
      <c r="L58" s="3"/>
      <c r="M58" s="3"/>
      <c r="N58" s="3"/>
      <c r="O58" s="3"/>
      <c r="P58" s="3"/>
      <c r="Q58" s="3"/>
      <c r="R58" s="3"/>
      <c r="S58" s="3"/>
      <c r="T58" s="3"/>
      <c r="U58" s="3"/>
      <c r="V58" s="3"/>
      <c r="W58" s="3"/>
      <c r="X58" s="3"/>
      <c r="Y58" s="3"/>
      <c r="Z58" s="3"/>
    </row>
    <row r="59" spans="1:26" x14ac:dyDescent="0.2">
      <c r="A59" s="3"/>
      <c r="B59" s="4"/>
      <c r="C59" s="3"/>
      <c r="D59" s="3"/>
      <c r="E59" s="3"/>
      <c r="F59" s="3"/>
      <c r="G59" s="3"/>
      <c r="H59" s="3"/>
      <c r="I59" s="3"/>
      <c r="J59" s="3"/>
      <c r="K59" s="3"/>
      <c r="L59" s="3"/>
      <c r="M59" s="3"/>
      <c r="N59" s="3"/>
      <c r="O59" s="3"/>
      <c r="P59" s="3"/>
      <c r="Q59" s="3"/>
      <c r="R59" s="3"/>
      <c r="S59" s="3"/>
      <c r="T59" s="3"/>
      <c r="U59" s="3"/>
      <c r="V59" s="3"/>
      <c r="W59" s="3"/>
      <c r="X59" s="3"/>
      <c r="Y59" s="3"/>
      <c r="Z59" s="3"/>
    </row>
    <row r="60" spans="1:26" x14ac:dyDescent="0.2">
      <c r="A60" s="3"/>
      <c r="B60" s="4"/>
      <c r="C60" s="3"/>
      <c r="D60" s="3"/>
      <c r="E60" s="3"/>
      <c r="F60" s="3"/>
      <c r="G60" s="3"/>
      <c r="H60" s="3"/>
      <c r="I60" s="3"/>
      <c r="J60" s="3"/>
      <c r="K60" s="3"/>
      <c r="L60" s="3"/>
      <c r="M60" s="3"/>
      <c r="N60" s="3"/>
      <c r="O60" s="3"/>
      <c r="P60" s="3"/>
      <c r="Q60" s="3"/>
      <c r="R60" s="3"/>
      <c r="S60" s="3"/>
      <c r="T60" s="3"/>
      <c r="U60" s="3"/>
      <c r="V60" s="3"/>
      <c r="W60" s="3"/>
      <c r="X60" s="3"/>
      <c r="Y60" s="3"/>
      <c r="Z60" s="3"/>
    </row>
    <row r="61" spans="1:26" x14ac:dyDescent="0.2">
      <c r="A61" s="3"/>
      <c r="B61" s="4"/>
      <c r="C61" s="3"/>
      <c r="D61" s="3"/>
      <c r="E61" s="3"/>
      <c r="F61" s="3"/>
      <c r="G61" s="3"/>
      <c r="H61" s="3"/>
      <c r="I61" s="3"/>
      <c r="J61" s="3"/>
      <c r="K61" s="3"/>
      <c r="L61" s="3"/>
      <c r="M61" s="3"/>
      <c r="N61" s="3"/>
      <c r="O61" s="3"/>
      <c r="P61" s="3"/>
      <c r="Q61" s="3"/>
      <c r="R61" s="3"/>
      <c r="S61" s="3"/>
      <c r="T61" s="3"/>
      <c r="U61" s="3"/>
      <c r="V61" s="3"/>
      <c r="W61" s="3"/>
      <c r="X61" s="3"/>
      <c r="Y61" s="3"/>
      <c r="Z61" s="3"/>
    </row>
    <row r="62" spans="1:26" x14ac:dyDescent="0.2">
      <c r="A62" s="3"/>
      <c r="B62" s="4"/>
      <c r="C62" s="3"/>
      <c r="D62" s="3"/>
      <c r="E62" s="3"/>
      <c r="F62" s="3"/>
      <c r="G62" s="3"/>
      <c r="H62" s="3"/>
      <c r="I62" s="3"/>
      <c r="J62" s="3"/>
      <c r="K62" s="3"/>
      <c r="L62" s="3"/>
      <c r="M62" s="3"/>
      <c r="N62" s="3"/>
      <c r="O62" s="3"/>
      <c r="P62" s="3"/>
      <c r="Q62" s="3"/>
      <c r="R62" s="3"/>
      <c r="S62" s="3"/>
      <c r="T62" s="3"/>
      <c r="U62" s="3"/>
      <c r="V62" s="3"/>
      <c r="W62" s="3"/>
      <c r="X62" s="3"/>
      <c r="Y62" s="3"/>
      <c r="Z62" s="3"/>
    </row>
    <row r="63" spans="1:26" x14ac:dyDescent="0.2">
      <c r="A63" s="3"/>
      <c r="B63" s="4"/>
      <c r="C63" s="3"/>
      <c r="D63" s="3"/>
      <c r="E63" s="3"/>
      <c r="F63" s="3"/>
      <c r="G63" s="3"/>
      <c r="H63" s="3"/>
      <c r="I63" s="3"/>
      <c r="J63" s="3"/>
      <c r="K63" s="3"/>
      <c r="L63" s="3"/>
      <c r="M63" s="3"/>
      <c r="N63" s="3"/>
      <c r="O63" s="3"/>
      <c r="P63" s="3"/>
      <c r="Q63" s="3"/>
      <c r="R63" s="3"/>
      <c r="S63" s="3"/>
      <c r="T63" s="3"/>
      <c r="U63" s="3"/>
      <c r="V63" s="3"/>
      <c r="W63" s="3"/>
      <c r="X63" s="3"/>
      <c r="Y63" s="3"/>
      <c r="Z63" s="3"/>
    </row>
    <row r="64" spans="1:26" x14ac:dyDescent="0.2">
      <c r="A64" s="3"/>
      <c r="B64" s="4"/>
      <c r="C64" s="3"/>
      <c r="D64" s="3"/>
      <c r="E64" s="3"/>
      <c r="F64" s="3"/>
      <c r="G64" s="3"/>
      <c r="H64" s="3"/>
      <c r="I64" s="3"/>
      <c r="J64" s="3"/>
      <c r="K64" s="3"/>
      <c r="L64" s="3"/>
      <c r="M64" s="3"/>
      <c r="N64" s="3"/>
      <c r="O64" s="3"/>
      <c r="P64" s="3"/>
      <c r="Q64" s="3"/>
      <c r="R64" s="3"/>
      <c r="S64" s="3"/>
      <c r="T64" s="3"/>
      <c r="U64" s="3"/>
      <c r="V64" s="3"/>
      <c r="W64" s="3"/>
      <c r="X64" s="3"/>
      <c r="Y64" s="3"/>
      <c r="Z64" s="3"/>
    </row>
    <row r="65" spans="1:26" x14ac:dyDescent="0.2">
      <c r="A65" s="3"/>
      <c r="B65" s="4"/>
      <c r="C65" s="3"/>
      <c r="D65" s="3"/>
      <c r="E65" s="3"/>
      <c r="F65" s="3"/>
      <c r="G65" s="3"/>
      <c r="H65" s="3"/>
      <c r="I65" s="3"/>
      <c r="J65" s="3"/>
      <c r="K65" s="3"/>
      <c r="L65" s="3"/>
      <c r="M65" s="3"/>
      <c r="N65" s="3"/>
      <c r="O65" s="3"/>
      <c r="P65" s="3"/>
      <c r="Q65" s="3"/>
      <c r="R65" s="3"/>
      <c r="S65" s="3"/>
      <c r="T65" s="3"/>
      <c r="U65" s="3"/>
      <c r="V65" s="3"/>
      <c r="W65" s="3"/>
      <c r="X65" s="3"/>
      <c r="Y65" s="3"/>
      <c r="Z65" s="3"/>
    </row>
    <row r="66" spans="1:26" x14ac:dyDescent="0.2">
      <c r="A66" s="3"/>
      <c r="B66" s="4"/>
      <c r="C66" s="3"/>
      <c r="D66" s="3"/>
      <c r="E66" s="3"/>
      <c r="F66" s="3"/>
      <c r="G66" s="3"/>
      <c r="H66" s="3"/>
      <c r="I66" s="3"/>
      <c r="J66" s="3"/>
      <c r="K66" s="3"/>
      <c r="L66" s="3"/>
      <c r="M66" s="3"/>
      <c r="N66" s="3"/>
      <c r="O66" s="3"/>
      <c r="P66" s="3"/>
      <c r="Q66" s="3"/>
      <c r="R66" s="3"/>
      <c r="S66" s="3"/>
      <c r="T66" s="3"/>
      <c r="U66" s="3"/>
      <c r="V66" s="3"/>
      <c r="W66" s="3"/>
      <c r="X66" s="3"/>
      <c r="Y66" s="3"/>
      <c r="Z66" s="3"/>
    </row>
    <row r="67" spans="1:26" x14ac:dyDescent="0.2">
      <c r="A67" s="3"/>
      <c r="B67" s="4"/>
      <c r="C67" s="3"/>
      <c r="D67" s="3"/>
      <c r="E67" s="3"/>
      <c r="F67" s="3"/>
      <c r="G67" s="3"/>
      <c r="H67" s="3"/>
      <c r="I67" s="3"/>
      <c r="J67" s="3"/>
      <c r="K67" s="3"/>
      <c r="L67" s="3"/>
      <c r="M67" s="3"/>
      <c r="N67" s="3"/>
      <c r="O67" s="3"/>
      <c r="P67" s="3"/>
      <c r="Q67" s="3"/>
      <c r="R67" s="3"/>
      <c r="S67" s="3"/>
      <c r="T67" s="3"/>
      <c r="U67" s="3"/>
      <c r="V67" s="3"/>
      <c r="W67" s="3"/>
      <c r="X67" s="3"/>
      <c r="Y67" s="3"/>
      <c r="Z67" s="3"/>
    </row>
    <row r="68" spans="1:26" x14ac:dyDescent="0.2">
      <c r="A68" s="3"/>
      <c r="B68" s="4"/>
      <c r="C68" s="3"/>
      <c r="D68" s="3"/>
      <c r="E68" s="3"/>
      <c r="F68" s="3"/>
      <c r="G68" s="3"/>
      <c r="H68" s="3"/>
      <c r="I68" s="3"/>
      <c r="J68" s="3"/>
      <c r="K68" s="3"/>
      <c r="L68" s="3"/>
      <c r="M68" s="3"/>
      <c r="N68" s="3"/>
      <c r="O68" s="3"/>
      <c r="P68" s="3"/>
      <c r="Q68" s="3"/>
      <c r="R68" s="3"/>
      <c r="S68" s="3"/>
      <c r="T68" s="3"/>
      <c r="U68" s="3"/>
      <c r="V68" s="3"/>
      <c r="W68" s="3"/>
      <c r="X68" s="3"/>
      <c r="Y68" s="3"/>
      <c r="Z68" s="3"/>
    </row>
    <row r="69" spans="1:26" x14ac:dyDescent="0.2">
      <c r="A69" s="3"/>
      <c r="B69" s="4"/>
      <c r="C69" s="3"/>
      <c r="D69" s="3"/>
      <c r="E69" s="3"/>
      <c r="F69" s="3"/>
      <c r="G69" s="3"/>
      <c r="H69" s="3"/>
      <c r="I69" s="3"/>
      <c r="J69" s="3"/>
      <c r="K69" s="3"/>
      <c r="L69" s="3"/>
      <c r="M69" s="3"/>
      <c r="N69" s="3"/>
      <c r="O69" s="3"/>
      <c r="P69" s="3"/>
      <c r="Q69" s="3"/>
      <c r="R69" s="3"/>
      <c r="S69" s="3"/>
      <c r="T69" s="3"/>
      <c r="U69" s="3"/>
      <c r="V69" s="3"/>
      <c r="W69" s="3"/>
      <c r="X69" s="3"/>
      <c r="Y69" s="3"/>
      <c r="Z69" s="3"/>
    </row>
    <row r="70" spans="1:26" x14ac:dyDescent="0.2">
      <c r="A70" s="3"/>
      <c r="B70" s="4"/>
      <c r="C70" s="3"/>
      <c r="D70" s="3"/>
      <c r="E70" s="3"/>
      <c r="F70" s="3"/>
      <c r="G70" s="3"/>
      <c r="H70" s="3"/>
      <c r="I70" s="3"/>
      <c r="J70" s="3"/>
      <c r="K70" s="3"/>
      <c r="L70" s="3"/>
      <c r="M70" s="3"/>
      <c r="N70" s="3"/>
      <c r="O70" s="3"/>
      <c r="P70" s="3"/>
      <c r="Q70" s="3"/>
      <c r="R70" s="3"/>
      <c r="S70" s="3"/>
      <c r="T70" s="3"/>
      <c r="U70" s="3"/>
      <c r="V70" s="3"/>
      <c r="W70" s="3"/>
      <c r="X70" s="3"/>
      <c r="Y70" s="3"/>
      <c r="Z70" s="3"/>
    </row>
    <row r="71" spans="1:26" x14ac:dyDescent="0.2">
      <c r="A71" s="3"/>
      <c r="B71" s="4"/>
      <c r="C71" s="3"/>
      <c r="D71" s="3"/>
      <c r="E71" s="3"/>
      <c r="F71" s="3"/>
      <c r="G71" s="3"/>
      <c r="H71" s="3"/>
      <c r="I71" s="3"/>
      <c r="J71" s="3"/>
      <c r="K71" s="3"/>
      <c r="L71" s="3"/>
      <c r="M71" s="3"/>
      <c r="N71" s="3"/>
      <c r="O71" s="3"/>
      <c r="P71" s="3"/>
      <c r="Q71" s="3"/>
      <c r="R71" s="3"/>
      <c r="S71" s="3"/>
      <c r="T71" s="3"/>
      <c r="U71" s="3"/>
      <c r="V71" s="3"/>
      <c r="W71" s="3"/>
      <c r="X71" s="3"/>
      <c r="Y71" s="3"/>
      <c r="Z71" s="3"/>
    </row>
    <row r="72" spans="1:26" x14ac:dyDescent="0.2">
      <c r="A72" s="3"/>
      <c r="B72" s="4"/>
      <c r="C72" s="3"/>
      <c r="D72" s="3"/>
      <c r="E72" s="3"/>
      <c r="F72" s="3"/>
      <c r="G72" s="3"/>
      <c r="H72" s="3"/>
      <c r="I72" s="3"/>
      <c r="J72" s="3"/>
      <c r="K72" s="3"/>
      <c r="L72" s="3"/>
      <c r="M72" s="3"/>
      <c r="N72" s="3"/>
      <c r="O72" s="3"/>
      <c r="P72" s="3"/>
      <c r="Q72" s="3"/>
      <c r="R72" s="3"/>
      <c r="S72" s="3"/>
      <c r="T72" s="3"/>
      <c r="U72" s="3"/>
      <c r="V72" s="3"/>
      <c r="W72" s="3"/>
      <c r="X72" s="3"/>
      <c r="Y72" s="3"/>
      <c r="Z72" s="3"/>
    </row>
    <row r="73" spans="1:26" x14ac:dyDescent="0.2">
      <c r="A73" s="3"/>
      <c r="B73" s="4"/>
      <c r="C73" s="3"/>
      <c r="D73" s="3"/>
      <c r="E73" s="3"/>
      <c r="F73" s="3"/>
      <c r="G73" s="3"/>
      <c r="H73" s="3"/>
      <c r="I73" s="3"/>
      <c r="J73" s="3"/>
      <c r="K73" s="3"/>
      <c r="L73" s="3"/>
      <c r="M73" s="3"/>
      <c r="N73" s="3"/>
      <c r="O73" s="3"/>
      <c r="P73" s="3"/>
      <c r="Q73" s="3"/>
      <c r="R73" s="3"/>
      <c r="S73" s="3"/>
      <c r="T73" s="3"/>
      <c r="U73" s="3"/>
      <c r="V73" s="3"/>
      <c r="W73" s="3"/>
      <c r="X73" s="3"/>
      <c r="Y73" s="3"/>
      <c r="Z73" s="3"/>
    </row>
    <row r="74" spans="1:26" x14ac:dyDescent="0.2">
      <c r="A74" s="3"/>
      <c r="B74" s="4"/>
      <c r="C74" s="3"/>
      <c r="D74" s="3"/>
      <c r="E74" s="3"/>
      <c r="F74" s="3"/>
      <c r="G74" s="3"/>
      <c r="H74" s="3"/>
      <c r="I74" s="3"/>
      <c r="J74" s="3"/>
      <c r="K74" s="3"/>
      <c r="L74" s="3"/>
      <c r="M74" s="3"/>
      <c r="N74" s="3"/>
      <c r="O74" s="3"/>
      <c r="P74" s="3"/>
      <c r="Q74" s="3"/>
      <c r="R74" s="3"/>
      <c r="S74" s="3"/>
      <c r="T74" s="3"/>
      <c r="U74" s="3"/>
      <c r="V74" s="3"/>
      <c r="W74" s="3"/>
      <c r="X74" s="3"/>
      <c r="Y74" s="3"/>
      <c r="Z74" s="3"/>
    </row>
    <row r="75" spans="1:26" x14ac:dyDescent="0.2">
      <c r="A75" s="3"/>
      <c r="B75" s="4"/>
      <c r="C75" s="3"/>
      <c r="D75" s="3"/>
      <c r="E75" s="3"/>
      <c r="F75" s="3"/>
      <c r="G75" s="3"/>
      <c r="H75" s="3"/>
      <c r="I75" s="3"/>
      <c r="J75" s="3"/>
      <c r="K75" s="3"/>
      <c r="L75" s="3"/>
      <c r="M75" s="3"/>
      <c r="N75" s="3"/>
      <c r="O75" s="3"/>
      <c r="P75" s="3"/>
      <c r="Q75" s="3"/>
      <c r="R75" s="3"/>
      <c r="S75" s="3"/>
      <c r="T75" s="3"/>
      <c r="U75" s="3"/>
      <c r="V75" s="3"/>
      <c r="W75" s="3"/>
      <c r="X75" s="3"/>
      <c r="Y75" s="3"/>
      <c r="Z75" s="3"/>
    </row>
    <row r="76" spans="1:26" x14ac:dyDescent="0.2">
      <c r="A76" s="3"/>
      <c r="B76" s="4"/>
      <c r="C76" s="3"/>
      <c r="D76" s="3"/>
      <c r="E76" s="3"/>
      <c r="F76" s="3"/>
      <c r="G76" s="3"/>
      <c r="H76" s="3"/>
      <c r="I76" s="3"/>
      <c r="J76" s="3"/>
      <c r="K76" s="3"/>
      <c r="L76" s="3"/>
      <c r="M76" s="3"/>
      <c r="N76" s="3"/>
      <c r="O76" s="3"/>
      <c r="P76" s="3"/>
      <c r="Q76" s="3"/>
      <c r="R76" s="3"/>
      <c r="S76" s="3"/>
      <c r="T76" s="3"/>
      <c r="U76" s="3"/>
      <c r="V76" s="3"/>
      <c r="W76" s="3"/>
      <c r="X76" s="3"/>
      <c r="Y76" s="3"/>
      <c r="Z76" s="3"/>
    </row>
    <row r="77" spans="1:26" x14ac:dyDescent="0.2">
      <c r="A77" s="3"/>
      <c r="B77" s="4"/>
      <c r="C77" s="3"/>
      <c r="D77" s="3"/>
      <c r="E77" s="3"/>
      <c r="F77" s="3"/>
      <c r="G77" s="3"/>
      <c r="H77" s="3"/>
      <c r="I77" s="3"/>
      <c r="J77" s="3"/>
      <c r="K77" s="3"/>
      <c r="L77" s="3"/>
      <c r="M77" s="3"/>
      <c r="N77" s="3"/>
      <c r="O77" s="3"/>
      <c r="P77" s="3"/>
      <c r="Q77" s="3"/>
      <c r="R77" s="3"/>
      <c r="S77" s="3"/>
      <c r="T77" s="3"/>
      <c r="U77" s="3"/>
      <c r="V77" s="3"/>
      <c r="W77" s="3"/>
      <c r="X77" s="3"/>
      <c r="Y77" s="3"/>
      <c r="Z77" s="3"/>
    </row>
    <row r="78" spans="1:26" x14ac:dyDescent="0.2">
      <c r="A78" s="3"/>
      <c r="B78" s="4"/>
      <c r="C78" s="3"/>
      <c r="D78" s="3"/>
      <c r="E78" s="3"/>
      <c r="F78" s="3"/>
      <c r="G78" s="3"/>
      <c r="H78" s="3"/>
      <c r="I78" s="3"/>
      <c r="J78" s="3"/>
      <c r="K78" s="3"/>
      <c r="L78" s="3"/>
      <c r="M78" s="3"/>
      <c r="N78" s="3"/>
      <c r="O78" s="3"/>
      <c r="P78" s="3"/>
      <c r="Q78" s="3"/>
      <c r="R78" s="3"/>
      <c r="S78" s="3"/>
      <c r="T78" s="3"/>
      <c r="U78" s="3"/>
      <c r="V78" s="3"/>
      <c r="W78" s="3"/>
      <c r="X78" s="3"/>
      <c r="Y78" s="3"/>
      <c r="Z78" s="3"/>
    </row>
    <row r="79" spans="1:26" x14ac:dyDescent="0.2">
      <c r="A79" s="3"/>
      <c r="B79" s="4"/>
      <c r="C79" s="3"/>
      <c r="D79" s="3"/>
      <c r="E79" s="3"/>
      <c r="F79" s="3"/>
      <c r="G79" s="3"/>
      <c r="H79" s="3"/>
      <c r="I79" s="3"/>
      <c r="J79" s="3"/>
      <c r="K79" s="3"/>
      <c r="L79" s="3"/>
      <c r="M79" s="3"/>
      <c r="N79" s="3"/>
      <c r="O79" s="3"/>
      <c r="P79" s="3"/>
      <c r="Q79" s="3"/>
      <c r="R79" s="3"/>
      <c r="S79" s="3"/>
      <c r="T79" s="3"/>
      <c r="U79" s="3"/>
      <c r="V79" s="3"/>
      <c r="W79" s="3"/>
      <c r="X79" s="3"/>
      <c r="Y79" s="3"/>
      <c r="Z79" s="3"/>
    </row>
    <row r="80" spans="1:26" x14ac:dyDescent="0.2">
      <c r="A80" s="3"/>
      <c r="B80" s="4"/>
      <c r="C80" s="3"/>
      <c r="D80" s="3"/>
      <c r="E80" s="3"/>
      <c r="F80" s="3"/>
      <c r="G80" s="3"/>
      <c r="H80" s="3"/>
      <c r="I80" s="3"/>
      <c r="J80" s="3"/>
      <c r="K80" s="3"/>
      <c r="L80" s="3"/>
      <c r="M80" s="3"/>
      <c r="N80" s="3"/>
      <c r="O80" s="3"/>
      <c r="P80" s="3"/>
      <c r="Q80" s="3"/>
      <c r="R80" s="3"/>
      <c r="S80" s="3"/>
      <c r="T80" s="3"/>
      <c r="U80" s="3"/>
      <c r="V80" s="3"/>
      <c r="W80" s="3"/>
      <c r="X80" s="3"/>
      <c r="Y80" s="3"/>
      <c r="Z80" s="3"/>
    </row>
    <row r="81" spans="1:26" x14ac:dyDescent="0.2">
      <c r="A81" s="3"/>
      <c r="B81" s="4"/>
      <c r="C81" s="3"/>
      <c r="D81" s="3"/>
      <c r="E81" s="3"/>
      <c r="F81" s="3"/>
      <c r="G81" s="3"/>
      <c r="H81" s="3"/>
      <c r="I81" s="3"/>
      <c r="J81" s="3"/>
      <c r="K81" s="3"/>
      <c r="L81" s="3"/>
      <c r="M81" s="3"/>
      <c r="N81" s="3"/>
      <c r="O81" s="3"/>
      <c r="P81" s="3"/>
      <c r="Q81" s="3"/>
      <c r="R81" s="3"/>
      <c r="S81" s="3"/>
      <c r="T81" s="3"/>
      <c r="U81" s="3"/>
      <c r="V81" s="3"/>
      <c r="W81" s="3"/>
      <c r="X81" s="3"/>
      <c r="Y81" s="3"/>
      <c r="Z81" s="3"/>
    </row>
    <row r="82" spans="1:26" x14ac:dyDescent="0.2">
      <c r="A82" s="3"/>
      <c r="B82" s="4"/>
      <c r="C82" s="3"/>
      <c r="D82" s="3"/>
      <c r="E82" s="3"/>
      <c r="F82" s="3"/>
      <c r="G82" s="3"/>
      <c r="H82" s="3"/>
      <c r="I82" s="3"/>
      <c r="J82" s="3"/>
      <c r="K82" s="3"/>
      <c r="L82" s="3"/>
      <c r="M82" s="3"/>
      <c r="N82" s="3"/>
      <c r="O82" s="3"/>
      <c r="P82" s="3"/>
      <c r="Q82" s="3"/>
      <c r="R82" s="3"/>
      <c r="S82" s="3"/>
      <c r="T82" s="3"/>
      <c r="U82" s="3"/>
      <c r="V82" s="3"/>
      <c r="W82" s="3"/>
      <c r="X82" s="3"/>
      <c r="Y82" s="3"/>
      <c r="Z82" s="3"/>
    </row>
    <row r="83" spans="1:26" x14ac:dyDescent="0.2">
      <c r="A83" s="3"/>
      <c r="B83" s="4"/>
      <c r="C83" s="3"/>
      <c r="D83" s="3"/>
      <c r="E83" s="3"/>
      <c r="F83" s="3"/>
      <c r="G83" s="3"/>
      <c r="H83" s="3"/>
      <c r="I83" s="3"/>
      <c r="J83" s="3"/>
      <c r="K83" s="3"/>
      <c r="L83" s="3"/>
      <c r="M83" s="3"/>
      <c r="N83" s="3"/>
      <c r="O83" s="3"/>
      <c r="P83" s="3"/>
      <c r="Q83" s="3"/>
      <c r="R83" s="3"/>
      <c r="S83" s="3"/>
      <c r="T83" s="3"/>
      <c r="U83" s="3"/>
      <c r="V83" s="3"/>
      <c r="W83" s="3"/>
      <c r="X83" s="3"/>
      <c r="Y83" s="3"/>
      <c r="Z83" s="3"/>
    </row>
    <row r="84" spans="1:26" x14ac:dyDescent="0.2">
      <c r="A84" s="3"/>
      <c r="B84" s="4"/>
      <c r="C84" s="3"/>
      <c r="D84" s="3"/>
      <c r="E84" s="3"/>
      <c r="F84" s="3"/>
      <c r="G84" s="3"/>
      <c r="H84" s="3"/>
      <c r="I84" s="3"/>
      <c r="J84" s="3"/>
      <c r="K84" s="3"/>
      <c r="L84" s="3"/>
      <c r="M84" s="3"/>
      <c r="N84" s="3"/>
      <c r="O84" s="3"/>
      <c r="P84" s="3"/>
      <c r="Q84" s="3"/>
      <c r="R84" s="3"/>
      <c r="S84" s="3"/>
      <c r="T84" s="3"/>
      <c r="U84" s="3"/>
      <c r="V84" s="3"/>
      <c r="W84" s="3"/>
      <c r="X84" s="3"/>
      <c r="Y84" s="3"/>
      <c r="Z84" s="3"/>
    </row>
    <row r="85" spans="1:26" x14ac:dyDescent="0.2">
      <c r="A85" s="3"/>
      <c r="B85" s="4"/>
      <c r="C85" s="3"/>
      <c r="D85" s="3"/>
      <c r="E85" s="3"/>
      <c r="F85" s="3"/>
      <c r="G85" s="3"/>
      <c r="H85" s="3"/>
      <c r="I85" s="3"/>
      <c r="J85" s="3"/>
      <c r="K85" s="3"/>
      <c r="L85" s="3"/>
      <c r="M85" s="3"/>
      <c r="N85" s="3"/>
      <c r="O85" s="3"/>
      <c r="P85" s="3"/>
      <c r="Q85" s="3"/>
      <c r="R85" s="3"/>
      <c r="S85" s="3"/>
      <c r="T85" s="3"/>
      <c r="U85" s="3"/>
      <c r="V85" s="3"/>
      <c r="W85" s="3"/>
      <c r="X85" s="3"/>
      <c r="Y85" s="3"/>
      <c r="Z85" s="3"/>
    </row>
    <row r="86" spans="1:26" x14ac:dyDescent="0.2">
      <c r="A86" s="3"/>
      <c r="B86" s="4"/>
      <c r="C86" s="3"/>
      <c r="D86" s="3"/>
      <c r="E86" s="3"/>
      <c r="F86" s="3"/>
      <c r="G86" s="3"/>
      <c r="H86" s="3"/>
      <c r="I86" s="3"/>
      <c r="J86" s="3"/>
      <c r="K86" s="3"/>
      <c r="L86" s="3"/>
      <c r="M86" s="3"/>
      <c r="N86" s="3"/>
      <c r="O86" s="3"/>
      <c r="P86" s="3"/>
      <c r="Q86" s="3"/>
      <c r="R86" s="3"/>
      <c r="S86" s="3"/>
      <c r="T86" s="3"/>
      <c r="U86" s="3"/>
      <c r="V86" s="3"/>
      <c r="W86" s="3"/>
      <c r="X86" s="3"/>
      <c r="Y86" s="3"/>
      <c r="Z86" s="3"/>
    </row>
    <row r="87" spans="1:26" x14ac:dyDescent="0.2">
      <c r="A87" s="3"/>
      <c r="B87" s="4"/>
      <c r="C87" s="3"/>
      <c r="D87" s="3"/>
      <c r="E87" s="3"/>
      <c r="F87" s="3"/>
      <c r="G87" s="3"/>
      <c r="H87" s="3"/>
      <c r="I87" s="3"/>
      <c r="J87" s="3"/>
      <c r="K87" s="3"/>
      <c r="L87" s="3"/>
      <c r="M87" s="3"/>
      <c r="N87" s="3"/>
      <c r="O87" s="3"/>
      <c r="P87" s="3"/>
      <c r="Q87" s="3"/>
      <c r="R87" s="3"/>
      <c r="S87" s="3"/>
      <c r="T87" s="3"/>
      <c r="U87" s="3"/>
      <c r="V87" s="3"/>
      <c r="W87" s="3"/>
      <c r="X87" s="3"/>
      <c r="Y87" s="3"/>
      <c r="Z87" s="3"/>
    </row>
    <row r="88" spans="1:26" x14ac:dyDescent="0.2">
      <c r="A88" s="3"/>
      <c r="B88" s="4"/>
      <c r="C88" s="3"/>
      <c r="D88" s="3"/>
      <c r="E88" s="3"/>
      <c r="F88" s="3"/>
      <c r="G88" s="3"/>
      <c r="H88" s="3"/>
      <c r="I88" s="3"/>
      <c r="J88" s="3"/>
      <c r="K88" s="3"/>
      <c r="L88" s="3"/>
      <c r="M88" s="3"/>
      <c r="N88" s="3"/>
      <c r="O88" s="3"/>
      <c r="P88" s="3"/>
      <c r="Q88" s="3"/>
      <c r="R88" s="3"/>
      <c r="S88" s="3"/>
      <c r="T88" s="3"/>
      <c r="U88" s="3"/>
      <c r="V88" s="3"/>
      <c r="W88" s="3"/>
      <c r="X88" s="3"/>
      <c r="Y88" s="3"/>
      <c r="Z88" s="3"/>
    </row>
    <row r="89" spans="1:26" x14ac:dyDescent="0.2">
      <c r="A89" s="3"/>
      <c r="B89" s="4"/>
      <c r="C89" s="3"/>
      <c r="D89" s="3"/>
      <c r="E89" s="3"/>
      <c r="F89" s="3"/>
      <c r="G89" s="3"/>
      <c r="H89" s="3"/>
      <c r="I89" s="3"/>
      <c r="J89" s="3"/>
      <c r="K89" s="3"/>
      <c r="L89" s="3"/>
      <c r="M89" s="3"/>
      <c r="N89" s="3"/>
      <c r="O89" s="3"/>
      <c r="P89" s="3"/>
      <c r="Q89" s="3"/>
      <c r="R89" s="3"/>
      <c r="S89" s="3"/>
      <c r="T89" s="3"/>
      <c r="U89" s="3"/>
      <c r="V89" s="3"/>
      <c r="W89" s="3"/>
      <c r="X89" s="3"/>
      <c r="Y89" s="3"/>
      <c r="Z89" s="3"/>
    </row>
    <row r="90" spans="1:26" x14ac:dyDescent="0.2">
      <c r="A90" s="3"/>
      <c r="B90" s="4"/>
      <c r="C90" s="3"/>
      <c r="D90" s="3"/>
      <c r="E90" s="3"/>
      <c r="F90" s="3"/>
      <c r="G90" s="3"/>
      <c r="H90" s="3"/>
      <c r="I90" s="3"/>
      <c r="J90" s="3"/>
      <c r="K90" s="3"/>
      <c r="L90" s="3"/>
      <c r="M90" s="3"/>
      <c r="N90" s="3"/>
      <c r="O90" s="3"/>
      <c r="P90" s="3"/>
      <c r="Q90" s="3"/>
      <c r="R90" s="3"/>
      <c r="S90" s="3"/>
      <c r="T90" s="3"/>
      <c r="U90" s="3"/>
      <c r="V90" s="3"/>
      <c r="W90" s="3"/>
      <c r="X90" s="3"/>
      <c r="Y90" s="3"/>
      <c r="Z90" s="3"/>
    </row>
    <row r="91" spans="1:26" x14ac:dyDescent="0.2">
      <c r="A91" s="3"/>
      <c r="B91" s="4"/>
      <c r="C91" s="3"/>
      <c r="D91" s="3"/>
      <c r="E91" s="3"/>
      <c r="F91" s="3"/>
      <c r="G91" s="3"/>
      <c r="H91" s="3"/>
      <c r="I91" s="3"/>
      <c r="J91" s="3"/>
      <c r="K91" s="3"/>
      <c r="L91" s="3"/>
      <c r="M91" s="3"/>
      <c r="N91" s="3"/>
      <c r="O91" s="3"/>
      <c r="P91" s="3"/>
      <c r="Q91" s="3"/>
      <c r="R91" s="3"/>
      <c r="S91" s="3"/>
      <c r="T91" s="3"/>
      <c r="U91" s="3"/>
      <c r="V91" s="3"/>
      <c r="W91" s="3"/>
      <c r="X91" s="3"/>
      <c r="Y91" s="3"/>
      <c r="Z91" s="3"/>
    </row>
    <row r="92" spans="1:26" x14ac:dyDescent="0.2">
      <c r="A92" s="3"/>
      <c r="B92" s="4"/>
      <c r="C92" s="3"/>
      <c r="D92" s="3"/>
      <c r="E92" s="3"/>
      <c r="F92" s="3"/>
      <c r="G92" s="3"/>
      <c r="H92" s="3"/>
      <c r="I92" s="3"/>
      <c r="J92" s="3"/>
      <c r="K92" s="3"/>
      <c r="L92" s="3"/>
      <c r="M92" s="3"/>
      <c r="N92" s="3"/>
      <c r="O92" s="3"/>
      <c r="P92" s="3"/>
      <c r="Q92" s="3"/>
      <c r="R92" s="3"/>
      <c r="S92" s="3"/>
      <c r="T92" s="3"/>
      <c r="U92" s="3"/>
      <c r="V92" s="3"/>
      <c r="W92" s="3"/>
      <c r="X92" s="3"/>
      <c r="Y92" s="3"/>
      <c r="Z92" s="3"/>
    </row>
    <row r="93" spans="1:26" x14ac:dyDescent="0.2">
      <c r="A93" s="3"/>
      <c r="B93" s="4"/>
      <c r="C93" s="3"/>
      <c r="D93" s="3"/>
      <c r="E93" s="3"/>
      <c r="F93" s="3"/>
      <c r="G93" s="3"/>
      <c r="H93" s="3"/>
      <c r="I93" s="3"/>
      <c r="J93" s="3"/>
      <c r="K93" s="3"/>
      <c r="L93" s="3"/>
      <c r="M93" s="3"/>
      <c r="N93" s="3"/>
      <c r="O93" s="3"/>
      <c r="P93" s="3"/>
      <c r="Q93" s="3"/>
      <c r="R93" s="3"/>
      <c r="S93" s="3"/>
      <c r="T93" s="3"/>
      <c r="U93" s="3"/>
      <c r="V93" s="3"/>
      <c r="W93" s="3"/>
      <c r="X93" s="3"/>
      <c r="Y93" s="3"/>
      <c r="Z93" s="3"/>
    </row>
    <row r="94" spans="1:26" x14ac:dyDescent="0.2">
      <c r="A94" s="3"/>
      <c r="B94" s="4"/>
      <c r="C94" s="3"/>
      <c r="D94" s="3"/>
      <c r="E94" s="3"/>
      <c r="F94" s="3"/>
      <c r="G94" s="3"/>
      <c r="H94" s="3"/>
      <c r="I94" s="3"/>
      <c r="J94" s="3"/>
      <c r="K94" s="3"/>
      <c r="L94" s="3"/>
      <c r="M94" s="3"/>
      <c r="N94" s="3"/>
      <c r="O94" s="3"/>
      <c r="P94" s="3"/>
      <c r="Q94" s="3"/>
      <c r="R94" s="3"/>
      <c r="S94" s="3"/>
      <c r="T94" s="3"/>
      <c r="U94" s="3"/>
      <c r="V94" s="3"/>
      <c r="W94" s="3"/>
      <c r="X94" s="3"/>
      <c r="Y94" s="3"/>
      <c r="Z94" s="3"/>
    </row>
    <row r="95" spans="1:26" x14ac:dyDescent="0.2">
      <c r="A95" s="3"/>
      <c r="B95" s="4"/>
      <c r="C95" s="3"/>
      <c r="D95" s="3"/>
      <c r="E95" s="3"/>
      <c r="F95" s="3"/>
      <c r="G95" s="3"/>
      <c r="H95" s="3"/>
      <c r="I95" s="3"/>
      <c r="J95" s="3"/>
      <c r="K95" s="3"/>
      <c r="L95" s="3"/>
      <c r="M95" s="3"/>
      <c r="N95" s="3"/>
      <c r="O95" s="3"/>
      <c r="P95" s="3"/>
      <c r="Q95" s="3"/>
      <c r="R95" s="3"/>
      <c r="S95" s="3"/>
      <c r="T95" s="3"/>
      <c r="U95" s="3"/>
      <c r="V95" s="3"/>
      <c r="W95" s="3"/>
      <c r="X95" s="3"/>
      <c r="Y95" s="3"/>
      <c r="Z95" s="3"/>
    </row>
    <row r="96" spans="1:26" x14ac:dyDescent="0.2">
      <c r="A96" s="3"/>
      <c r="B96" s="4"/>
      <c r="C96" s="3"/>
      <c r="D96" s="3"/>
      <c r="E96" s="3"/>
      <c r="F96" s="3"/>
      <c r="G96" s="3"/>
      <c r="H96" s="3"/>
      <c r="I96" s="3"/>
      <c r="J96" s="3"/>
      <c r="K96" s="3"/>
      <c r="L96" s="3"/>
      <c r="M96" s="3"/>
      <c r="N96" s="3"/>
      <c r="O96" s="3"/>
      <c r="P96" s="3"/>
      <c r="Q96" s="3"/>
      <c r="R96" s="3"/>
      <c r="S96" s="3"/>
      <c r="T96" s="3"/>
      <c r="U96" s="3"/>
      <c r="V96" s="3"/>
      <c r="W96" s="3"/>
      <c r="X96" s="3"/>
      <c r="Y96" s="3"/>
      <c r="Z96" s="3"/>
    </row>
    <row r="97" spans="1:26" x14ac:dyDescent="0.2">
      <c r="A97" s="3"/>
      <c r="B97" s="4"/>
      <c r="C97" s="3"/>
      <c r="D97" s="3"/>
      <c r="E97" s="3"/>
      <c r="F97" s="3"/>
      <c r="G97" s="3"/>
      <c r="H97" s="3"/>
      <c r="I97" s="3"/>
      <c r="J97" s="3"/>
      <c r="K97" s="3"/>
      <c r="L97" s="3"/>
      <c r="M97" s="3"/>
      <c r="N97" s="3"/>
      <c r="O97" s="3"/>
      <c r="P97" s="3"/>
      <c r="Q97" s="3"/>
      <c r="R97" s="3"/>
      <c r="S97" s="3"/>
      <c r="T97" s="3"/>
      <c r="U97" s="3"/>
      <c r="V97" s="3"/>
      <c r="W97" s="3"/>
      <c r="X97" s="3"/>
      <c r="Y97" s="3"/>
      <c r="Z97" s="3"/>
    </row>
    <row r="98" spans="1:26" x14ac:dyDescent="0.2">
      <c r="A98" s="3"/>
      <c r="B98" s="4"/>
      <c r="C98" s="3"/>
      <c r="D98" s="3"/>
      <c r="E98" s="3"/>
      <c r="F98" s="3"/>
      <c r="G98" s="3"/>
      <c r="H98" s="3"/>
      <c r="I98" s="3"/>
      <c r="J98" s="3"/>
      <c r="K98" s="3"/>
      <c r="L98" s="3"/>
      <c r="M98" s="3"/>
      <c r="N98" s="3"/>
      <c r="O98" s="3"/>
      <c r="P98" s="3"/>
      <c r="Q98" s="3"/>
      <c r="R98" s="3"/>
      <c r="S98" s="3"/>
      <c r="T98" s="3"/>
      <c r="U98" s="3"/>
      <c r="V98" s="3"/>
      <c r="W98" s="3"/>
      <c r="X98" s="3"/>
      <c r="Y98" s="3"/>
      <c r="Z98" s="3"/>
    </row>
    <row r="99" spans="1:26" x14ac:dyDescent="0.2">
      <c r="A99" s="3"/>
      <c r="B99" s="4"/>
      <c r="C99" s="3"/>
      <c r="D99" s="3"/>
      <c r="E99" s="3"/>
      <c r="F99" s="3"/>
      <c r="G99" s="3"/>
      <c r="H99" s="3"/>
      <c r="I99" s="3"/>
      <c r="J99" s="3"/>
      <c r="K99" s="3"/>
      <c r="L99" s="3"/>
      <c r="M99" s="3"/>
      <c r="N99" s="3"/>
      <c r="O99" s="3"/>
      <c r="P99" s="3"/>
      <c r="Q99" s="3"/>
      <c r="R99" s="3"/>
      <c r="S99" s="3"/>
      <c r="T99" s="3"/>
      <c r="U99" s="3"/>
      <c r="V99" s="3"/>
      <c r="W99" s="3"/>
      <c r="X99" s="3"/>
      <c r="Y99" s="3"/>
      <c r="Z99" s="3"/>
    </row>
    <row r="100" spans="1:26" x14ac:dyDescent="0.2">
      <c r="A100" s="3"/>
      <c r="B100" s="4"/>
      <c r="C100" s="3"/>
      <c r="D100" s="3"/>
      <c r="E100" s="3"/>
      <c r="F100" s="3"/>
      <c r="G100" s="3"/>
      <c r="H100" s="3"/>
      <c r="I100" s="3"/>
      <c r="J100" s="3"/>
      <c r="K100" s="3"/>
      <c r="L100" s="3"/>
      <c r="M100" s="3"/>
      <c r="N100" s="3"/>
      <c r="O100" s="3"/>
      <c r="P100" s="3"/>
      <c r="Q100" s="3"/>
      <c r="R100" s="3"/>
      <c r="S100" s="3"/>
      <c r="T100" s="3"/>
      <c r="U100" s="3"/>
      <c r="V100" s="3"/>
      <c r="W100" s="3"/>
      <c r="X100" s="3"/>
      <c r="Y100" s="3"/>
      <c r="Z100" s="3"/>
    </row>
    <row r="101" spans="1:26" x14ac:dyDescent="0.2">
      <c r="A101" s="3"/>
      <c r="B101" s="4"/>
      <c r="C101" s="3"/>
      <c r="D101" s="3"/>
      <c r="E101" s="3"/>
      <c r="F101" s="3"/>
      <c r="G101" s="3"/>
      <c r="H101" s="3"/>
      <c r="I101" s="3"/>
      <c r="J101" s="3"/>
      <c r="K101" s="3"/>
      <c r="L101" s="3"/>
      <c r="M101" s="3"/>
      <c r="N101" s="3"/>
      <c r="O101" s="3"/>
      <c r="P101" s="3"/>
      <c r="Q101" s="3"/>
      <c r="R101" s="3"/>
      <c r="S101" s="3"/>
      <c r="T101" s="3"/>
      <c r="U101" s="3"/>
      <c r="V101" s="3"/>
      <c r="W101" s="3"/>
      <c r="X101" s="3"/>
      <c r="Y101" s="3"/>
      <c r="Z101" s="3"/>
    </row>
    <row r="102" spans="1:26" x14ac:dyDescent="0.2">
      <c r="A102" s="3"/>
      <c r="B102" s="4"/>
      <c r="C102" s="3"/>
      <c r="D102" s="3"/>
      <c r="E102" s="3"/>
      <c r="F102" s="3"/>
      <c r="G102" s="3"/>
      <c r="H102" s="3"/>
      <c r="I102" s="3"/>
      <c r="J102" s="3"/>
      <c r="K102" s="3"/>
      <c r="L102" s="3"/>
      <c r="M102" s="3"/>
      <c r="N102" s="3"/>
      <c r="O102" s="3"/>
      <c r="P102" s="3"/>
      <c r="Q102" s="3"/>
      <c r="R102" s="3"/>
      <c r="S102" s="3"/>
      <c r="T102" s="3"/>
      <c r="U102" s="3"/>
      <c r="V102" s="3"/>
      <c r="W102" s="3"/>
      <c r="X102" s="3"/>
      <c r="Y102" s="3"/>
      <c r="Z102" s="3"/>
    </row>
    <row r="103" spans="1:26" x14ac:dyDescent="0.2">
      <c r="A103" s="3"/>
      <c r="B103" s="4"/>
      <c r="C103" s="3"/>
      <c r="D103" s="3"/>
      <c r="E103" s="3"/>
      <c r="F103" s="3"/>
      <c r="G103" s="3"/>
      <c r="H103" s="3"/>
      <c r="I103" s="3"/>
      <c r="J103" s="3"/>
      <c r="K103" s="3"/>
      <c r="L103" s="3"/>
      <c r="M103" s="3"/>
      <c r="N103" s="3"/>
      <c r="O103" s="3"/>
      <c r="P103" s="3"/>
      <c r="Q103" s="3"/>
      <c r="R103" s="3"/>
      <c r="S103" s="3"/>
      <c r="T103" s="3"/>
      <c r="U103" s="3"/>
      <c r="V103" s="3"/>
      <c r="W103" s="3"/>
      <c r="X103" s="3"/>
      <c r="Y103" s="3"/>
      <c r="Z103" s="3"/>
    </row>
    <row r="104" spans="1:26" x14ac:dyDescent="0.2">
      <c r="A104" s="3"/>
      <c r="B104" s="4"/>
      <c r="C104" s="3"/>
      <c r="D104" s="3"/>
      <c r="E104" s="3"/>
      <c r="F104" s="3"/>
      <c r="G104" s="3"/>
      <c r="H104" s="3"/>
      <c r="I104" s="3"/>
      <c r="J104" s="3"/>
      <c r="K104" s="3"/>
      <c r="L104" s="3"/>
      <c r="M104" s="3"/>
      <c r="N104" s="3"/>
      <c r="O104" s="3"/>
      <c r="P104" s="3"/>
      <c r="Q104" s="3"/>
      <c r="R104" s="3"/>
      <c r="S104" s="3"/>
      <c r="T104" s="3"/>
      <c r="U104" s="3"/>
      <c r="V104" s="3"/>
      <c r="W104" s="3"/>
      <c r="X104" s="3"/>
      <c r="Y104" s="3"/>
      <c r="Z104" s="3"/>
    </row>
    <row r="105" spans="1:26" x14ac:dyDescent="0.2">
      <c r="A105" s="3"/>
      <c r="B105" s="4"/>
      <c r="C105" s="3"/>
      <c r="D105" s="3"/>
      <c r="E105" s="3"/>
      <c r="F105" s="3"/>
      <c r="G105" s="3"/>
      <c r="H105" s="3"/>
      <c r="I105" s="3"/>
      <c r="J105" s="3"/>
      <c r="K105" s="3"/>
      <c r="L105" s="3"/>
      <c r="M105" s="3"/>
      <c r="N105" s="3"/>
      <c r="O105" s="3"/>
      <c r="P105" s="3"/>
      <c r="Q105" s="3"/>
      <c r="R105" s="3"/>
      <c r="S105" s="3"/>
      <c r="T105" s="3"/>
      <c r="U105" s="3"/>
      <c r="V105" s="3"/>
      <c r="W105" s="3"/>
      <c r="X105" s="3"/>
      <c r="Y105" s="3"/>
      <c r="Z105" s="3"/>
    </row>
    <row r="106" spans="1:26" x14ac:dyDescent="0.2">
      <c r="A106" s="3"/>
      <c r="B106" s="4"/>
      <c r="C106" s="3"/>
      <c r="D106" s="3"/>
      <c r="E106" s="3"/>
      <c r="F106" s="3"/>
      <c r="G106" s="3"/>
      <c r="H106" s="3"/>
      <c r="I106" s="3"/>
      <c r="J106" s="3"/>
      <c r="K106" s="3"/>
      <c r="L106" s="3"/>
      <c r="M106" s="3"/>
      <c r="N106" s="3"/>
      <c r="O106" s="3"/>
      <c r="P106" s="3"/>
      <c r="Q106" s="3"/>
      <c r="R106" s="3"/>
      <c r="S106" s="3"/>
      <c r="T106" s="3"/>
      <c r="U106" s="3"/>
      <c r="V106" s="3"/>
      <c r="W106" s="3"/>
      <c r="X106" s="3"/>
      <c r="Y106" s="3"/>
      <c r="Z106" s="3"/>
    </row>
    <row r="107" spans="1:26" x14ac:dyDescent="0.2">
      <c r="A107" s="3"/>
      <c r="B107" s="4"/>
      <c r="C107" s="3"/>
      <c r="D107" s="3"/>
      <c r="E107" s="3"/>
      <c r="F107" s="3"/>
      <c r="G107" s="3"/>
      <c r="H107" s="3"/>
      <c r="I107" s="3"/>
      <c r="J107" s="3"/>
      <c r="K107" s="3"/>
      <c r="L107" s="3"/>
      <c r="M107" s="3"/>
      <c r="N107" s="3"/>
      <c r="O107" s="3"/>
      <c r="P107" s="3"/>
      <c r="Q107" s="3"/>
      <c r="R107" s="3"/>
      <c r="S107" s="3"/>
      <c r="T107" s="3"/>
      <c r="U107" s="3"/>
      <c r="V107" s="3"/>
      <c r="W107" s="3"/>
      <c r="X107" s="3"/>
      <c r="Y107" s="3"/>
      <c r="Z107" s="3"/>
    </row>
    <row r="108" spans="1:26" x14ac:dyDescent="0.2">
      <c r="A108" s="3"/>
      <c r="B108" s="4"/>
      <c r="C108" s="3"/>
      <c r="D108" s="3"/>
      <c r="E108" s="3"/>
      <c r="F108" s="3"/>
      <c r="G108" s="3"/>
      <c r="H108" s="3"/>
      <c r="I108" s="3"/>
      <c r="J108" s="3"/>
      <c r="K108" s="3"/>
      <c r="L108" s="3"/>
      <c r="M108" s="3"/>
      <c r="N108" s="3"/>
      <c r="O108" s="3"/>
      <c r="P108" s="3"/>
      <c r="Q108" s="3"/>
      <c r="R108" s="3"/>
      <c r="S108" s="3"/>
      <c r="T108" s="3"/>
      <c r="U108" s="3"/>
      <c r="V108" s="3"/>
      <c r="W108" s="3"/>
      <c r="X108" s="3"/>
      <c r="Y108" s="3"/>
      <c r="Z108" s="3"/>
    </row>
    <row r="109" spans="1:26" x14ac:dyDescent="0.2">
      <c r="A109" s="3"/>
      <c r="B109" s="4"/>
      <c r="C109" s="3"/>
      <c r="D109" s="3"/>
      <c r="E109" s="3"/>
      <c r="F109" s="3"/>
      <c r="G109" s="3"/>
      <c r="H109" s="3"/>
      <c r="I109" s="3"/>
      <c r="J109" s="3"/>
      <c r="K109" s="3"/>
      <c r="L109" s="3"/>
      <c r="M109" s="3"/>
      <c r="N109" s="3"/>
      <c r="O109" s="3"/>
      <c r="P109" s="3"/>
      <c r="Q109" s="3"/>
      <c r="R109" s="3"/>
      <c r="S109" s="3"/>
      <c r="T109" s="3"/>
      <c r="U109" s="3"/>
      <c r="V109" s="3"/>
      <c r="W109" s="3"/>
      <c r="X109" s="3"/>
      <c r="Y109" s="3"/>
      <c r="Z109" s="3"/>
    </row>
    <row r="110" spans="1:26" x14ac:dyDescent="0.2">
      <c r="A110" s="3"/>
      <c r="B110" s="4"/>
      <c r="C110" s="3"/>
      <c r="D110" s="3"/>
      <c r="E110" s="3"/>
      <c r="F110" s="3"/>
      <c r="G110" s="3"/>
      <c r="H110" s="3"/>
      <c r="I110" s="3"/>
      <c r="J110" s="3"/>
      <c r="K110" s="3"/>
      <c r="L110" s="3"/>
      <c r="M110" s="3"/>
      <c r="N110" s="3"/>
      <c r="O110" s="3"/>
      <c r="P110" s="3"/>
      <c r="Q110" s="3"/>
      <c r="R110" s="3"/>
      <c r="S110" s="3"/>
      <c r="T110" s="3"/>
      <c r="U110" s="3"/>
      <c r="V110" s="3"/>
      <c r="W110" s="3"/>
      <c r="X110" s="3"/>
      <c r="Y110" s="3"/>
      <c r="Z110" s="3"/>
    </row>
    <row r="111" spans="1:26" x14ac:dyDescent="0.2">
      <c r="A111" s="3"/>
      <c r="B111" s="4"/>
      <c r="C111" s="3"/>
      <c r="D111" s="3"/>
      <c r="E111" s="3"/>
      <c r="F111" s="3"/>
      <c r="G111" s="3"/>
      <c r="H111" s="3"/>
      <c r="I111" s="3"/>
      <c r="J111" s="3"/>
      <c r="K111" s="3"/>
      <c r="L111" s="3"/>
      <c r="M111" s="3"/>
      <c r="N111" s="3"/>
      <c r="O111" s="3"/>
      <c r="P111" s="3"/>
      <c r="Q111" s="3"/>
      <c r="R111" s="3"/>
      <c r="S111" s="3"/>
      <c r="T111" s="3"/>
      <c r="U111" s="3"/>
      <c r="V111" s="3"/>
      <c r="W111" s="3"/>
      <c r="X111" s="3"/>
      <c r="Y111" s="3"/>
      <c r="Z111" s="3"/>
    </row>
    <row r="112" spans="1:26" x14ac:dyDescent="0.2">
      <c r="A112" s="3"/>
      <c r="B112" s="4"/>
      <c r="C112" s="3"/>
      <c r="D112" s="3"/>
      <c r="E112" s="3"/>
      <c r="F112" s="3"/>
      <c r="G112" s="3"/>
      <c r="H112" s="3"/>
      <c r="I112" s="3"/>
      <c r="J112" s="3"/>
      <c r="K112" s="3"/>
      <c r="L112" s="3"/>
      <c r="M112" s="3"/>
      <c r="N112" s="3"/>
      <c r="O112" s="3"/>
      <c r="P112" s="3"/>
      <c r="Q112" s="3"/>
      <c r="R112" s="3"/>
      <c r="S112" s="3"/>
      <c r="T112" s="3"/>
      <c r="U112" s="3"/>
      <c r="V112" s="3"/>
      <c r="W112" s="3"/>
      <c r="X112" s="3"/>
      <c r="Y112" s="3"/>
      <c r="Z112" s="3"/>
    </row>
    <row r="113" spans="1:26" x14ac:dyDescent="0.2">
      <c r="A113" s="3"/>
      <c r="B113" s="4"/>
      <c r="C113" s="3"/>
      <c r="D113" s="3"/>
      <c r="E113" s="3"/>
      <c r="F113" s="3"/>
      <c r="G113" s="3"/>
      <c r="H113" s="3"/>
      <c r="I113" s="3"/>
      <c r="J113" s="3"/>
      <c r="K113" s="3"/>
      <c r="L113" s="3"/>
      <c r="M113" s="3"/>
      <c r="N113" s="3"/>
      <c r="O113" s="3"/>
      <c r="P113" s="3"/>
      <c r="Q113" s="3"/>
      <c r="R113" s="3"/>
      <c r="S113" s="3"/>
      <c r="T113" s="3"/>
      <c r="U113" s="3"/>
      <c r="V113" s="3"/>
      <c r="W113" s="3"/>
      <c r="X113" s="3"/>
      <c r="Y113" s="3"/>
      <c r="Z113" s="3"/>
    </row>
    <row r="114" spans="1:26" x14ac:dyDescent="0.2">
      <c r="A114" s="3"/>
      <c r="B114" s="4"/>
      <c r="C114" s="3"/>
      <c r="D114" s="3"/>
      <c r="E114" s="3"/>
      <c r="F114" s="3"/>
      <c r="G114" s="3"/>
      <c r="H114" s="3"/>
      <c r="I114" s="3"/>
      <c r="J114" s="3"/>
      <c r="K114" s="3"/>
      <c r="L114" s="3"/>
      <c r="M114" s="3"/>
      <c r="N114" s="3"/>
      <c r="O114" s="3"/>
      <c r="P114" s="3"/>
      <c r="Q114" s="3"/>
      <c r="R114" s="3"/>
      <c r="S114" s="3"/>
      <c r="T114" s="3"/>
      <c r="U114" s="3"/>
      <c r="V114" s="3"/>
      <c r="W114" s="3"/>
      <c r="X114" s="3"/>
      <c r="Y114" s="3"/>
      <c r="Z114" s="3"/>
    </row>
    <row r="115" spans="1:26" x14ac:dyDescent="0.2">
      <c r="A115" s="3"/>
      <c r="B115" s="4"/>
      <c r="C115" s="3"/>
      <c r="D115" s="3"/>
      <c r="E115" s="3"/>
      <c r="F115" s="3"/>
      <c r="G115" s="3"/>
      <c r="H115" s="3"/>
      <c r="I115" s="3"/>
      <c r="J115" s="3"/>
      <c r="K115" s="3"/>
      <c r="L115" s="3"/>
      <c r="M115" s="3"/>
      <c r="N115" s="3"/>
      <c r="O115" s="3"/>
      <c r="P115" s="3"/>
      <c r="Q115" s="3"/>
      <c r="R115" s="3"/>
      <c r="S115" s="3"/>
      <c r="T115" s="3"/>
      <c r="U115" s="3"/>
      <c r="V115" s="3"/>
      <c r="W115" s="3"/>
      <c r="X115" s="3"/>
      <c r="Y115" s="3"/>
      <c r="Z115" s="3"/>
    </row>
    <row r="116" spans="1:26" x14ac:dyDescent="0.2">
      <c r="A116" s="3"/>
      <c r="B116" s="4"/>
      <c r="C116" s="3"/>
      <c r="D116" s="3"/>
      <c r="E116" s="3"/>
      <c r="F116" s="3"/>
      <c r="G116" s="3"/>
      <c r="H116" s="3"/>
      <c r="I116" s="3"/>
      <c r="J116" s="3"/>
      <c r="K116" s="3"/>
      <c r="L116" s="3"/>
      <c r="M116" s="3"/>
      <c r="N116" s="3"/>
      <c r="O116" s="3"/>
      <c r="P116" s="3"/>
      <c r="Q116" s="3"/>
      <c r="R116" s="3"/>
      <c r="S116" s="3"/>
      <c r="T116" s="3"/>
      <c r="U116" s="3"/>
      <c r="V116" s="3"/>
      <c r="W116" s="3"/>
      <c r="X116" s="3"/>
      <c r="Y116" s="3"/>
      <c r="Z116" s="3"/>
    </row>
    <row r="117" spans="1:26" x14ac:dyDescent="0.2">
      <c r="A117" s="3"/>
      <c r="B117" s="4"/>
      <c r="C117" s="3"/>
      <c r="D117" s="3"/>
      <c r="E117" s="3"/>
      <c r="F117" s="3"/>
      <c r="G117" s="3"/>
      <c r="H117" s="3"/>
      <c r="I117" s="3"/>
      <c r="J117" s="3"/>
      <c r="K117" s="3"/>
      <c r="L117" s="3"/>
      <c r="M117" s="3"/>
      <c r="N117" s="3"/>
      <c r="O117" s="3"/>
      <c r="P117" s="3"/>
      <c r="Q117" s="3"/>
      <c r="R117" s="3"/>
      <c r="S117" s="3"/>
      <c r="T117" s="3"/>
      <c r="U117" s="3"/>
      <c r="V117" s="3"/>
      <c r="W117" s="3"/>
      <c r="X117" s="3"/>
      <c r="Y117" s="3"/>
      <c r="Z117" s="3"/>
    </row>
    <row r="118" spans="1:26" x14ac:dyDescent="0.2">
      <c r="A118" s="3"/>
      <c r="B118" s="4"/>
      <c r="C118" s="3"/>
      <c r="D118" s="3"/>
      <c r="E118" s="3"/>
      <c r="F118" s="3"/>
      <c r="G118" s="3"/>
      <c r="H118" s="3"/>
      <c r="I118" s="3"/>
      <c r="J118" s="3"/>
      <c r="K118" s="3"/>
      <c r="L118" s="3"/>
      <c r="M118" s="3"/>
      <c r="N118" s="3"/>
      <c r="O118" s="3"/>
      <c r="P118" s="3"/>
      <c r="Q118" s="3"/>
      <c r="R118" s="3"/>
      <c r="S118" s="3"/>
      <c r="T118" s="3"/>
      <c r="U118" s="3"/>
      <c r="V118" s="3"/>
      <c r="W118" s="3"/>
      <c r="X118" s="3"/>
      <c r="Y118" s="3"/>
      <c r="Z118" s="3"/>
    </row>
    <row r="119" spans="1:26" x14ac:dyDescent="0.2">
      <c r="A119" s="3"/>
      <c r="B119" s="4"/>
      <c r="C119" s="3"/>
      <c r="D119" s="3"/>
      <c r="E119" s="3"/>
      <c r="F119" s="3"/>
      <c r="G119" s="3"/>
      <c r="H119" s="3"/>
      <c r="I119" s="3"/>
      <c r="J119" s="3"/>
      <c r="K119" s="3"/>
      <c r="L119" s="3"/>
      <c r="M119" s="3"/>
      <c r="N119" s="3"/>
      <c r="O119" s="3"/>
      <c r="P119" s="3"/>
      <c r="Q119" s="3"/>
      <c r="R119" s="3"/>
      <c r="S119" s="3"/>
      <c r="T119" s="3"/>
      <c r="U119" s="3"/>
      <c r="V119" s="3"/>
      <c r="W119" s="3"/>
      <c r="X119" s="3"/>
      <c r="Y119" s="3"/>
      <c r="Z119" s="3"/>
    </row>
    <row r="120" spans="1:26" x14ac:dyDescent="0.2">
      <c r="A120" s="3"/>
      <c r="B120" s="4"/>
      <c r="C120" s="3"/>
      <c r="D120" s="3"/>
      <c r="E120" s="3"/>
      <c r="F120" s="3"/>
      <c r="G120" s="3"/>
      <c r="H120" s="3"/>
      <c r="I120" s="3"/>
      <c r="J120" s="3"/>
      <c r="K120" s="3"/>
      <c r="L120" s="3"/>
      <c r="M120" s="3"/>
      <c r="N120" s="3"/>
      <c r="O120" s="3"/>
      <c r="P120" s="3"/>
      <c r="Q120" s="3"/>
      <c r="R120" s="3"/>
      <c r="S120" s="3"/>
      <c r="T120" s="3"/>
      <c r="U120" s="3"/>
      <c r="V120" s="3"/>
      <c r="W120" s="3"/>
      <c r="X120" s="3"/>
      <c r="Y120" s="3"/>
      <c r="Z120" s="3"/>
    </row>
    <row r="121" spans="1:26" x14ac:dyDescent="0.2">
      <c r="A121" s="3"/>
      <c r="B121" s="4"/>
      <c r="C121" s="3"/>
      <c r="D121" s="3"/>
      <c r="E121" s="3"/>
      <c r="F121" s="3"/>
      <c r="G121" s="3"/>
      <c r="H121" s="3"/>
      <c r="I121" s="3"/>
      <c r="J121" s="3"/>
      <c r="K121" s="3"/>
      <c r="L121" s="3"/>
      <c r="M121" s="3"/>
      <c r="N121" s="3"/>
      <c r="O121" s="3"/>
      <c r="P121" s="3"/>
      <c r="Q121" s="3"/>
      <c r="R121" s="3"/>
      <c r="S121" s="3"/>
      <c r="T121" s="3"/>
      <c r="U121" s="3"/>
      <c r="V121" s="3"/>
      <c r="W121" s="3"/>
      <c r="X121" s="3"/>
      <c r="Y121" s="3"/>
      <c r="Z121" s="3"/>
    </row>
    <row r="122" spans="1:26" x14ac:dyDescent="0.2">
      <c r="A122" s="3"/>
      <c r="B122" s="4"/>
      <c r="C122" s="3"/>
      <c r="D122" s="3"/>
      <c r="E122" s="3"/>
      <c r="F122" s="3"/>
      <c r="G122" s="3"/>
      <c r="H122" s="3"/>
      <c r="I122" s="3"/>
      <c r="J122" s="3"/>
      <c r="K122" s="3"/>
      <c r="L122" s="3"/>
      <c r="M122" s="3"/>
      <c r="N122" s="3"/>
      <c r="O122" s="3"/>
      <c r="P122" s="3"/>
      <c r="Q122" s="3"/>
      <c r="R122" s="3"/>
      <c r="S122" s="3"/>
      <c r="T122" s="3"/>
      <c r="U122" s="3"/>
      <c r="V122" s="3"/>
      <c r="W122" s="3"/>
      <c r="X122" s="3"/>
      <c r="Y122" s="3"/>
      <c r="Z122" s="3"/>
    </row>
    <row r="123" spans="1:26" x14ac:dyDescent="0.2">
      <c r="A123" s="3"/>
      <c r="B123" s="4"/>
      <c r="C123" s="3"/>
      <c r="D123" s="3"/>
      <c r="E123" s="3"/>
      <c r="F123" s="3"/>
      <c r="G123" s="3"/>
      <c r="H123" s="3"/>
      <c r="I123" s="3"/>
      <c r="J123" s="3"/>
      <c r="K123" s="3"/>
      <c r="L123" s="3"/>
      <c r="M123" s="3"/>
      <c r="N123" s="3"/>
      <c r="O123" s="3"/>
      <c r="P123" s="3"/>
      <c r="Q123" s="3"/>
      <c r="R123" s="3"/>
      <c r="S123" s="3"/>
      <c r="T123" s="3"/>
      <c r="U123" s="3"/>
      <c r="V123" s="3"/>
      <c r="W123" s="3"/>
      <c r="X123" s="3"/>
      <c r="Y123" s="3"/>
      <c r="Z123" s="3"/>
    </row>
    <row r="124" spans="1:26" x14ac:dyDescent="0.2">
      <c r="A124" s="3"/>
      <c r="B124" s="4"/>
      <c r="C124" s="3"/>
      <c r="D124" s="3"/>
      <c r="E124" s="3"/>
      <c r="F124" s="3"/>
      <c r="G124" s="3"/>
      <c r="H124" s="3"/>
      <c r="I124" s="3"/>
      <c r="J124" s="3"/>
      <c r="K124" s="3"/>
      <c r="L124" s="3"/>
      <c r="M124" s="3"/>
      <c r="N124" s="3"/>
      <c r="O124" s="3"/>
      <c r="P124" s="3"/>
      <c r="Q124" s="3"/>
      <c r="R124" s="3"/>
      <c r="S124" s="3"/>
      <c r="T124" s="3"/>
      <c r="U124" s="3"/>
      <c r="V124" s="3"/>
      <c r="W124" s="3"/>
      <c r="X124" s="3"/>
      <c r="Y124" s="3"/>
      <c r="Z124" s="3"/>
    </row>
    <row r="125" spans="1:26" x14ac:dyDescent="0.2">
      <c r="A125" s="3"/>
      <c r="B125" s="4"/>
      <c r="C125" s="3"/>
      <c r="D125" s="3"/>
      <c r="E125" s="3"/>
      <c r="F125" s="3"/>
      <c r="G125" s="3"/>
      <c r="H125" s="3"/>
      <c r="I125" s="3"/>
      <c r="J125" s="3"/>
      <c r="K125" s="3"/>
      <c r="L125" s="3"/>
      <c r="M125" s="3"/>
      <c r="N125" s="3"/>
      <c r="O125" s="3"/>
      <c r="P125" s="3"/>
      <c r="Q125" s="3"/>
      <c r="R125" s="3"/>
      <c r="S125" s="3"/>
      <c r="T125" s="3"/>
      <c r="U125" s="3"/>
      <c r="V125" s="3"/>
      <c r="W125" s="3"/>
      <c r="X125" s="3"/>
      <c r="Y125" s="3"/>
      <c r="Z125" s="3"/>
    </row>
    <row r="126" spans="1:26" x14ac:dyDescent="0.2">
      <c r="A126" s="3"/>
      <c r="B126" s="4"/>
      <c r="C126" s="3"/>
      <c r="D126" s="3"/>
      <c r="E126" s="3"/>
      <c r="F126" s="3"/>
      <c r="G126" s="3"/>
      <c r="H126" s="3"/>
      <c r="I126" s="3"/>
      <c r="J126" s="3"/>
      <c r="K126" s="3"/>
      <c r="L126" s="3"/>
      <c r="M126" s="3"/>
      <c r="N126" s="3"/>
      <c r="O126" s="3"/>
      <c r="P126" s="3"/>
      <c r="Q126" s="3"/>
      <c r="R126" s="3"/>
      <c r="S126" s="3"/>
      <c r="T126" s="3"/>
      <c r="U126" s="3"/>
      <c r="V126" s="3"/>
      <c r="W126" s="3"/>
      <c r="X126" s="3"/>
      <c r="Y126" s="3"/>
      <c r="Z126" s="3"/>
    </row>
    <row r="127" spans="1:26" x14ac:dyDescent="0.2">
      <c r="A127" s="3"/>
      <c r="B127" s="4"/>
      <c r="C127" s="3"/>
      <c r="D127" s="3"/>
      <c r="E127" s="3"/>
      <c r="F127" s="3"/>
      <c r="G127" s="3"/>
      <c r="H127" s="3"/>
      <c r="I127" s="3"/>
      <c r="J127" s="3"/>
      <c r="K127" s="3"/>
      <c r="L127" s="3"/>
      <c r="M127" s="3"/>
      <c r="N127" s="3"/>
      <c r="O127" s="3"/>
      <c r="P127" s="3"/>
      <c r="Q127" s="3"/>
      <c r="R127" s="3"/>
      <c r="S127" s="3"/>
      <c r="T127" s="3"/>
      <c r="U127" s="3"/>
      <c r="V127" s="3"/>
      <c r="W127" s="3"/>
      <c r="X127" s="3"/>
      <c r="Y127" s="3"/>
      <c r="Z127" s="3"/>
    </row>
    <row r="128" spans="1:26" x14ac:dyDescent="0.2">
      <c r="A128" s="3"/>
      <c r="B128" s="4"/>
      <c r="C128" s="3"/>
      <c r="D128" s="3"/>
      <c r="E128" s="3"/>
      <c r="F128" s="3"/>
      <c r="G128" s="3"/>
      <c r="H128" s="3"/>
      <c r="I128" s="3"/>
      <c r="J128" s="3"/>
      <c r="K128" s="3"/>
      <c r="L128" s="3"/>
      <c r="M128" s="3"/>
      <c r="N128" s="3"/>
      <c r="O128" s="3"/>
      <c r="P128" s="3"/>
      <c r="Q128" s="3"/>
      <c r="R128" s="3"/>
      <c r="S128" s="3"/>
      <c r="T128" s="3"/>
      <c r="U128" s="3"/>
      <c r="V128" s="3"/>
      <c r="W128" s="3"/>
      <c r="X128" s="3"/>
      <c r="Y128" s="3"/>
      <c r="Z128" s="3"/>
    </row>
    <row r="129" spans="1:26" x14ac:dyDescent="0.2">
      <c r="A129" s="3"/>
      <c r="B129" s="4"/>
      <c r="C129" s="3"/>
      <c r="D129" s="3"/>
      <c r="E129" s="3"/>
      <c r="F129" s="3"/>
      <c r="G129" s="3"/>
      <c r="H129" s="3"/>
      <c r="I129" s="3"/>
      <c r="J129" s="3"/>
      <c r="K129" s="3"/>
      <c r="L129" s="3"/>
      <c r="M129" s="3"/>
      <c r="N129" s="3"/>
      <c r="O129" s="3"/>
      <c r="P129" s="3"/>
      <c r="Q129" s="3"/>
      <c r="R129" s="3"/>
      <c r="S129" s="3"/>
      <c r="T129" s="3"/>
      <c r="U129" s="3"/>
      <c r="V129" s="3"/>
      <c r="W129" s="3"/>
      <c r="X129" s="3"/>
      <c r="Y129" s="3"/>
      <c r="Z129" s="3"/>
    </row>
    <row r="130" spans="1:26" x14ac:dyDescent="0.2">
      <c r="A130" s="3"/>
      <c r="B130" s="4"/>
      <c r="C130" s="3"/>
      <c r="D130" s="3"/>
      <c r="E130" s="3"/>
      <c r="F130" s="3"/>
      <c r="G130" s="3"/>
      <c r="H130" s="3"/>
      <c r="I130" s="3"/>
      <c r="J130" s="3"/>
      <c r="K130" s="3"/>
      <c r="L130" s="3"/>
      <c r="M130" s="3"/>
      <c r="N130" s="3"/>
      <c r="O130" s="3"/>
      <c r="P130" s="3"/>
      <c r="Q130" s="3"/>
      <c r="R130" s="3"/>
      <c r="S130" s="3"/>
      <c r="T130" s="3"/>
      <c r="U130" s="3"/>
      <c r="V130" s="3"/>
      <c r="W130" s="3"/>
      <c r="X130" s="3"/>
      <c r="Y130" s="3"/>
      <c r="Z130" s="3"/>
    </row>
    <row r="131" spans="1:26" x14ac:dyDescent="0.2">
      <c r="A131" s="3"/>
      <c r="B131" s="4"/>
      <c r="C131" s="3"/>
      <c r="D131" s="3"/>
      <c r="E131" s="3"/>
      <c r="F131" s="3"/>
      <c r="G131" s="3"/>
      <c r="H131" s="3"/>
      <c r="I131" s="3"/>
      <c r="J131" s="3"/>
      <c r="K131" s="3"/>
      <c r="L131" s="3"/>
      <c r="M131" s="3"/>
      <c r="N131" s="3"/>
      <c r="O131" s="3"/>
      <c r="P131" s="3"/>
      <c r="Q131" s="3"/>
      <c r="R131" s="3"/>
      <c r="S131" s="3"/>
      <c r="T131" s="3"/>
      <c r="U131" s="3"/>
      <c r="V131" s="3"/>
      <c r="W131" s="3"/>
      <c r="X131" s="3"/>
      <c r="Y131" s="3"/>
      <c r="Z131" s="3"/>
    </row>
    <row r="132" spans="1:26" x14ac:dyDescent="0.2">
      <c r="A132" s="3"/>
      <c r="B132" s="4"/>
      <c r="C132" s="3"/>
      <c r="D132" s="3"/>
      <c r="E132" s="3"/>
      <c r="F132" s="3"/>
      <c r="G132" s="3"/>
      <c r="H132" s="3"/>
      <c r="I132" s="3"/>
      <c r="J132" s="3"/>
      <c r="K132" s="3"/>
      <c r="L132" s="3"/>
      <c r="M132" s="3"/>
      <c r="N132" s="3"/>
      <c r="O132" s="3"/>
      <c r="P132" s="3"/>
      <c r="Q132" s="3"/>
      <c r="R132" s="3"/>
      <c r="S132" s="3"/>
      <c r="T132" s="3"/>
      <c r="U132" s="3"/>
      <c r="V132" s="3"/>
      <c r="W132" s="3"/>
      <c r="X132" s="3"/>
      <c r="Y132" s="3"/>
      <c r="Z132" s="3"/>
    </row>
    <row r="133" spans="1:26" x14ac:dyDescent="0.2">
      <c r="A133" s="3"/>
      <c r="B133" s="4"/>
      <c r="C133" s="3"/>
      <c r="D133" s="3"/>
      <c r="E133" s="3"/>
      <c r="F133" s="3"/>
      <c r="G133" s="3"/>
      <c r="H133" s="3"/>
      <c r="I133" s="3"/>
      <c r="J133" s="3"/>
      <c r="K133" s="3"/>
      <c r="L133" s="3"/>
      <c r="M133" s="3"/>
      <c r="N133" s="3"/>
      <c r="O133" s="3"/>
      <c r="P133" s="3"/>
      <c r="Q133" s="3"/>
      <c r="R133" s="3"/>
      <c r="S133" s="3"/>
      <c r="T133" s="3"/>
      <c r="U133" s="3"/>
      <c r="V133" s="3"/>
      <c r="W133" s="3"/>
      <c r="X133" s="3"/>
      <c r="Y133" s="3"/>
      <c r="Z133" s="3"/>
    </row>
    <row r="134" spans="1:26" x14ac:dyDescent="0.2">
      <c r="A134" s="3"/>
      <c r="B134" s="4"/>
      <c r="C134" s="3"/>
      <c r="D134" s="3"/>
      <c r="E134" s="3"/>
      <c r="F134" s="3"/>
      <c r="G134" s="3"/>
      <c r="H134" s="3"/>
      <c r="I134" s="3"/>
      <c r="J134" s="3"/>
      <c r="K134" s="3"/>
      <c r="L134" s="3"/>
      <c r="M134" s="3"/>
      <c r="N134" s="3"/>
      <c r="O134" s="3"/>
      <c r="P134" s="3"/>
      <c r="Q134" s="3"/>
      <c r="R134" s="3"/>
      <c r="S134" s="3"/>
      <c r="T134" s="3"/>
      <c r="U134" s="3"/>
      <c r="V134" s="3"/>
      <c r="W134" s="3"/>
      <c r="X134" s="3"/>
      <c r="Y134" s="3"/>
      <c r="Z134" s="3"/>
    </row>
    <row r="135" spans="1:26" x14ac:dyDescent="0.2">
      <c r="A135" s="3"/>
      <c r="B135" s="4"/>
      <c r="C135" s="3"/>
      <c r="D135" s="3"/>
      <c r="E135" s="3"/>
      <c r="F135" s="3"/>
      <c r="G135" s="3"/>
      <c r="H135" s="3"/>
      <c r="I135" s="3"/>
      <c r="J135" s="3"/>
      <c r="K135" s="3"/>
      <c r="L135" s="3"/>
      <c r="M135" s="3"/>
      <c r="N135" s="3"/>
      <c r="O135" s="3"/>
      <c r="P135" s="3"/>
      <c r="Q135" s="3"/>
      <c r="R135" s="3"/>
      <c r="S135" s="3"/>
      <c r="T135" s="3"/>
      <c r="U135" s="3"/>
      <c r="V135" s="3"/>
      <c r="W135" s="3"/>
      <c r="X135" s="3"/>
      <c r="Y135" s="3"/>
      <c r="Z135" s="3"/>
    </row>
    <row r="136" spans="1:26" x14ac:dyDescent="0.2">
      <c r="A136" s="3"/>
      <c r="B136" s="4"/>
      <c r="C136" s="3"/>
      <c r="D136" s="3"/>
      <c r="E136" s="3"/>
      <c r="F136" s="3"/>
      <c r="G136" s="3"/>
      <c r="H136" s="3"/>
      <c r="I136" s="3"/>
      <c r="J136" s="3"/>
      <c r="K136" s="3"/>
      <c r="L136" s="3"/>
      <c r="M136" s="3"/>
      <c r="N136" s="3"/>
      <c r="O136" s="3"/>
      <c r="P136" s="3"/>
      <c r="Q136" s="3"/>
      <c r="R136" s="3"/>
      <c r="S136" s="3"/>
      <c r="T136" s="3"/>
      <c r="U136" s="3"/>
      <c r="V136" s="3"/>
      <c r="W136" s="3"/>
      <c r="X136" s="3"/>
      <c r="Y136" s="3"/>
      <c r="Z136" s="3"/>
    </row>
    <row r="137" spans="1:26" x14ac:dyDescent="0.2">
      <c r="A137" s="3"/>
      <c r="B137" s="4"/>
      <c r="C137" s="3"/>
      <c r="D137" s="3"/>
      <c r="E137" s="3"/>
      <c r="F137" s="3"/>
      <c r="G137" s="3"/>
      <c r="H137" s="3"/>
      <c r="I137" s="3"/>
      <c r="J137" s="3"/>
      <c r="K137" s="3"/>
      <c r="L137" s="3"/>
      <c r="M137" s="3"/>
      <c r="N137" s="3"/>
      <c r="O137" s="3"/>
      <c r="P137" s="3"/>
      <c r="Q137" s="3"/>
      <c r="R137" s="3"/>
      <c r="S137" s="3"/>
      <c r="T137" s="3"/>
      <c r="U137" s="3"/>
      <c r="V137" s="3"/>
      <c r="W137" s="3"/>
      <c r="X137" s="3"/>
      <c r="Y137" s="3"/>
      <c r="Z137" s="3"/>
    </row>
    <row r="138" spans="1:26" x14ac:dyDescent="0.2">
      <c r="A138" s="3"/>
      <c r="B138" s="4"/>
      <c r="C138" s="3"/>
      <c r="D138" s="3"/>
      <c r="E138" s="3"/>
      <c r="F138" s="3"/>
      <c r="G138" s="3"/>
      <c r="H138" s="3"/>
      <c r="I138" s="3"/>
      <c r="J138" s="3"/>
      <c r="K138" s="3"/>
      <c r="L138" s="3"/>
      <c r="M138" s="3"/>
      <c r="N138" s="3"/>
      <c r="O138" s="3"/>
      <c r="P138" s="3"/>
      <c r="Q138" s="3"/>
      <c r="R138" s="3"/>
      <c r="S138" s="3"/>
      <c r="T138" s="3"/>
      <c r="U138" s="3"/>
      <c r="V138" s="3"/>
      <c r="W138" s="3"/>
      <c r="X138" s="3"/>
      <c r="Y138" s="3"/>
      <c r="Z138" s="3"/>
    </row>
    <row r="139" spans="1:26" x14ac:dyDescent="0.2">
      <c r="A139" s="3"/>
      <c r="B139" s="4"/>
      <c r="C139" s="3"/>
      <c r="D139" s="3"/>
      <c r="E139" s="3"/>
      <c r="F139" s="3"/>
      <c r="G139" s="3"/>
      <c r="H139" s="3"/>
      <c r="I139" s="3"/>
      <c r="J139" s="3"/>
      <c r="K139" s="3"/>
      <c r="L139" s="3"/>
      <c r="M139" s="3"/>
      <c r="N139" s="3"/>
      <c r="O139" s="3"/>
      <c r="P139" s="3"/>
      <c r="Q139" s="3"/>
      <c r="R139" s="3"/>
      <c r="S139" s="3"/>
      <c r="T139" s="3"/>
      <c r="U139" s="3"/>
      <c r="V139" s="3"/>
      <c r="W139" s="3"/>
      <c r="X139" s="3"/>
      <c r="Y139" s="3"/>
      <c r="Z139" s="3"/>
    </row>
    <row r="140" spans="1:26" x14ac:dyDescent="0.2">
      <c r="A140" s="3"/>
      <c r="B140" s="4"/>
      <c r="C140" s="3"/>
      <c r="D140" s="3"/>
      <c r="E140" s="3"/>
      <c r="F140" s="3"/>
      <c r="G140" s="3"/>
      <c r="H140" s="3"/>
      <c r="I140" s="3"/>
      <c r="J140" s="3"/>
      <c r="K140" s="3"/>
      <c r="L140" s="3"/>
      <c r="M140" s="3"/>
      <c r="N140" s="3"/>
      <c r="O140" s="3"/>
      <c r="P140" s="3"/>
      <c r="Q140" s="3"/>
      <c r="R140" s="3"/>
      <c r="S140" s="3"/>
      <c r="T140" s="3"/>
      <c r="U140" s="3"/>
      <c r="V140" s="3"/>
      <c r="W140" s="3"/>
      <c r="X140" s="3"/>
      <c r="Y140" s="3"/>
      <c r="Z140" s="3"/>
    </row>
    <row r="141" spans="1:26" x14ac:dyDescent="0.2">
      <c r="A141" s="3"/>
      <c r="B141" s="4"/>
      <c r="C141" s="3"/>
      <c r="D141" s="3"/>
      <c r="E141" s="3"/>
      <c r="F141" s="3"/>
      <c r="G141" s="3"/>
      <c r="H141" s="3"/>
      <c r="I141" s="3"/>
      <c r="J141" s="3"/>
      <c r="K141" s="3"/>
      <c r="L141" s="3"/>
      <c r="M141" s="3"/>
      <c r="N141" s="3"/>
      <c r="O141" s="3"/>
      <c r="P141" s="3"/>
      <c r="Q141" s="3"/>
      <c r="R141" s="3"/>
      <c r="S141" s="3"/>
      <c r="T141" s="3"/>
      <c r="U141" s="3"/>
      <c r="V141" s="3"/>
      <c r="W141" s="3"/>
      <c r="X141" s="3"/>
      <c r="Y141" s="3"/>
      <c r="Z141" s="3"/>
    </row>
    <row r="142" spans="1:26" x14ac:dyDescent="0.2">
      <c r="A142" s="3"/>
      <c r="B142" s="4"/>
      <c r="C142" s="3"/>
      <c r="D142" s="3"/>
      <c r="E142" s="3"/>
      <c r="F142" s="3"/>
      <c r="G142" s="3"/>
      <c r="H142" s="3"/>
      <c r="I142" s="3"/>
      <c r="J142" s="3"/>
      <c r="K142" s="3"/>
      <c r="L142" s="3"/>
      <c r="M142" s="3"/>
      <c r="N142" s="3"/>
      <c r="O142" s="3"/>
      <c r="P142" s="3"/>
      <c r="Q142" s="3"/>
      <c r="R142" s="3"/>
      <c r="S142" s="3"/>
      <c r="T142" s="3"/>
      <c r="U142" s="3"/>
      <c r="V142" s="3"/>
      <c r="W142" s="3"/>
      <c r="X142" s="3"/>
      <c r="Y142" s="3"/>
      <c r="Z142" s="3"/>
    </row>
    <row r="143" spans="1:26" x14ac:dyDescent="0.2">
      <c r="A143" s="3"/>
      <c r="B143" s="4"/>
      <c r="C143" s="3"/>
      <c r="D143" s="3"/>
      <c r="E143" s="3"/>
      <c r="F143" s="3"/>
      <c r="G143" s="3"/>
      <c r="H143" s="3"/>
      <c r="I143" s="3"/>
      <c r="J143" s="3"/>
      <c r="K143" s="3"/>
      <c r="L143" s="3"/>
      <c r="M143" s="3"/>
      <c r="N143" s="3"/>
      <c r="O143" s="3"/>
      <c r="P143" s="3"/>
      <c r="Q143" s="3"/>
      <c r="R143" s="3"/>
      <c r="S143" s="3"/>
      <c r="T143" s="3"/>
      <c r="U143" s="3"/>
      <c r="V143" s="3"/>
      <c r="W143" s="3"/>
      <c r="X143" s="3"/>
      <c r="Y143" s="3"/>
      <c r="Z143" s="3"/>
    </row>
    <row r="144" spans="1:26" x14ac:dyDescent="0.2">
      <c r="A144" s="3"/>
      <c r="B144" s="4"/>
      <c r="C144" s="3"/>
      <c r="D144" s="3"/>
      <c r="E144" s="3"/>
      <c r="F144" s="3"/>
      <c r="G144" s="3"/>
      <c r="H144" s="3"/>
      <c r="I144" s="3"/>
      <c r="J144" s="3"/>
      <c r="K144" s="3"/>
      <c r="L144" s="3"/>
      <c r="M144" s="3"/>
      <c r="N144" s="3"/>
      <c r="O144" s="3"/>
      <c r="P144" s="3"/>
      <c r="Q144" s="3"/>
      <c r="R144" s="3"/>
      <c r="S144" s="3"/>
      <c r="T144" s="3"/>
      <c r="U144" s="3"/>
      <c r="V144" s="3"/>
      <c r="W144" s="3"/>
      <c r="X144" s="3"/>
      <c r="Y144" s="3"/>
      <c r="Z144" s="3"/>
    </row>
    <row r="145" spans="1:26" x14ac:dyDescent="0.2">
      <c r="A145" s="3"/>
      <c r="B145" s="4"/>
      <c r="C145" s="3"/>
      <c r="D145" s="3"/>
      <c r="E145" s="3"/>
      <c r="F145" s="3"/>
      <c r="G145" s="3"/>
      <c r="H145" s="3"/>
      <c r="I145" s="3"/>
      <c r="J145" s="3"/>
      <c r="K145" s="3"/>
      <c r="L145" s="3"/>
      <c r="M145" s="3"/>
      <c r="N145" s="3"/>
      <c r="O145" s="3"/>
      <c r="P145" s="3"/>
      <c r="Q145" s="3"/>
      <c r="R145" s="3"/>
      <c r="S145" s="3"/>
      <c r="T145" s="3"/>
      <c r="U145" s="3"/>
      <c r="V145" s="3"/>
      <c r="W145" s="3"/>
      <c r="X145" s="3"/>
      <c r="Y145" s="3"/>
      <c r="Z145" s="3"/>
    </row>
    <row r="146" spans="1:26" x14ac:dyDescent="0.2">
      <c r="A146" s="3"/>
      <c r="B146" s="4"/>
      <c r="C146" s="3"/>
      <c r="D146" s="3"/>
      <c r="E146" s="3"/>
      <c r="F146" s="3"/>
      <c r="G146" s="3"/>
      <c r="H146" s="3"/>
      <c r="I146" s="3"/>
      <c r="J146" s="3"/>
      <c r="K146" s="3"/>
      <c r="L146" s="3"/>
      <c r="M146" s="3"/>
      <c r="N146" s="3"/>
      <c r="O146" s="3"/>
      <c r="P146" s="3"/>
      <c r="Q146" s="3"/>
      <c r="R146" s="3"/>
      <c r="S146" s="3"/>
      <c r="T146" s="3"/>
      <c r="U146" s="3"/>
      <c r="V146" s="3"/>
      <c r="W146" s="3"/>
      <c r="X146" s="3"/>
      <c r="Y146" s="3"/>
      <c r="Z146" s="3"/>
    </row>
    <row r="147" spans="1:26" x14ac:dyDescent="0.2">
      <c r="A147" s="3"/>
      <c r="B147" s="4"/>
      <c r="C147" s="3"/>
      <c r="D147" s="3"/>
      <c r="E147" s="3"/>
      <c r="F147" s="3"/>
      <c r="G147" s="3"/>
      <c r="H147" s="3"/>
      <c r="I147" s="3"/>
      <c r="J147" s="3"/>
      <c r="K147" s="3"/>
      <c r="L147" s="3"/>
      <c r="M147" s="3"/>
      <c r="N147" s="3"/>
      <c r="O147" s="3"/>
      <c r="P147" s="3"/>
      <c r="Q147" s="3"/>
      <c r="R147" s="3"/>
      <c r="S147" s="3"/>
      <c r="T147" s="3"/>
      <c r="U147" s="3"/>
      <c r="V147" s="3"/>
      <c r="W147" s="3"/>
      <c r="X147" s="3"/>
      <c r="Y147" s="3"/>
      <c r="Z147" s="3"/>
    </row>
    <row r="148" spans="1:26" x14ac:dyDescent="0.2">
      <c r="A148" s="3"/>
      <c r="B148" s="4"/>
      <c r="C148" s="3"/>
      <c r="D148" s="3"/>
      <c r="E148" s="3"/>
      <c r="F148" s="3"/>
      <c r="G148" s="3"/>
      <c r="H148" s="3"/>
      <c r="I148" s="3"/>
      <c r="J148" s="3"/>
      <c r="K148" s="3"/>
      <c r="L148" s="3"/>
      <c r="M148" s="3"/>
      <c r="N148" s="3"/>
      <c r="O148" s="3"/>
      <c r="P148" s="3"/>
      <c r="Q148" s="3"/>
      <c r="R148" s="3"/>
      <c r="S148" s="3"/>
      <c r="T148" s="3"/>
      <c r="U148" s="3"/>
      <c r="V148" s="3"/>
      <c r="W148" s="3"/>
      <c r="X148" s="3"/>
      <c r="Y148" s="3"/>
      <c r="Z148" s="3"/>
    </row>
    <row r="149" spans="1:26" x14ac:dyDescent="0.2">
      <c r="A149" s="3"/>
      <c r="B149" s="4"/>
      <c r="C149" s="3"/>
      <c r="D149" s="3"/>
      <c r="E149" s="3"/>
      <c r="F149" s="3"/>
      <c r="G149" s="3"/>
      <c r="H149" s="3"/>
      <c r="I149" s="3"/>
      <c r="J149" s="3"/>
      <c r="K149" s="3"/>
      <c r="L149" s="3"/>
      <c r="M149" s="3"/>
      <c r="N149" s="3"/>
      <c r="O149" s="3"/>
      <c r="P149" s="3"/>
      <c r="Q149" s="3"/>
      <c r="R149" s="3"/>
      <c r="S149" s="3"/>
      <c r="T149" s="3"/>
      <c r="U149" s="3"/>
      <c r="V149" s="3"/>
      <c r="W149" s="3"/>
      <c r="X149" s="3"/>
      <c r="Y149" s="3"/>
      <c r="Z149" s="3"/>
    </row>
    <row r="150" spans="1:26" x14ac:dyDescent="0.2">
      <c r="A150" s="3"/>
      <c r="B150" s="4"/>
      <c r="C150" s="3"/>
      <c r="D150" s="3"/>
      <c r="E150" s="3"/>
      <c r="F150" s="3"/>
      <c r="G150" s="3"/>
      <c r="H150" s="3"/>
      <c r="I150" s="3"/>
      <c r="J150" s="3"/>
      <c r="K150" s="3"/>
      <c r="L150" s="3"/>
      <c r="M150" s="3"/>
      <c r="N150" s="3"/>
      <c r="O150" s="3"/>
      <c r="P150" s="3"/>
      <c r="Q150" s="3"/>
      <c r="R150" s="3"/>
      <c r="S150" s="3"/>
      <c r="T150" s="3"/>
      <c r="U150" s="3"/>
      <c r="V150" s="3"/>
      <c r="W150" s="3"/>
      <c r="X150" s="3"/>
      <c r="Y150" s="3"/>
      <c r="Z150" s="3"/>
    </row>
    <row r="151" spans="1:26" x14ac:dyDescent="0.2">
      <c r="A151" s="3"/>
      <c r="B151" s="4"/>
      <c r="C151" s="3"/>
      <c r="D151" s="3"/>
      <c r="E151" s="3"/>
      <c r="F151" s="3"/>
      <c r="G151" s="3"/>
      <c r="H151" s="3"/>
      <c r="I151" s="3"/>
      <c r="J151" s="3"/>
      <c r="K151" s="3"/>
      <c r="L151" s="3"/>
      <c r="M151" s="3"/>
      <c r="N151" s="3"/>
      <c r="O151" s="3"/>
      <c r="P151" s="3"/>
      <c r="Q151" s="3"/>
      <c r="R151" s="3"/>
      <c r="S151" s="3"/>
      <c r="T151" s="3"/>
      <c r="U151" s="3"/>
      <c r="V151" s="3"/>
      <c r="W151" s="3"/>
      <c r="X151" s="3"/>
      <c r="Y151" s="3"/>
      <c r="Z151" s="3"/>
    </row>
    <row r="152" spans="1:26" x14ac:dyDescent="0.2">
      <c r="A152" s="3"/>
      <c r="B152" s="4"/>
      <c r="C152" s="3"/>
      <c r="D152" s="3"/>
      <c r="E152" s="3"/>
      <c r="F152" s="3"/>
      <c r="G152" s="3"/>
      <c r="H152" s="3"/>
      <c r="I152" s="3"/>
      <c r="J152" s="3"/>
      <c r="K152" s="3"/>
      <c r="L152" s="3"/>
      <c r="M152" s="3"/>
      <c r="N152" s="3"/>
      <c r="O152" s="3"/>
      <c r="P152" s="3"/>
      <c r="Q152" s="3"/>
      <c r="R152" s="3"/>
      <c r="S152" s="3"/>
      <c r="T152" s="3"/>
      <c r="U152" s="3"/>
      <c r="V152" s="3"/>
      <c r="W152" s="3"/>
      <c r="X152" s="3"/>
      <c r="Y152" s="3"/>
      <c r="Z152" s="3"/>
    </row>
    <row r="153" spans="1:26" x14ac:dyDescent="0.2">
      <c r="A153" s="3"/>
      <c r="B153" s="4"/>
      <c r="C153" s="3"/>
      <c r="D153" s="3"/>
      <c r="E153" s="3"/>
      <c r="F153" s="3"/>
      <c r="G153" s="3"/>
      <c r="H153" s="3"/>
      <c r="I153" s="3"/>
      <c r="J153" s="3"/>
      <c r="K153" s="3"/>
      <c r="L153" s="3"/>
      <c r="M153" s="3"/>
      <c r="N153" s="3"/>
      <c r="O153" s="3"/>
      <c r="P153" s="3"/>
      <c r="Q153" s="3"/>
      <c r="R153" s="3"/>
      <c r="S153" s="3"/>
      <c r="T153" s="3"/>
      <c r="U153" s="3"/>
      <c r="V153" s="3"/>
      <c r="W153" s="3"/>
      <c r="X153" s="3"/>
      <c r="Y153" s="3"/>
      <c r="Z153" s="3"/>
    </row>
    <row r="154" spans="1:26" x14ac:dyDescent="0.2">
      <c r="A154" s="3"/>
      <c r="B154" s="4"/>
      <c r="C154" s="3"/>
      <c r="D154" s="3"/>
      <c r="E154" s="3"/>
      <c r="F154" s="3"/>
      <c r="G154" s="3"/>
      <c r="H154" s="3"/>
      <c r="I154" s="3"/>
      <c r="J154" s="3"/>
      <c r="K154" s="3"/>
      <c r="L154" s="3"/>
      <c r="M154" s="3"/>
      <c r="N154" s="3"/>
      <c r="O154" s="3"/>
      <c r="P154" s="3"/>
      <c r="Q154" s="3"/>
      <c r="R154" s="3"/>
      <c r="S154" s="3"/>
      <c r="T154" s="3"/>
      <c r="U154" s="3"/>
      <c r="V154" s="3"/>
      <c r="W154" s="3"/>
      <c r="X154" s="3"/>
      <c r="Y154" s="3"/>
      <c r="Z154" s="3"/>
    </row>
    <row r="155" spans="1:26" x14ac:dyDescent="0.2">
      <c r="A155" s="3"/>
      <c r="B155" s="4"/>
      <c r="C155" s="3"/>
      <c r="D155" s="3"/>
      <c r="E155" s="3"/>
      <c r="F155" s="3"/>
      <c r="G155" s="3"/>
      <c r="H155" s="3"/>
      <c r="I155" s="3"/>
      <c r="J155" s="3"/>
      <c r="K155" s="3"/>
      <c r="L155" s="3"/>
      <c r="M155" s="3"/>
      <c r="N155" s="3"/>
      <c r="O155" s="3"/>
      <c r="P155" s="3"/>
      <c r="Q155" s="3"/>
      <c r="R155" s="3"/>
      <c r="S155" s="3"/>
      <c r="T155" s="3"/>
      <c r="U155" s="3"/>
      <c r="V155" s="3"/>
      <c r="W155" s="3"/>
      <c r="X155" s="3"/>
      <c r="Y155" s="3"/>
      <c r="Z155" s="3"/>
    </row>
    <row r="156" spans="1:26" x14ac:dyDescent="0.2">
      <c r="A156" s="3"/>
      <c r="B156" s="4"/>
      <c r="C156" s="3"/>
      <c r="D156" s="3"/>
      <c r="E156" s="3"/>
      <c r="F156" s="3"/>
      <c r="G156" s="3"/>
      <c r="H156" s="3"/>
      <c r="I156" s="3"/>
      <c r="J156" s="3"/>
      <c r="K156" s="3"/>
      <c r="L156" s="3"/>
      <c r="M156" s="3"/>
      <c r="N156" s="3"/>
      <c r="O156" s="3"/>
      <c r="P156" s="3"/>
      <c r="Q156" s="3"/>
      <c r="R156" s="3"/>
      <c r="S156" s="3"/>
      <c r="T156" s="3"/>
      <c r="U156" s="3"/>
      <c r="V156" s="3"/>
      <c r="W156" s="3"/>
      <c r="X156" s="3"/>
      <c r="Y156" s="3"/>
      <c r="Z156" s="3"/>
    </row>
    <row r="157" spans="1:26" x14ac:dyDescent="0.2">
      <c r="A157" s="3"/>
      <c r="B157" s="4"/>
      <c r="C157" s="3"/>
      <c r="D157" s="3"/>
      <c r="E157" s="3"/>
      <c r="F157" s="3"/>
      <c r="G157" s="3"/>
      <c r="H157" s="3"/>
      <c r="I157" s="3"/>
      <c r="J157" s="3"/>
      <c r="K157" s="3"/>
      <c r="L157" s="3"/>
      <c r="M157" s="3"/>
      <c r="N157" s="3"/>
      <c r="O157" s="3"/>
      <c r="P157" s="3"/>
      <c r="Q157" s="3"/>
      <c r="R157" s="3"/>
      <c r="S157" s="3"/>
      <c r="T157" s="3"/>
      <c r="U157" s="3"/>
      <c r="V157" s="3"/>
      <c r="W157" s="3"/>
      <c r="X157" s="3"/>
      <c r="Y157" s="3"/>
      <c r="Z157" s="3"/>
    </row>
    <row r="158" spans="1:26" x14ac:dyDescent="0.2">
      <c r="A158" s="3"/>
      <c r="B158" s="4"/>
      <c r="C158" s="3"/>
      <c r="D158" s="3"/>
      <c r="E158" s="3"/>
      <c r="F158" s="3"/>
      <c r="G158" s="3"/>
      <c r="H158" s="3"/>
      <c r="I158" s="3"/>
      <c r="J158" s="3"/>
      <c r="K158" s="3"/>
      <c r="L158" s="3"/>
      <c r="M158" s="3"/>
      <c r="N158" s="3"/>
      <c r="O158" s="3"/>
      <c r="P158" s="3"/>
      <c r="Q158" s="3"/>
      <c r="R158" s="3"/>
      <c r="S158" s="3"/>
      <c r="T158" s="3"/>
      <c r="U158" s="3"/>
      <c r="V158" s="3"/>
      <c r="W158" s="3"/>
      <c r="X158" s="3"/>
      <c r="Y158" s="3"/>
      <c r="Z158" s="3"/>
    </row>
    <row r="159" spans="1:26" x14ac:dyDescent="0.2">
      <c r="A159" s="3"/>
      <c r="B159" s="4"/>
      <c r="C159" s="3"/>
      <c r="D159" s="3"/>
      <c r="E159" s="3"/>
      <c r="F159" s="3"/>
      <c r="G159" s="3"/>
      <c r="H159" s="3"/>
      <c r="I159" s="3"/>
      <c r="J159" s="3"/>
      <c r="K159" s="3"/>
      <c r="L159" s="3"/>
      <c r="M159" s="3"/>
      <c r="N159" s="3"/>
      <c r="O159" s="3"/>
      <c r="P159" s="3"/>
      <c r="Q159" s="3"/>
      <c r="R159" s="3"/>
      <c r="S159" s="3"/>
      <c r="T159" s="3"/>
      <c r="U159" s="3"/>
      <c r="V159" s="3"/>
      <c r="W159" s="3"/>
      <c r="X159" s="3"/>
      <c r="Y159" s="3"/>
      <c r="Z159" s="3"/>
    </row>
    <row r="160" spans="1:26" x14ac:dyDescent="0.2">
      <c r="A160" s="3"/>
      <c r="B160" s="4"/>
      <c r="C160" s="3"/>
      <c r="D160" s="3"/>
      <c r="E160" s="3"/>
      <c r="F160" s="3"/>
      <c r="G160" s="3"/>
      <c r="H160" s="3"/>
      <c r="I160" s="3"/>
      <c r="J160" s="3"/>
      <c r="K160" s="3"/>
      <c r="L160" s="3"/>
      <c r="M160" s="3"/>
      <c r="N160" s="3"/>
      <c r="O160" s="3"/>
      <c r="P160" s="3"/>
      <c r="Q160" s="3"/>
      <c r="R160" s="3"/>
      <c r="S160" s="3"/>
      <c r="T160" s="3"/>
      <c r="U160" s="3"/>
      <c r="V160" s="3"/>
      <c r="W160" s="3"/>
      <c r="X160" s="3"/>
      <c r="Y160" s="3"/>
      <c r="Z160" s="3"/>
    </row>
    <row r="161" spans="1:26" x14ac:dyDescent="0.2">
      <c r="A161" s="3"/>
      <c r="B161" s="4"/>
      <c r="C161" s="3"/>
      <c r="D161" s="3"/>
      <c r="E161" s="3"/>
      <c r="F161" s="3"/>
      <c r="G161" s="3"/>
      <c r="H161" s="3"/>
      <c r="I161" s="3"/>
      <c r="J161" s="3"/>
      <c r="K161" s="3"/>
      <c r="L161" s="3"/>
      <c r="M161" s="3"/>
      <c r="N161" s="3"/>
      <c r="O161" s="3"/>
      <c r="P161" s="3"/>
      <c r="Q161" s="3"/>
      <c r="R161" s="3"/>
      <c r="S161" s="3"/>
      <c r="T161" s="3"/>
      <c r="U161" s="3"/>
      <c r="V161" s="3"/>
      <c r="W161" s="3"/>
      <c r="X161" s="3"/>
      <c r="Y161" s="3"/>
      <c r="Z161" s="3"/>
    </row>
    <row r="162" spans="1:26" x14ac:dyDescent="0.2">
      <c r="A162" s="3"/>
      <c r="B162" s="4"/>
      <c r="C162" s="3"/>
      <c r="D162" s="3"/>
      <c r="E162" s="3"/>
      <c r="F162" s="3"/>
      <c r="G162" s="3"/>
      <c r="H162" s="3"/>
      <c r="I162" s="3"/>
      <c r="J162" s="3"/>
      <c r="K162" s="3"/>
      <c r="L162" s="3"/>
      <c r="M162" s="3"/>
      <c r="N162" s="3"/>
      <c r="O162" s="3"/>
      <c r="P162" s="3"/>
      <c r="Q162" s="3"/>
      <c r="R162" s="3"/>
      <c r="S162" s="3"/>
      <c r="T162" s="3"/>
      <c r="U162" s="3"/>
      <c r="V162" s="3"/>
      <c r="W162" s="3"/>
      <c r="X162" s="3"/>
      <c r="Y162" s="3"/>
      <c r="Z162" s="3"/>
    </row>
    <row r="163" spans="1:26" x14ac:dyDescent="0.2">
      <c r="A163" s="3"/>
      <c r="B163" s="4"/>
      <c r="C163" s="3"/>
      <c r="D163" s="3"/>
      <c r="E163" s="3"/>
      <c r="F163" s="3"/>
      <c r="G163" s="3"/>
      <c r="H163" s="3"/>
      <c r="I163" s="3"/>
      <c r="J163" s="3"/>
      <c r="K163" s="3"/>
      <c r="L163" s="3"/>
      <c r="M163" s="3"/>
      <c r="N163" s="3"/>
      <c r="O163" s="3"/>
      <c r="P163" s="3"/>
      <c r="Q163" s="3"/>
      <c r="R163" s="3"/>
      <c r="S163" s="3"/>
      <c r="T163" s="3"/>
      <c r="U163" s="3"/>
      <c r="V163" s="3"/>
      <c r="W163" s="3"/>
      <c r="X163" s="3"/>
      <c r="Y163" s="3"/>
      <c r="Z163" s="3"/>
    </row>
    <row r="164" spans="1:26" x14ac:dyDescent="0.2">
      <c r="A164" s="3"/>
      <c r="B164" s="4"/>
      <c r="C164" s="3"/>
      <c r="D164" s="3"/>
      <c r="E164" s="3"/>
      <c r="F164" s="3"/>
      <c r="G164" s="3"/>
      <c r="H164" s="3"/>
      <c r="I164" s="3"/>
      <c r="J164" s="3"/>
      <c r="K164" s="3"/>
      <c r="L164" s="3"/>
      <c r="M164" s="3"/>
      <c r="N164" s="3"/>
      <c r="O164" s="3"/>
      <c r="P164" s="3"/>
      <c r="Q164" s="3"/>
      <c r="R164" s="3"/>
      <c r="S164" s="3"/>
      <c r="T164" s="3"/>
      <c r="U164" s="3"/>
      <c r="V164" s="3"/>
      <c r="W164" s="3"/>
      <c r="X164" s="3"/>
      <c r="Y164" s="3"/>
      <c r="Z164" s="3"/>
    </row>
    <row r="165" spans="1:26" x14ac:dyDescent="0.2">
      <c r="A165" s="3"/>
      <c r="B165" s="4"/>
      <c r="C165" s="3"/>
      <c r="D165" s="3"/>
      <c r="E165" s="3"/>
      <c r="F165" s="3"/>
      <c r="G165" s="3"/>
      <c r="H165" s="3"/>
      <c r="I165" s="3"/>
      <c r="J165" s="3"/>
      <c r="K165" s="3"/>
      <c r="L165" s="3"/>
      <c r="M165" s="3"/>
      <c r="N165" s="3"/>
      <c r="O165" s="3"/>
      <c r="P165" s="3"/>
      <c r="Q165" s="3"/>
      <c r="R165" s="3"/>
      <c r="S165" s="3"/>
      <c r="T165" s="3"/>
      <c r="U165" s="3"/>
      <c r="V165" s="3"/>
      <c r="W165" s="3"/>
      <c r="X165" s="3"/>
      <c r="Y165" s="3"/>
      <c r="Z165" s="3"/>
    </row>
    <row r="166" spans="1:26" x14ac:dyDescent="0.2">
      <c r="A166" s="3"/>
      <c r="B166" s="4"/>
      <c r="C166" s="3"/>
      <c r="D166" s="3"/>
      <c r="E166" s="3"/>
      <c r="F166" s="3"/>
      <c r="G166" s="3"/>
      <c r="H166" s="3"/>
      <c r="I166" s="3"/>
      <c r="J166" s="3"/>
      <c r="K166" s="3"/>
      <c r="L166" s="3"/>
      <c r="M166" s="3"/>
      <c r="N166" s="3"/>
      <c r="O166" s="3"/>
      <c r="P166" s="3"/>
      <c r="Q166" s="3"/>
      <c r="R166" s="3"/>
      <c r="S166" s="3"/>
      <c r="T166" s="3"/>
      <c r="U166" s="3"/>
      <c r="V166" s="3"/>
      <c r="W166" s="3"/>
      <c r="X166" s="3"/>
      <c r="Y166" s="3"/>
      <c r="Z166" s="3"/>
    </row>
    <row r="167" spans="1:26" x14ac:dyDescent="0.2">
      <c r="A167" s="3"/>
      <c r="B167" s="4"/>
      <c r="C167" s="3"/>
      <c r="D167" s="3"/>
      <c r="E167" s="3"/>
      <c r="F167" s="3"/>
      <c r="G167" s="3"/>
      <c r="H167" s="3"/>
      <c r="I167" s="3"/>
      <c r="J167" s="3"/>
      <c r="K167" s="3"/>
      <c r="L167" s="3"/>
      <c r="M167" s="3"/>
      <c r="N167" s="3"/>
      <c r="O167" s="3"/>
      <c r="P167" s="3"/>
      <c r="Q167" s="3"/>
      <c r="R167" s="3"/>
      <c r="S167" s="3"/>
      <c r="T167" s="3"/>
      <c r="U167" s="3"/>
      <c r="V167" s="3"/>
      <c r="W167" s="3"/>
      <c r="X167" s="3"/>
      <c r="Y167" s="3"/>
      <c r="Z167" s="3"/>
    </row>
    <row r="168" spans="1:26" x14ac:dyDescent="0.2">
      <c r="A168" s="3"/>
      <c r="B168" s="4"/>
      <c r="C168" s="3"/>
      <c r="D168" s="3"/>
      <c r="E168" s="3"/>
      <c r="F168" s="3"/>
      <c r="G168" s="3"/>
      <c r="H168" s="3"/>
      <c r="I168" s="3"/>
      <c r="J168" s="3"/>
      <c r="K168" s="3"/>
      <c r="L168" s="3"/>
      <c r="M168" s="3"/>
      <c r="N168" s="3"/>
      <c r="O168" s="3"/>
      <c r="P168" s="3"/>
      <c r="Q168" s="3"/>
      <c r="R168" s="3"/>
      <c r="S168" s="3"/>
      <c r="T168" s="3"/>
      <c r="U168" s="3"/>
      <c r="V168" s="3"/>
      <c r="W168" s="3"/>
      <c r="X168" s="3"/>
      <c r="Y168" s="3"/>
      <c r="Z168" s="3"/>
    </row>
    <row r="169" spans="1:26" x14ac:dyDescent="0.2">
      <c r="A169" s="3"/>
      <c r="B169" s="4"/>
      <c r="C169" s="3"/>
      <c r="D169" s="3"/>
      <c r="E169" s="3"/>
      <c r="F169" s="3"/>
      <c r="G169" s="3"/>
      <c r="H169" s="3"/>
      <c r="I169" s="3"/>
      <c r="J169" s="3"/>
      <c r="K169" s="3"/>
      <c r="L169" s="3"/>
      <c r="M169" s="3"/>
      <c r="N169" s="3"/>
      <c r="O169" s="3"/>
      <c r="P169" s="3"/>
      <c r="Q169" s="3"/>
      <c r="R169" s="3"/>
      <c r="S169" s="3"/>
      <c r="T169" s="3"/>
      <c r="U169" s="3"/>
      <c r="V169" s="3"/>
      <c r="W169" s="3"/>
      <c r="X169" s="3"/>
      <c r="Y169" s="3"/>
      <c r="Z169" s="3"/>
    </row>
    <row r="170" spans="1:26" x14ac:dyDescent="0.2">
      <c r="A170" s="3"/>
      <c r="B170" s="4"/>
      <c r="C170" s="3"/>
      <c r="D170" s="3"/>
      <c r="E170" s="3"/>
      <c r="F170" s="3"/>
      <c r="G170" s="3"/>
      <c r="H170" s="3"/>
      <c r="I170" s="3"/>
      <c r="J170" s="3"/>
      <c r="K170" s="3"/>
      <c r="L170" s="3"/>
      <c r="M170" s="3"/>
      <c r="N170" s="3"/>
      <c r="O170" s="3"/>
      <c r="P170" s="3"/>
      <c r="Q170" s="3"/>
      <c r="R170" s="3"/>
      <c r="S170" s="3"/>
      <c r="T170" s="3"/>
      <c r="U170" s="3"/>
      <c r="V170" s="3"/>
      <c r="W170" s="3"/>
      <c r="X170" s="3"/>
      <c r="Y170" s="3"/>
      <c r="Z170" s="3"/>
    </row>
    <row r="171" spans="1:26" x14ac:dyDescent="0.2">
      <c r="A171" s="3"/>
      <c r="B171" s="4"/>
      <c r="C171" s="3"/>
      <c r="D171" s="3"/>
      <c r="E171" s="3"/>
      <c r="F171" s="3"/>
      <c r="G171" s="3"/>
      <c r="H171" s="3"/>
      <c r="I171" s="3"/>
      <c r="J171" s="3"/>
      <c r="K171" s="3"/>
      <c r="L171" s="3"/>
      <c r="M171" s="3"/>
      <c r="N171" s="3"/>
      <c r="O171" s="3"/>
      <c r="P171" s="3"/>
      <c r="Q171" s="3"/>
      <c r="R171" s="3"/>
      <c r="S171" s="3"/>
      <c r="T171" s="3"/>
      <c r="U171" s="3"/>
      <c r="V171" s="3"/>
      <c r="W171" s="3"/>
      <c r="X171" s="3"/>
      <c r="Y171" s="3"/>
      <c r="Z171" s="3"/>
    </row>
    <row r="172" spans="1:26" x14ac:dyDescent="0.2">
      <c r="A172" s="3"/>
      <c r="B172" s="4"/>
      <c r="C172" s="3"/>
      <c r="D172" s="3"/>
      <c r="E172" s="3"/>
      <c r="F172" s="3"/>
      <c r="G172" s="3"/>
      <c r="H172" s="3"/>
      <c r="I172" s="3"/>
      <c r="J172" s="3"/>
      <c r="K172" s="3"/>
      <c r="L172" s="3"/>
      <c r="M172" s="3"/>
      <c r="N172" s="3"/>
      <c r="O172" s="3"/>
      <c r="P172" s="3"/>
      <c r="Q172" s="3"/>
      <c r="R172" s="3"/>
      <c r="S172" s="3"/>
      <c r="T172" s="3"/>
      <c r="U172" s="3"/>
      <c r="V172" s="3"/>
      <c r="W172" s="3"/>
      <c r="X172" s="3"/>
      <c r="Y172" s="3"/>
      <c r="Z172" s="3"/>
    </row>
    <row r="173" spans="1:26" x14ac:dyDescent="0.2">
      <c r="A173" s="3"/>
      <c r="B173" s="4"/>
      <c r="C173" s="3"/>
      <c r="D173" s="3"/>
      <c r="E173" s="3"/>
      <c r="F173" s="3"/>
      <c r="G173" s="3"/>
      <c r="H173" s="3"/>
      <c r="I173" s="3"/>
      <c r="J173" s="3"/>
      <c r="K173" s="3"/>
      <c r="L173" s="3"/>
      <c r="M173" s="3"/>
      <c r="N173" s="3"/>
      <c r="O173" s="3"/>
      <c r="P173" s="3"/>
      <c r="Q173" s="3"/>
      <c r="R173" s="3"/>
      <c r="S173" s="3"/>
      <c r="T173" s="3"/>
      <c r="U173" s="3"/>
      <c r="V173" s="3"/>
      <c r="W173" s="3"/>
      <c r="X173" s="3"/>
      <c r="Y173" s="3"/>
      <c r="Z173" s="3"/>
    </row>
    <row r="174" spans="1:26" x14ac:dyDescent="0.2">
      <c r="A174" s="3"/>
      <c r="B174" s="4"/>
      <c r="C174" s="3"/>
      <c r="D174" s="3"/>
      <c r="E174" s="3"/>
      <c r="F174" s="3"/>
      <c r="G174" s="3"/>
      <c r="H174" s="3"/>
      <c r="I174" s="3"/>
      <c r="J174" s="3"/>
      <c r="K174" s="3"/>
      <c r="L174" s="3"/>
      <c r="M174" s="3"/>
      <c r="N174" s="3"/>
      <c r="O174" s="3"/>
      <c r="P174" s="3"/>
      <c r="Q174" s="3"/>
      <c r="R174" s="3"/>
      <c r="S174" s="3"/>
      <c r="T174" s="3"/>
      <c r="U174" s="3"/>
      <c r="V174" s="3"/>
      <c r="W174" s="3"/>
      <c r="X174" s="3"/>
      <c r="Y174" s="3"/>
      <c r="Z174" s="3"/>
    </row>
    <row r="175" spans="1:26" x14ac:dyDescent="0.2">
      <c r="A175" s="3"/>
      <c r="B175" s="4"/>
      <c r="C175" s="3"/>
      <c r="D175" s="3"/>
      <c r="E175" s="3"/>
      <c r="F175" s="3"/>
      <c r="G175" s="3"/>
      <c r="H175" s="3"/>
      <c r="I175" s="3"/>
      <c r="J175" s="3"/>
      <c r="K175" s="3"/>
      <c r="L175" s="3"/>
      <c r="M175" s="3"/>
      <c r="N175" s="3"/>
      <c r="O175" s="3"/>
      <c r="P175" s="3"/>
      <c r="Q175" s="3"/>
      <c r="R175" s="3"/>
      <c r="S175" s="3"/>
      <c r="T175" s="3"/>
      <c r="U175" s="3"/>
      <c r="V175" s="3"/>
      <c r="W175" s="3"/>
      <c r="X175" s="3"/>
      <c r="Y175" s="3"/>
      <c r="Z175" s="3"/>
    </row>
    <row r="176" spans="1:26" x14ac:dyDescent="0.2">
      <c r="A176" s="3"/>
      <c r="B176" s="4"/>
      <c r="C176" s="3"/>
      <c r="D176" s="3"/>
      <c r="E176" s="3"/>
      <c r="F176" s="3"/>
      <c r="G176" s="3"/>
      <c r="H176" s="3"/>
      <c r="I176" s="3"/>
      <c r="J176" s="3"/>
      <c r="K176" s="3"/>
      <c r="L176" s="3"/>
      <c r="M176" s="3"/>
      <c r="N176" s="3"/>
      <c r="O176" s="3"/>
      <c r="P176" s="3"/>
      <c r="Q176" s="3"/>
      <c r="R176" s="3"/>
      <c r="S176" s="3"/>
      <c r="T176" s="3"/>
      <c r="U176" s="3"/>
      <c r="V176" s="3"/>
      <c r="W176" s="3"/>
      <c r="X176" s="3"/>
      <c r="Y176" s="3"/>
      <c r="Z176" s="3"/>
    </row>
    <row r="177" spans="1:26" x14ac:dyDescent="0.2">
      <c r="A177" s="3"/>
      <c r="B177" s="4"/>
      <c r="C177" s="3"/>
      <c r="D177" s="3"/>
      <c r="E177" s="3"/>
      <c r="F177" s="3"/>
      <c r="G177" s="3"/>
      <c r="H177" s="3"/>
      <c r="I177" s="3"/>
      <c r="J177" s="3"/>
      <c r="K177" s="3"/>
      <c r="L177" s="3"/>
      <c r="M177" s="3"/>
      <c r="N177" s="3"/>
      <c r="O177" s="3"/>
      <c r="P177" s="3"/>
      <c r="Q177" s="3"/>
      <c r="R177" s="3"/>
      <c r="S177" s="3"/>
      <c r="T177" s="3"/>
      <c r="U177" s="3"/>
      <c r="V177" s="3"/>
      <c r="W177" s="3"/>
      <c r="X177" s="3"/>
      <c r="Y177" s="3"/>
      <c r="Z177" s="3"/>
    </row>
    <row r="178" spans="1:26" x14ac:dyDescent="0.2">
      <c r="A178" s="3"/>
      <c r="B178" s="4"/>
      <c r="C178" s="3"/>
      <c r="D178" s="3"/>
      <c r="E178" s="3"/>
      <c r="F178" s="3"/>
      <c r="G178" s="3"/>
      <c r="H178" s="3"/>
      <c r="I178" s="3"/>
      <c r="J178" s="3"/>
      <c r="K178" s="3"/>
      <c r="L178" s="3"/>
      <c r="M178" s="3"/>
      <c r="N178" s="3"/>
      <c r="O178" s="3"/>
      <c r="P178" s="3"/>
      <c r="Q178" s="3"/>
      <c r="R178" s="3"/>
      <c r="S178" s="3"/>
      <c r="T178" s="3"/>
      <c r="U178" s="3"/>
      <c r="V178" s="3"/>
      <c r="W178" s="3"/>
      <c r="X178" s="3"/>
      <c r="Y178" s="3"/>
      <c r="Z178" s="3"/>
    </row>
    <row r="179" spans="1:26" x14ac:dyDescent="0.2">
      <c r="A179" s="3"/>
      <c r="B179" s="4"/>
      <c r="C179" s="3"/>
      <c r="D179" s="3"/>
      <c r="E179" s="3"/>
      <c r="F179" s="3"/>
      <c r="G179" s="3"/>
      <c r="H179" s="3"/>
      <c r="I179" s="3"/>
      <c r="J179" s="3"/>
      <c r="K179" s="3"/>
      <c r="L179" s="3"/>
      <c r="M179" s="3"/>
      <c r="N179" s="3"/>
      <c r="O179" s="3"/>
      <c r="P179" s="3"/>
      <c r="Q179" s="3"/>
      <c r="R179" s="3"/>
      <c r="S179" s="3"/>
      <c r="T179" s="3"/>
      <c r="U179" s="3"/>
      <c r="V179" s="3"/>
      <c r="W179" s="3"/>
      <c r="X179" s="3"/>
      <c r="Y179" s="3"/>
      <c r="Z179" s="3"/>
    </row>
    <row r="180" spans="1:26" x14ac:dyDescent="0.2">
      <c r="A180" s="3"/>
      <c r="B180" s="4"/>
      <c r="C180" s="3"/>
      <c r="D180" s="3"/>
      <c r="E180" s="3"/>
      <c r="F180" s="3"/>
      <c r="G180" s="3"/>
      <c r="H180" s="3"/>
      <c r="I180" s="3"/>
      <c r="J180" s="3"/>
      <c r="K180" s="3"/>
      <c r="L180" s="3"/>
      <c r="M180" s="3"/>
      <c r="N180" s="3"/>
      <c r="O180" s="3"/>
      <c r="P180" s="3"/>
      <c r="Q180" s="3"/>
      <c r="R180" s="3"/>
      <c r="S180" s="3"/>
      <c r="T180" s="3"/>
      <c r="U180" s="3"/>
      <c r="V180" s="3"/>
      <c r="W180" s="3"/>
      <c r="X180" s="3"/>
      <c r="Y180" s="3"/>
      <c r="Z180" s="3"/>
    </row>
    <row r="181" spans="1:26" x14ac:dyDescent="0.2">
      <c r="A181" s="3"/>
      <c r="B181" s="4"/>
      <c r="C181" s="3"/>
      <c r="D181" s="3"/>
      <c r="E181" s="3"/>
      <c r="F181" s="3"/>
      <c r="G181" s="3"/>
      <c r="H181" s="3"/>
      <c r="I181" s="3"/>
      <c r="J181" s="3"/>
      <c r="K181" s="3"/>
      <c r="L181" s="3"/>
      <c r="M181" s="3"/>
      <c r="N181" s="3"/>
      <c r="O181" s="3"/>
      <c r="P181" s="3"/>
      <c r="Q181" s="3"/>
      <c r="R181" s="3"/>
      <c r="S181" s="3"/>
      <c r="T181" s="3"/>
      <c r="U181" s="3"/>
      <c r="V181" s="3"/>
      <c r="W181" s="3"/>
      <c r="X181" s="3"/>
      <c r="Y181" s="3"/>
      <c r="Z181" s="3"/>
    </row>
    <row r="182" spans="1:26" x14ac:dyDescent="0.2">
      <c r="A182" s="3"/>
      <c r="B182" s="4"/>
      <c r="C182" s="3"/>
      <c r="D182" s="3"/>
      <c r="E182" s="3"/>
      <c r="F182" s="3"/>
      <c r="G182" s="3"/>
      <c r="H182" s="3"/>
      <c r="I182" s="3"/>
      <c r="J182" s="3"/>
      <c r="K182" s="3"/>
      <c r="L182" s="3"/>
      <c r="M182" s="3"/>
      <c r="N182" s="3"/>
      <c r="O182" s="3"/>
      <c r="P182" s="3"/>
      <c r="Q182" s="3"/>
      <c r="R182" s="3"/>
      <c r="S182" s="3"/>
      <c r="T182" s="3"/>
      <c r="U182" s="3"/>
      <c r="V182" s="3"/>
      <c r="W182" s="3"/>
      <c r="X182" s="3"/>
      <c r="Y182" s="3"/>
      <c r="Z182" s="3"/>
    </row>
    <row r="183" spans="1:26" x14ac:dyDescent="0.2">
      <c r="A183" s="3"/>
      <c r="B183" s="4"/>
      <c r="C183" s="3"/>
      <c r="D183" s="3"/>
      <c r="E183" s="3"/>
      <c r="F183" s="3"/>
      <c r="G183" s="3"/>
      <c r="H183" s="3"/>
      <c r="I183" s="3"/>
      <c r="J183" s="3"/>
      <c r="K183" s="3"/>
      <c r="L183" s="3"/>
      <c r="M183" s="3"/>
      <c r="N183" s="3"/>
      <c r="O183" s="3"/>
      <c r="P183" s="3"/>
      <c r="Q183" s="3"/>
      <c r="R183" s="3"/>
      <c r="S183" s="3"/>
      <c r="T183" s="3"/>
      <c r="U183" s="3"/>
      <c r="V183" s="3"/>
      <c r="W183" s="3"/>
      <c r="X183" s="3"/>
      <c r="Y183" s="3"/>
      <c r="Z183" s="3"/>
    </row>
    <row r="184" spans="1:26" x14ac:dyDescent="0.2">
      <c r="A184" s="3"/>
      <c r="B184" s="4"/>
      <c r="C184" s="3"/>
      <c r="D184" s="3"/>
      <c r="E184" s="3"/>
      <c r="F184" s="3"/>
      <c r="G184" s="3"/>
      <c r="H184" s="3"/>
      <c r="I184" s="3"/>
      <c r="J184" s="3"/>
      <c r="K184" s="3"/>
      <c r="L184" s="3"/>
      <c r="M184" s="3"/>
      <c r="N184" s="3"/>
      <c r="O184" s="3"/>
      <c r="P184" s="3"/>
      <c r="Q184" s="3"/>
      <c r="R184" s="3"/>
      <c r="S184" s="3"/>
      <c r="T184" s="3"/>
      <c r="U184" s="3"/>
      <c r="V184" s="3"/>
      <c r="W184" s="3"/>
      <c r="X184" s="3"/>
      <c r="Y184" s="3"/>
      <c r="Z184" s="3"/>
    </row>
    <row r="185" spans="1:26" x14ac:dyDescent="0.2">
      <c r="A185" s="3"/>
      <c r="B185" s="4"/>
      <c r="C185" s="3"/>
      <c r="D185" s="3"/>
      <c r="E185" s="3"/>
      <c r="F185" s="3"/>
      <c r="G185" s="3"/>
      <c r="H185" s="3"/>
      <c r="I185" s="3"/>
      <c r="J185" s="3"/>
      <c r="K185" s="3"/>
      <c r="L185" s="3"/>
      <c r="M185" s="3"/>
      <c r="N185" s="3"/>
      <c r="O185" s="3"/>
      <c r="P185" s="3"/>
      <c r="Q185" s="3"/>
      <c r="R185" s="3"/>
      <c r="S185" s="3"/>
      <c r="T185" s="3"/>
      <c r="U185" s="3"/>
      <c r="V185" s="3"/>
      <c r="W185" s="3"/>
      <c r="X185" s="3"/>
      <c r="Y185" s="3"/>
      <c r="Z185" s="3"/>
    </row>
    <row r="186" spans="1:26" x14ac:dyDescent="0.2">
      <c r="A186" s="3"/>
      <c r="B186" s="4"/>
      <c r="C186" s="3"/>
      <c r="D186" s="3"/>
      <c r="E186" s="3"/>
      <c r="F186" s="3"/>
      <c r="G186" s="3"/>
      <c r="H186" s="3"/>
      <c r="I186" s="3"/>
      <c r="J186" s="3"/>
      <c r="K186" s="3"/>
      <c r="L186" s="3"/>
      <c r="M186" s="3"/>
      <c r="N186" s="3"/>
      <c r="O186" s="3"/>
      <c r="P186" s="3"/>
      <c r="Q186" s="3"/>
      <c r="R186" s="3"/>
      <c r="S186" s="3"/>
      <c r="T186" s="3"/>
      <c r="U186" s="3"/>
      <c r="V186" s="3"/>
      <c r="W186" s="3"/>
      <c r="X186" s="3"/>
      <c r="Y186" s="3"/>
      <c r="Z186" s="3"/>
    </row>
    <row r="187" spans="1:26" x14ac:dyDescent="0.2">
      <c r="A187" s="3"/>
      <c r="B187" s="4"/>
      <c r="C187" s="3"/>
      <c r="D187" s="3"/>
      <c r="E187" s="3"/>
      <c r="F187" s="3"/>
      <c r="G187" s="3"/>
      <c r="H187" s="3"/>
      <c r="I187" s="3"/>
      <c r="J187" s="3"/>
      <c r="K187" s="3"/>
      <c r="L187" s="3"/>
      <c r="M187" s="3"/>
      <c r="N187" s="3"/>
      <c r="O187" s="3"/>
      <c r="P187" s="3"/>
      <c r="Q187" s="3"/>
      <c r="R187" s="3"/>
      <c r="S187" s="3"/>
      <c r="T187" s="3"/>
      <c r="U187" s="3"/>
      <c r="V187" s="3"/>
      <c r="W187" s="3"/>
      <c r="X187" s="3"/>
      <c r="Y187" s="3"/>
      <c r="Z187" s="3"/>
    </row>
    <row r="188" spans="1:26" x14ac:dyDescent="0.2">
      <c r="A188" s="3"/>
      <c r="B188" s="4"/>
      <c r="C188" s="3"/>
      <c r="D188" s="3"/>
      <c r="E188" s="3"/>
      <c r="F188" s="3"/>
      <c r="G188" s="3"/>
      <c r="H188" s="3"/>
      <c r="I188" s="3"/>
      <c r="J188" s="3"/>
      <c r="K188" s="3"/>
      <c r="L188" s="3"/>
      <c r="M188" s="3"/>
      <c r="N188" s="3"/>
      <c r="O188" s="3"/>
      <c r="P188" s="3"/>
      <c r="Q188" s="3"/>
      <c r="R188" s="3"/>
      <c r="S188" s="3"/>
      <c r="T188" s="3"/>
      <c r="U188" s="3"/>
      <c r="V188" s="3"/>
      <c r="W188" s="3"/>
      <c r="X188" s="3"/>
      <c r="Y188" s="3"/>
      <c r="Z188" s="3"/>
    </row>
    <row r="189" spans="1:26" x14ac:dyDescent="0.2">
      <c r="A189" s="3"/>
      <c r="B189" s="4"/>
      <c r="C189" s="3"/>
      <c r="D189" s="3"/>
      <c r="E189" s="3"/>
      <c r="F189" s="3"/>
      <c r="G189" s="3"/>
      <c r="H189" s="3"/>
      <c r="I189" s="3"/>
      <c r="J189" s="3"/>
      <c r="K189" s="3"/>
      <c r="L189" s="3"/>
      <c r="M189" s="3"/>
      <c r="N189" s="3"/>
      <c r="O189" s="3"/>
      <c r="P189" s="3"/>
      <c r="Q189" s="3"/>
      <c r="R189" s="3"/>
      <c r="S189" s="3"/>
      <c r="T189" s="3"/>
      <c r="U189" s="3"/>
      <c r="V189" s="3"/>
      <c r="W189" s="3"/>
      <c r="X189" s="3"/>
      <c r="Y189" s="3"/>
      <c r="Z189" s="3"/>
    </row>
    <row r="190" spans="1:26" x14ac:dyDescent="0.2">
      <c r="A190" s="3"/>
      <c r="B190" s="4"/>
      <c r="C190" s="3"/>
      <c r="D190" s="3"/>
      <c r="E190" s="3"/>
      <c r="F190" s="3"/>
      <c r="G190" s="3"/>
      <c r="H190" s="3"/>
      <c r="I190" s="3"/>
      <c r="J190" s="3"/>
      <c r="K190" s="3"/>
      <c r="L190" s="3"/>
      <c r="M190" s="3"/>
      <c r="N190" s="3"/>
      <c r="O190" s="3"/>
      <c r="P190" s="3"/>
      <c r="Q190" s="3"/>
      <c r="R190" s="3"/>
      <c r="S190" s="3"/>
      <c r="T190" s="3"/>
      <c r="U190" s="3"/>
      <c r="V190" s="3"/>
      <c r="W190" s="3"/>
      <c r="X190" s="3"/>
      <c r="Y190" s="3"/>
      <c r="Z190" s="3"/>
    </row>
    <row r="191" spans="1:26" x14ac:dyDescent="0.2">
      <c r="A191" s="3"/>
      <c r="B191" s="4"/>
      <c r="C191" s="3"/>
      <c r="D191" s="3"/>
      <c r="E191" s="3"/>
      <c r="F191" s="3"/>
      <c r="G191" s="3"/>
      <c r="H191" s="3"/>
      <c r="I191" s="3"/>
      <c r="J191" s="3"/>
      <c r="K191" s="3"/>
      <c r="L191" s="3"/>
      <c r="M191" s="3"/>
      <c r="N191" s="3"/>
      <c r="O191" s="3"/>
      <c r="P191" s="3"/>
      <c r="Q191" s="3"/>
      <c r="R191" s="3"/>
      <c r="S191" s="3"/>
      <c r="T191" s="3"/>
      <c r="U191" s="3"/>
      <c r="V191" s="3"/>
      <c r="W191" s="3"/>
      <c r="X191" s="3"/>
      <c r="Y191" s="3"/>
      <c r="Z191" s="3"/>
    </row>
    <row r="192" spans="1:26" x14ac:dyDescent="0.2">
      <c r="A192" s="3"/>
      <c r="B192" s="4"/>
      <c r="C192" s="3"/>
      <c r="D192" s="3"/>
      <c r="E192" s="3"/>
      <c r="F192" s="3"/>
      <c r="G192" s="3"/>
      <c r="H192" s="3"/>
      <c r="I192" s="3"/>
      <c r="J192" s="3"/>
      <c r="K192" s="3"/>
      <c r="L192" s="3"/>
      <c r="M192" s="3"/>
      <c r="N192" s="3"/>
      <c r="O192" s="3"/>
      <c r="P192" s="3"/>
      <c r="Q192" s="3"/>
      <c r="R192" s="3"/>
      <c r="S192" s="3"/>
      <c r="T192" s="3"/>
      <c r="U192" s="3"/>
      <c r="V192" s="3"/>
      <c r="W192" s="3"/>
      <c r="X192" s="3"/>
      <c r="Y192" s="3"/>
      <c r="Z192" s="3"/>
    </row>
    <row r="193" spans="1:26" x14ac:dyDescent="0.2">
      <c r="A193" s="3"/>
      <c r="B193" s="4"/>
      <c r="C193" s="3"/>
      <c r="D193" s="3"/>
      <c r="E193" s="3"/>
      <c r="F193" s="3"/>
      <c r="G193" s="3"/>
      <c r="H193" s="3"/>
      <c r="I193" s="3"/>
      <c r="J193" s="3"/>
      <c r="K193" s="3"/>
      <c r="L193" s="3"/>
      <c r="M193" s="3"/>
      <c r="N193" s="3"/>
      <c r="O193" s="3"/>
      <c r="P193" s="3"/>
      <c r="Q193" s="3"/>
      <c r="R193" s="3"/>
      <c r="S193" s="3"/>
      <c r="T193" s="3"/>
      <c r="U193" s="3"/>
      <c r="V193" s="3"/>
      <c r="W193" s="3"/>
      <c r="X193" s="3"/>
      <c r="Y193" s="3"/>
      <c r="Z193" s="3"/>
    </row>
    <row r="194" spans="1:26" x14ac:dyDescent="0.2">
      <c r="A194" s="3"/>
      <c r="B194" s="4"/>
      <c r="C194" s="3"/>
      <c r="D194" s="3"/>
      <c r="E194" s="3"/>
      <c r="F194" s="3"/>
      <c r="G194" s="3"/>
      <c r="H194" s="3"/>
      <c r="I194" s="3"/>
      <c r="J194" s="3"/>
      <c r="K194" s="3"/>
      <c r="L194" s="3"/>
      <c r="M194" s="3"/>
      <c r="N194" s="3"/>
      <c r="O194" s="3"/>
      <c r="P194" s="3"/>
      <c r="Q194" s="3"/>
      <c r="R194" s="3"/>
      <c r="S194" s="3"/>
      <c r="T194" s="3"/>
      <c r="U194" s="3"/>
      <c r="V194" s="3"/>
      <c r="W194" s="3"/>
      <c r="X194" s="3"/>
      <c r="Y194" s="3"/>
      <c r="Z194" s="3"/>
    </row>
    <row r="195" spans="1:26" x14ac:dyDescent="0.2">
      <c r="A195" s="3"/>
      <c r="B195" s="4"/>
      <c r="C195" s="3"/>
      <c r="D195" s="3"/>
      <c r="E195" s="3"/>
      <c r="F195" s="3"/>
      <c r="G195" s="3"/>
      <c r="H195" s="3"/>
      <c r="I195" s="3"/>
      <c r="J195" s="3"/>
      <c r="K195" s="3"/>
      <c r="L195" s="3"/>
      <c r="M195" s="3"/>
      <c r="N195" s="3"/>
      <c r="O195" s="3"/>
      <c r="P195" s="3"/>
      <c r="Q195" s="3"/>
      <c r="R195" s="3"/>
      <c r="S195" s="3"/>
      <c r="T195" s="3"/>
      <c r="U195" s="3"/>
      <c r="V195" s="3"/>
      <c r="W195" s="3"/>
      <c r="X195" s="3"/>
      <c r="Y195" s="3"/>
      <c r="Z195" s="3"/>
    </row>
    <row r="196" spans="1:26" x14ac:dyDescent="0.2">
      <c r="A196" s="3"/>
      <c r="B196" s="4"/>
      <c r="C196" s="3"/>
      <c r="D196" s="3"/>
      <c r="E196" s="3"/>
      <c r="F196" s="3"/>
      <c r="G196" s="3"/>
      <c r="H196" s="3"/>
      <c r="I196" s="3"/>
      <c r="J196" s="3"/>
      <c r="K196" s="3"/>
      <c r="L196" s="3"/>
      <c r="M196" s="3"/>
      <c r="N196" s="3"/>
      <c r="O196" s="3"/>
      <c r="P196" s="3"/>
      <c r="Q196" s="3"/>
      <c r="R196" s="3"/>
      <c r="S196" s="3"/>
      <c r="T196" s="3"/>
      <c r="U196" s="3"/>
      <c r="V196" s="3"/>
      <c r="W196" s="3"/>
      <c r="X196" s="3"/>
      <c r="Y196" s="3"/>
      <c r="Z196" s="3"/>
    </row>
    <row r="197" spans="1:26" x14ac:dyDescent="0.2">
      <c r="A197" s="3"/>
      <c r="B197" s="4"/>
      <c r="C197" s="3"/>
      <c r="D197" s="3"/>
      <c r="E197" s="3"/>
      <c r="F197" s="3"/>
      <c r="G197" s="3"/>
      <c r="H197" s="3"/>
      <c r="I197" s="3"/>
      <c r="J197" s="3"/>
      <c r="K197" s="3"/>
      <c r="L197" s="3"/>
      <c r="M197" s="3"/>
      <c r="N197" s="3"/>
      <c r="O197" s="3"/>
      <c r="P197" s="3"/>
      <c r="Q197" s="3"/>
      <c r="R197" s="3"/>
      <c r="S197" s="3"/>
      <c r="T197" s="3"/>
      <c r="U197" s="3"/>
      <c r="V197" s="3"/>
      <c r="W197" s="3"/>
      <c r="X197" s="3"/>
      <c r="Y197" s="3"/>
      <c r="Z197" s="3"/>
    </row>
    <row r="198" spans="1:26" x14ac:dyDescent="0.2">
      <c r="A198" s="3"/>
      <c r="B198" s="4"/>
      <c r="C198" s="3"/>
      <c r="D198" s="3"/>
      <c r="E198" s="3"/>
      <c r="F198" s="3"/>
      <c r="G198" s="3"/>
      <c r="H198" s="3"/>
      <c r="I198" s="3"/>
      <c r="J198" s="3"/>
      <c r="K198" s="3"/>
      <c r="L198" s="3"/>
      <c r="M198" s="3"/>
      <c r="N198" s="3"/>
      <c r="O198" s="3"/>
      <c r="P198" s="3"/>
      <c r="Q198" s="3"/>
      <c r="R198" s="3"/>
      <c r="S198" s="3"/>
      <c r="T198" s="3"/>
      <c r="U198" s="3"/>
      <c r="V198" s="3"/>
      <c r="W198" s="3"/>
      <c r="X198" s="3"/>
      <c r="Y198" s="3"/>
      <c r="Z198" s="3"/>
    </row>
    <row r="199" spans="1:26" x14ac:dyDescent="0.2">
      <c r="A199" s="3"/>
      <c r="B199" s="4"/>
      <c r="C199" s="3"/>
      <c r="D199" s="3"/>
      <c r="E199" s="3"/>
      <c r="F199" s="3"/>
      <c r="G199" s="3"/>
      <c r="H199" s="3"/>
      <c r="I199" s="3"/>
      <c r="J199" s="3"/>
      <c r="K199" s="3"/>
      <c r="L199" s="3"/>
      <c r="M199" s="3"/>
      <c r="N199" s="3"/>
      <c r="O199" s="3"/>
      <c r="P199" s="3"/>
      <c r="Q199" s="3"/>
      <c r="R199" s="3"/>
      <c r="S199" s="3"/>
      <c r="T199" s="3"/>
      <c r="U199" s="3"/>
      <c r="V199" s="3"/>
      <c r="W199" s="3"/>
      <c r="X199" s="3"/>
      <c r="Y199" s="3"/>
      <c r="Z199" s="3"/>
    </row>
    <row r="200" spans="1:26" x14ac:dyDescent="0.2">
      <c r="A200" s="3"/>
      <c r="B200" s="4"/>
      <c r="C200" s="3"/>
      <c r="D200" s="3"/>
      <c r="E200" s="3"/>
      <c r="F200" s="3"/>
      <c r="G200" s="3"/>
      <c r="H200" s="3"/>
      <c r="I200" s="3"/>
      <c r="J200" s="3"/>
      <c r="K200" s="3"/>
      <c r="L200" s="3"/>
      <c r="M200" s="3"/>
      <c r="N200" s="3"/>
      <c r="O200" s="3"/>
      <c r="P200" s="3"/>
      <c r="Q200" s="3"/>
      <c r="R200" s="3"/>
      <c r="S200" s="3"/>
      <c r="T200" s="3"/>
      <c r="U200" s="3"/>
      <c r="V200" s="3"/>
      <c r="W200" s="3"/>
      <c r="X200" s="3"/>
      <c r="Y200" s="3"/>
      <c r="Z200" s="3"/>
    </row>
    <row r="201" spans="1:26" x14ac:dyDescent="0.2">
      <c r="A201" s="3"/>
      <c r="B201" s="4"/>
      <c r="C201" s="3"/>
      <c r="D201" s="3"/>
      <c r="E201" s="3"/>
      <c r="F201" s="3"/>
      <c r="G201" s="3"/>
      <c r="H201" s="3"/>
      <c r="I201" s="3"/>
      <c r="J201" s="3"/>
      <c r="K201" s="3"/>
      <c r="L201" s="3"/>
      <c r="M201" s="3"/>
      <c r="N201" s="3"/>
      <c r="O201" s="3"/>
      <c r="P201" s="3"/>
      <c r="Q201" s="3"/>
      <c r="R201" s="3"/>
      <c r="S201" s="3"/>
      <c r="T201" s="3"/>
      <c r="U201" s="3"/>
      <c r="V201" s="3"/>
      <c r="W201" s="3"/>
      <c r="X201" s="3"/>
      <c r="Y201" s="3"/>
      <c r="Z201" s="3"/>
    </row>
    <row r="202" spans="1:26" x14ac:dyDescent="0.2">
      <c r="A202" s="3"/>
      <c r="B202" s="4"/>
      <c r="C202" s="3"/>
      <c r="D202" s="3"/>
      <c r="E202" s="3"/>
      <c r="F202" s="3"/>
      <c r="G202" s="3"/>
      <c r="H202" s="3"/>
      <c r="I202" s="3"/>
      <c r="J202" s="3"/>
      <c r="K202" s="3"/>
      <c r="L202" s="3"/>
      <c r="M202" s="3"/>
      <c r="N202" s="3"/>
      <c r="O202" s="3"/>
      <c r="P202" s="3"/>
      <c r="Q202" s="3"/>
      <c r="R202" s="3"/>
      <c r="S202" s="3"/>
      <c r="T202" s="3"/>
      <c r="U202" s="3"/>
      <c r="V202" s="3"/>
      <c r="W202" s="3"/>
      <c r="X202" s="3"/>
      <c r="Y202" s="3"/>
      <c r="Z202" s="3"/>
    </row>
    <row r="203" spans="1:26" x14ac:dyDescent="0.2">
      <c r="A203" s="3"/>
      <c r="B203" s="4"/>
      <c r="C203" s="3"/>
      <c r="D203" s="3"/>
      <c r="E203" s="3"/>
      <c r="F203" s="3"/>
      <c r="G203" s="3"/>
      <c r="H203" s="3"/>
      <c r="I203" s="3"/>
      <c r="J203" s="3"/>
      <c r="K203" s="3"/>
      <c r="L203" s="3"/>
      <c r="M203" s="3"/>
      <c r="N203" s="3"/>
      <c r="O203" s="3"/>
      <c r="P203" s="3"/>
      <c r="Q203" s="3"/>
      <c r="R203" s="3"/>
      <c r="S203" s="3"/>
      <c r="T203" s="3"/>
      <c r="U203" s="3"/>
      <c r="V203" s="3"/>
      <c r="W203" s="3"/>
      <c r="X203" s="3"/>
      <c r="Y203" s="3"/>
      <c r="Z203" s="3"/>
    </row>
    <row r="204" spans="1:26" x14ac:dyDescent="0.2">
      <c r="A204" s="3"/>
      <c r="B204" s="4"/>
      <c r="C204" s="3"/>
      <c r="D204" s="3"/>
      <c r="E204" s="3"/>
      <c r="F204" s="3"/>
      <c r="G204" s="3"/>
      <c r="H204" s="3"/>
      <c r="I204" s="3"/>
      <c r="J204" s="3"/>
      <c r="K204" s="3"/>
      <c r="L204" s="3"/>
      <c r="M204" s="3"/>
      <c r="N204" s="3"/>
      <c r="O204" s="3"/>
      <c r="P204" s="3"/>
      <c r="Q204" s="3"/>
      <c r="R204" s="3"/>
      <c r="S204" s="3"/>
      <c r="T204" s="3"/>
      <c r="U204" s="3"/>
      <c r="V204" s="3"/>
      <c r="W204" s="3"/>
      <c r="X204" s="3"/>
      <c r="Y204" s="3"/>
      <c r="Z204" s="3"/>
    </row>
    <row r="205" spans="1:26" x14ac:dyDescent="0.2">
      <c r="A205" s="3"/>
      <c r="B205" s="4"/>
      <c r="C205" s="3"/>
      <c r="D205" s="3"/>
      <c r="E205" s="3"/>
      <c r="F205" s="3"/>
      <c r="G205" s="3"/>
      <c r="H205" s="3"/>
      <c r="I205" s="3"/>
      <c r="J205" s="3"/>
      <c r="K205" s="3"/>
      <c r="L205" s="3"/>
      <c r="M205" s="3"/>
      <c r="N205" s="3"/>
      <c r="O205" s="3"/>
      <c r="P205" s="3"/>
      <c r="Q205" s="3"/>
      <c r="R205" s="3"/>
      <c r="S205" s="3"/>
      <c r="T205" s="3"/>
      <c r="U205" s="3"/>
      <c r="V205" s="3"/>
      <c r="W205" s="3"/>
      <c r="X205" s="3"/>
      <c r="Y205" s="3"/>
      <c r="Z205" s="3"/>
    </row>
    <row r="206" spans="1:26" x14ac:dyDescent="0.2">
      <c r="A206" s="3"/>
      <c r="B206" s="4"/>
      <c r="C206" s="3"/>
      <c r="D206" s="3"/>
      <c r="E206" s="3"/>
      <c r="F206" s="3"/>
      <c r="G206" s="3"/>
      <c r="H206" s="3"/>
      <c r="I206" s="3"/>
      <c r="J206" s="3"/>
      <c r="K206" s="3"/>
      <c r="L206" s="3"/>
      <c r="M206" s="3"/>
      <c r="N206" s="3"/>
      <c r="O206" s="3"/>
      <c r="P206" s="3"/>
      <c r="Q206" s="3"/>
      <c r="R206" s="3"/>
      <c r="S206" s="3"/>
      <c r="T206" s="3"/>
      <c r="U206" s="3"/>
      <c r="V206" s="3"/>
      <c r="W206" s="3"/>
      <c r="X206" s="3"/>
      <c r="Y206" s="3"/>
      <c r="Z206" s="3"/>
    </row>
    <row r="207" spans="1:26" x14ac:dyDescent="0.2">
      <c r="A207" s="3"/>
      <c r="B207" s="4"/>
      <c r="C207" s="3"/>
      <c r="D207" s="3"/>
      <c r="E207" s="3"/>
      <c r="F207" s="3"/>
      <c r="G207" s="3"/>
      <c r="H207" s="3"/>
      <c r="I207" s="3"/>
      <c r="J207" s="3"/>
      <c r="K207" s="3"/>
      <c r="L207" s="3"/>
      <c r="M207" s="3"/>
      <c r="N207" s="3"/>
      <c r="O207" s="3"/>
      <c r="P207" s="3"/>
      <c r="Q207" s="3"/>
      <c r="R207" s="3"/>
      <c r="S207" s="3"/>
      <c r="T207" s="3"/>
      <c r="U207" s="3"/>
      <c r="V207" s="3"/>
      <c r="W207" s="3"/>
      <c r="X207" s="3"/>
      <c r="Y207" s="3"/>
      <c r="Z207" s="3"/>
    </row>
    <row r="208" spans="1:26" x14ac:dyDescent="0.2">
      <c r="A208" s="3"/>
      <c r="B208" s="4"/>
      <c r="C208" s="3"/>
      <c r="D208" s="3"/>
      <c r="E208" s="3"/>
      <c r="F208" s="3"/>
      <c r="G208" s="3"/>
      <c r="H208" s="3"/>
      <c r="I208" s="3"/>
      <c r="J208" s="3"/>
      <c r="K208" s="3"/>
      <c r="L208" s="3"/>
      <c r="M208" s="3"/>
      <c r="N208" s="3"/>
      <c r="O208" s="3"/>
      <c r="P208" s="3"/>
      <c r="Q208" s="3"/>
      <c r="R208" s="3"/>
      <c r="S208" s="3"/>
      <c r="T208" s="3"/>
      <c r="U208" s="3"/>
      <c r="V208" s="3"/>
      <c r="W208" s="3"/>
      <c r="X208" s="3"/>
      <c r="Y208" s="3"/>
      <c r="Z208" s="3"/>
    </row>
    <row r="209" spans="1:26" x14ac:dyDescent="0.2">
      <c r="A209" s="3"/>
      <c r="B209" s="4"/>
      <c r="C209" s="3"/>
      <c r="D209" s="3"/>
      <c r="E209" s="3"/>
      <c r="F209" s="3"/>
      <c r="G209" s="3"/>
      <c r="H209" s="3"/>
      <c r="I209" s="3"/>
      <c r="J209" s="3"/>
      <c r="K209" s="3"/>
      <c r="L209" s="3"/>
      <c r="M209" s="3"/>
      <c r="N209" s="3"/>
      <c r="O209" s="3"/>
      <c r="P209" s="3"/>
      <c r="Q209" s="3"/>
      <c r="R209" s="3"/>
      <c r="S209" s="3"/>
      <c r="T209" s="3"/>
      <c r="U209" s="3"/>
      <c r="V209" s="3"/>
      <c r="W209" s="3"/>
      <c r="X209" s="3"/>
      <c r="Y209" s="3"/>
      <c r="Z209" s="3"/>
    </row>
    <row r="210" spans="1:26" x14ac:dyDescent="0.2">
      <c r="A210" s="3"/>
      <c r="B210" s="4"/>
      <c r="C210" s="3"/>
      <c r="D210" s="3"/>
      <c r="E210" s="3"/>
      <c r="F210" s="3"/>
      <c r="G210" s="3"/>
      <c r="H210" s="3"/>
      <c r="I210" s="3"/>
      <c r="J210" s="3"/>
      <c r="K210" s="3"/>
      <c r="L210" s="3"/>
      <c r="M210" s="3"/>
      <c r="N210" s="3"/>
      <c r="O210" s="3"/>
      <c r="P210" s="3"/>
      <c r="Q210" s="3"/>
      <c r="R210" s="3"/>
      <c r="S210" s="3"/>
      <c r="T210" s="3"/>
      <c r="U210" s="3"/>
      <c r="V210" s="3"/>
      <c r="W210" s="3"/>
      <c r="X210" s="3"/>
      <c r="Y210" s="3"/>
      <c r="Z210" s="3"/>
    </row>
    <row r="211" spans="1:26" x14ac:dyDescent="0.2">
      <c r="A211" s="3"/>
      <c r="B211" s="4"/>
      <c r="C211" s="3"/>
      <c r="D211" s="3"/>
      <c r="E211" s="3"/>
      <c r="F211" s="3"/>
      <c r="G211" s="3"/>
      <c r="H211" s="3"/>
      <c r="I211" s="3"/>
      <c r="J211" s="3"/>
      <c r="K211" s="3"/>
      <c r="L211" s="3"/>
      <c r="M211" s="3"/>
      <c r="N211" s="3"/>
      <c r="O211" s="3"/>
      <c r="P211" s="3"/>
      <c r="Q211" s="3"/>
      <c r="R211" s="3"/>
      <c r="S211" s="3"/>
      <c r="T211" s="3"/>
      <c r="U211" s="3"/>
      <c r="V211" s="3"/>
      <c r="W211" s="3"/>
      <c r="X211" s="3"/>
      <c r="Y211" s="3"/>
      <c r="Z211" s="3"/>
    </row>
    <row r="212" spans="1:26" x14ac:dyDescent="0.2">
      <c r="A212" s="3"/>
      <c r="B212" s="4"/>
      <c r="C212" s="3"/>
      <c r="D212" s="3"/>
      <c r="E212" s="3"/>
      <c r="F212" s="3"/>
      <c r="G212" s="3"/>
      <c r="H212" s="3"/>
      <c r="I212" s="3"/>
      <c r="J212" s="3"/>
      <c r="K212" s="3"/>
      <c r="L212" s="3"/>
      <c r="M212" s="3"/>
      <c r="N212" s="3"/>
      <c r="O212" s="3"/>
      <c r="P212" s="3"/>
      <c r="Q212" s="3"/>
      <c r="R212" s="3"/>
      <c r="S212" s="3"/>
      <c r="T212" s="3"/>
      <c r="U212" s="3"/>
      <c r="V212" s="3"/>
      <c r="W212" s="3"/>
      <c r="X212" s="3"/>
      <c r="Y212" s="3"/>
      <c r="Z212" s="3"/>
    </row>
    <row r="213" spans="1:26" x14ac:dyDescent="0.2">
      <c r="A213" s="3"/>
      <c r="B213" s="4"/>
      <c r="C213" s="3"/>
      <c r="D213" s="3"/>
      <c r="E213" s="3"/>
      <c r="F213" s="3"/>
      <c r="G213" s="3"/>
      <c r="H213" s="3"/>
      <c r="I213" s="3"/>
      <c r="J213" s="3"/>
      <c r="K213" s="3"/>
      <c r="L213" s="3"/>
      <c r="M213" s="3"/>
      <c r="N213" s="3"/>
      <c r="O213" s="3"/>
      <c r="P213" s="3"/>
      <c r="Q213" s="3"/>
      <c r="R213" s="3"/>
      <c r="S213" s="3"/>
      <c r="T213" s="3"/>
      <c r="U213" s="3"/>
      <c r="V213" s="3"/>
      <c r="W213" s="3"/>
      <c r="X213" s="3"/>
      <c r="Y213" s="3"/>
      <c r="Z213" s="3"/>
    </row>
    <row r="214" spans="1:26" x14ac:dyDescent="0.2">
      <c r="A214" s="3"/>
      <c r="B214" s="4"/>
      <c r="C214" s="3"/>
      <c r="D214" s="3"/>
      <c r="E214" s="3"/>
      <c r="F214" s="3"/>
      <c r="G214" s="3"/>
      <c r="H214" s="3"/>
      <c r="I214" s="3"/>
      <c r="J214" s="3"/>
      <c r="K214" s="3"/>
      <c r="L214" s="3"/>
      <c r="M214" s="3"/>
      <c r="N214" s="3"/>
      <c r="O214" s="3"/>
      <c r="P214" s="3"/>
      <c r="Q214" s="3"/>
      <c r="R214" s="3"/>
      <c r="S214" s="3"/>
      <c r="T214" s="3"/>
      <c r="U214" s="3"/>
      <c r="V214" s="3"/>
      <c r="W214" s="3"/>
      <c r="X214" s="3"/>
      <c r="Y214" s="3"/>
      <c r="Z214" s="3"/>
    </row>
    <row r="215" spans="1:26" x14ac:dyDescent="0.2">
      <c r="A215" s="3"/>
      <c r="B215" s="4"/>
      <c r="C215" s="3"/>
      <c r="D215" s="3"/>
      <c r="E215" s="3"/>
      <c r="F215" s="3"/>
      <c r="G215" s="3"/>
      <c r="H215" s="3"/>
      <c r="I215" s="3"/>
      <c r="J215" s="3"/>
      <c r="K215" s="3"/>
      <c r="L215" s="3"/>
      <c r="M215" s="3"/>
      <c r="N215" s="3"/>
      <c r="O215" s="3"/>
      <c r="P215" s="3"/>
      <c r="Q215" s="3"/>
      <c r="R215" s="3"/>
      <c r="S215" s="3"/>
      <c r="T215" s="3"/>
      <c r="U215" s="3"/>
      <c r="V215" s="3"/>
      <c r="W215" s="3"/>
      <c r="X215" s="3"/>
      <c r="Y215" s="3"/>
      <c r="Z215" s="3"/>
    </row>
    <row r="216" spans="1:26" x14ac:dyDescent="0.2">
      <c r="A216" s="3"/>
      <c r="B216" s="4"/>
      <c r="C216" s="3"/>
      <c r="D216" s="3"/>
      <c r="E216" s="3"/>
      <c r="F216" s="3"/>
      <c r="G216" s="3"/>
      <c r="H216" s="3"/>
      <c r="I216" s="3"/>
      <c r="J216" s="3"/>
      <c r="K216" s="3"/>
      <c r="L216" s="3"/>
      <c r="M216" s="3"/>
      <c r="N216" s="3"/>
      <c r="O216" s="3"/>
      <c r="P216" s="3"/>
      <c r="Q216" s="3"/>
      <c r="R216" s="3"/>
      <c r="S216" s="3"/>
      <c r="T216" s="3"/>
      <c r="U216" s="3"/>
      <c r="V216" s="3"/>
      <c r="W216" s="3"/>
      <c r="X216" s="3"/>
      <c r="Y216" s="3"/>
      <c r="Z216" s="3"/>
    </row>
    <row r="217" spans="1:26" x14ac:dyDescent="0.2">
      <c r="A217" s="3"/>
      <c r="B217" s="4"/>
      <c r="C217" s="3"/>
      <c r="D217" s="3"/>
      <c r="E217" s="3"/>
      <c r="F217" s="3"/>
      <c r="G217" s="3"/>
      <c r="H217" s="3"/>
      <c r="I217" s="3"/>
      <c r="J217" s="3"/>
      <c r="K217" s="3"/>
      <c r="L217" s="3"/>
      <c r="M217" s="3"/>
      <c r="N217" s="3"/>
      <c r="O217" s="3"/>
      <c r="P217" s="3"/>
      <c r="Q217" s="3"/>
      <c r="R217" s="3"/>
      <c r="S217" s="3"/>
      <c r="T217" s="3"/>
      <c r="U217" s="3"/>
      <c r="V217" s="3"/>
      <c r="W217" s="3"/>
      <c r="X217" s="3"/>
      <c r="Y217" s="3"/>
      <c r="Z217" s="3"/>
    </row>
    <row r="218" spans="1:26" x14ac:dyDescent="0.2">
      <c r="A218" s="3"/>
      <c r="B218" s="4"/>
      <c r="C218" s="3"/>
      <c r="D218" s="3"/>
      <c r="E218" s="3"/>
      <c r="F218" s="3"/>
      <c r="G218" s="3"/>
      <c r="H218" s="3"/>
      <c r="I218" s="3"/>
      <c r="J218" s="3"/>
      <c r="K218" s="3"/>
      <c r="L218" s="3"/>
      <c r="M218" s="3"/>
      <c r="N218" s="3"/>
      <c r="O218" s="3"/>
      <c r="P218" s="3"/>
      <c r="Q218" s="3"/>
      <c r="R218" s="3"/>
      <c r="S218" s="3"/>
      <c r="T218" s="3"/>
      <c r="U218" s="3"/>
      <c r="V218" s="3"/>
      <c r="W218" s="3"/>
      <c r="X218" s="3"/>
      <c r="Y218" s="3"/>
      <c r="Z218" s="3"/>
    </row>
    <row r="219" spans="1:26" x14ac:dyDescent="0.2">
      <c r="A219" s="3"/>
      <c r="B219" s="4"/>
      <c r="C219" s="3"/>
      <c r="D219" s="3"/>
      <c r="E219" s="3"/>
      <c r="F219" s="3"/>
      <c r="G219" s="3"/>
      <c r="H219" s="3"/>
      <c r="I219" s="3"/>
      <c r="J219" s="3"/>
      <c r="K219" s="3"/>
      <c r="L219" s="3"/>
      <c r="M219" s="3"/>
      <c r="N219" s="3"/>
      <c r="O219" s="3"/>
      <c r="P219" s="3"/>
      <c r="Q219" s="3"/>
      <c r="R219" s="3"/>
      <c r="S219" s="3"/>
      <c r="T219" s="3"/>
      <c r="U219" s="3"/>
      <c r="V219" s="3"/>
      <c r="W219" s="3"/>
      <c r="X219" s="3"/>
      <c r="Y219" s="3"/>
      <c r="Z219" s="3"/>
    </row>
    <row r="220" spans="1:26" x14ac:dyDescent="0.2">
      <c r="A220" s="3"/>
      <c r="B220" s="4"/>
      <c r="C220" s="3"/>
      <c r="D220" s="3"/>
      <c r="E220" s="3"/>
      <c r="F220" s="3"/>
      <c r="G220" s="3"/>
      <c r="H220" s="3"/>
      <c r="I220" s="3"/>
      <c r="J220" s="3"/>
      <c r="K220" s="3"/>
      <c r="L220" s="3"/>
      <c r="M220" s="3"/>
      <c r="N220" s="3"/>
      <c r="O220" s="3"/>
      <c r="P220" s="3"/>
      <c r="Q220" s="3"/>
      <c r="R220" s="3"/>
      <c r="S220" s="3"/>
      <c r="T220" s="3"/>
      <c r="U220" s="3"/>
      <c r="V220" s="3"/>
      <c r="W220" s="3"/>
      <c r="X220" s="3"/>
      <c r="Y220" s="3"/>
      <c r="Z220" s="3"/>
    </row>
    <row r="221" spans="1:26" x14ac:dyDescent="0.2">
      <c r="A221" s="3"/>
      <c r="B221" s="4"/>
      <c r="C221" s="3"/>
      <c r="D221" s="3"/>
      <c r="E221" s="3"/>
      <c r="F221" s="3"/>
      <c r="G221" s="3"/>
      <c r="H221" s="3"/>
      <c r="I221" s="3"/>
      <c r="J221" s="3"/>
      <c r="K221" s="3"/>
      <c r="L221" s="3"/>
      <c r="M221" s="3"/>
      <c r="N221" s="3"/>
      <c r="O221" s="3"/>
      <c r="P221" s="3"/>
      <c r="Q221" s="3"/>
      <c r="R221" s="3"/>
      <c r="S221" s="3"/>
      <c r="T221" s="3"/>
      <c r="U221" s="3"/>
      <c r="V221" s="3"/>
      <c r="W221" s="3"/>
      <c r="X221" s="3"/>
      <c r="Y221" s="3"/>
      <c r="Z221" s="3"/>
    </row>
    <row r="222" spans="1:26" x14ac:dyDescent="0.2">
      <c r="A222" s="3"/>
      <c r="B222" s="4"/>
      <c r="C222" s="3"/>
      <c r="D222" s="3"/>
      <c r="E222" s="3"/>
      <c r="F222" s="3"/>
      <c r="G222" s="3"/>
      <c r="H222" s="3"/>
      <c r="I222" s="3"/>
      <c r="J222" s="3"/>
      <c r="K222" s="3"/>
      <c r="L222" s="3"/>
      <c r="M222" s="3"/>
      <c r="N222" s="3"/>
      <c r="O222" s="3"/>
      <c r="P222" s="3"/>
      <c r="Q222" s="3"/>
      <c r="R222" s="3"/>
      <c r="S222" s="3"/>
      <c r="T222" s="3"/>
      <c r="U222" s="3"/>
      <c r="V222" s="3"/>
      <c r="W222" s="3"/>
      <c r="X222" s="3"/>
      <c r="Y222" s="3"/>
      <c r="Z222" s="3"/>
    </row>
    <row r="223" spans="1:26" x14ac:dyDescent="0.2">
      <c r="A223" s="3"/>
      <c r="B223" s="4"/>
      <c r="C223" s="3"/>
      <c r="D223" s="3"/>
      <c r="E223" s="3"/>
      <c r="F223" s="3"/>
      <c r="G223" s="3"/>
      <c r="H223" s="3"/>
      <c r="I223" s="3"/>
      <c r="J223" s="3"/>
      <c r="K223" s="3"/>
      <c r="L223" s="3"/>
      <c r="M223" s="3"/>
      <c r="N223" s="3"/>
      <c r="O223" s="3"/>
      <c r="P223" s="3"/>
      <c r="Q223" s="3"/>
      <c r="R223" s="3"/>
      <c r="S223" s="3"/>
      <c r="T223" s="3"/>
      <c r="U223" s="3"/>
      <c r="V223" s="3"/>
      <c r="W223" s="3"/>
      <c r="X223" s="3"/>
      <c r="Y223" s="3"/>
      <c r="Z223" s="3"/>
    </row>
    <row r="224" spans="1:26" x14ac:dyDescent="0.2">
      <c r="A224" s="3"/>
      <c r="B224" s="4"/>
      <c r="C224" s="3"/>
      <c r="D224" s="3"/>
      <c r="E224" s="3"/>
      <c r="F224" s="3"/>
      <c r="G224" s="3"/>
      <c r="H224" s="3"/>
      <c r="I224" s="3"/>
      <c r="J224" s="3"/>
      <c r="K224" s="3"/>
      <c r="L224" s="3"/>
      <c r="M224" s="3"/>
      <c r="N224" s="3"/>
      <c r="O224" s="3"/>
      <c r="P224" s="3"/>
      <c r="Q224" s="3"/>
      <c r="R224" s="3"/>
      <c r="S224" s="3"/>
      <c r="T224" s="3"/>
      <c r="U224" s="3"/>
      <c r="V224" s="3"/>
      <c r="W224" s="3"/>
      <c r="X224" s="3"/>
      <c r="Y224" s="3"/>
      <c r="Z224" s="3"/>
    </row>
    <row r="225" spans="1:26" x14ac:dyDescent="0.2">
      <c r="A225" s="3"/>
      <c r="B225" s="4"/>
      <c r="C225" s="3"/>
      <c r="D225" s="3"/>
      <c r="E225" s="3"/>
      <c r="F225" s="3"/>
      <c r="G225" s="3"/>
      <c r="H225" s="3"/>
      <c r="I225" s="3"/>
      <c r="J225" s="3"/>
      <c r="K225" s="3"/>
      <c r="L225" s="3"/>
      <c r="M225" s="3"/>
      <c r="N225" s="3"/>
      <c r="O225" s="3"/>
      <c r="P225" s="3"/>
      <c r="Q225" s="3"/>
      <c r="R225" s="3"/>
      <c r="S225" s="3"/>
      <c r="T225" s="3"/>
      <c r="U225" s="3"/>
      <c r="V225" s="3"/>
      <c r="W225" s="3"/>
      <c r="X225" s="3"/>
      <c r="Y225" s="3"/>
      <c r="Z225" s="3"/>
    </row>
    <row r="226" spans="1:26" x14ac:dyDescent="0.2">
      <c r="A226" s="3"/>
      <c r="B226" s="4"/>
      <c r="C226" s="3"/>
      <c r="D226" s="3"/>
      <c r="E226" s="3"/>
      <c r="F226" s="3"/>
      <c r="G226" s="3"/>
      <c r="H226" s="3"/>
      <c r="I226" s="3"/>
      <c r="J226" s="3"/>
      <c r="K226" s="3"/>
      <c r="L226" s="3"/>
      <c r="M226" s="3"/>
      <c r="N226" s="3"/>
      <c r="O226" s="3"/>
      <c r="P226" s="3"/>
      <c r="Q226" s="3"/>
      <c r="R226" s="3"/>
      <c r="S226" s="3"/>
      <c r="T226" s="3"/>
      <c r="U226" s="3"/>
      <c r="V226" s="3"/>
      <c r="W226" s="3"/>
      <c r="X226" s="3"/>
      <c r="Y226" s="3"/>
      <c r="Z226" s="3"/>
    </row>
    <row r="227" spans="1:26" x14ac:dyDescent="0.2">
      <c r="A227" s="3"/>
      <c r="B227" s="4"/>
      <c r="C227" s="3"/>
      <c r="D227" s="3"/>
      <c r="E227" s="3"/>
      <c r="F227" s="3"/>
      <c r="G227" s="3"/>
      <c r="H227" s="3"/>
      <c r="I227" s="3"/>
      <c r="J227" s="3"/>
      <c r="K227" s="3"/>
      <c r="L227" s="3"/>
      <c r="M227" s="3"/>
      <c r="N227" s="3"/>
      <c r="O227" s="3"/>
      <c r="P227" s="3"/>
      <c r="Q227" s="3"/>
      <c r="R227" s="3"/>
      <c r="S227" s="3"/>
      <c r="T227" s="3"/>
      <c r="U227" s="3"/>
      <c r="V227" s="3"/>
      <c r="W227" s="3"/>
      <c r="X227" s="3"/>
      <c r="Y227" s="3"/>
      <c r="Z227" s="3"/>
    </row>
    <row r="228" spans="1:26" x14ac:dyDescent="0.2">
      <c r="A228" s="3"/>
      <c r="B228" s="4"/>
      <c r="C228" s="3"/>
      <c r="D228" s="3"/>
      <c r="E228" s="3"/>
      <c r="F228" s="3"/>
      <c r="G228" s="3"/>
      <c r="H228" s="3"/>
      <c r="I228" s="3"/>
      <c r="J228" s="3"/>
      <c r="K228" s="3"/>
      <c r="L228" s="3"/>
      <c r="M228" s="3"/>
      <c r="N228" s="3"/>
      <c r="O228" s="3"/>
      <c r="P228" s="3"/>
      <c r="Q228" s="3"/>
      <c r="R228" s="3"/>
      <c r="S228" s="3"/>
      <c r="T228" s="3"/>
      <c r="U228" s="3"/>
      <c r="V228" s="3"/>
      <c r="W228" s="3"/>
      <c r="X228" s="3"/>
      <c r="Y228" s="3"/>
      <c r="Z228" s="3"/>
    </row>
    <row r="229" spans="1:26" x14ac:dyDescent="0.2">
      <c r="A229" s="3"/>
      <c r="B229" s="4"/>
      <c r="C229" s="3"/>
      <c r="D229" s="3"/>
      <c r="E229" s="3"/>
      <c r="F229" s="3"/>
      <c r="G229" s="3"/>
      <c r="H229" s="3"/>
      <c r="I229" s="3"/>
      <c r="J229" s="3"/>
      <c r="K229" s="3"/>
      <c r="L229" s="3"/>
      <c r="M229" s="3"/>
      <c r="N229" s="3"/>
      <c r="O229" s="3"/>
      <c r="P229" s="3"/>
      <c r="Q229" s="3"/>
      <c r="R229" s="3"/>
      <c r="S229" s="3"/>
      <c r="T229" s="3"/>
      <c r="U229" s="3"/>
      <c r="V229" s="3"/>
      <c r="W229" s="3"/>
      <c r="X229" s="3"/>
      <c r="Y229" s="3"/>
      <c r="Z229" s="3"/>
    </row>
    <row r="230" spans="1:26" x14ac:dyDescent="0.2">
      <c r="A230" s="3"/>
      <c r="B230" s="4"/>
      <c r="C230" s="3"/>
      <c r="D230" s="3"/>
      <c r="E230" s="3"/>
      <c r="F230" s="3"/>
      <c r="G230" s="3"/>
      <c r="H230" s="3"/>
      <c r="I230" s="3"/>
      <c r="J230" s="3"/>
      <c r="K230" s="3"/>
      <c r="L230" s="3"/>
      <c r="M230" s="3"/>
      <c r="N230" s="3"/>
      <c r="O230" s="3"/>
      <c r="P230" s="3"/>
      <c r="Q230" s="3"/>
      <c r="R230" s="3"/>
      <c r="S230" s="3"/>
      <c r="T230" s="3"/>
      <c r="U230" s="3"/>
      <c r="V230" s="3"/>
      <c r="W230" s="3"/>
      <c r="X230" s="3"/>
      <c r="Y230" s="3"/>
      <c r="Z230" s="3"/>
    </row>
    <row r="231" spans="1:26" x14ac:dyDescent="0.2">
      <c r="A231" s="3"/>
      <c r="B231" s="4"/>
      <c r="C231" s="3"/>
      <c r="D231" s="3"/>
      <c r="E231" s="3"/>
      <c r="F231" s="3"/>
      <c r="G231" s="3"/>
      <c r="H231" s="3"/>
      <c r="I231" s="3"/>
      <c r="J231" s="3"/>
      <c r="K231" s="3"/>
      <c r="L231" s="3"/>
      <c r="M231" s="3"/>
      <c r="N231" s="3"/>
      <c r="O231" s="3"/>
      <c r="P231" s="3"/>
      <c r="Q231" s="3"/>
      <c r="R231" s="3"/>
      <c r="S231" s="3"/>
      <c r="T231" s="3"/>
      <c r="U231" s="3"/>
      <c r="V231" s="3"/>
      <c r="W231" s="3"/>
      <c r="X231" s="3"/>
      <c r="Y231" s="3"/>
      <c r="Z231" s="3"/>
    </row>
    <row r="232" spans="1:26" x14ac:dyDescent="0.2">
      <c r="A232" s="3"/>
      <c r="B232" s="4"/>
      <c r="C232" s="3"/>
      <c r="D232" s="3"/>
      <c r="E232" s="3"/>
      <c r="F232" s="3"/>
      <c r="G232" s="3"/>
      <c r="H232" s="3"/>
      <c r="I232" s="3"/>
      <c r="J232" s="3"/>
      <c r="K232" s="3"/>
      <c r="L232" s="3"/>
      <c r="M232" s="3"/>
      <c r="N232" s="3"/>
      <c r="O232" s="3"/>
      <c r="P232" s="3"/>
      <c r="Q232" s="3"/>
      <c r="R232" s="3"/>
      <c r="S232" s="3"/>
      <c r="T232" s="3"/>
      <c r="U232" s="3"/>
      <c r="V232" s="3"/>
      <c r="W232" s="3"/>
      <c r="X232" s="3"/>
      <c r="Y232" s="3"/>
      <c r="Z232" s="3"/>
    </row>
    <row r="233" spans="1:26" x14ac:dyDescent="0.2">
      <c r="A233" s="3"/>
      <c r="B233" s="4"/>
      <c r="C233" s="3"/>
      <c r="D233" s="3"/>
      <c r="E233" s="3"/>
      <c r="F233" s="3"/>
      <c r="G233" s="3"/>
      <c r="H233" s="3"/>
      <c r="I233" s="3"/>
      <c r="J233" s="3"/>
      <c r="K233" s="3"/>
      <c r="L233" s="3"/>
      <c r="M233" s="3"/>
      <c r="N233" s="3"/>
      <c r="O233" s="3"/>
      <c r="P233" s="3"/>
      <c r="Q233" s="3"/>
      <c r="R233" s="3"/>
      <c r="S233" s="3"/>
      <c r="T233" s="3"/>
      <c r="U233" s="3"/>
      <c r="V233" s="3"/>
      <c r="W233" s="3"/>
      <c r="X233" s="3"/>
      <c r="Y233" s="3"/>
      <c r="Z233" s="3"/>
    </row>
    <row r="234" spans="1:26" x14ac:dyDescent="0.2">
      <c r="A234" s="3"/>
      <c r="B234" s="4"/>
      <c r="C234" s="3"/>
      <c r="D234" s="3"/>
      <c r="E234" s="3"/>
      <c r="F234" s="3"/>
      <c r="G234" s="3"/>
      <c r="H234" s="3"/>
      <c r="I234" s="3"/>
      <c r="J234" s="3"/>
      <c r="K234" s="3"/>
      <c r="L234" s="3"/>
      <c r="M234" s="3"/>
      <c r="N234" s="3"/>
      <c r="O234" s="3"/>
      <c r="P234" s="3"/>
      <c r="Q234" s="3"/>
      <c r="R234" s="3"/>
      <c r="S234" s="3"/>
      <c r="T234" s="3"/>
      <c r="U234" s="3"/>
      <c r="V234" s="3"/>
      <c r="W234" s="3"/>
      <c r="X234" s="3"/>
      <c r="Y234" s="3"/>
      <c r="Z234" s="3"/>
    </row>
    <row r="235" spans="1:26" x14ac:dyDescent="0.2">
      <c r="A235" s="3"/>
      <c r="B235" s="4"/>
      <c r="C235" s="3"/>
      <c r="D235" s="3"/>
      <c r="E235" s="3"/>
      <c r="F235" s="3"/>
      <c r="G235" s="3"/>
      <c r="H235" s="3"/>
      <c r="I235" s="3"/>
      <c r="J235" s="3"/>
      <c r="K235" s="3"/>
      <c r="L235" s="3"/>
      <c r="M235" s="3"/>
      <c r="N235" s="3"/>
      <c r="O235" s="3"/>
      <c r="P235" s="3"/>
      <c r="Q235" s="3"/>
      <c r="R235" s="3"/>
      <c r="S235" s="3"/>
      <c r="T235" s="3"/>
      <c r="U235" s="3"/>
      <c r="V235" s="3"/>
      <c r="W235" s="3"/>
      <c r="X235" s="3"/>
      <c r="Y235" s="3"/>
      <c r="Z235" s="3"/>
    </row>
    <row r="236" spans="1:26" x14ac:dyDescent="0.2">
      <c r="A236" s="3"/>
      <c r="B236" s="4"/>
      <c r="C236" s="3"/>
      <c r="D236" s="3"/>
      <c r="E236" s="3"/>
      <c r="F236" s="3"/>
      <c r="G236" s="3"/>
      <c r="H236" s="3"/>
      <c r="I236" s="3"/>
      <c r="J236" s="3"/>
      <c r="K236" s="3"/>
      <c r="L236" s="3"/>
      <c r="M236" s="3"/>
      <c r="N236" s="3"/>
      <c r="O236" s="3"/>
      <c r="P236" s="3"/>
      <c r="Q236" s="3"/>
      <c r="R236" s="3"/>
      <c r="S236" s="3"/>
      <c r="T236" s="3"/>
      <c r="U236" s="3"/>
      <c r="V236" s="3"/>
      <c r="W236" s="3"/>
      <c r="X236" s="3"/>
      <c r="Y236" s="3"/>
      <c r="Z236" s="3"/>
    </row>
    <row r="237" spans="1:26" x14ac:dyDescent="0.2">
      <c r="A237" s="3"/>
      <c r="B237" s="4"/>
      <c r="C237" s="3"/>
      <c r="D237" s="3"/>
      <c r="E237" s="3"/>
      <c r="F237" s="3"/>
      <c r="G237" s="3"/>
      <c r="H237" s="3"/>
      <c r="I237" s="3"/>
      <c r="J237" s="3"/>
      <c r="K237" s="3"/>
      <c r="L237" s="3"/>
      <c r="M237" s="3"/>
      <c r="N237" s="3"/>
      <c r="O237" s="3"/>
      <c r="P237" s="3"/>
      <c r="Q237" s="3"/>
      <c r="R237" s="3"/>
      <c r="S237" s="3"/>
      <c r="T237" s="3"/>
      <c r="U237" s="3"/>
      <c r="V237" s="3"/>
      <c r="W237" s="3"/>
      <c r="X237" s="3"/>
      <c r="Y237" s="3"/>
      <c r="Z237" s="3"/>
    </row>
    <row r="238" spans="1:26" x14ac:dyDescent="0.2">
      <c r="A238" s="3"/>
      <c r="B238" s="4"/>
      <c r="C238" s="3"/>
      <c r="D238" s="3"/>
      <c r="E238" s="3"/>
      <c r="F238" s="3"/>
      <c r="G238" s="3"/>
      <c r="H238" s="3"/>
      <c r="I238" s="3"/>
      <c r="J238" s="3"/>
      <c r="K238" s="3"/>
      <c r="L238" s="3"/>
      <c r="M238" s="3"/>
      <c r="N238" s="3"/>
      <c r="O238" s="3"/>
      <c r="P238" s="3"/>
      <c r="Q238" s="3"/>
      <c r="R238" s="3"/>
      <c r="S238" s="3"/>
      <c r="T238" s="3"/>
      <c r="U238" s="3"/>
      <c r="V238" s="3"/>
      <c r="W238" s="3"/>
      <c r="X238" s="3"/>
      <c r="Y238" s="3"/>
      <c r="Z238" s="3"/>
    </row>
    <row r="239" spans="1:26" x14ac:dyDescent="0.2">
      <c r="A239" s="3"/>
      <c r="B239" s="4"/>
      <c r="C239" s="3"/>
      <c r="D239" s="3"/>
      <c r="E239" s="3"/>
      <c r="F239" s="3"/>
      <c r="G239" s="3"/>
      <c r="H239" s="3"/>
      <c r="I239" s="3"/>
      <c r="J239" s="3"/>
      <c r="K239" s="3"/>
      <c r="L239" s="3"/>
      <c r="M239" s="3"/>
      <c r="N239" s="3"/>
      <c r="O239" s="3"/>
      <c r="P239" s="3"/>
      <c r="Q239" s="3"/>
      <c r="R239" s="3"/>
      <c r="S239" s="3"/>
      <c r="T239" s="3"/>
      <c r="U239" s="3"/>
      <c r="V239" s="3"/>
      <c r="W239" s="3"/>
      <c r="X239" s="3"/>
      <c r="Y239" s="3"/>
      <c r="Z239" s="3"/>
    </row>
    <row r="240" spans="1:26" x14ac:dyDescent="0.2">
      <c r="A240" s="3"/>
      <c r="B240" s="4"/>
      <c r="C240" s="3"/>
      <c r="D240" s="3"/>
      <c r="E240" s="3"/>
      <c r="F240" s="3"/>
      <c r="G240" s="3"/>
      <c r="H240" s="3"/>
      <c r="I240" s="3"/>
      <c r="J240" s="3"/>
      <c r="K240" s="3"/>
      <c r="L240" s="3"/>
      <c r="M240" s="3"/>
      <c r="N240" s="3"/>
      <c r="O240" s="3"/>
      <c r="P240" s="3"/>
      <c r="Q240" s="3"/>
      <c r="R240" s="3"/>
      <c r="S240" s="3"/>
      <c r="T240" s="3"/>
      <c r="U240" s="3"/>
      <c r="V240" s="3"/>
      <c r="W240" s="3"/>
      <c r="X240" s="3"/>
      <c r="Y240" s="3"/>
      <c r="Z240" s="3"/>
    </row>
    <row r="241" spans="1:26" x14ac:dyDescent="0.2">
      <c r="A241" s="3"/>
      <c r="B241" s="4"/>
      <c r="C241" s="3"/>
      <c r="D241" s="3"/>
      <c r="E241" s="3"/>
      <c r="F241" s="3"/>
      <c r="G241" s="3"/>
      <c r="H241" s="3"/>
      <c r="I241" s="3"/>
      <c r="J241" s="3"/>
      <c r="K241" s="3"/>
      <c r="L241" s="3"/>
      <c r="M241" s="3"/>
      <c r="N241" s="3"/>
      <c r="O241" s="3"/>
      <c r="P241" s="3"/>
      <c r="Q241" s="3"/>
      <c r="R241" s="3"/>
      <c r="S241" s="3"/>
      <c r="T241" s="3"/>
      <c r="U241" s="3"/>
      <c r="V241" s="3"/>
      <c r="W241" s="3"/>
      <c r="X241" s="3"/>
      <c r="Y241" s="3"/>
      <c r="Z241" s="3"/>
    </row>
    <row r="242" spans="1:26" x14ac:dyDescent="0.2">
      <c r="A242" s="3"/>
      <c r="B242" s="4"/>
      <c r="C242" s="3"/>
      <c r="D242" s="3"/>
      <c r="E242" s="3"/>
      <c r="F242" s="3"/>
      <c r="G242" s="3"/>
      <c r="H242" s="3"/>
      <c r="I242" s="3"/>
      <c r="J242" s="3"/>
      <c r="K242" s="3"/>
      <c r="L242" s="3"/>
      <c r="M242" s="3"/>
      <c r="N242" s="3"/>
      <c r="O242" s="3"/>
      <c r="P242" s="3"/>
      <c r="Q242" s="3"/>
      <c r="R242" s="3"/>
      <c r="S242" s="3"/>
      <c r="T242" s="3"/>
      <c r="U242" s="3"/>
      <c r="V242" s="3"/>
      <c r="W242" s="3"/>
      <c r="X242" s="3"/>
      <c r="Y242" s="3"/>
      <c r="Z242" s="3"/>
    </row>
    <row r="243" spans="1:26" x14ac:dyDescent="0.2">
      <c r="A243" s="3"/>
      <c r="B243" s="4"/>
      <c r="C243" s="3"/>
      <c r="D243" s="3"/>
      <c r="E243" s="3"/>
      <c r="F243" s="3"/>
      <c r="G243" s="3"/>
      <c r="H243" s="3"/>
      <c r="I243" s="3"/>
      <c r="J243" s="3"/>
      <c r="K243" s="3"/>
      <c r="L243" s="3"/>
      <c r="M243" s="3"/>
      <c r="N243" s="3"/>
      <c r="O243" s="3"/>
      <c r="P243" s="3"/>
      <c r="Q243" s="3"/>
      <c r="R243" s="3"/>
      <c r="S243" s="3"/>
      <c r="T243" s="3"/>
      <c r="U243" s="3"/>
      <c r="V243" s="3"/>
      <c r="W243" s="3"/>
      <c r="X243" s="3"/>
      <c r="Y243" s="3"/>
      <c r="Z243" s="3"/>
    </row>
    <row r="244" spans="1:26" x14ac:dyDescent="0.2">
      <c r="A244" s="3"/>
      <c r="B244" s="4"/>
      <c r="C244" s="3"/>
      <c r="D244" s="3"/>
      <c r="E244" s="3"/>
      <c r="F244" s="3"/>
      <c r="G244" s="3"/>
      <c r="H244" s="3"/>
      <c r="I244" s="3"/>
      <c r="J244" s="3"/>
      <c r="K244" s="3"/>
      <c r="L244" s="3"/>
      <c r="M244" s="3"/>
      <c r="N244" s="3"/>
      <c r="O244" s="3"/>
      <c r="P244" s="3"/>
      <c r="Q244" s="3"/>
      <c r="R244" s="3"/>
      <c r="S244" s="3"/>
      <c r="T244" s="3"/>
      <c r="U244" s="3"/>
      <c r="V244" s="3"/>
      <c r="W244" s="3"/>
      <c r="X244" s="3"/>
      <c r="Y244" s="3"/>
      <c r="Z244" s="3"/>
    </row>
    <row r="245" spans="1:26" x14ac:dyDescent="0.2">
      <c r="A245" s="3"/>
      <c r="B245" s="4"/>
      <c r="C245" s="3"/>
      <c r="D245" s="3"/>
      <c r="E245" s="3"/>
      <c r="F245" s="3"/>
      <c r="G245" s="3"/>
      <c r="H245" s="3"/>
      <c r="I245" s="3"/>
      <c r="J245" s="3"/>
      <c r="K245" s="3"/>
      <c r="L245" s="3"/>
      <c r="M245" s="3"/>
      <c r="N245" s="3"/>
      <c r="O245" s="3"/>
      <c r="P245" s="3"/>
      <c r="Q245" s="3"/>
      <c r="R245" s="3"/>
      <c r="S245" s="3"/>
      <c r="T245" s="3"/>
      <c r="U245" s="3"/>
      <c r="V245" s="3"/>
      <c r="W245" s="3"/>
      <c r="X245" s="3"/>
      <c r="Y245" s="3"/>
      <c r="Z245" s="3"/>
    </row>
    <row r="246" spans="1:26" x14ac:dyDescent="0.2">
      <c r="A246" s="3"/>
      <c r="B246" s="4"/>
      <c r="C246" s="3"/>
      <c r="D246" s="3"/>
      <c r="E246" s="3"/>
      <c r="F246" s="3"/>
      <c r="G246" s="3"/>
      <c r="H246" s="3"/>
      <c r="I246" s="3"/>
      <c r="J246" s="3"/>
      <c r="K246" s="3"/>
      <c r="L246" s="3"/>
      <c r="M246" s="3"/>
      <c r="N246" s="3"/>
      <c r="O246" s="3"/>
      <c r="P246" s="3"/>
      <c r="Q246" s="3"/>
      <c r="R246" s="3"/>
      <c r="S246" s="3"/>
      <c r="T246" s="3"/>
      <c r="U246" s="3"/>
      <c r="V246" s="3"/>
      <c r="W246" s="3"/>
      <c r="X246" s="3"/>
      <c r="Y246" s="3"/>
      <c r="Z246" s="3"/>
    </row>
    <row r="247" spans="1:26" x14ac:dyDescent="0.2">
      <c r="A247" s="3"/>
      <c r="B247" s="4"/>
      <c r="C247" s="3"/>
      <c r="D247" s="3"/>
      <c r="E247" s="3"/>
      <c r="F247" s="3"/>
      <c r="G247" s="3"/>
      <c r="H247" s="3"/>
      <c r="I247" s="3"/>
      <c r="J247" s="3"/>
      <c r="K247" s="3"/>
      <c r="L247" s="3"/>
      <c r="M247" s="3"/>
      <c r="N247" s="3"/>
      <c r="O247" s="3"/>
      <c r="P247" s="3"/>
      <c r="Q247" s="3"/>
      <c r="R247" s="3"/>
      <c r="S247" s="3"/>
      <c r="T247" s="3"/>
      <c r="U247" s="3"/>
      <c r="V247" s="3"/>
      <c r="W247" s="3"/>
      <c r="X247" s="3"/>
      <c r="Y247" s="3"/>
      <c r="Z247" s="3"/>
    </row>
    <row r="248" spans="1:26" x14ac:dyDescent="0.2">
      <c r="A248" s="3"/>
      <c r="B248" s="4"/>
      <c r="C248" s="3"/>
      <c r="D248" s="3"/>
      <c r="E248" s="3"/>
      <c r="F248" s="3"/>
      <c r="G248" s="3"/>
      <c r="H248" s="3"/>
      <c r="I248" s="3"/>
      <c r="J248" s="3"/>
      <c r="K248" s="3"/>
      <c r="L248" s="3"/>
      <c r="M248" s="3"/>
      <c r="N248" s="3"/>
      <c r="O248" s="3"/>
      <c r="P248" s="3"/>
      <c r="Q248" s="3"/>
      <c r="R248" s="3"/>
      <c r="S248" s="3"/>
      <c r="T248" s="3"/>
      <c r="U248" s="3"/>
      <c r="V248" s="3"/>
      <c r="W248" s="3"/>
      <c r="X248" s="3"/>
      <c r="Y248" s="3"/>
      <c r="Z248" s="3"/>
    </row>
    <row r="249" spans="1:26" x14ac:dyDescent="0.2">
      <c r="A249" s="3"/>
      <c r="B249" s="4"/>
      <c r="C249" s="3"/>
      <c r="D249" s="3"/>
      <c r="E249" s="3"/>
      <c r="F249" s="3"/>
      <c r="G249" s="3"/>
      <c r="H249" s="3"/>
      <c r="I249" s="3"/>
      <c r="J249" s="3"/>
      <c r="K249" s="3"/>
      <c r="L249" s="3"/>
      <c r="M249" s="3"/>
      <c r="N249" s="3"/>
      <c r="O249" s="3"/>
      <c r="P249" s="3"/>
      <c r="Q249" s="3"/>
      <c r="R249" s="3"/>
      <c r="S249" s="3"/>
      <c r="T249" s="3"/>
      <c r="U249" s="3"/>
      <c r="V249" s="3"/>
      <c r="W249" s="3"/>
      <c r="X249" s="3"/>
      <c r="Y249" s="3"/>
      <c r="Z249" s="3"/>
    </row>
    <row r="250" spans="1:26" x14ac:dyDescent="0.2">
      <c r="A250" s="3"/>
      <c r="B250" s="4"/>
      <c r="C250" s="3"/>
      <c r="D250" s="3"/>
      <c r="E250" s="3"/>
      <c r="F250" s="3"/>
      <c r="G250" s="3"/>
      <c r="H250" s="3"/>
      <c r="I250" s="3"/>
      <c r="J250" s="3"/>
      <c r="K250" s="3"/>
      <c r="L250" s="3"/>
      <c r="M250" s="3"/>
      <c r="N250" s="3"/>
      <c r="O250" s="3"/>
      <c r="P250" s="3"/>
      <c r="Q250" s="3"/>
      <c r="R250" s="3"/>
      <c r="S250" s="3"/>
      <c r="T250" s="3"/>
      <c r="U250" s="3"/>
      <c r="V250" s="3"/>
      <c r="W250" s="3"/>
      <c r="X250" s="3"/>
      <c r="Y250" s="3"/>
      <c r="Z250" s="3"/>
    </row>
    <row r="251" spans="1:26" x14ac:dyDescent="0.2">
      <c r="A251" s="3"/>
      <c r="B251" s="4"/>
      <c r="C251" s="3"/>
      <c r="D251" s="3"/>
      <c r="E251" s="3"/>
      <c r="F251" s="3"/>
      <c r="G251" s="3"/>
      <c r="H251" s="3"/>
      <c r="I251" s="3"/>
      <c r="J251" s="3"/>
      <c r="K251" s="3"/>
      <c r="L251" s="3"/>
      <c r="M251" s="3"/>
      <c r="N251" s="3"/>
      <c r="O251" s="3"/>
      <c r="P251" s="3"/>
      <c r="Q251" s="3"/>
      <c r="R251" s="3"/>
      <c r="S251" s="3"/>
      <c r="T251" s="3"/>
      <c r="U251" s="3"/>
      <c r="V251" s="3"/>
      <c r="W251" s="3"/>
      <c r="X251" s="3"/>
      <c r="Y251" s="3"/>
      <c r="Z251" s="3"/>
    </row>
    <row r="252" spans="1:26" x14ac:dyDescent="0.2">
      <c r="A252" s="3"/>
      <c r="B252" s="4"/>
      <c r="C252" s="3"/>
      <c r="D252" s="3"/>
      <c r="E252" s="3"/>
      <c r="F252" s="3"/>
      <c r="G252" s="3"/>
      <c r="H252" s="3"/>
      <c r="I252" s="3"/>
      <c r="J252" s="3"/>
      <c r="K252" s="3"/>
      <c r="L252" s="3"/>
      <c r="M252" s="3"/>
      <c r="N252" s="3"/>
      <c r="O252" s="3"/>
      <c r="P252" s="3"/>
      <c r="Q252" s="3"/>
      <c r="R252" s="3"/>
      <c r="S252" s="3"/>
      <c r="T252" s="3"/>
      <c r="U252" s="3"/>
      <c r="V252" s="3"/>
      <c r="W252" s="3"/>
      <c r="X252" s="3"/>
      <c r="Y252" s="3"/>
      <c r="Z252" s="3"/>
    </row>
    <row r="253" spans="1:26" x14ac:dyDescent="0.2">
      <c r="A253" s="3"/>
      <c r="B253" s="4"/>
      <c r="C253" s="3"/>
      <c r="D253" s="3"/>
      <c r="E253" s="3"/>
      <c r="F253" s="3"/>
      <c r="G253" s="3"/>
      <c r="H253" s="3"/>
      <c r="I253" s="3"/>
      <c r="J253" s="3"/>
      <c r="K253" s="3"/>
      <c r="L253" s="3"/>
      <c r="M253" s="3"/>
      <c r="N253" s="3"/>
      <c r="O253" s="3"/>
      <c r="P253" s="3"/>
      <c r="Q253" s="3"/>
      <c r="R253" s="3"/>
      <c r="S253" s="3"/>
      <c r="T253" s="3"/>
      <c r="U253" s="3"/>
      <c r="V253" s="3"/>
      <c r="W253" s="3"/>
      <c r="X253" s="3"/>
      <c r="Y253" s="3"/>
      <c r="Z253" s="3"/>
    </row>
    <row r="254" spans="1:26" x14ac:dyDescent="0.2">
      <c r="A254" s="3"/>
      <c r="B254" s="4"/>
      <c r="C254" s="3"/>
      <c r="D254" s="3"/>
      <c r="E254" s="3"/>
      <c r="F254" s="3"/>
      <c r="G254" s="3"/>
      <c r="H254" s="3"/>
      <c r="I254" s="3"/>
      <c r="J254" s="3"/>
      <c r="K254" s="3"/>
      <c r="L254" s="3"/>
      <c r="M254" s="3"/>
      <c r="N254" s="3"/>
      <c r="O254" s="3"/>
      <c r="P254" s="3"/>
      <c r="Q254" s="3"/>
      <c r="R254" s="3"/>
      <c r="S254" s="3"/>
      <c r="T254" s="3"/>
      <c r="U254" s="3"/>
      <c r="V254" s="3"/>
      <c r="W254" s="3"/>
      <c r="X254" s="3"/>
      <c r="Y254" s="3"/>
      <c r="Z254" s="3"/>
    </row>
    <row r="255" spans="1:26" x14ac:dyDescent="0.2">
      <c r="A255" s="3"/>
      <c r="B255" s="4"/>
      <c r="C255" s="3"/>
      <c r="D255" s="3"/>
      <c r="E255" s="3"/>
      <c r="F255" s="3"/>
      <c r="G255" s="3"/>
      <c r="H255" s="3"/>
      <c r="I255" s="3"/>
      <c r="J255" s="3"/>
      <c r="K255" s="3"/>
      <c r="L255" s="3"/>
      <c r="M255" s="3"/>
      <c r="N255" s="3"/>
      <c r="O255" s="3"/>
      <c r="P255" s="3"/>
      <c r="Q255" s="3"/>
      <c r="R255" s="3"/>
      <c r="S255" s="3"/>
      <c r="T255" s="3"/>
      <c r="U255" s="3"/>
      <c r="V255" s="3"/>
      <c r="W255" s="3"/>
      <c r="X255" s="3"/>
      <c r="Y255" s="3"/>
      <c r="Z255" s="3"/>
    </row>
    <row r="256" spans="1:26" x14ac:dyDescent="0.2">
      <c r="A256" s="3"/>
      <c r="B256" s="4"/>
      <c r="C256" s="3"/>
      <c r="D256" s="3"/>
      <c r="E256" s="3"/>
      <c r="F256" s="3"/>
      <c r="G256" s="3"/>
      <c r="H256" s="3"/>
      <c r="I256" s="3"/>
      <c r="J256" s="3"/>
      <c r="K256" s="3"/>
      <c r="L256" s="3"/>
      <c r="M256" s="3"/>
      <c r="N256" s="3"/>
      <c r="O256" s="3"/>
      <c r="P256" s="3"/>
      <c r="Q256" s="3"/>
      <c r="R256" s="3"/>
      <c r="S256" s="3"/>
      <c r="T256" s="3"/>
      <c r="U256" s="3"/>
      <c r="V256" s="3"/>
      <c r="W256" s="3"/>
      <c r="X256" s="3"/>
      <c r="Y256" s="3"/>
      <c r="Z256" s="3"/>
    </row>
    <row r="257" spans="1:26" x14ac:dyDescent="0.2">
      <c r="A257" s="3"/>
      <c r="B257" s="4"/>
      <c r="C257" s="3"/>
      <c r="D257" s="3"/>
      <c r="E257" s="3"/>
      <c r="F257" s="3"/>
      <c r="G257" s="3"/>
      <c r="H257" s="3"/>
      <c r="I257" s="3"/>
      <c r="J257" s="3"/>
      <c r="K257" s="3"/>
      <c r="L257" s="3"/>
      <c r="M257" s="3"/>
      <c r="N257" s="3"/>
      <c r="O257" s="3"/>
      <c r="P257" s="3"/>
      <c r="Q257" s="3"/>
      <c r="R257" s="3"/>
      <c r="S257" s="3"/>
      <c r="T257" s="3"/>
      <c r="U257" s="3"/>
      <c r="V257" s="3"/>
      <c r="W257" s="3"/>
      <c r="X257" s="3"/>
      <c r="Y257" s="3"/>
      <c r="Z257" s="3"/>
    </row>
    <row r="258" spans="1:26" x14ac:dyDescent="0.2">
      <c r="A258" s="3"/>
      <c r="B258" s="4"/>
      <c r="C258" s="3"/>
      <c r="D258" s="3"/>
      <c r="E258" s="3"/>
      <c r="F258" s="3"/>
      <c r="G258" s="3"/>
      <c r="H258" s="3"/>
      <c r="I258" s="3"/>
      <c r="J258" s="3"/>
      <c r="K258" s="3"/>
      <c r="L258" s="3"/>
      <c r="M258" s="3"/>
      <c r="N258" s="3"/>
      <c r="O258" s="3"/>
      <c r="P258" s="3"/>
      <c r="Q258" s="3"/>
      <c r="R258" s="3"/>
      <c r="S258" s="3"/>
      <c r="T258" s="3"/>
      <c r="U258" s="3"/>
      <c r="V258" s="3"/>
      <c r="W258" s="3"/>
      <c r="X258" s="3"/>
      <c r="Y258" s="3"/>
      <c r="Z258" s="3"/>
    </row>
    <row r="259" spans="1:26" x14ac:dyDescent="0.2">
      <c r="A259" s="3"/>
      <c r="B259" s="4"/>
      <c r="C259" s="3"/>
      <c r="D259" s="3"/>
      <c r="E259" s="3"/>
      <c r="F259" s="3"/>
      <c r="G259" s="3"/>
      <c r="H259" s="3"/>
      <c r="I259" s="3"/>
      <c r="J259" s="3"/>
      <c r="K259" s="3"/>
      <c r="L259" s="3"/>
      <c r="M259" s="3"/>
      <c r="N259" s="3"/>
      <c r="O259" s="3"/>
      <c r="P259" s="3"/>
      <c r="Q259" s="3"/>
      <c r="R259" s="3"/>
      <c r="S259" s="3"/>
      <c r="T259" s="3"/>
      <c r="U259" s="3"/>
      <c r="V259" s="3"/>
      <c r="W259" s="3"/>
      <c r="X259" s="3"/>
      <c r="Y259" s="3"/>
      <c r="Z259" s="3"/>
    </row>
    <row r="260" spans="1:26" x14ac:dyDescent="0.2">
      <c r="A260" s="3"/>
      <c r="B260" s="4"/>
      <c r="C260" s="3"/>
      <c r="D260" s="3"/>
      <c r="E260" s="3"/>
      <c r="F260" s="3"/>
      <c r="G260" s="3"/>
      <c r="H260" s="3"/>
      <c r="I260" s="3"/>
      <c r="J260" s="3"/>
      <c r="K260" s="3"/>
      <c r="L260" s="3"/>
      <c r="M260" s="3"/>
      <c r="N260" s="3"/>
      <c r="O260" s="3"/>
      <c r="P260" s="3"/>
      <c r="Q260" s="3"/>
      <c r="R260" s="3"/>
      <c r="S260" s="3"/>
      <c r="T260" s="3"/>
      <c r="U260" s="3"/>
      <c r="V260" s="3"/>
      <c r="W260" s="3"/>
      <c r="X260" s="3"/>
      <c r="Y260" s="3"/>
      <c r="Z260" s="3"/>
    </row>
    <row r="261" spans="1:26" x14ac:dyDescent="0.2">
      <c r="A261" s="3"/>
      <c r="B261" s="4"/>
      <c r="C261" s="3"/>
      <c r="D261" s="3"/>
      <c r="E261" s="3"/>
      <c r="F261" s="3"/>
      <c r="G261" s="3"/>
      <c r="H261" s="3"/>
      <c r="I261" s="3"/>
      <c r="J261" s="3"/>
      <c r="K261" s="3"/>
      <c r="L261" s="3"/>
      <c r="M261" s="3"/>
      <c r="N261" s="3"/>
      <c r="O261" s="3"/>
      <c r="P261" s="3"/>
      <c r="Q261" s="3"/>
      <c r="R261" s="3"/>
      <c r="S261" s="3"/>
      <c r="T261" s="3"/>
      <c r="U261" s="3"/>
      <c r="V261" s="3"/>
      <c r="W261" s="3"/>
      <c r="X261" s="3"/>
      <c r="Y261" s="3"/>
      <c r="Z261" s="3"/>
    </row>
    <row r="262" spans="1:26" x14ac:dyDescent="0.2">
      <c r="A262" s="3"/>
      <c r="B262" s="4"/>
      <c r="C262" s="3"/>
      <c r="D262" s="3"/>
      <c r="E262" s="3"/>
      <c r="F262" s="3"/>
      <c r="G262" s="3"/>
      <c r="H262" s="3"/>
      <c r="I262" s="3"/>
      <c r="J262" s="3"/>
      <c r="K262" s="3"/>
      <c r="L262" s="3"/>
      <c r="M262" s="3"/>
      <c r="N262" s="3"/>
      <c r="O262" s="3"/>
      <c r="P262" s="3"/>
      <c r="Q262" s="3"/>
      <c r="R262" s="3"/>
      <c r="S262" s="3"/>
      <c r="T262" s="3"/>
      <c r="U262" s="3"/>
      <c r="V262" s="3"/>
      <c r="W262" s="3"/>
      <c r="X262" s="3"/>
      <c r="Y262" s="3"/>
      <c r="Z262" s="3"/>
    </row>
    <row r="263" spans="1:26" x14ac:dyDescent="0.2">
      <c r="A263" s="3"/>
      <c r="B263" s="4"/>
      <c r="C263" s="3"/>
      <c r="D263" s="3"/>
      <c r="E263" s="3"/>
      <c r="F263" s="3"/>
      <c r="G263" s="3"/>
      <c r="H263" s="3"/>
      <c r="I263" s="3"/>
      <c r="J263" s="3"/>
      <c r="K263" s="3"/>
      <c r="L263" s="3"/>
      <c r="M263" s="3"/>
      <c r="N263" s="3"/>
      <c r="O263" s="3"/>
      <c r="P263" s="3"/>
      <c r="Q263" s="3"/>
      <c r="R263" s="3"/>
      <c r="S263" s="3"/>
      <c r="T263" s="3"/>
      <c r="U263" s="3"/>
      <c r="V263" s="3"/>
      <c r="W263" s="3"/>
      <c r="X263" s="3"/>
      <c r="Y263" s="3"/>
      <c r="Z263" s="3"/>
    </row>
    <row r="264" spans="1:26" x14ac:dyDescent="0.2">
      <c r="A264" s="3"/>
      <c r="B264" s="4"/>
      <c r="C264" s="3"/>
      <c r="D264" s="3"/>
      <c r="E264" s="3"/>
      <c r="F264" s="3"/>
      <c r="G264" s="3"/>
      <c r="H264" s="3"/>
      <c r="I264" s="3"/>
      <c r="J264" s="3"/>
      <c r="K264" s="3"/>
      <c r="L264" s="3"/>
      <c r="M264" s="3"/>
      <c r="N264" s="3"/>
      <c r="O264" s="3"/>
      <c r="P264" s="3"/>
      <c r="Q264" s="3"/>
      <c r="R264" s="3"/>
      <c r="S264" s="3"/>
      <c r="T264" s="3"/>
      <c r="U264" s="3"/>
      <c r="V264" s="3"/>
      <c r="W264" s="3"/>
      <c r="X264" s="3"/>
      <c r="Y264" s="3"/>
      <c r="Z264" s="3"/>
    </row>
    <row r="265" spans="1:26" x14ac:dyDescent="0.2">
      <c r="A265" s="3"/>
      <c r="B265" s="4"/>
      <c r="C265" s="3"/>
      <c r="D265" s="3"/>
      <c r="E265" s="3"/>
      <c r="F265" s="3"/>
      <c r="G265" s="3"/>
      <c r="H265" s="3"/>
      <c r="I265" s="3"/>
      <c r="J265" s="3"/>
      <c r="K265" s="3"/>
      <c r="L265" s="3"/>
      <c r="M265" s="3"/>
      <c r="N265" s="3"/>
      <c r="O265" s="3"/>
      <c r="P265" s="3"/>
      <c r="Q265" s="3"/>
      <c r="R265" s="3"/>
      <c r="S265" s="3"/>
      <c r="T265" s="3"/>
      <c r="U265" s="3"/>
      <c r="V265" s="3"/>
      <c r="W265" s="3"/>
      <c r="X265" s="3"/>
      <c r="Y265" s="3"/>
      <c r="Z265" s="3"/>
    </row>
    <row r="266" spans="1:26" x14ac:dyDescent="0.2">
      <c r="A266" s="3"/>
      <c r="B266" s="4"/>
      <c r="C266" s="3"/>
      <c r="D266" s="3"/>
      <c r="E266" s="3"/>
      <c r="F266" s="3"/>
      <c r="G266" s="3"/>
      <c r="H266" s="3"/>
      <c r="I266" s="3"/>
      <c r="J266" s="3"/>
      <c r="K266" s="3"/>
      <c r="L266" s="3"/>
      <c r="M266" s="3"/>
      <c r="N266" s="3"/>
      <c r="O266" s="3"/>
      <c r="P266" s="3"/>
      <c r="Q266" s="3"/>
      <c r="R266" s="3"/>
      <c r="S266" s="3"/>
      <c r="T266" s="3"/>
      <c r="U266" s="3"/>
      <c r="V266" s="3"/>
      <c r="W266" s="3"/>
      <c r="X266" s="3"/>
      <c r="Y266" s="3"/>
      <c r="Z266" s="3"/>
    </row>
    <row r="267" spans="1:26" x14ac:dyDescent="0.2">
      <c r="A267" s="3"/>
      <c r="B267" s="4"/>
      <c r="C267" s="3"/>
      <c r="D267" s="3"/>
      <c r="E267" s="3"/>
      <c r="F267" s="3"/>
      <c r="G267" s="3"/>
      <c r="H267" s="3"/>
      <c r="I267" s="3"/>
      <c r="J267" s="3"/>
      <c r="K267" s="3"/>
      <c r="L267" s="3"/>
      <c r="M267" s="3"/>
      <c r="N267" s="3"/>
      <c r="O267" s="3"/>
      <c r="P267" s="3"/>
      <c r="Q267" s="3"/>
      <c r="R267" s="3"/>
      <c r="S267" s="3"/>
      <c r="T267" s="3"/>
      <c r="U267" s="3"/>
      <c r="V267" s="3"/>
      <c r="W267" s="3"/>
      <c r="X267" s="3"/>
      <c r="Y267" s="3"/>
      <c r="Z267" s="3"/>
    </row>
    <row r="268" spans="1:26" x14ac:dyDescent="0.2">
      <c r="A268" s="3"/>
      <c r="B268" s="4"/>
      <c r="C268" s="3"/>
      <c r="D268" s="3"/>
      <c r="E268" s="3"/>
      <c r="F268" s="3"/>
      <c r="G268" s="3"/>
      <c r="H268" s="3"/>
      <c r="I268" s="3"/>
      <c r="J268" s="3"/>
      <c r="K268" s="3"/>
      <c r="L268" s="3"/>
      <c r="M268" s="3"/>
      <c r="N268" s="3"/>
      <c r="O268" s="3"/>
      <c r="P268" s="3"/>
      <c r="Q268" s="3"/>
      <c r="R268" s="3"/>
      <c r="S268" s="3"/>
      <c r="T268" s="3"/>
      <c r="U268" s="3"/>
      <c r="V268" s="3"/>
      <c r="W268" s="3"/>
      <c r="X268" s="3"/>
      <c r="Y268" s="3"/>
      <c r="Z268" s="3"/>
    </row>
    <row r="269" spans="1:26" x14ac:dyDescent="0.2">
      <c r="A269" s="3"/>
      <c r="B269" s="4"/>
      <c r="C269" s="3"/>
      <c r="D269" s="3"/>
      <c r="E269" s="3"/>
      <c r="F269" s="3"/>
      <c r="G269" s="3"/>
      <c r="H269" s="3"/>
      <c r="I269" s="3"/>
      <c r="J269" s="3"/>
      <c r="K269" s="3"/>
      <c r="L269" s="3"/>
      <c r="M269" s="3"/>
      <c r="N269" s="3"/>
      <c r="O269" s="3"/>
      <c r="P269" s="3"/>
      <c r="Q269" s="3"/>
      <c r="R269" s="3"/>
      <c r="S269" s="3"/>
      <c r="T269" s="3"/>
      <c r="U269" s="3"/>
      <c r="V269" s="3"/>
      <c r="W269" s="3"/>
      <c r="X269" s="3"/>
      <c r="Y269" s="3"/>
      <c r="Z269" s="3"/>
    </row>
    <row r="270" spans="1:26" x14ac:dyDescent="0.2">
      <c r="A270" s="3"/>
      <c r="B270" s="4"/>
      <c r="C270" s="3"/>
      <c r="D270" s="3"/>
      <c r="E270" s="3"/>
      <c r="F270" s="3"/>
      <c r="G270" s="3"/>
      <c r="H270" s="3"/>
      <c r="I270" s="3"/>
      <c r="J270" s="3"/>
      <c r="K270" s="3"/>
      <c r="L270" s="3"/>
      <c r="M270" s="3"/>
      <c r="N270" s="3"/>
      <c r="O270" s="3"/>
      <c r="P270" s="3"/>
      <c r="Q270" s="3"/>
      <c r="R270" s="3"/>
      <c r="S270" s="3"/>
      <c r="T270" s="3"/>
      <c r="U270" s="3"/>
      <c r="V270" s="3"/>
      <c r="W270" s="3"/>
      <c r="X270" s="3"/>
      <c r="Y270" s="3"/>
      <c r="Z270" s="3"/>
    </row>
    <row r="271" spans="1:26" x14ac:dyDescent="0.2">
      <c r="A271" s="3"/>
      <c r="B271" s="4"/>
      <c r="C271" s="3"/>
      <c r="D271" s="3"/>
      <c r="E271" s="3"/>
      <c r="F271" s="3"/>
      <c r="G271" s="3"/>
      <c r="H271" s="3"/>
      <c r="I271" s="3"/>
      <c r="J271" s="3"/>
      <c r="K271" s="3"/>
      <c r="L271" s="3"/>
      <c r="M271" s="3"/>
      <c r="N271" s="3"/>
      <c r="O271" s="3"/>
      <c r="P271" s="3"/>
      <c r="Q271" s="3"/>
      <c r="R271" s="3"/>
      <c r="S271" s="3"/>
      <c r="T271" s="3"/>
      <c r="U271" s="3"/>
      <c r="V271" s="3"/>
      <c r="W271" s="3"/>
      <c r="X271" s="3"/>
      <c r="Y271" s="3"/>
      <c r="Z271" s="3"/>
    </row>
    <row r="272" spans="1:26" x14ac:dyDescent="0.2">
      <c r="A272" s="3"/>
      <c r="B272" s="4"/>
      <c r="C272" s="3"/>
      <c r="D272" s="3"/>
      <c r="E272" s="3"/>
      <c r="F272" s="3"/>
      <c r="G272" s="3"/>
      <c r="H272" s="3"/>
      <c r="I272" s="3"/>
      <c r="J272" s="3"/>
      <c r="K272" s="3"/>
      <c r="L272" s="3"/>
      <c r="M272" s="3"/>
      <c r="N272" s="3"/>
      <c r="O272" s="3"/>
      <c r="P272" s="3"/>
      <c r="Q272" s="3"/>
      <c r="R272" s="3"/>
      <c r="S272" s="3"/>
      <c r="T272" s="3"/>
      <c r="U272" s="3"/>
      <c r="V272" s="3"/>
      <c r="W272" s="3"/>
      <c r="X272" s="3"/>
      <c r="Y272" s="3"/>
      <c r="Z272" s="3"/>
    </row>
    <row r="273" spans="1:26" x14ac:dyDescent="0.2">
      <c r="A273" s="3"/>
      <c r="B273" s="4"/>
      <c r="C273" s="3"/>
      <c r="D273" s="3"/>
      <c r="E273" s="3"/>
      <c r="F273" s="3"/>
      <c r="G273" s="3"/>
      <c r="H273" s="3"/>
      <c r="I273" s="3"/>
      <c r="J273" s="3"/>
      <c r="K273" s="3"/>
      <c r="L273" s="3"/>
      <c r="M273" s="3"/>
      <c r="N273" s="3"/>
      <c r="O273" s="3"/>
      <c r="P273" s="3"/>
      <c r="Q273" s="3"/>
      <c r="R273" s="3"/>
      <c r="S273" s="3"/>
      <c r="T273" s="3"/>
      <c r="U273" s="3"/>
      <c r="V273" s="3"/>
      <c r="W273" s="3"/>
      <c r="X273" s="3"/>
      <c r="Y273" s="3"/>
      <c r="Z273" s="3"/>
    </row>
    <row r="274" spans="1:26" x14ac:dyDescent="0.2">
      <c r="A274" s="3"/>
      <c r="B274" s="4"/>
      <c r="C274" s="3"/>
      <c r="D274" s="3"/>
      <c r="E274" s="3"/>
      <c r="F274" s="3"/>
      <c r="G274" s="3"/>
      <c r="H274" s="3"/>
      <c r="I274" s="3"/>
      <c r="J274" s="3"/>
      <c r="K274" s="3"/>
      <c r="L274" s="3"/>
      <c r="M274" s="3"/>
      <c r="N274" s="3"/>
      <c r="O274" s="3"/>
      <c r="P274" s="3"/>
      <c r="Q274" s="3"/>
      <c r="R274" s="3"/>
      <c r="S274" s="3"/>
      <c r="T274" s="3"/>
      <c r="U274" s="3"/>
      <c r="V274" s="3"/>
      <c r="W274" s="3"/>
      <c r="X274" s="3"/>
      <c r="Y274" s="3"/>
      <c r="Z274" s="3"/>
    </row>
    <row r="275" spans="1:26" x14ac:dyDescent="0.2">
      <c r="A275" s="3"/>
      <c r="B275" s="4"/>
      <c r="C275" s="3"/>
      <c r="D275" s="3"/>
      <c r="E275" s="3"/>
      <c r="F275" s="3"/>
      <c r="G275" s="3"/>
      <c r="H275" s="3"/>
      <c r="I275" s="3"/>
      <c r="J275" s="3"/>
      <c r="K275" s="3"/>
      <c r="L275" s="3"/>
      <c r="M275" s="3"/>
      <c r="N275" s="3"/>
      <c r="O275" s="3"/>
      <c r="P275" s="3"/>
      <c r="Q275" s="3"/>
      <c r="R275" s="3"/>
      <c r="S275" s="3"/>
      <c r="T275" s="3"/>
      <c r="U275" s="3"/>
      <c r="V275" s="3"/>
      <c r="W275" s="3"/>
      <c r="X275" s="3"/>
      <c r="Y275" s="3"/>
      <c r="Z275" s="3"/>
    </row>
    <row r="276" spans="1:26" x14ac:dyDescent="0.2">
      <c r="A276" s="3"/>
      <c r="B276" s="4"/>
      <c r="C276" s="3"/>
      <c r="D276" s="3"/>
      <c r="E276" s="3"/>
      <c r="F276" s="3"/>
      <c r="G276" s="3"/>
      <c r="H276" s="3"/>
      <c r="I276" s="3"/>
      <c r="J276" s="3"/>
      <c r="K276" s="3"/>
      <c r="L276" s="3"/>
      <c r="M276" s="3"/>
      <c r="N276" s="3"/>
      <c r="O276" s="3"/>
      <c r="P276" s="3"/>
      <c r="Q276" s="3"/>
      <c r="R276" s="3"/>
      <c r="S276" s="3"/>
      <c r="T276" s="3"/>
      <c r="U276" s="3"/>
      <c r="V276" s="3"/>
      <c r="W276" s="3"/>
      <c r="X276" s="3"/>
      <c r="Y276" s="3"/>
      <c r="Z276" s="3"/>
    </row>
    <row r="277" spans="1:26" x14ac:dyDescent="0.2">
      <c r="A277" s="3"/>
      <c r="B277" s="4"/>
      <c r="C277" s="3"/>
      <c r="D277" s="3"/>
      <c r="E277" s="3"/>
      <c r="F277" s="3"/>
      <c r="G277" s="3"/>
      <c r="H277" s="3"/>
      <c r="I277" s="3"/>
      <c r="J277" s="3"/>
      <c r="K277" s="3"/>
      <c r="L277" s="3"/>
      <c r="M277" s="3"/>
      <c r="N277" s="3"/>
      <c r="O277" s="3"/>
      <c r="P277" s="3"/>
      <c r="Q277" s="3"/>
      <c r="R277" s="3"/>
      <c r="S277" s="3"/>
      <c r="T277" s="3"/>
      <c r="U277" s="3"/>
      <c r="V277" s="3"/>
      <c r="W277" s="3"/>
      <c r="X277" s="3"/>
      <c r="Y277" s="3"/>
      <c r="Z277" s="3"/>
    </row>
    <row r="278" spans="1:26" x14ac:dyDescent="0.2">
      <c r="A278" s="3"/>
      <c r="B278" s="4"/>
      <c r="C278" s="3"/>
      <c r="D278" s="3"/>
      <c r="E278" s="3"/>
      <c r="F278" s="3"/>
      <c r="G278" s="3"/>
      <c r="H278" s="3"/>
      <c r="I278" s="3"/>
      <c r="J278" s="3"/>
      <c r="K278" s="3"/>
      <c r="L278" s="3"/>
      <c r="M278" s="3"/>
      <c r="N278" s="3"/>
      <c r="O278" s="3"/>
      <c r="P278" s="3"/>
      <c r="Q278" s="3"/>
      <c r="R278" s="3"/>
      <c r="S278" s="3"/>
      <c r="T278" s="3"/>
      <c r="U278" s="3"/>
      <c r="V278" s="3"/>
      <c r="W278" s="3"/>
      <c r="X278" s="3"/>
      <c r="Y278" s="3"/>
      <c r="Z278" s="3"/>
    </row>
    <row r="279" spans="1:26" x14ac:dyDescent="0.2">
      <c r="A279" s="3"/>
      <c r="B279" s="4"/>
      <c r="C279" s="3"/>
      <c r="D279" s="3"/>
      <c r="E279" s="3"/>
      <c r="F279" s="3"/>
      <c r="G279" s="3"/>
      <c r="H279" s="3"/>
      <c r="I279" s="3"/>
      <c r="J279" s="3"/>
      <c r="K279" s="3"/>
      <c r="L279" s="3"/>
      <c r="M279" s="3"/>
      <c r="N279" s="3"/>
      <c r="O279" s="3"/>
      <c r="P279" s="3"/>
      <c r="Q279" s="3"/>
      <c r="R279" s="3"/>
      <c r="S279" s="3"/>
      <c r="T279" s="3"/>
      <c r="U279" s="3"/>
      <c r="V279" s="3"/>
      <c r="W279" s="3"/>
      <c r="X279" s="3"/>
      <c r="Y279" s="3"/>
      <c r="Z279" s="3"/>
    </row>
    <row r="280" spans="1:26" x14ac:dyDescent="0.2">
      <c r="A280" s="3"/>
      <c r="B280" s="4"/>
      <c r="C280" s="3"/>
      <c r="D280" s="3"/>
      <c r="E280" s="3"/>
      <c r="F280" s="3"/>
      <c r="G280" s="3"/>
      <c r="H280" s="3"/>
      <c r="I280" s="3"/>
      <c r="J280" s="3"/>
      <c r="K280" s="3"/>
      <c r="L280" s="3"/>
      <c r="M280" s="3"/>
      <c r="N280" s="3"/>
      <c r="O280" s="3"/>
      <c r="P280" s="3"/>
      <c r="Q280" s="3"/>
      <c r="R280" s="3"/>
      <c r="S280" s="3"/>
      <c r="T280" s="3"/>
      <c r="U280" s="3"/>
      <c r="V280" s="3"/>
      <c r="W280" s="3"/>
      <c r="X280" s="3"/>
      <c r="Y280" s="3"/>
      <c r="Z280" s="3"/>
    </row>
    <row r="281" spans="1:26" x14ac:dyDescent="0.2">
      <c r="A281" s="3"/>
      <c r="B281" s="4"/>
      <c r="C281" s="3"/>
      <c r="D281" s="3"/>
      <c r="E281" s="3"/>
      <c r="F281" s="3"/>
      <c r="G281" s="3"/>
      <c r="H281" s="3"/>
      <c r="I281" s="3"/>
      <c r="J281" s="3"/>
      <c r="K281" s="3"/>
      <c r="L281" s="3"/>
      <c r="M281" s="3"/>
      <c r="N281" s="3"/>
      <c r="O281" s="3"/>
      <c r="P281" s="3"/>
      <c r="Q281" s="3"/>
      <c r="R281" s="3"/>
      <c r="S281" s="3"/>
      <c r="T281" s="3"/>
      <c r="U281" s="3"/>
      <c r="V281" s="3"/>
      <c r="W281" s="3"/>
      <c r="X281" s="3"/>
      <c r="Y281" s="3"/>
      <c r="Z281" s="3"/>
    </row>
    <row r="282" spans="1:26" x14ac:dyDescent="0.2">
      <c r="A282" s="3"/>
      <c r="B282" s="4"/>
      <c r="C282" s="3"/>
      <c r="D282" s="3"/>
      <c r="E282" s="3"/>
      <c r="F282" s="3"/>
      <c r="G282" s="3"/>
      <c r="H282" s="3"/>
      <c r="I282" s="3"/>
      <c r="J282" s="3"/>
      <c r="K282" s="3"/>
      <c r="L282" s="3"/>
      <c r="M282" s="3"/>
      <c r="N282" s="3"/>
      <c r="O282" s="3"/>
      <c r="P282" s="3"/>
      <c r="Q282" s="3"/>
      <c r="R282" s="3"/>
      <c r="S282" s="3"/>
      <c r="T282" s="3"/>
      <c r="U282" s="3"/>
      <c r="V282" s="3"/>
      <c r="W282" s="3"/>
      <c r="X282" s="3"/>
      <c r="Y282" s="3"/>
      <c r="Z282" s="3"/>
    </row>
    <row r="283" spans="1:26" x14ac:dyDescent="0.2">
      <c r="A283" s="3"/>
      <c r="B283" s="4"/>
      <c r="C283" s="3"/>
      <c r="D283" s="3"/>
      <c r="E283" s="3"/>
      <c r="F283" s="3"/>
      <c r="G283" s="3"/>
      <c r="H283" s="3"/>
      <c r="I283" s="3"/>
      <c r="J283" s="3"/>
      <c r="K283" s="3"/>
      <c r="L283" s="3"/>
      <c r="M283" s="3"/>
      <c r="N283" s="3"/>
      <c r="O283" s="3"/>
      <c r="P283" s="3"/>
      <c r="Q283" s="3"/>
      <c r="R283" s="3"/>
      <c r="S283" s="3"/>
      <c r="T283" s="3"/>
      <c r="U283" s="3"/>
      <c r="V283" s="3"/>
      <c r="W283" s="3"/>
      <c r="X283" s="3"/>
      <c r="Y283" s="3"/>
      <c r="Z283" s="3"/>
    </row>
    <row r="284" spans="1:26" x14ac:dyDescent="0.2">
      <c r="A284" s="3"/>
      <c r="B284" s="4"/>
      <c r="C284" s="3"/>
      <c r="D284" s="3"/>
      <c r="E284" s="3"/>
      <c r="F284" s="3"/>
      <c r="G284" s="3"/>
      <c r="H284" s="3"/>
      <c r="I284" s="3"/>
      <c r="J284" s="3"/>
      <c r="K284" s="3"/>
      <c r="L284" s="3"/>
      <c r="M284" s="3"/>
      <c r="N284" s="3"/>
      <c r="O284" s="3"/>
      <c r="P284" s="3"/>
      <c r="Q284" s="3"/>
      <c r="R284" s="3"/>
      <c r="S284" s="3"/>
      <c r="T284" s="3"/>
      <c r="U284" s="3"/>
      <c r="V284" s="3"/>
      <c r="W284" s="3"/>
      <c r="X284" s="3"/>
      <c r="Y284" s="3"/>
      <c r="Z284" s="3"/>
    </row>
    <row r="285" spans="1:26" x14ac:dyDescent="0.2">
      <c r="A285" s="3"/>
      <c r="B285" s="4"/>
      <c r="C285" s="3"/>
      <c r="D285" s="3"/>
      <c r="E285" s="3"/>
      <c r="F285" s="3"/>
      <c r="G285" s="3"/>
      <c r="H285" s="3"/>
      <c r="I285" s="3"/>
      <c r="J285" s="3"/>
      <c r="K285" s="3"/>
      <c r="L285" s="3"/>
      <c r="M285" s="3"/>
      <c r="N285" s="3"/>
      <c r="O285" s="3"/>
      <c r="P285" s="3"/>
      <c r="Q285" s="3"/>
      <c r="R285" s="3"/>
      <c r="S285" s="3"/>
      <c r="T285" s="3"/>
      <c r="U285" s="3"/>
      <c r="V285" s="3"/>
      <c r="W285" s="3"/>
      <c r="X285" s="3"/>
      <c r="Y285" s="3"/>
      <c r="Z285" s="3"/>
    </row>
    <row r="286" spans="1:26" x14ac:dyDescent="0.2">
      <c r="A286" s="3"/>
      <c r="B286" s="4"/>
      <c r="C286" s="3"/>
      <c r="D286" s="3"/>
      <c r="E286" s="3"/>
      <c r="F286" s="3"/>
      <c r="G286" s="3"/>
      <c r="H286" s="3"/>
      <c r="I286" s="3"/>
      <c r="J286" s="3"/>
      <c r="K286" s="3"/>
      <c r="L286" s="3"/>
      <c r="M286" s="3"/>
      <c r="N286" s="3"/>
      <c r="O286" s="3"/>
      <c r="P286" s="3"/>
      <c r="Q286" s="3"/>
      <c r="R286" s="3"/>
      <c r="S286" s="3"/>
      <c r="T286" s="3"/>
      <c r="U286" s="3"/>
      <c r="V286" s="3"/>
      <c r="W286" s="3"/>
      <c r="X286" s="3"/>
      <c r="Y286" s="3"/>
      <c r="Z286" s="3"/>
    </row>
    <row r="287" spans="1:26" x14ac:dyDescent="0.2">
      <c r="A287" s="3"/>
      <c r="B287" s="4"/>
      <c r="C287" s="3"/>
      <c r="D287" s="3"/>
      <c r="E287" s="3"/>
      <c r="F287" s="3"/>
      <c r="G287" s="3"/>
      <c r="H287" s="3"/>
      <c r="I287" s="3"/>
      <c r="J287" s="3"/>
      <c r="K287" s="3"/>
      <c r="L287" s="3"/>
      <c r="M287" s="3"/>
      <c r="N287" s="3"/>
      <c r="O287" s="3"/>
      <c r="P287" s="3"/>
      <c r="Q287" s="3"/>
      <c r="R287" s="3"/>
      <c r="S287" s="3"/>
      <c r="T287" s="3"/>
      <c r="U287" s="3"/>
      <c r="V287" s="3"/>
      <c r="W287" s="3"/>
      <c r="X287" s="3"/>
      <c r="Y287" s="3"/>
      <c r="Z287" s="3"/>
    </row>
    <row r="288" spans="1:26" x14ac:dyDescent="0.2">
      <c r="A288" s="3"/>
      <c r="B288" s="4"/>
      <c r="C288" s="3"/>
      <c r="D288" s="3"/>
      <c r="E288" s="3"/>
      <c r="F288" s="3"/>
      <c r="G288" s="3"/>
      <c r="H288" s="3"/>
      <c r="I288" s="3"/>
      <c r="J288" s="3"/>
      <c r="K288" s="3"/>
      <c r="L288" s="3"/>
      <c r="M288" s="3"/>
      <c r="N288" s="3"/>
      <c r="O288" s="3"/>
      <c r="P288" s="3"/>
      <c r="Q288" s="3"/>
      <c r="R288" s="3"/>
      <c r="S288" s="3"/>
      <c r="T288" s="3"/>
      <c r="U288" s="3"/>
      <c r="V288" s="3"/>
      <c r="W288" s="3"/>
      <c r="X288" s="3"/>
      <c r="Y288" s="3"/>
      <c r="Z288" s="3"/>
    </row>
    <row r="289" spans="1:26" x14ac:dyDescent="0.2">
      <c r="A289" s="3"/>
      <c r="B289" s="4"/>
      <c r="C289" s="3"/>
      <c r="D289" s="3"/>
      <c r="E289" s="3"/>
      <c r="F289" s="3"/>
      <c r="G289" s="3"/>
      <c r="H289" s="3"/>
      <c r="I289" s="3"/>
      <c r="J289" s="3"/>
      <c r="K289" s="3"/>
      <c r="L289" s="3"/>
      <c r="M289" s="3"/>
      <c r="N289" s="3"/>
      <c r="O289" s="3"/>
      <c r="P289" s="3"/>
      <c r="Q289" s="3"/>
      <c r="R289" s="3"/>
      <c r="S289" s="3"/>
      <c r="T289" s="3"/>
      <c r="U289" s="3"/>
      <c r="V289" s="3"/>
      <c r="W289" s="3"/>
      <c r="X289" s="3"/>
      <c r="Y289" s="3"/>
      <c r="Z289" s="3"/>
    </row>
    <row r="290" spans="1:26" x14ac:dyDescent="0.2">
      <c r="A290" s="3"/>
      <c r="B290" s="4"/>
      <c r="C290" s="3"/>
      <c r="D290" s="3"/>
      <c r="E290" s="3"/>
      <c r="F290" s="3"/>
      <c r="G290" s="3"/>
      <c r="H290" s="3"/>
      <c r="I290" s="3"/>
      <c r="J290" s="3"/>
      <c r="K290" s="3"/>
      <c r="L290" s="3"/>
      <c r="M290" s="3"/>
      <c r="N290" s="3"/>
      <c r="O290" s="3"/>
      <c r="P290" s="3"/>
      <c r="Q290" s="3"/>
      <c r="R290" s="3"/>
      <c r="S290" s="3"/>
      <c r="T290" s="3"/>
      <c r="U290" s="3"/>
      <c r="V290" s="3"/>
      <c r="W290" s="3"/>
      <c r="X290" s="3"/>
      <c r="Y290" s="3"/>
      <c r="Z290" s="3"/>
    </row>
    <row r="291" spans="1:26" x14ac:dyDescent="0.2">
      <c r="A291" s="3"/>
      <c r="B291" s="4"/>
      <c r="C291" s="3"/>
      <c r="D291" s="3"/>
      <c r="E291" s="3"/>
      <c r="F291" s="3"/>
      <c r="G291" s="3"/>
      <c r="H291" s="3"/>
      <c r="I291" s="3"/>
      <c r="J291" s="3"/>
      <c r="K291" s="3"/>
      <c r="L291" s="3"/>
      <c r="M291" s="3"/>
      <c r="N291" s="3"/>
      <c r="O291" s="3"/>
      <c r="P291" s="3"/>
      <c r="Q291" s="3"/>
      <c r="R291" s="3"/>
      <c r="S291" s="3"/>
      <c r="T291" s="3"/>
      <c r="U291" s="3"/>
      <c r="V291" s="3"/>
      <c r="W291" s="3"/>
      <c r="X291" s="3"/>
      <c r="Y291" s="3"/>
      <c r="Z291" s="3"/>
    </row>
    <row r="292" spans="1:26" x14ac:dyDescent="0.2">
      <c r="A292" s="3"/>
      <c r="B292" s="4"/>
      <c r="C292" s="3"/>
      <c r="D292" s="3"/>
      <c r="E292" s="3"/>
      <c r="F292" s="3"/>
      <c r="G292" s="3"/>
      <c r="H292" s="3"/>
      <c r="I292" s="3"/>
      <c r="J292" s="3"/>
      <c r="K292" s="3"/>
      <c r="L292" s="3"/>
      <c r="M292" s="3"/>
      <c r="N292" s="3"/>
      <c r="O292" s="3"/>
      <c r="P292" s="3"/>
      <c r="Q292" s="3"/>
      <c r="R292" s="3"/>
      <c r="S292" s="3"/>
      <c r="T292" s="3"/>
      <c r="U292" s="3"/>
      <c r="V292" s="3"/>
      <c r="W292" s="3"/>
      <c r="X292" s="3"/>
      <c r="Y292" s="3"/>
      <c r="Z292" s="3"/>
    </row>
    <row r="293" spans="1:26" x14ac:dyDescent="0.2">
      <c r="A293" s="3"/>
      <c r="B293" s="4"/>
      <c r="C293" s="3"/>
      <c r="D293" s="3"/>
      <c r="E293" s="3"/>
      <c r="F293" s="3"/>
      <c r="G293" s="3"/>
      <c r="H293" s="3"/>
      <c r="I293" s="3"/>
      <c r="J293" s="3"/>
      <c r="K293" s="3"/>
      <c r="L293" s="3"/>
      <c r="M293" s="3"/>
      <c r="N293" s="3"/>
      <c r="O293" s="3"/>
      <c r="P293" s="3"/>
      <c r="Q293" s="3"/>
      <c r="R293" s="3"/>
      <c r="S293" s="3"/>
      <c r="T293" s="3"/>
      <c r="U293" s="3"/>
      <c r="V293" s="3"/>
      <c r="W293" s="3"/>
      <c r="X293" s="3"/>
      <c r="Y293" s="3"/>
      <c r="Z293" s="3"/>
    </row>
    <row r="294" spans="1:26" x14ac:dyDescent="0.2">
      <c r="A294" s="3"/>
      <c r="B294" s="4"/>
      <c r="C294" s="3"/>
      <c r="D294" s="3"/>
      <c r="E294" s="3"/>
      <c r="F294" s="3"/>
      <c r="G294" s="3"/>
      <c r="H294" s="3"/>
      <c r="I294" s="3"/>
      <c r="J294" s="3"/>
      <c r="K294" s="3"/>
      <c r="L294" s="3"/>
      <c r="M294" s="3"/>
      <c r="N294" s="3"/>
      <c r="O294" s="3"/>
      <c r="P294" s="3"/>
      <c r="Q294" s="3"/>
      <c r="R294" s="3"/>
      <c r="S294" s="3"/>
      <c r="T294" s="3"/>
      <c r="U294" s="3"/>
      <c r="V294" s="3"/>
      <c r="W294" s="3"/>
      <c r="X294" s="3"/>
      <c r="Y294" s="3"/>
      <c r="Z294" s="3"/>
    </row>
    <row r="295" spans="1:26" x14ac:dyDescent="0.2">
      <c r="A295" s="3"/>
      <c r="B295" s="4"/>
      <c r="C295" s="3"/>
      <c r="D295" s="3"/>
      <c r="E295" s="3"/>
      <c r="F295" s="3"/>
      <c r="G295" s="3"/>
      <c r="H295" s="3"/>
      <c r="I295" s="3"/>
      <c r="J295" s="3"/>
      <c r="K295" s="3"/>
      <c r="L295" s="3"/>
      <c r="M295" s="3"/>
      <c r="N295" s="3"/>
      <c r="O295" s="3"/>
      <c r="P295" s="3"/>
      <c r="Q295" s="3"/>
      <c r="R295" s="3"/>
      <c r="S295" s="3"/>
      <c r="T295" s="3"/>
      <c r="U295" s="3"/>
      <c r="V295" s="3"/>
      <c r="W295" s="3"/>
      <c r="X295" s="3"/>
      <c r="Y295" s="3"/>
      <c r="Z295" s="3"/>
    </row>
    <row r="296" spans="1:26" x14ac:dyDescent="0.2">
      <c r="A296" s="3"/>
      <c r="B296" s="4"/>
      <c r="C296" s="3"/>
      <c r="D296" s="3"/>
      <c r="E296" s="3"/>
      <c r="F296" s="3"/>
      <c r="G296" s="3"/>
      <c r="H296" s="3"/>
      <c r="I296" s="3"/>
      <c r="J296" s="3"/>
      <c r="K296" s="3"/>
      <c r="L296" s="3"/>
      <c r="M296" s="3"/>
      <c r="N296" s="3"/>
      <c r="O296" s="3"/>
      <c r="P296" s="3"/>
      <c r="Q296" s="3"/>
      <c r="R296" s="3"/>
      <c r="S296" s="3"/>
      <c r="T296" s="3"/>
      <c r="U296" s="3"/>
      <c r="V296" s="3"/>
      <c r="W296" s="3"/>
      <c r="X296" s="3"/>
      <c r="Y296" s="3"/>
      <c r="Z296" s="3"/>
    </row>
    <row r="297" spans="1:26" x14ac:dyDescent="0.2">
      <c r="A297" s="3"/>
      <c r="B297" s="4"/>
      <c r="C297" s="3"/>
      <c r="D297" s="3"/>
      <c r="E297" s="3"/>
      <c r="F297" s="3"/>
      <c r="G297" s="3"/>
      <c r="H297" s="3"/>
      <c r="I297" s="3"/>
      <c r="J297" s="3"/>
      <c r="K297" s="3"/>
      <c r="L297" s="3"/>
      <c r="M297" s="3"/>
      <c r="N297" s="3"/>
      <c r="O297" s="3"/>
      <c r="P297" s="3"/>
      <c r="Q297" s="3"/>
      <c r="R297" s="3"/>
      <c r="S297" s="3"/>
      <c r="T297" s="3"/>
      <c r="U297" s="3"/>
      <c r="V297" s="3"/>
      <c r="W297" s="3"/>
      <c r="X297" s="3"/>
      <c r="Y297" s="3"/>
      <c r="Z297" s="3"/>
    </row>
    <row r="298" spans="1:26" x14ac:dyDescent="0.2">
      <c r="A298" s="3"/>
      <c r="B298" s="4"/>
      <c r="C298" s="3"/>
      <c r="D298" s="3"/>
      <c r="E298" s="3"/>
      <c r="F298" s="3"/>
      <c r="G298" s="3"/>
      <c r="H298" s="3"/>
      <c r="I298" s="3"/>
      <c r="J298" s="3"/>
      <c r="K298" s="3"/>
      <c r="L298" s="3"/>
      <c r="M298" s="3"/>
      <c r="N298" s="3"/>
      <c r="O298" s="3"/>
      <c r="P298" s="3"/>
      <c r="Q298" s="3"/>
      <c r="R298" s="3"/>
      <c r="S298" s="3"/>
      <c r="T298" s="3"/>
      <c r="U298" s="3"/>
      <c r="V298" s="3"/>
      <c r="W298" s="3"/>
      <c r="X298" s="3"/>
      <c r="Y298" s="3"/>
      <c r="Z298" s="3"/>
    </row>
    <row r="299" spans="1:26" x14ac:dyDescent="0.2">
      <c r="A299" s="3"/>
      <c r="B299" s="4"/>
      <c r="C299" s="3"/>
      <c r="D299" s="3"/>
      <c r="E299" s="3"/>
      <c r="F299" s="3"/>
      <c r="G299" s="3"/>
      <c r="H299" s="3"/>
      <c r="I299" s="3"/>
      <c r="J299" s="3"/>
      <c r="K299" s="3"/>
      <c r="L299" s="3"/>
      <c r="M299" s="3"/>
      <c r="N299" s="3"/>
      <c r="O299" s="3"/>
      <c r="P299" s="3"/>
      <c r="Q299" s="3"/>
      <c r="R299" s="3"/>
      <c r="S299" s="3"/>
      <c r="T299" s="3"/>
      <c r="U299" s="3"/>
      <c r="V299" s="3"/>
      <c r="W299" s="3"/>
      <c r="X299" s="3"/>
      <c r="Y299" s="3"/>
      <c r="Z299" s="3"/>
    </row>
    <row r="300" spans="1:26" x14ac:dyDescent="0.2">
      <c r="A300" s="3"/>
      <c r="B300" s="4"/>
      <c r="C300" s="3"/>
      <c r="D300" s="3"/>
      <c r="E300" s="3"/>
      <c r="F300" s="3"/>
      <c r="G300" s="3"/>
      <c r="H300" s="3"/>
      <c r="I300" s="3"/>
      <c r="J300" s="3"/>
      <c r="K300" s="3"/>
      <c r="L300" s="3"/>
      <c r="M300" s="3"/>
      <c r="N300" s="3"/>
      <c r="O300" s="3"/>
      <c r="P300" s="3"/>
      <c r="Q300" s="3"/>
      <c r="R300" s="3"/>
      <c r="S300" s="3"/>
      <c r="T300" s="3"/>
      <c r="U300" s="3"/>
      <c r="V300" s="3"/>
      <c r="W300" s="3"/>
      <c r="X300" s="3"/>
      <c r="Y300" s="3"/>
      <c r="Z300" s="3"/>
    </row>
    <row r="301" spans="1:26" x14ac:dyDescent="0.2">
      <c r="A301" s="3"/>
      <c r="B301" s="4"/>
      <c r="C301" s="3"/>
      <c r="D301" s="3"/>
      <c r="E301" s="3"/>
      <c r="F301" s="3"/>
      <c r="G301" s="3"/>
      <c r="H301" s="3"/>
      <c r="I301" s="3"/>
      <c r="J301" s="3"/>
      <c r="K301" s="3"/>
      <c r="L301" s="3"/>
      <c r="M301" s="3"/>
      <c r="N301" s="3"/>
      <c r="O301" s="3"/>
      <c r="P301" s="3"/>
      <c r="Q301" s="3"/>
      <c r="R301" s="3"/>
      <c r="S301" s="3"/>
      <c r="T301" s="3"/>
      <c r="U301" s="3"/>
      <c r="V301" s="3"/>
      <c r="W301" s="3"/>
      <c r="X301" s="3"/>
      <c r="Y301" s="3"/>
      <c r="Z301" s="3"/>
    </row>
    <row r="302" spans="1:26" x14ac:dyDescent="0.2">
      <c r="A302" s="3"/>
      <c r="B302" s="4"/>
      <c r="C302" s="3"/>
      <c r="D302" s="3"/>
      <c r="E302" s="3"/>
      <c r="F302" s="3"/>
      <c r="G302" s="3"/>
      <c r="H302" s="3"/>
      <c r="I302" s="3"/>
      <c r="J302" s="3"/>
      <c r="K302" s="3"/>
      <c r="L302" s="3"/>
      <c r="M302" s="3"/>
      <c r="N302" s="3"/>
      <c r="O302" s="3"/>
      <c r="P302" s="3"/>
      <c r="Q302" s="3"/>
      <c r="R302" s="3"/>
      <c r="S302" s="3"/>
      <c r="T302" s="3"/>
      <c r="U302" s="3"/>
      <c r="V302" s="3"/>
      <c r="W302" s="3"/>
      <c r="X302" s="3"/>
      <c r="Y302" s="3"/>
      <c r="Z302" s="3"/>
    </row>
    <row r="303" spans="1:26" x14ac:dyDescent="0.2">
      <c r="A303" s="3"/>
      <c r="B303" s="4"/>
      <c r="C303" s="3"/>
      <c r="D303" s="3"/>
      <c r="E303" s="3"/>
      <c r="F303" s="3"/>
      <c r="G303" s="3"/>
      <c r="H303" s="3"/>
      <c r="I303" s="3"/>
      <c r="J303" s="3"/>
      <c r="K303" s="3"/>
      <c r="L303" s="3"/>
      <c r="M303" s="3"/>
      <c r="N303" s="3"/>
      <c r="O303" s="3"/>
      <c r="P303" s="3"/>
      <c r="Q303" s="3"/>
      <c r="R303" s="3"/>
      <c r="S303" s="3"/>
      <c r="T303" s="3"/>
      <c r="U303" s="3"/>
      <c r="V303" s="3"/>
      <c r="W303" s="3"/>
      <c r="X303" s="3"/>
      <c r="Y303" s="3"/>
      <c r="Z303" s="3"/>
    </row>
    <row r="304" spans="1:26" x14ac:dyDescent="0.2">
      <c r="A304" s="3"/>
      <c r="B304" s="4"/>
      <c r="C304" s="3"/>
      <c r="D304" s="3"/>
      <c r="E304" s="3"/>
      <c r="F304" s="3"/>
      <c r="G304" s="3"/>
      <c r="H304" s="3"/>
      <c r="I304" s="3"/>
      <c r="J304" s="3"/>
      <c r="K304" s="3"/>
      <c r="L304" s="3"/>
      <c r="M304" s="3"/>
      <c r="N304" s="3"/>
      <c r="O304" s="3"/>
      <c r="P304" s="3"/>
      <c r="Q304" s="3"/>
      <c r="R304" s="3"/>
      <c r="S304" s="3"/>
      <c r="T304" s="3"/>
      <c r="U304" s="3"/>
      <c r="V304" s="3"/>
      <c r="W304" s="3"/>
      <c r="X304" s="3"/>
      <c r="Y304" s="3"/>
      <c r="Z304" s="3"/>
    </row>
    <row r="305" spans="1:26" x14ac:dyDescent="0.2">
      <c r="A305" s="3"/>
      <c r="B305" s="4"/>
      <c r="C305" s="3"/>
      <c r="D305" s="3"/>
      <c r="E305" s="3"/>
      <c r="F305" s="3"/>
      <c r="G305" s="3"/>
      <c r="H305" s="3"/>
      <c r="I305" s="3"/>
      <c r="J305" s="3"/>
      <c r="K305" s="3"/>
      <c r="L305" s="3"/>
      <c r="M305" s="3"/>
      <c r="N305" s="3"/>
      <c r="O305" s="3"/>
      <c r="P305" s="3"/>
      <c r="Q305" s="3"/>
      <c r="R305" s="3"/>
      <c r="S305" s="3"/>
      <c r="T305" s="3"/>
      <c r="U305" s="3"/>
      <c r="V305" s="3"/>
      <c r="W305" s="3"/>
      <c r="X305" s="3"/>
      <c r="Y305" s="3"/>
      <c r="Z305" s="3"/>
    </row>
    <row r="306" spans="1:26" x14ac:dyDescent="0.2">
      <c r="A306" s="3"/>
      <c r="B306" s="4"/>
      <c r="C306" s="3"/>
      <c r="D306" s="3"/>
      <c r="E306" s="3"/>
      <c r="F306" s="3"/>
      <c r="G306" s="3"/>
      <c r="H306" s="3"/>
      <c r="I306" s="3"/>
      <c r="J306" s="3"/>
      <c r="K306" s="3"/>
      <c r="L306" s="3"/>
      <c r="M306" s="3"/>
      <c r="N306" s="3"/>
      <c r="O306" s="3"/>
      <c r="P306" s="3"/>
      <c r="Q306" s="3"/>
      <c r="R306" s="3"/>
      <c r="S306" s="3"/>
      <c r="T306" s="3"/>
      <c r="U306" s="3"/>
      <c r="V306" s="3"/>
      <c r="W306" s="3"/>
      <c r="X306" s="3"/>
      <c r="Y306" s="3"/>
      <c r="Z306" s="3"/>
    </row>
    <row r="307" spans="1:26" x14ac:dyDescent="0.2">
      <c r="A307" s="3"/>
      <c r="B307" s="4"/>
      <c r="C307" s="3"/>
      <c r="D307" s="3"/>
      <c r="E307" s="3"/>
      <c r="F307" s="3"/>
      <c r="G307" s="3"/>
      <c r="H307" s="3"/>
      <c r="I307" s="3"/>
      <c r="J307" s="3"/>
      <c r="K307" s="3"/>
      <c r="L307" s="3"/>
      <c r="M307" s="3"/>
      <c r="N307" s="3"/>
      <c r="O307" s="3"/>
      <c r="P307" s="3"/>
      <c r="Q307" s="3"/>
      <c r="R307" s="3"/>
      <c r="S307" s="3"/>
      <c r="T307" s="3"/>
      <c r="U307" s="3"/>
      <c r="V307" s="3"/>
      <c r="W307" s="3"/>
      <c r="X307" s="3"/>
      <c r="Y307" s="3"/>
      <c r="Z307" s="3"/>
    </row>
    <row r="308" spans="1:26" x14ac:dyDescent="0.2">
      <c r="A308" s="3"/>
      <c r="B308" s="4"/>
      <c r="C308" s="3"/>
      <c r="D308" s="3"/>
      <c r="E308" s="3"/>
      <c r="F308" s="3"/>
      <c r="G308" s="3"/>
      <c r="H308" s="3"/>
      <c r="I308" s="3"/>
      <c r="J308" s="3"/>
      <c r="K308" s="3"/>
      <c r="L308" s="3"/>
      <c r="M308" s="3"/>
      <c r="N308" s="3"/>
      <c r="O308" s="3"/>
      <c r="P308" s="3"/>
      <c r="Q308" s="3"/>
      <c r="R308" s="3"/>
      <c r="S308" s="3"/>
      <c r="T308" s="3"/>
      <c r="U308" s="3"/>
      <c r="V308" s="3"/>
      <c r="W308" s="3"/>
      <c r="X308" s="3"/>
      <c r="Y308" s="3"/>
      <c r="Z308" s="3"/>
    </row>
    <row r="309" spans="1:26" x14ac:dyDescent="0.2">
      <c r="A309" s="3"/>
      <c r="B309" s="4"/>
      <c r="C309" s="3"/>
      <c r="D309" s="3"/>
      <c r="E309" s="3"/>
      <c r="F309" s="3"/>
      <c r="G309" s="3"/>
      <c r="H309" s="3"/>
      <c r="I309" s="3"/>
      <c r="J309" s="3"/>
      <c r="K309" s="3"/>
      <c r="L309" s="3"/>
      <c r="M309" s="3"/>
      <c r="N309" s="3"/>
      <c r="O309" s="3"/>
      <c r="P309" s="3"/>
      <c r="Q309" s="3"/>
      <c r="R309" s="3"/>
      <c r="S309" s="3"/>
      <c r="T309" s="3"/>
      <c r="U309" s="3"/>
      <c r="V309" s="3"/>
      <c r="W309" s="3"/>
      <c r="X309" s="3"/>
      <c r="Y309" s="3"/>
      <c r="Z309" s="3"/>
    </row>
    <row r="310" spans="1:26" x14ac:dyDescent="0.2">
      <c r="A310" s="3"/>
      <c r="B310" s="4"/>
      <c r="C310" s="3"/>
      <c r="D310" s="3"/>
      <c r="E310" s="3"/>
      <c r="F310" s="3"/>
      <c r="G310" s="3"/>
      <c r="H310" s="3"/>
      <c r="I310" s="3"/>
      <c r="J310" s="3"/>
      <c r="K310" s="3"/>
      <c r="L310" s="3"/>
      <c r="M310" s="3"/>
      <c r="N310" s="3"/>
      <c r="O310" s="3"/>
      <c r="P310" s="3"/>
      <c r="Q310" s="3"/>
      <c r="R310" s="3"/>
      <c r="S310" s="3"/>
      <c r="T310" s="3"/>
      <c r="U310" s="3"/>
      <c r="V310" s="3"/>
      <c r="W310" s="3"/>
      <c r="X310" s="3"/>
      <c r="Y310" s="3"/>
      <c r="Z310" s="3"/>
    </row>
    <row r="311" spans="1:26" x14ac:dyDescent="0.2">
      <c r="A311" s="3"/>
      <c r="B311" s="4"/>
      <c r="C311" s="3"/>
      <c r="D311" s="3"/>
      <c r="E311" s="3"/>
      <c r="F311" s="3"/>
      <c r="G311" s="3"/>
      <c r="H311" s="3"/>
      <c r="I311" s="3"/>
      <c r="J311" s="3"/>
      <c r="K311" s="3"/>
      <c r="L311" s="3"/>
      <c r="M311" s="3"/>
      <c r="N311" s="3"/>
      <c r="O311" s="3"/>
      <c r="P311" s="3"/>
      <c r="Q311" s="3"/>
      <c r="R311" s="3"/>
      <c r="S311" s="3"/>
      <c r="T311" s="3"/>
      <c r="U311" s="3"/>
      <c r="V311" s="3"/>
      <c r="W311" s="3"/>
      <c r="X311" s="3"/>
      <c r="Y311" s="3"/>
      <c r="Z311" s="3"/>
    </row>
    <row r="312" spans="1:26" x14ac:dyDescent="0.2">
      <c r="A312" s="3"/>
      <c r="B312" s="4"/>
      <c r="C312" s="3"/>
      <c r="D312" s="3"/>
      <c r="E312" s="3"/>
      <c r="F312" s="3"/>
      <c r="G312" s="3"/>
      <c r="H312" s="3"/>
      <c r="I312" s="3"/>
      <c r="J312" s="3"/>
      <c r="K312" s="3"/>
      <c r="L312" s="3"/>
      <c r="M312" s="3"/>
      <c r="N312" s="3"/>
      <c r="O312" s="3"/>
      <c r="P312" s="3"/>
      <c r="Q312" s="3"/>
      <c r="R312" s="3"/>
      <c r="S312" s="3"/>
      <c r="T312" s="3"/>
      <c r="U312" s="3"/>
      <c r="V312" s="3"/>
      <c r="W312" s="3"/>
      <c r="X312" s="3"/>
      <c r="Y312" s="3"/>
      <c r="Z312" s="3"/>
    </row>
    <row r="313" spans="1:26" x14ac:dyDescent="0.2">
      <c r="A313" s="3"/>
      <c r="B313" s="4"/>
      <c r="C313" s="3"/>
      <c r="D313" s="3"/>
      <c r="E313" s="3"/>
      <c r="F313" s="3"/>
      <c r="G313" s="3"/>
      <c r="H313" s="3"/>
      <c r="I313" s="3"/>
      <c r="J313" s="3"/>
      <c r="K313" s="3"/>
      <c r="L313" s="3"/>
      <c r="M313" s="3"/>
      <c r="N313" s="3"/>
      <c r="O313" s="3"/>
      <c r="P313" s="3"/>
      <c r="Q313" s="3"/>
      <c r="R313" s="3"/>
      <c r="S313" s="3"/>
      <c r="T313" s="3"/>
      <c r="U313" s="3"/>
      <c r="V313" s="3"/>
      <c r="W313" s="3"/>
      <c r="X313" s="3"/>
      <c r="Y313" s="3"/>
      <c r="Z313" s="3"/>
    </row>
    <row r="314" spans="1:26" x14ac:dyDescent="0.2">
      <c r="A314" s="3"/>
      <c r="B314" s="4"/>
      <c r="C314" s="3"/>
      <c r="D314" s="3"/>
      <c r="E314" s="3"/>
      <c r="F314" s="3"/>
      <c r="G314" s="3"/>
      <c r="H314" s="3"/>
      <c r="I314" s="3"/>
      <c r="J314" s="3"/>
      <c r="K314" s="3"/>
      <c r="L314" s="3"/>
      <c r="M314" s="3"/>
      <c r="N314" s="3"/>
      <c r="O314" s="3"/>
      <c r="P314" s="3"/>
      <c r="Q314" s="3"/>
      <c r="R314" s="3"/>
      <c r="S314" s="3"/>
      <c r="T314" s="3"/>
      <c r="U314" s="3"/>
      <c r="V314" s="3"/>
      <c r="W314" s="3"/>
      <c r="X314" s="3"/>
      <c r="Y314" s="3"/>
      <c r="Z314" s="3"/>
    </row>
    <row r="315" spans="1:26" x14ac:dyDescent="0.2">
      <c r="A315" s="3"/>
      <c r="B315" s="4"/>
      <c r="C315" s="3"/>
      <c r="D315" s="3"/>
      <c r="E315" s="3"/>
      <c r="F315" s="3"/>
      <c r="G315" s="3"/>
      <c r="H315" s="3"/>
      <c r="I315" s="3"/>
      <c r="J315" s="3"/>
      <c r="K315" s="3"/>
      <c r="L315" s="3"/>
      <c r="M315" s="3"/>
      <c r="N315" s="3"/>
      <c r="O315" s="3"/>
      <c r="P315" s="3"/>
      <c r="Q315" s="3"/>
      <c r="R315" s="3"/>
      <c r="S315" s="3"/>
      <c r="T315" s="3"/>
      <c r="U315" s="3"/>
      <c r="V315" s="3"/>
      <c r="W315" s="3"/>
      <c r="X315" s="3"/>
      <c r="Y315" s="3"/>
      <c r="Z315" s="3"/>
    </row>
    <row r="316" spans="1:26" x14ac:dyDescent="0.2">
      <c r="A316" s="3"/>
      <c r="B316" s="4"/>
      <c r="C316" s="3"/>
      <c r="D316" s="3"/>
      <c r="E316" s="3"/>
      <c r="F316" s="3"/>
      <c r="G316" s="3"/>
      <c r="H316" s="3"/>
      <c r="I316" s="3"/>
      <c r="J316" s="3"/>
      <c r="K316" s="3"/>
      <c r="L316" s="3"/>
      <c r="M316" s="3"/>
      <c r="N316" s="3"/>
      <c r="O316" s="3"/>
      <c r="P316" s="3"/>
      <c r="Q316" s="3"/>
      <c r="R316" s="3"/>
      <c r="S316" s="3"/>
      <c r="T316" s="3"/>
      <c r="U316" s="3"/>
      <c r="V316" s="3"/>
      <c r="W316" s="3"/>
      <c r="X316" s="3"/>
      <c r="Y316" s="3"/>
      <c r="Z316" s="3"/>
    </row>
    <row r="317" spans="1:26" x14ac:dyDescent="0.2">
      <c r="A317" s="3"/>
      <c r="B317" s="4"/>
      <c r="C317" s="3"/>
      <c r="D317" s="3"/>
      <c r="E317" s="3"/>
      <c r="F317" s="3"/>
      <c r="G317" s="3"/>
      <c r="H317" s="3"/>
      <c r="I317" s="3"/>
      <c r="J317" s="3"/>
      <c r="K317" s="3"/>
      <c r="L317" s="3"/>
      <c r="M317" s="3"/>
      <c r="N317" s="3"/>
      <c r="O317" s="3"/>
      <c r="P317" s="3"/>
      <c r="Q317" s="3"/>
      <c r="R317" s="3"/>
      <c r="S317" s="3"/>
      <c r="T317" s="3"/>
      <c r="U317" s="3"/>
      <c r="V317" s="3"/>
      <c r="W317" s="3"/>
      <c r="X317" s="3"/>
      <c r="Y317" s="3"/>
      <c r="Z317" s="3"/>
    </row>
    <row r="318" spans="1:26" x14ac:dyDescent="0.2">
      <c r="A318" s="3"/>
      <c r="B318" s="4"/>
      <c r="C318" s="3"/>
      <c r="D318" s="3"/>
      <c r="E318" s="3"/>
      <c r="F318" s="3"/>
      <c r="G318" s="3"/>
      <c r="H318" s="3"/>
      <c r="I318" s="3"/>
      <c r="J318" s="3"/>
      <c r="K318" s="3"/>
      <c r="L318" s="3"/>
      <c r="M318" s="3"/>
      <c r="N318" s="3"/>
      <c r="O318" s="3"/>
      <c r="P318" s="3"/>
      <c r="Q318" s="3"/>
      <c r="R318" s="3"/>
      <c r="S318" s="3"/>
      <c r="T318" s="3"/>
      <c r="U318" s="3"/>
      <c r="V318" s="3"/>
      <c r="W318" s="3"/>
      <c r="X318" s="3"/>
      <c r="Y318" s="3"/>
      <c r="Z318" s="3"/>
    </row>
    <row r="319" spans="1:26" x14ac:dyDescent="0.2">
      <c r="A319" s="3"/>
      <c r="B319" s="4"/>
      <c r="C319" s="3"/>
      <c r="D319" s="3"/>
      <c r="E319" s="3"/>
      <c r="F319" s="3"/>
      <c r="G319" s="3"/>
      <c r="H319" s="3"/>
      <c r="I319" s="3"/>
      <c r="J319" s="3"/>
      <c r="K319" s="3"/>
      <c r="L319" s="3"/>
      <c r="M319" s="3"/>
      <c r="N319" s="3"/>
      <c r="O319" s="3"/>
      <c r="P319" s="3"/>
      <c r="Q319" s="3"/>
      <c r="R319" s="3"/>
      <c r="S319" s="3"/>
      <c r="T319" s="3"/>
      <c r="U319" s="3"/>
      <c r="V319" s="3"/>
      <c r="W319" s="3"/>
      <c r="X319" s="3"/>
      <c r="Y319" s="3"/>
      <c r="Z319" s="3"/>
    </row>
    <row r="320" spans="1:26" x14ac:dyDescent="0.2">
      <c r="A320" s="3"/>
      <c r="B320" s="4"/>
      <c r="C320" s="3"/>
      <c r="D320" s="3"/>
      <c r="E320" s="3"/>
      <c r="F320" s="3"/>
      <c r="G320" s="3"/>
      <c r="H320" s="3"/>
      <c r="I320" s="3"/>
      <c r="J320" s="3"/>
      <c r="K320" s="3"/>
      <c r="L320" s="3"/>
      <c r="M320" s="3"/>
      <c r="N320" s="3"/>
      <c r="O320" s="3"/>
      <c r="P320" s="3"/>
      <c r="Q320" s="3"/>
      <c r="R320" s="3"/>
      <c r="S320" s="3"/>
      <c r="T320" s="3"/>
      <c r="U320" s="3"/>
      <c r="V320" s="3"/>
      <c r="W320" s="3"/>
      <c r="X320" s="3"/>
      <c r="Y320" s="3"/>
      <c r="Z320" s="3"/>
    </row>
    <row r="321" spans="1:26" x14ac:dyDescent="0.2">
      <c r="A321" s="3"/>
      <c r="B321" s="4"/>
      <c r="C321" s="3"/>
      <c r="D321" s="3"/>
      <c r="E321" s="3"/>
      <c r="F321" s="3"/>
      <c r="G321" s="3"/>
      <c r="H321" s="3"/>
      <c r="I321" s="3"/>
      <c r="J321" s="3"/>
      <c r="K321" s="3"/>
      <c r="L321" s="3"/>
      <c r="M321" s="3"/>
      <c r="N321" s="3"/>
      <c r="O321" s="3"/>
      <c r="P321" s="3"/>
      <c r="Q321" s="3"/>
      <c r="R321" s="3"/>
      <c r="S321" s="3"/>
      <c r="T321" s="3"/>
      <c r="U321" s="3"/>
      <c r="V321" s="3"/>
      <c r="W321" s="3"/>
      <c r="X321" s="3"/>
      <c r="Y321" s="3"/>
      <c r="Z321" s="3"/>
    </row>
    <row r="322" spans="1:26" x14ac:dyDescent="0.2">
      <c r="A322" s="3"/>
      <c r="B322" s="4"/>
      <c r="C322" s="3"/>
      <c r="D322" s="3"/>
      <c r="E322" s="3"/>
      <c r="F322" s="3"/>
      <c r="G322" s="3"/>
      <c r="H322" s="3"/>
      <c r="I322" s="3"/>
      <c r="J322" s="3"/>
      <c r="K322" s="3"/>
      <c r="L322" s="3"/>
      <c r="M322" s="3"/>
      <c r="N322" s="3"/>
      <c r="O322" s="3"/>
      <c r="P322" s="3"/>
      <c r="Q322" s="3"/>
      <c r="R322" s="3"/>
      <c r="S322" s="3"/>
      <c r="T322" s="3"/>
      <c r="U322" s="3"/>
      <c r="V322" s="3"/>
      <c r="W322" s="3"/>
      <c r="X322" s="3"/>
      <c r="Y322" s="3"/>
      <c r="Z322" s="3"/>
    </row>
    <row r="323" spans="1:26" x14ac:dyDescent="0.2">
      <c r="A323" s="3"/>
      <c r="B323" s="4"/>
      <c r="C323" s="3"/>
      <c r="D323" s="3"/>
      <c r="E323" s="3"/>
      <c r="F323" s="3"/>
      <c r="G323" s="3"/>
      <c r="H323" s="3"/>
      <c r="I323" s="3"/>
      <c r="J323" s="3"/>
      <c r="K323" s="3"/>
      <c r="L323" s="3"/>
      <c r="M323" s="3"/>
      <c r="N323" s="3"/>
      <c r="O323" s="3"/>
      <c r="P323" s="3"/>
      <c r="Q323" s="3"/>
      <c r="R323" s="3"/>
      <c r="S323" s="3"/>
      <c r="T323" s="3"/>
      <c r="U323" s="3"/>
      <c r="V323" s="3"/>
      <c r="W323" s="3"/>
      <c r="X323" s="3"/>
      <c r="Y323" s="3"/>
      <c r="Z323" s="3"/>
    </row>
    <row r="324" spans="1:26" x14ac:dyDescent="0.2">
      <c r="A324" s="3"/>
      <c r="B324" s="4"/>
      <c r="C324" s="3"/>
      <c r="D324" s="3"/>
      <c r="E324" s="3"/>
      <c r="F324" s="3"/>
      <c r="G324" s="3"/>
      <c r="H324" s="3"/>
      <c r="I324" s="3"/>
      <c r="J324" s="3"/>
      <c r="K324" s="3"/>
      <c r="L324" s="3"/>
      <c r="M324" s="3"/>
      <c r="N324" s="3"/>
      <c r="O324" s="3"/>
      <c r="P324" s="3"/>
      <c r="Q324" s="3"/>
      <c r="R324" s="3"/>
      <c r="S324" s="3"/>
      <c r="T324" s="3"/>
      <c r="U324" s="3"/>
      <c r="V324" s="3"/>
      <c r="W324" s="3"/>
      <c r="X324" s="3"/>
      <c r="Y324" s="3"/>
      <c r="Z324" s="3"/>
    </row>
    <row r="325" spans="1:26" x14ac:dyDescent="0.2">
      <c r="A325" s="3"/>
      <c r="B325" s="4"/>
      <c r="C325" s="3"/>
      <c r="D325" s="3"/>
      <c r="E325" s="3"/>
      <c r="F325" s="3"/>
      <c r="G325" s="3"/>
      <c r="H325" s="3"/>
      <c r="I325" s="3"/>
      <c r="J325" s="3"/>
      <c r="K325" s="3"/>
      <c r="L325" s="3"/>
      <c r="M325" s="3"/>
      <c r="N325" s="3"/>
      <c r="O325" s="3"/>
      <c r="P325" s="3"/>
      <c r="Q325" s="3"/>
      <c r="R325" s="3"/>
      <c r="S325" s="3"/>
      <c r="T325" s="3"/>
      <c r="U325" s="3"/>
      <c r="V325" s="3"/>
      <c r="W325" s="3"/>
      <c r="X325" s="3"/>
      <c r="Y325" s="3"/>
      <c r="Z325" s="3"/>
    </row>
    <row r="326" spans="1:26" x14ac:dyDescent="0.2">
      <c r="A326" s="3"/>
      <c r="B326" s="4"/>
      <c r="C326" s="3"/>
      <c r="D326" s="3"/>
      <c r="E326" s="3"/>
      <c r="F326" s="3"/>
      <c r="G326" s="3"/>
      <c r="H326" s="3"/>
      <c r="I326" s="3"/>
      <c r="J326" s="3"/>
      <c r="K326" s="3"/>
      <c r="L326" s="3"/>
      <c r="M326" s="3"/>
      <c r="N326" s="3"/>
      <c r="O326" s="3"/>
      <c r="P326" s="3"/>
      <c r="Q326" s="3"/>
      <c r="R326" s="3"/>
      <c r="S326" s="3"/>
      <c r="T326" s="3"/>
      <c r="U326" s="3"/>
      <c r="V326" s="3"/>
      <c r="W326" s="3"/>
      <c r="X326" s="3"/>
      <c r="Y326" s="3"/>
      <c r="Z326" s="3"/>
    </row>
    <row r="327" spans="1:26" x14ac:dyDescent="0.2">
      <c r="A327" s="3"/>
      <c r="B327" s="4"/>
      <c r="C327" s="3"/>
      <c r="D327" s="3"/>
      <c r="E327" s="3"/>
      <c r="F327" s="3"/>
      <c r="G327" s="3"/>
      <c r="H327" s="3"/>
      <c r="I327" s="3"/>
      <c r="J327" s="3"/>
      <c r="K327" s="3"/>
      <c r="L327" s="3"/>
      <c r="M327" s="3"/>
      <c r="N327" s="3"/>
      <c r="O327" s="3"/>
      <c r="P327" s="3"/>
      <c r="Q327" s="3"/>
      <c r="R327" s="3"/>
      <c r="S327" s="3"/>
      <c r="T327" s="3"/>
      <c r="U327" s="3"/>
      <c r="V327" s="3"/>
      <c r="W327" s="3"/>
      <c r="X327" s="3"/>
      <c r="Y327" s="3"/>
      <c r="Z327" s="3"/>
    </row>
    <row r="328" spans="1:26" x14ac:dyDescent="0.2">
      <c r="A328" s="3"/>
      <c r="B328" s="4"/>
      <c r="C328" s="3"/>
      <c r="D328" s="3"/>
      <c r="E328" s="3"/>
      <c r="F328" s="3"/>
      <c r="G328" s="3"/>
      <c r="H328" s="3"/>
      <c r="I328" s="3"/>
      <c r="J328" s="3"/>
      <c r="K328" s="3"/>
      <c r="L328" s="3"/>
      <c r="M328" s="3"/>
      <c r="N328" s="3"/>
      <c r="O328" s="3"/>
      <c r="P328" s="3"/>
      <c r="Q328" s="3"/>
      <c r="R328" s="3"/>
      <c r="S328" s="3"/>
      <c r="T328" s="3"/>
      <c r="U328" s="3"/>
      <c r="V328" s="3"/>
      <c r="W328" s="3"/>
      <c r="X328" s="3"/>
      <c r="Y328" s="3"/>
      <c r="Z328" s="3"/>
    </row>
    <row r="329" spans="1:26" x14ac:dyDescent="0.2">
      <c r="A329" s="3"/>
      <c r="B329" s="4"/>
      <c r="C329" s="3"/>
      <c r="D329" s="3"/>
      <c r="E329" s="3"/>
      <c r="F329" s="3"/>
      <c r="G329" s="3"/>
      <c r="H329" s="3"/>
      <c r="I329" s="3"/>
      <c r="J329" s="3"/>
      <c r="K329" s="3"/>
      <c r="L329" s="3"/>
      <c r="M329" s="3"/>
      <c r="N329" s="3"/>
      <c r="O329" s="3"/>
      <c r="P329" s="3"/>
      <c r="Q329" s="3"/>
      <c r="R329" s="3"/>
      <c r="S329" s="3"/>
      <c r="T329" s="3"/>
      <c r="U329" s="3"/>
      <c r="V329" s="3"/>
      <c r="W329" s="3"/>
      <c r="X329" s="3"/>
      <c r="Y329" s="3"/>
      <c r="Z329" s="3"/>
    </row>
    <row r="330" spans="1:26" x14ac:dyDescent="0.2">
      <c r="A330" s="3"/>
      <c r="B330" s="4"/>
      <c r="C330" s="3"/>
      <c r="D330" s="3"/>
      <c r="E330" s="3"/>
      <c r="F330" s="3"/>
      <c r="G330" s="3"/>
      <c r="H330" s="3"/>
      <c r="I330" s="3"/>
      <c r="J330" s="3"/>
      <c r="K330" s="3"/>
      <c r="L330" s="3"/>
      <c r="M330" s="3"/>
      <c r="N330" s="3"/>
      <c r="O330" s="3"/>
      <c r="P330" s="3"/>
      <c r="Q330" s="3"/>
      <c r="R330" s="3"/>
      <c r="S330" s="3"/>
      <c r="T330" s="3"/>
      <c r="U330" s="3"/>
      <c r="V330" s="3"/>
      <c r="W330" s="3"/>
      <c r="X330" s="3"/>
      <c r="Y330" s="3"/>
      <c r="Z330" s="3"/>
    </row>
    <row r="331" spans="1:26" x14ac:dyDescent="0.2">
      <c r="A331" s="3"/>
      <c r="B331" s="4"/>
      <c r="C331" s="3"/>
      <c r="D331" s="3"/>
      <c r="E331" s="3"/>
      <c r="F331" s="3"/>
      <c r="G331" s="3"/>
      <c r="H331" s="3"/>
      <c r="I331" s="3"/>
      <c r="J331" s="3"/>
      <c r="K331" s="3"/>
      <c r="L331" s="3"/>
      <c r="M331" s="3"/>
      <c r="N331" s="3"/>
      <c r="O331" s="3"/>
      <c r="P331" s="3"/>
      <c r="Q331" s="3"/>
      <c r="R331" s="3"/>
      <c r="S331" s="3"/>
      <c r="T331" s="3"/>
      <c r="U331" s="3"/>
      <c r="V331" s="3"/>
      <c r="W331" s="3"/>
      <c r="X331" s="3"/>
      <c r="Y331" s="3"/>
      <c r="Z331" s="3"/>
    </row>
    <row r="332" spans="1:26" x14ac:dyDescent="0.2">
      <c r="A332" s="3"/>
      <c r="B332" s="4"/>
      <c r="C332" s="3"/>
      <c r="D332" s="3"/>
      <c r="E332" s="3"/>
      <c r="F332" s="3"/>
      <c r="G332" s="3"/>
      <c r="H332" s="3"/>
      <c r="I332" s="3"/>
      <c r="J332" s="3"/>
      <c r="K332" s="3"/>
      <c r="L332" s="3"/>
      <c r="M332" s="3"/>
      <c r="N332" s="3"/>
      <c r="O332" s="3"/>
      <c r="P332" s="3"/>
      <c r="Q332" s="3"/>
      <c r="R332" s="3"/>
      <c r="S332" s="3"/>
      <c r="T332" s="3"/>
      <c r="U332" s="3"/>
      <c r="V332" s="3"/>
      <c r="W332" s="3"/>
      <c r="X332" s="3"/>
      <c r="Y332" s="3"/>
      <c r="Z332" s="3"/>
    </row>
    <row r="333" spans="1:26" x14ac:dyDescent="0.2">
      <c r="A333" s="3"/>
      <c r="B333" s="4"/>
      <c r="C333" s="3"/>
      <c r="D333" s="3"/>
      <c r="E333" s="3"/>
      <c r="F333" s="3"/>
      <c r="G333" s="3"/>
      <c r="H333" s="3"/>
      <c r="I333" s="3"/>
      <c r="J333" s="3"/>
      <c r="K333" s="3"/>
      <c r="L333" s="3"/>
      <c r="M333" s="3"/>
      <c r="N333" s="3"/>
      <c r="O333" s="3"/>
      <c r="P333" s="3"/>
      <c r="Q333" s="3"/>
      <c r="R333" s="3"/>
      <c r="S333" s="3"/>
      <c r="T333" s="3"/>
      <c r="U333" s="3"/>
      <c r="V333" s="3"/>
      <c r="W333" s="3"/>
      <c r="X333" s="3"/>
      <c r="Y333" s="3"/>
      <c r="Z333" s="3"/>
    </row>
    <row r="334" spans="1:26" x14ac:dyDescent="0.2">
      <c r="A334" s="3"/>
      <c r="B334" s="4"/>
      <c r="C334" s="3"/>
      <c r="D334" s="3"/>
      <c r="E334" s="3"/>
      <c r="F334" s="3"/>
      <c r="G334" s="3"/>
      <c r="H334" s="3"/>
      <c r="I334" s="3"/>
      <c r="J334" s="3"/>
      <c r="K334" s="3"/>
      <c r="L334" s="3"/>
      <c r="M334" s="3"/>
      <c r="N334" s="3"/>
      <c r="O334" s="3"/>
      <c r="P334" s="3"/>
      <c r="Q334" s="3"/>
      <c r="R334" s="3"/>
      <c r="S334" s="3"/>
      <c r="T334" s="3"/>
      <c r="U334" s="3"/>
      <c r="V334" s="3"/>
      <c r="W334" s="3"/>
      <c r="X334" s="3"/>
      <c r="Y334" s="3"/>
      <c r="Z334" s="3"/>
    </row>
    <row r="335" spans="1:26" x14ac:dyDescent="0.2">
      <c r="A335" s="3"/>
      <c r="B335" s="4"/>
      <c r="C335" s="3"/>
      <c r="D335" s="3"/>
      <c r="E335" s="3"/>
      <c r="F335" s="3"/>
      <c r="G335" s="3"/>
      <c r="H335" s="3"/>
      <c r="I335" s="3"/>
      <c r="J335" s="3"/>
      <c r="K335" s="3"/>
      <c r="L335" s="3"/>
      <c r="M335" s="3"/>
      <c r="N335" s="3"/>
      <c r="O335" s="3"/>
      <c r="P335" s="3"/>
      <c r="Q335" s="3"/>
      <c r="R335" s="3"/>
      <c r="S335" s="3"/>
      <c r="T335" s="3"/>
      <c r="U335" s="3"/>
      <c r="V335" s="3"/>
      <c r="W335" s="3"/>
      <c r="X335" s="3"/>
      <c r="Y335" s="3"/>
      <c r="Z335" s="3"/>
    </row>
    <row r="336" spans="1:26" x14ac:dyDescent="0.2">
      <c r="A336" s="3"/>
      <c r="B336" s="4"/>
      <c r="C336" s="3"/>
      <c r="D336" s="3"/>
      <c r="E336" s="3"/>
      <c r="F336" s="3"/>
      <c r="G336" s="3"/>
      <c r="H336" s="3"/>
      <c r="I336" s="3"/>
      <c r="J336" s="3"/>
      <c r="K336" s="3"/>
      <c r="L336" s="3"/>
      <c r="M336" s="3"/>
      <c r="N336" s="3"/>
      <c r="O336" s="3"/>
      <c r="P336" s="3"/>
      <c r="Q336" s="3"/>
      <c r="R336" s="3"/>
      <c r="S336" s="3"/>
      <c r="T336" s="3"/>
      <c r="U336" s="3"/>
      <c r="V336" s="3"/>
      <c r="W336" s="3"/>
      <c r="X336" s="3"/>
      <c r="Y336" s="3"/>
      <c r="Z336" s="3"/>
    </row>
    <row r="337" spans="1:26" x14ac:dyDescent="0.2">
      <c r="A337" s="3"/>
      <c r="B337" s="4"/>
      <c r="C337" s="3"/>
      <c r="D337" s="3"/>
      <c r="E337" s="3"/>
      <c r="F337" s="3"/>
      <c r="G337" s="3"/>
      <c r="H337" s="3"/>
      <c r="I337" s="3"/>
      <c r="J337" s="3"/>
      <c r="K337" s="3"/>
      <c r="L337" s="3"/>
      <c r="M337" s="3"/>
      <c r="N337" s="3"/>
      <c r="O337" s="3"/>
      <c r="P337" s="3"/>
      <c r="Q337" s="3"/>
      <c r="R337" s="3"/>
      <c r="S337" s="3"/>
      <c r="T337" s="3"/>
      <c r="U337" s="3"/>
      <c r="V337" s="3"/>
      <c r="W337" s="3"/>
      <c r="X337" s="3"/>
      <c r="Y337" s="3"/>
      <c r="Z337" s="3"/>
    </row>
    <row r="338" spans="1:26" x14ac:dyDescent="0.2">
      <c r="A338" s="3"/>
      <c r="B338" s="4"/>
      <c r="C338" s="3"/>
      <c r="D338" s="3"/>
      <c r="E338" s="3"/>
      <c r="F338" s="3"/>
      <c r="G338" s="3"/>
      <c r="H338" s="3"/>
      <c r="I338" s="3"/>
      <c r="J338" s="3"/>
      <c r="K338" s="3"/>
      <c r="L338" s="3"/>
      <c r="M338" s="3"/>
      <c r="N338" s="3"/>
      <c r="O338" s="3"/>
      <c r="P338" s="3"/>
      <c r="Q338" s="3"/>
      <c r="R338" s="3"/>
      <c r="S338" s="3"/>
      <c r="T338" s="3"/>
      <c r="U338" s="3"/>
      <c r="V338" s="3"/>
      <c r="W338" s="3"/>
      <c r="X338" s="3"/>
      <c r="Y338" s="3"/>
      <c r="Z338" s="3"/>
    </row>
    <row r="339" spans="1:26" x14ac:dyDescent="0.2">
      <c r="A339" s="3"/>
      <c r="B339" s="4"/>
      <c r="C339" s="3"/>
      <c r="D339" s="3"/>
      <c r="E339" s="3"/>
      <c r="F339" s="3"/>
      <c r="G339" s="3"/>
      <c r="H339" s="3"/>
      <c r="I339" s="3"/>
      <c r="J339" s="3"/>
      <c r="K339" s="3"/>
      <c r="L339" s="3"/>
      <c r="M339" s="3"/>
      <c r="N339" s="3"/>
      <c r="O339" s="3"/>
      <c r="P339" s="3"/>
      <c r="Q339" s="3"/>
      <c r="R339" s="3"/>
      <c r="S339" s="3"/>
      <c r="T339" s="3"/>
      <c r="U339" s="3"/>
      <c r="V339" s="3"/>
      <c r="W339" s="3"/>
      <c r="X339" s="3"/>
      <c r="Y339" s="3"/>
      <c r="Z339" s="3"/>
    </row>
    <row r="340" spans="1:26" x14ac:dyDescent="0.2">
      <c r="A340" s="3"/>
      <c r="B340" s="4"/>
      <c r="C340" s="3"/>
      <c r="D340" s="3"/>
      <c r="E340" s="3"/>
      <c r="F340" s="3"/>
      <c r="G340" s="3"/>
      <c r="H340" s="3"/>
      <c r="I340" s="3"/>
      <c r="J340" s="3"/>
      <c r="K340" s="3"/>
      <c r="L340" s="3"/>
      <c r="M340" s="3"/>
      <c r="N340" s="3"/>
      <c r="O340" s="3"/>
      <c r="P340" s="3"/>
      <c r="Q340" s="3"/>
      <c r="R340" s="3"/>
      <c r="S340" s="3"/>
      <c r="T340" s="3"/>
      <c r="U340" s="3"/>
      <c r="V340" s="3"/>
      <c r="W340" s="3"/>
      <c r="X340" s="3"/>
      <c r="Y340" s="3"/>
      <c r="Z340" s="3"/>
    </row>
    <row r="341" spans="1:26" x14ac:dyDescent="0.2">
      <c r="A341" s="3"/>
      <c r="B341" s="4"/>
      <c r="C341" s="3"/>
      <c r="D341" s="3"/>
      <c r="E341" s="3"/>
      <c r="F341" s="3"/>
      <c r="G341" s="3"/>
      <c r="H341" s="3"/>
      <c r="I341" s="3"/>
      <c r="J341" s="3"/>
      <c r="K341" s="3"/>
      <c r="L341" s="3"/>
      <c r="M341" s="3"/>
      <c r="N341" s="3"/>
      <c r="O341" s="3"/>
      <c r="P341" s="3"/>
      <c r="Q341" s="3"/>
      <c r="R341" s="3"/>
      <c r="S341" s="3"/>
      <c r="T341" s="3"/>
      <c r="U341" s="3"/>
      <c r="V341" s="3"/>
      <c r="W341" s="3"/>
      <c r="X341" s="3"/>
      <c r="Y341" s="3"/>
      <c r="Z341" s="3"/>
    </row>
    <row r="342" spans="1:26" x14ac:dyDescent="0.2">
      <c r="A342" s="3"/>
      <c r="B342" s="4"/>
      <c r="C342" s="3"/>
      <c r="D342" s="3"/>
      <c r="E342" s="3"/>
      <c r="F342" s="3"/>
      <c r="G342" s="3"/>
      <c r="H342" s="3"/>
      <c r="I342" s="3"/>
      <c r="J342" s="3"/>
      <c r="K342" s="3"/>
      <c r="L342" s="3"/>
      <c r="M342" s="3"/>
      <c r="N342" s="3"/>
      <c r="O342" s="3"/>
      <c r="P342" s="3"/>
      <c r="Q342" s="3"/>
      <c r="R342" s="3"/>
      <c r="S342" s="3"/>
      <c r="T342" s="3"/>
      <c r="U342" s="3"/>
      <c r="V342" s="3"/>
      <c r="W342" s="3"/>
      <c r="X342" s="3"/>
      <c r="Y342" s="3"/>
      <c r="Z342" s="3"/>
    </row>
    <row r="343" spans="1:26" x14ac:dyDescent="0.2">
      <c r="A343" s="3"/>
      <c r="B343" s="4"/>
      <c r="C343" s="3"/>
      <c r="D343" s="3"/>
      <c r="E343" s="3"/>
      <c r="F343" s="3"/>
      <c r="G343" s="3"/>
      <c r="H343" s="3"/>
      <c r="I343" s="3"/>
      <c r="J343" s="3"/>
      <c r="K343" s="3"/>
      <c r="L343" s="3"/>
      <c r="M343" s="3"/>
      <c r="N343" s="3"/>
      <c r="O343" s="3"/>
      <c r="P343" s="3"/>
      <c r="Q343" s="3"/>
      <c r="R343" s="3"/>
      <c r="S343" s="3"/>
      <c r="T343" s="3"/>
      <c r="U343" s="3"/>
      <c r="V343" s="3"/>
      <c r="W343" s="3"/>
      <c r="X343" s="3"/>
      <c r="Y343" s="3"/>
      <c r="Z343" s="3"/>
    </row>
    <row r="344" spans="1:26" x14ac:dyDescent="0.2">
      <c r="A344" s="3"/>
      <c r="B344" s="4"/>
      <c r="C344" s="3"/>
      <c r="D344" s="3"/>
      <c r="E344" s="3"/>
      <c r="F344" s="3"/>
      <c r="G344" s="3"/>
      <c r="H344" s="3"/>
      <c r="I344" s="3"/>
      <c r="J344" s="3"/>
      <c r="K344" s="3"/>
      <c r="L344" s="3"/>
      <c r="M344" s="3"/>
      <c r="N344" s="3"/>
      <c r="O344" s="3"/>
      <c r="P344" s="3"/>
      <c r="Q344" s="3"/>
      <c r="R344" s="3"/>
      <c r="S344" s="3"/>
      <c r="T344" s="3"/>
      <c r="U344" s="3"/>
      <c r="V344" s="3"/>
      <c r="W344" s="3"/>
      <c r="X344" s="3"/>
      <c r="Y344" s="3"/>
      <c r="Z344" s="3"/>
    </row>
    <row r="345" spans="1:26" x14ac:dyDescent="0.2">
      <c r="A345" s="3"/>
      <c r="B345" s="4"/>
      <c r="C345" s="3"/>
      <c r="D345" s="3"/>
      <c r="E345" s="3"/>
      <c r="F345" s="3"/>
      <c r="G345" s="3"/>
      <c r="H345" s="3"/>
      <c r="I345" s="3"/>
      <c r="J345" s="3"/>
      <c r="K345" s="3"/>
      <c r="L345" s="3"/>
      <c r="M345" s="3"/>
      <c r="N345" s="3"/>
      <c r="O345" s="3"/>
      <c r="P345" s="3"/>
      <c r="Q345" s="3"/>
      <c r="R345" s="3"/>
      <c r="S345" s="3"/>
      <c r="T345" s="3"/>
      <c r="U345" s="3"/>
      <c r="V345" s="3"/>
      <c r="W345" s="3"/>
      <c r="X345" s="3"/>
      <c r="Y345" s="3"/>
      <c r="Z345" s="3"/>
    </row>
    <row r="346" spans="1:26" x14ac:dyDescent="0.2">
      <c r="A346" s="3"/>
      <c r="B346" s="4"/>
      <c r="C346" s="3"/>
      <c r="D346" s="3"/>
      <c r="E346" s="3"/>
      <c r="F346" s="3"/>
      <c r="G346" s="3"/>
      <c r="H346" s="3"/>
      <c r="I346" s="3"/>
      <c r="J346" s="3"/>
      <c r="K346" s="3"/>
      <c r="L346" s="3"/>
      <c r="M346" s="3"/>
      <c r="N346" s="3"/>
      <c r="O346" s="3"/>
      <c r="P346" s="3"/>
      <c r="Q346" s="3"/>
      <c r="R346" s="3"/>
      <c r="S346" s="3"/>
      <c r="T346" s="3"/>
      <c r="U346" s="3"/>
      <c r="V346" s="3"/>
      <c r="W346" s="3"/>
      <c r="X346" s="3"/>
      <c r="Y346" s="3"/>
      <c r="Z346" s="3"/>
    </row>
    <row r="347" spans="1:26" x14ac:dyDescent="0.2">
      <c r="A347" s="3"/>
      <c r="B347" s="4"/>
      <c r="C347" s="3"/>
      <c r="D347" s="3"/>
      <c r="E347" s="3"/>
      <c r="F347" s="3"/>
      <c r="G347" s="3"/>
      <c r="H347" s="3"/>
      <c r="I347" s="3"/>
      <c r="J347" s="3"/>
      <c r="K347" s="3"/>
      <c r="L347" s="3"/>
      <c r="M347" s="3"/>
      <c r="N347" s="3"/>
      <c r="O347" s="3"/>
      <c r="P347" s="3"/>
      <c r="Q347" s="3"/>
      <c r="R347" s="3"/>
      <c r="S347" s="3"/>
      <c r="T347" s="3"/>
      <c r="U347" s="3"/>
      <c r="V347" s="3"/>
      <c r="W347" s="3"/>
      <c r="X347" s="3"/>
      <c r="Y347" s="3"/>
      <c r="Z347" s="3"/>
    </row>
    <row r="348" spans="1:26" x14ac:dyDescent="0.2">
      <c r="A348" s="3"/>
      <c r="B348" s="4"/>
      <c r="C348" s="3"/>
      <c r="D348" s="3"/>
      <c r="E348" s="3"/>
      <c r="F348" s="3"/>
      <c r="G348" s="3"/>
      <c r="H348" s="3"/>
      <c r="I348" s="3"/>
      <c r="J348" s="3"/>
      <c r="K348" s="3"/>
      <c r="L348" s="3"/>
      <c r="M348" s="3"/>
      <c r="N348" s="3"/>
      <c r="O348" s="3"/>
      <c r="P348" s="3"/>
      <c r="Q348" s="3"/>
      <c r="R348" s="3"/>
      <c r="S348" s="3"/>
      <c r="T348" s="3"/>
      <c r="U348" s="3"/>
      <c r="V348" s="3"/>
      <c r="W348" s="3"/>
      <c r="X348" s="3"/>
      <c r="Y348" s="3"/>
      <c r="Z348" s="3"/>
    </row>
    <row r="349" spans="1:26" x14ac:dyDescent="0.2">
      <c r="A349" s="3"/>
      <c r="B349" s="4"/>
      <c r="C349" s="3"/>
      <c r="D349" s="3"/>
      <c r="E349" s="3"/>
      <c r="F349" s="3"/>
      <c r="G349" s="3"/>
      <c r="H349" s="3"/>
      <c r="I349" s="3"/>
      <c r="J349" s="3"/>
      <c r="K349" s="3"/>
      <c r="L349" s="3"/>
      <c r="M349" s="3"/>
      <c r="N349" s="3"/>
      <c r="O349" s="3"/>
      <c r="P349" s="3"/>
      <c r="Q349" s="3"/>
      <c r="R349" s="3"/>
      <c r="S349" s="3"/>
      <c r="T349" s="3"/>
      <c r="U349" s="3"/>
      <c r="V349" s="3"/>
      <c r="W349" s="3"/>
      <c r="X349" s="3"/>
      <c r="Y349" s="3"/>
      <c r="Z349" s="3"/>
    </row>
    <row r="350" spans="1:26" x14ac:dyDescent="0.2">
      <c r="A350" s="3"/>
      <c r="B350" s="4"/>
      <c r="C350" s="3"/>
      <c r="D350" s="3"/>
      <c r="E350" s="3"/>
      <c r="F350" s="3"/>
      <c r="G350" s="3"/>
      <c r="H350" s="3"/>
      <c r="I350" s="3"/>
      <c r="J350" s="3"/>
      <c r="K350" s="3"/>
      <c r="L350" s="3"/>
      <c r="M350" s="3"/>
      <c r="N350" s="3"/>
      <c r="O350" s="3"/>
      <c r="P350" s="3"/>
      <c r="Q350" s="3"/>
      <c r="R350" s="3"/>
      <c r="S350" s="3"/>
      <c r="T350" s="3"/>
      <c r="U350" s="3"/>
      <c r="V350" s="3"/>
      <c r="W350" s="3"/>
      <c r="X350" s="3"/>
      <c r="Y350" s="3"/>
      <c r="Z350" s="3"/>
    </row>
    <row r="351" spans="1:26" x14ac:dyDescent="0.2">
      <c r="A351" s="3"/>
      <c r="B351" s="4"/>
      <c r="C351" s="3"/>
      <c r="D351" s="3"/>
      <c r="E351" s="3"/>
      <c r="F351" s="3"/>
      <c r="G351" s="3"/>
      <c r="H351" s="3"/>
      <c r="I351" s="3"/>
      <c r="J351" s="3"/>
      <c r="K351" s="3"/>
      <c r="L351" s="3"/>
      <c r="M351" s="3"/>
      <c r="N351" s="3"/>
      <c r="O351" s="3"/>
      <c r="P351" s="3"/>
      <c r="Q351" s="3"/>
      <c r="R351" s="3"/>
      <c r="S351" s="3"/>
      <c r="T351" s="3"/>
      <c r="U351" s="3"/>
      <c r="V351" s="3"/>
      <c r="W351" s="3"/>
      <c r="X351" s="3"/>
      <c r="Y351" s="3"/>
      <c r="Z351" s="3"/>
    </row>
    <row r="352" spans="1:26" x14ac:dyDescent="0.2">
      <c r="A352" s="3"/>
      <c r="B352" s="4"/>
      <c r="C352" s="3"/>
      <c r="D352" s="3"/>
      <c r="E352" s="3"/>
      <c r="F352" s="3"/>
      <c r="G352" s="3"/>
      <c r="H352" s="3"/>
      <c r="I352" s="3"/>
      <c r="J352" s="3"/>
      <c r="K352" s="3"/>
      <c r="L352" s="3"/>
      <c r="M352" s="3"/>
      <c r="N352" s="3"/>
      <c r="O352" s="3"/>
      <c r="P352" s="3"/>
      <c r="Q352" s="3"/>
      <c r="R352" s="3"/>
      <c r="S352" s="3"/>
      <c r="T352" s="3"/>
      <c r="U352" s="3"/>
      <c r="V352" s="3"/>
      <c r="W352" s="3"/>
      <c r="X352" s="3"/>
      <c r="Y352" s="3"/>
      <c r="Z352" s="3"/>
    </row>
    <row r="353" spans="1:26" x14ac:dyDescent="0.2">
      <c r="A353" s="3"/>
      <c r="B353" s="4"/>
      <c r="C353" s="3"/>
      <c r="D353" s="3"/>
      <c r="E353" s="3"/>
      <c r="F353" s="3"/>
      <c r="G353" s="3"/>
      <c r="H353" s="3"/>
      <c r="I353" s="3"/>
      <c r="J353" s="3"/>
      <c r="K353" s="3"/>
      <c r="L353" s="3"/>
      <c r="M353" s="3"/>
      <c r="N353" s="3"/>
      <c r="O353" s="3"/>
      <c r="P353" s="3"/>
      <c r="Q353" s="3"/>
      <c r="R353" s="3"/>
      <c r="S353" s="3"/>
      <c r="T353" s="3"/>
      <c r="U353" s="3"/>
      <c r="V353" s="3"/>
      <c r="W353" s="3"/>
      <c r="X353" s="3"/>
      <c r="Y353" s="3"/>
      <c r="Z353" s="3"/>
    </row>
    <row r="354" spans="1:26" x14ac:dyDescent="0.2">
      <c r="A354" s="3"/>
      <c r="B354" s="4"/>
      <c r="C354" s="3"/>
      <c r="D354" s="3"/>
      <c r="E354" s="3"/>
      <c r="F354" s="3"/>
      <c r="G354" s="3"/>
      <c r="H354" s="3"/>
      <c r="I354" s="3"/>
      <c r="J354" s="3"/>
      <c r="K354" s="3"/>
      <c r="L354" s="3"/>
      <c r="M354" s="3"/>
      <c r="N354" s="3"/>
      <c r="O354" s="3"/>
      <c r="P354" s="3"/>
      <c r="Q354" s="3"/>
      <c r="R354" s="3"/>
      <c r="S354" s="3"/>
      <c r="T354" s="3"/>
      <c r="U354" s="3"/>
      <c r="V354" s="3"/>
      <c r="W354" s="3"/>
      <c r="X354" s="3"/>
      <c r="Y354" s="3"/>
      <c r="Z354" s="3"/>
    </row>
    <row r="355" spans="1:26" x14ac:dyDescent="0.2">
      <c r="A355" s="3"/>
      <c r="B355" s="4"/>
      <c r="C355" s="3"/>
      <c r="D355" s="3"/>
      <c r="E355" s="3"/>
      <c r="F355" s="3"/>
      <c r="G355" s="3"/>
      <c r="H355" s="3"/>
      <c r="I355" s="3"/>
      <c r="J355" s="3"/>
      <c r="K355" s="3"/>
      <c r="L355" s="3"/>
      <c r="M355" s="3"/>
      <c r="N355" s="3"/>
      <c r="O355" s="3"/>
      <c r="P355" s="3"/>
      <c r="Q355" s="3"/>
      <c r="R355" s="3"/>
      <c r="S355" s="3"/>
      <c r="T355" s="3"/>
      <c r="U355" s="3"/>
      <c r="V355" s="3"/>
      <c r="W355" s="3"/>
      <c r="X355" s="3"/>
      <c r="Y355" s="3"/>
      <c r="Z355" s="3"/>
    </row>
    <row r="356" spans="1:26" x14ac:dyDescent="0.2">
      <c r="A356" s="3"/>
      <c r="B356" s="4"/>
      <c r="C356" s="3"/>
      <c r="D356" s="3"/>
      <c r="E356" s="3"/>
      <c r="F356" s="3"/>
      <c r="G356" s="3"/>
      <c r="H356" s="3"/>
      <c r="I356" s="3"/>
      <c r="J356" s="3"/>
      <c r="K356" s="3"/>
      <c r="L356" s="3"/>
      <c r="M356" s="3"/>
      <c r="N356" s="3"/>
      <c r="O356" s="3"/>
      <c r="P356" s="3"/>
      <c r="Q356" s="3"/>
      <c r="R356" s="3"/>
      <c r="S356" s="3"/>
      <c r="T356" s="3"/>
      <c r="U356" s="3"/>
      <c r="V356" s="3"/>
      <c r="W356" s="3"/>
      <c r="X356" s="3"/>
      <c r="Y356" s="3"/>
      <c r="Z356" s="3"/>
    </row>
    <row r="357" spans="1:26" x14ac:dyDescent="0.2">
      <c r="A357" s="3"/>
      <c r="B357" s="4"/>
      <c r="C357" s="3"/>
      <c r="D357" s="3"/>
      <c r="E357" s="3"/>
      <c r="F357" s="3"/>
      <c r="G357" s="3"/>
      <c r="H357" s="3"/>
      <c r="I357" s="3"/>
      <c r="J357" s="3"/>
      <c r="K357" s="3"/>
      <c r="L357" s="3"/>
      <c r="M357" s="3"/>
      <c r="N357" s="3"/>
      <c r="O357" s="3"/>
      <c r="P357" s="3"/>
      <c r="Q357" s="3"/>
      <c r="R357" s="3"/>
      <c r="S357" s="3"/>
      <c r="T357" s="3"/>
      <c r="U357" s="3"/>
      <c r="V357" s="3"/>
      <c r="W357" s="3"/>
      <c r="X357" s="3"/>
      <c r="Y357" s="3"/>
      <c r="Z357" s="3"/>
    </row>
    <row r="358" spans="1:26" x14ac:dyDescent="0.2">
      <c r="A358" s="3"/>
      <c r="B358" s="4"/>
      <c r="C358" s="3"/>
      <c r="D358" s="3"/>
      <c r="E358" s="3"/>
      <c r="F358" s="3"/>
      <c r="G358" s="3"/>
      <c r="H358" s="3"/>
      <c r="I358" s="3"/>
      <c r="J358" s="3"/>
      <c r="K358" s="3"/>
      <c r="L358" s="3"/>
      <c r="M358" s="3"/>
      <c r="N358" s="3"/>
      <c r="O358" s="3"/>
      <c r="P358" s="3"/>
      <c r="Q358" s="3"/>
      <c r="R358" s="3"/>
      <c r="S358" s="3"/>
      <c r="T358" s="3"/>
      <c r="U358" s="3"/>
      <c r="V358" s="3"/>
      <c r="W358" s="3"/>
      <c r="X358" s="3"/>
      <c r="Y358" s="3"/>
      <c r="Z358" s="3"/>
    </row>
    <row r="359" spans="1:26" x14ac:dyDescent="0.2">
      <c r="A359" s="3"/>
      <c r="B359" s="4"/>
      <c r="C359" s="3"/>
      <c r="D359" s="3"/>
      <c r="E359" s="3"/>
      <c r="F359" s="3"/>
      <c r="G359" s="3"/>
      <c r="H359" s="3"/>
      <c r="I359" s="3"/>
      <c r="J359" s="3"/>
      <c r="K359" s="3"/>
      <c r="L359" s="3"/>
      <c r="M359" s="3"/>
      <c r="N359" s="3"/>
      <c r="O359" s="3"/>
      <c r="P359" s="3"/>
      <c r="Q359" s="3"/>
      <c r="R359" s="3"/>
      <c r="S359" s="3"/>
      <c r="T359" s="3"/>
      <c r="U359" s="3"/>
      <c r="V359" s="3"/>
      <c r="W359" s="3"/>
      <c r="X359" s="3"/>
      <c r="Y359" s="3"/>
      <c r="Z359" s="3"/>
    </row>
    <row r="360" spans="1:26" x14ac:dyDescent="0.2">
      <c r="A360" s="3"/>
      <c r="B360" s="4"/>
      <c r="C360" s="3"/>
      <c r="D360" s="3"/>
      <c r="E360" s="3"/>
      <c r="F360" s="3"/>
      <c r="G360" s="3"/>
      <c r="H360" s="3"/>
      <c r="I360" s="3"/>
      <c r="J360" s="3"/>
      <c r="K360" s="3"/>
      <c r="L360" s="3"/>
      <c r="M360" s="3"/>
      <c r="N360" s="3"/>
      <c r="O360" s="3"/>
      <c r="P360" s="3"/>
      <c r="Q360" s="3"/>
      <c r="R360" s="3"/>
      <c r="S360" s="3"/>
      <c r="T360" s="3"/>
      <c r="U360" s="3"/>
      <c r="V360" s="3"/>
      <c r="W360" s="3"/>
      <c r="X360" s="3"/>
      <c r="Y360" s="3"/>
      <c r="Z360" s="3"/>
    </row>
    <row r="361" spans="1:26" x14ac:dyDescent="0.2">
      <c r="A361" s="3"/>
      <c r="B361" s="4"/>
      <c r="C361" s="3"/>
      <c r="D361" s="3"/>
      <c r="E361" s="3"/>
      <c r="F361" s="3"/>
      <c r="G361" s="3"/>
      <c r="H361" s="3"/>
      <c r="I361" s="3"/>
      <c r="J361" s="3"/>
      <c r="K361" s="3"/>
      <c r="L361" s="3"/>
      <c r="M361" s="3"/>
      <c r="N361" s="3"/>
      <c r="O361" s="3"/>
      <c r="P361" s="3"/>
      <c r="Q361" s="3"/>
      <c r="R361" s="3"/>
      <c r="S361" s="3"/>
      <c r="T361" s="3"/>
      <c r="U361" s="3"/>
      <c r="V361" s="3"/>
      <c r="W361" s="3"/>
      <c r="X361" s="3"/>
      <c r="Y361" s="3"/>
      <c r="Z361" s="3"/>
    </row>
    <row r="362" spans="1:26" x14ac:dyDescent="0.2">
      <c r="A362" s="3"/>
      <c r="B362" s="4"/>
      <c r="C362" s="3"/>
      <c r="D362" s="3"/>
      <c r="E362" s="3"/>
      <c r="F362" s="3"/>
      <c r="G362" s="3"/>
      <c r="H362" s="3"/>
      <c r="I362" s="3"/>
      <c r="J362" s="3"/>
      <c r="K362" s="3"/>
      <c r="L362" s="3"/>
      <c r="M362" s="3"/>
      <c r="N362" s="3"/>
      <c r="O362" s="3"/>
      <c r="P362" s="3"/>
      <c r="Q362" s="3"/>
      <c r="R362" s="3"/>
      <c r="S362" s="3"/>
      <c r="T362" s="3"/>
      <c r="U362" s="3"/>
      <c r="V362" s="3"/>
      <c r="W362" s="3"/>
      <c r="X362" s="3"/>
      <c r="Y362" s="3"/>
      <c r="Z362" s="3"/>
    </row>
    <row r="363" spans="1:26" x14ac:dyDescent="0.2">
      <c r="A363" s="3"/>
      <c r="B363" s="4"/>
      <c r="C363" s="3"/>
      <c r="D363" s="3"/>
      <c r="E363" s="3"/>
      <c r="F363" s="3"/>
      <c r="G363" s="3"/>
      <c r="H363" s="3"/>
      <c r="I363" s="3"/>
      <c r="J363" s="3"/>
      <c r="K363" s="3"/>
      <c r="L363" s="3"/>
      <c r="M363" s="3"/>
      <c r="N363" s="3"/>
      <c r="O363" s="3"/>
      <c r="P363" s="3"/>
      <c r="Q363" s="3"/>
      <c r="R363" s="3"/>
      <c r="S363" s="3"/>
      <c r="T363" s="3"/>
      <c r="U363" s="3"/>
      <c r="V363" s="3"/>
      <c r="W363" s="3"/>
      <c r="X363" s="3"/>
      <c r="Y363" s="3"/>
      <c r="Z363" s="3"/>
    </row>
    <row r="364" spans="1:26" x14ac:dyDescent="0.2">
      <c r="A364" s="3"/>
      <c r="B364" s="4"/>
      <c r="C364" s="3"/>
      <c r="D364" s="3"/>
      <c r="E364" s="3"/>
      <c r="F364" s="3"/>
      <c r="G364" s="3"/>
      <c r="H364" s="3"/>
      <c r="I364" s="3"/>
      <c r="J364" s="3"/>
      <c r="K364" s="3"/>
      <c r="L364" s="3"/>
      <c r="M364" s="3"/>
      <c r="N364" s="3"/>
      <c r="O364" s="3"/>
      <c r="P364" s="3"/>
      <c r="Q364" s="3"/>
      <c r="R364" s="3"/>
      <c r="S364" s="3"/>
      <c r="T364" s="3"/>
      <c r="U364" s="3"/>
      <c r="V364" s="3"/>
      <c r="W364" s="3"/>
      <c r="X364" s="3"/>
      <c r="Y364" s="3"/>
      <c r="Z364" s="3"/>
    </row>
    <row r="365" spans="1:26" x14ac:dyDescent="0.2">
      <c r="A365" s="3"/>
      <c r="B365" s="4"/>
      <c r="C365" s="3"/>
      <c r="D365" s="3"/>
      <c r="E365" s="3"/>
      <c r="F365" s="3"/>
      <c r="G365" s="3"/>
      <c r="H365" s="3"/>
      <c r="I365" s="3"/>
      <c r="J365" s="3"/>
      <c r="K365" s="3"/>
      <c r="L365" s="3"/>
      <c r="M365" s="3"/>
      <c r="N365" s="3"/>
      <c r="O365" s="3"/>
      <c r="P365" s="3"/>
      <c r="Q365" s="3"/>
      <c r="R365" s="3"/>
      <c r="S365" s="3"/>
      <c r="T365" s="3"/>
      <c r="U365" s="3"/>
      <c r="V365" s="3"/>
      <c r="W365" s="3"/>
      <c r="X365" s="3"/>
      <c r="Y365" s="3"/>
      <c r="Z365" s="3"/>
    </row>
    <row r="366" spans="1:26" x14ac:dyDescent="0.2">
      <c r="A366" s="3"/>
      <c r="B366" s="4"/>
      <c r="C366" s="3"/>
      <c r="D366" s="3"/>
      <c r="E366" s="3"/>
      <c r="F366" s="3"/>
      <c r="G366" s="3"/>
      <c r="H366" s="3"/>
      <c r="I366" s="3"/>
      <c r="J366" s="3"/>
      <c r="K366" s="3"/>
      <c r="L366" s="3"/>
      <c r="M366" s="3"/>
      <c r="N366" s="3"/>
      <c r="O366" s="3"/>
      <c r="P366" s="3"/>
      <c r="Q366" s="3"/>
      <c r="R366" s="3"/>
      <c r="S366" s="3"/>
      <c r="T366" s="3"/>
      <c r="U366" s="3"/>
      <c r="V366" s="3"/>
      <c r="W366" s="3"/>
      <c r="X366" s="3"/>
      <c r="Y366" s="3"/>
      <c r="Z366" s="3"/>
    </row>
    <row r="367" spans="1:26" x14ac:dyDescent="0.2">
      <c r="A367" s="3"/>
      <c r="B367" s="4"/>
      <c r="C367" s="3"/>
      <c r="D367" s="3"/>
      <c r="E367" s="3"/>
      <c r="F367" s="3"/>
      <c r="G367" s="3"/>
      <c r="H367" s="3"/>
      <c r="I367" s="3"/>
      <c r="J367" s="3"/>
      <c r="K367" s="3"/>
      <c r="L367" s="3"/>
      <c r="M367" s="3"/>
      <c r="N367" s="3"/>
      <c r="O367" s="3"/>
      <c r="P367" s="3"/>
      <c r="Q367" s="3"/>
      <c r="R367" s="3"/>
      <c r="S367" s="3"/>
      <c r="T367" s="3"/>
      <c r="U367" s="3"/>
      <c r="V367" s="3"/>
      <c r="W367" s="3"/>
      <c r="X367" s="3"/>
      <c r="Y367" s="3"/>
      <c r="Z367" s="3"/>
    </row>
    <row r="368" spans="1:26" x14ac:dyDescent="0.2">
      <c r="A368" s="3"/>
      <c r="B368" s="4"/>
      <c r="C368" s="3"/>
      <c r="D368" s="3"/>
      <c r="E368" s="3"/>
      <c r="F368" s="3"/>
      <c r="G368" s="3"/>
      <c r="H368" s="3"/>
      <c r="I368" s="3"/>
      <c r="J368" s="3"/>
      <c r="K368" s="3"/>
      <c r="L368" s="3"/>
      <c r="M368" s="3"/>
      <c r="N368" s="3"/>
      <c r="O368" s="3"/>
      <c r="P368" s="3"/>
      <c r="Q368" s="3"/>
      <c r="R368" s="3"/>
      <c r="S368" s="3"/>
      <c r="T368" s="3"/>
      <c r="U368" s="3"/>
      <c r="V368" s="3"/>
      <c r="W368" s="3"/>
      <c r="X368" s="3"/>
      <c r="Y368" s="3"/>
      <c r="Z368" s="3"/>
    </row>
    <row r="369" spans="1:26" x14ac:dyDescent="0.2">
      <c r="A369" s="3"/>
      <c r="B369" s="4"/>
      <c r="C369" s="3"/>
      <c r="D369" s="3"/>
      <c r="E369" s="3"/>
      <c r="F369" s="3"/>
      <c r="G369" s="3"/>
      <c r="H369" s="3"/>
      <c r="I369" s="3"/>
      <c r="J369" s="3"/>
      <c r="K369" s="3"/>
      <c r="L369" s="3"/>
      <c r="M369" s="3"/>
      <c r="N369" s="3"/>
      <c r="O369" s="3"/>
      <c r="P369" s="3"/>
      <c r="Q369" s="3"/>
      <c r="R369" s="3"/>
      <c r="S369" s="3"/>
      <c r="T369" s="3"/>
      <c r="U369" s="3"/>
      <c r="V369" s="3"/>
      <c r="W369" s="3"/>
      <c r="X369" s="3"/>
      <c r="Y369" s="3"/>
      <c r="Z369" s="3"/>
    </row>
    <row r="370" spans="1:26" x14ac:dyDescent="0.2">
      <c r="A370" s="3"/>
      <c r="B370" s="4"/>
      <c r="C370" s="3"/>
      <c r="D370" s="3"/>
      <c r="E370" s="3"/>
      <c r="F370" s="3"/>
      <c r="G370" s="3"/>
      <c r="H370" s="3"/>
      <c r="I370" s="3"/>
      <c r="J370" s="3"/>
      <c r="K370" s="3"/>
      <c r="L370" s="3"/>
      <c r="M370" s="3"/>
      <c r="N370" s="3"/>
      <c r="O370" s="3"/>
      <c r="P370" s="3"/>
      <c r="Q370" s="3"/>
      <c r="R370" s="3"/>
      <c r="S370" s="3"/>
      <c r="T370" s="3"/>
      <c r="U370" s="3"/>
      <c r="V370" s="3"/>
      <c r="W370" s="3"/>
      <c r="X370" s="3"/>
      <c r="Y370" s="3"/>
      <c r="Z370" s="3"/>
    </row>
    <row r="371" spans="1:26" x14ac:dyDescent="0.2">
      <c r="A371" s="3"/>
      <c r="B371" s="4"/>
      <c r="C371" s="3"/>
      <c r="D371" s="3"/>
      <c r="E371" s="3"/>
      <c r="F371" s="3"/>
      <c r="G371" s="3"/>
      <c r="H371" s="3"/>
      <c r="I371" s="3"/>
      <c r="J371" s="3"/>
      <c r="K371" s="3"/>
      <c r="L371" s="3"/>
      <c r="M371" s="3"/>
      <c r="N371" s="3"/>
      <c r="O371" s="3"/>
      <c r="P371" s="3"/>
      <c r="Q371" s="3"/>
      <c r="R371" s="3"/>
      <c r="S371" s="3"/>
      <c r="T371" s="3"/>
      <c r="U371" s="3"/>
      <c r="V371" s="3"/>
      <c r="W371" s="3"/>
      <c r="X371" s="3"/>
      <c r="Y371" s="3"/>
      <c r="Z371" s="3"/>
    </row>
    <row r="372" spans="1:26" x14ac:dyDescent="0.2">
      <c r="A372" s="3"/>
      <c r="B372" s="4"/>
      <c r="C372" s="3"/>
      <c r="D372" s="3"/>
      <c r="E372" s="3"/>
      <c r="F372" s="3"/>
      <c r="G372" s="3"/>
      <c r="H372" s="3"/>
      <c r="I372" s="3"/>
      <c r="J372" s="3"/>
      <c r="K372" s="3"/>
      <c r="L372" s="3"/>
      <c r="M372" s="3"/>
      <c r="N372" s="3"/>
      <c r="O372" s="3"/>
      <c r="P372" s="3"/>
      <c r="Q372" s="3"/>
      <c r="R372" s="3"/>
      <c r="S372" s="3"/>
      <c r="T372" s="3"/>
      <c r="U372" s="3"/>
      <c r="V372" s="3"/>
      <c r="W372" s="3"/>
      <c r="X372" s="3"/>
      <c r="Y372" s="3"/>
      <c r="Z372" s="3"/>
    </row>
    <row r="373" spans="1:26" x14ac:dyDescent="0.2">
      <c r="A373" s="3"/>
      <c r="B373" s="4"/>
      <c r="C373" s="3"/>
      <c r="D373" s="3"/>
      <c r="E373" s="3"/>
      <c r="F373" s="3"/>
      <c r="G373" s="3"/>
      <c r="H373" s="3"/>
      <c r="I373" s="3"/>
      <c r="J373" s="3"/>
      <c r="K373" s="3"/>
      <c r="L373" s="3"/>
      <c r="M373" s="3"/>
      <c r="N373" s="3"/>
      <c r="O373" s="3"/>
      <c r="P373" s="3"/>
      <c r="Q373" s="3"/>
      <c r="R373" s="3"/>
      <c r="S373" s="3"/>
      <c r="T373" s="3"/>
      <c r="U373" s="3"/>
      <c r="V373" s="3"/>
      <c r="W373" s="3"/>
      <c r="X373" s="3"/>
      <c r="Y373" s="3"/>
      <c r="Z373" s="3"/>
    </row>
    <row r="374" spans="1:26" x14ac:dyDescent="0.2">
      <c r="A374" s="3"/>
      <c r="B374" s="4"/>
      <c r="C374" s="3"/>
      <c r="D374" s="3"/>
      <c r="E374" s="3"/>
      <c r="F374" s="3"/>
      <c r="G374" s="3"/>
      <c r="H374" s="3"/>
      <c r="I374" s="3"/>
      <c r="J374" s="3"/>
      <c r="K374" s="3"/>
      <c r="L374" s="3"/>
      <c r="M374" s="3"/>
      <c r="N374" s="3"/>
      <c r="O374" s="3"/>
      <c r="P374" s="3"/>
      <c r="Q374" s="3"/>
      <c r="R374" s="3"/>
      <c r="S374" s="3"/>
      <c r="T374" s="3"/>
      <c r="U374" s="3"/>
      <c r="V374" s="3"/>
      <c r="W374" s="3"/>
      <c r="X374" s="3"/>
      <c r="Y374" s="3"/>
      <c r="Z374" s="3"/>
    </row>
    <row r="375" spans="1:26" x14ac:dyDescent="0.2">
      <c r="A375" s="3"/>
      <c r="B375" s="4"/>
      <c r="C375" s="3"/>
      <c r="D375" s="3"/>
      <c r="E375" s="3"/>
      <c r="F375" s="3"/>
      <c r="G375" s="3"/>
      <c r="H375" s="3"/>
      <c r="I375" s="3"/>
      <c r="J375" s="3"/>
      <c r="K375" s="3"/>
      <c r="L375" s="3"/>
      <c r="M375" s="3"/>
      <c r="N375" s="3"/>
      <c r="O375" s="3"/>
      <c r="P375" s="3"/>
      <c r="Q375" s="3"/>
      <c r="R375" s="3"/>
      <c r="S375" s="3"/>
      <c r="T375" s="3"/>
      <c r="U375" s="3"/>
      <c r="V375" s="3"/>
      <c r="W375" s="3"/>
      <c r="X375" s="3"/>
      <c r="Y375" s="3"/>
      <c r="Z375" s="3"/>
    </row>
    <row r="376" spans="1:26" x14ac:dyDescent="0.2">
      <c r="A376" s="3"/>
      <c r="B376" s="4"/>
      <c r="C376" s="3"/>
      <c r="D376" s="3"/>
      <c r="E376" s="3"/>
      <c r="F376" s="3"/>
      <c r="G376" s="3"/>
      <c r="H376" s="3"/>
      <c r="I376" s="3"/>
      <c r="J376" s="3"/>
      <c r="K376" s="3"/>
      <c r="L376" s="3"/>
      <c r="M376" s="3"/>
      <c r="N376" s="3"/>
      <c r="O376" s="3"/>
      <c r="P376" s="3"/>
      <c r="Q376" s="3"/>
      <c r="R376" s="3"/>
      <c r="S376" s="3"/>
      <c r="T376" s="3"/>
      <c r="U376" s="3"/>
      <c r="V376" s="3"/>
      <c r="W376" s="3"/>
      <c r="X376" s="3"/>
      <c r="Y376" s="3"/>
      <c r="Z376" s="3"/>
    </row>
    <row r="377" spans="1:26" x14ac:dyDescent="0.2">
      <c r="A377" s="3"/>
      <c r="B377" s="4"/>
      <c r="C377" s="3"/>
      <c r="D377" s="3"/>
      <c r="E377" s="3"/>
      <c r="F377" s="3"/>
      <c r="G377" s="3"/>
      <c r="H377" s="3"/>
      <c r="I377" s="3"/>
      <c r="J377" s="3"/>
      <c r="K377" s="3"/>
      <c r="L377" s="3"/>
      <c r="M377" s="3"/>
      <c r="N377" s="3"/>
      <c r="O377" s="3"/>
      <c r="P377" s="3"/>
      <c r="Q377" s="3"/>
      <c r="R377" s="3"/>
      <c r="S377" s="3"/>
      <c r="T377" s="3"/>
      <c r="U377" s="3"/>
      <c r="V377" s="3"/>
      <c r="W377" s="3"/>
      <c r="X377" s="3"/>
      <c r="Y377" s="3"/>
      <c r="Z377" s="3"/>
    </row>
    <row r="378" spans="1:26" x14ac:dyDescent="0.2">
      <c r="A378" s="3"/>
      <c r="B378" s="4"/>
      <c r="C378" s="3"/>
      <c r="D378" s="3"/>
      <c r="E378" s="3"/>
      <c r="F378" s="3"/>
      <c r="G378" s="3"/>
      <c r="H378" s="3"/>
      <c r="I378" s="3"/>
      <c r="J378" s="3"/>
      <c r="K378" s="3"/>
      <c r="L378" s="3"/>
      <c r="M378" s="3"/>
      <c r="N378" s="3"/>
      <c r="O378" s="3"/>
      <c r="P378" s="3"/>
      <c r="Q378" s="3"/>
      <c r="R378" s="3"/>
      <c r="S378" s="3"/>
      <c r="T378" s="3"/>
      <c r="U378" s="3"/>
      <c r="V378" s="3"/>
      <c r="W378" s="3"/>
      <c r="X378" s="3"/>
      <c r="Y378" s="3"/>
      <c r="Z378" s="3"/>
    </row>
    <row r="379" spans="1:26" x14ac:dyDescent="0.2">
      <c r="A379" s="3"/>
      <c r="B379" s="4"/>
      <c r="C379" s="3"/>
      <c r="D379" s="3"/>
      <c r="E379" s="3"/>
      <c r="F379" s="3"/>
      <c r="G379" s="3"/>
      <c r="H379" s="3"/>
      <c r="I379" s="3"/>
      <c r="J379" s="3"/>
      <c r="K379" s="3"/>
      <c r="L379" s="3"/>
      <c r="M379" s="3"/>
      <c r="N379" s="3"/>
      <c r="O379" s="3"/>
      <c r="P379" s="3"/>
      <c r="Q379" s="3"/>
      <c r="R379" s="3"/>
      <c r="S379" s="3"/>
      <c r="T379" s="3"/>
      <c r="U379" s="3"/>
      <c r="V379" s="3"/>
      <c r="W379" s="3"/>
      <c r="X379" s="3"/>
      <c r="Y379" s="3"/>
      <c r="Z379" s="3"/>
    </row>
    <row r="380" spans="1:26" x14ac:dyDescent="0.2">
      <c r="A380" s="3"/>
      <c r="B380" s="4"/>
      <c r="C380" s="3"/>
      <c r="D380" s="3"/>
      <c r="E380" s="3"/>
      <c r="F380" s="3"/>
      <c r="G380" s="3"/>
      <c r="H380" s="3"/>
      <c r="I380" s="3"/>
      <c r="J380" s="3"/>
      <c r="K380" s="3"/>
      <c r="L380" s="3"/>
      <c r="M380" s="3"/>
      <c r="N380" s="3"/>
      <c r="O380" s="3"/>
      <c r="P380" s="3"/>
      <c r="Q380" s="3"/>
      <c r="R380" s="3"/>
      <c r="S380" s="3"/>
      <c r="T380" s="3"/>
      <c r="U380" s="3"/>
      <c r="V380" s="3"/>
      <c r="W380" s="3"/>
      <c r="X380" s="3"/>
      <c r="Y380" s="3"/>
      <c r="Z380" s="3"/>
    </row>
    <row r="381" spans="1:26" x14ac:dyDescent="0.2">
      <c r="A381" s="3"/>
      <c r="B381" s="4"/>
      <c r="C381" s="3"/>
      <c r="D381" s="3"/>
      <c r="E381" s="3"/>
      <c r="F381" s="3"/>
      <c r="G381" s="3"/>
      <c r="H381" s="3"/>
      <c r="I381" s="3"/>
      <c r="J381" s="3"/>
      <c r="K381" s="3"/>
      <c r="L381" s="3"/>
      <c r="M381" s="3"/>
      <c r="N381" s="3"/>
      <c r="O381" s="3"/>
      <c r="P381" s="3"/>
      <c r="Q381" s="3"/>
      <c r="R381" s="3"/>
      <c r="S381" s="3"/>
      <c r="T381" s="3"/>
      <c r="U381" s="3"/>
      <c r="V381" s="3"/>
      <c r="W381" s="3"/>
      <c r="X381" s="3"/>
      <c r="Y381" s="3"/>
      <c r="Z381" s="3"/>
    </row>
    <row r="382" spans="1:26" x14ac:dyDescent="0.2">
      <c r="A382" s="3"/>
      <c r="B382" s="4"/>
      <c r="C382" s="3"/>
      <c r="D382" s="3"/>
      <c r="E382" s="3"/>
      <c r="F382" s="3"/>
      <c r="G382" s="3"/>
      <c r="H382" s="3"/>
      <c r="I382" s="3"/>
      <c r="J382" s="3"/>
      <c r="K382" s="3"/>
      <c r="L382" s="3"/>
      <c r="M382" s="3"/>
      <c r="N382" s="3"/>
      <c r="O382" s="3"/>
      <c r="P382" s="3"/>
      <c r="Q382" s="3"/>
      <c r="R382" s="3"/>
      <c r="S382" s="3"/>
      <c r="T382" s="3"/>
      <c r="U382" s="3"/>
      <c r="V382" s="3"/>
      <c r="W382" s="3"/>
      <c r="X382" s="3"/>
      <c r="Y382" s="3"/>
      <c r="Z382" s="3"/>
    </row>
    <row r="383" spans="1:26" x14ac:dyDescent="0.2">
      <c r="A383" s="3"/>
      <c r="B383" s="4"/>
      <c r="C383" s="3"/>
      <c r="D383" s="3"/>
      <c r="E383" s="3"/>
      <c r="F383" s="3"/>
      <c r="G383" s="3"/>
      <c r="H383" s="3"/>
      <c r="I383" s="3"/>
      <c r="J383" s="3"/>
      <c r="K383" s="3"/>
      <c r="L383" s="3"/>
      <c r="M383" s="3"/>
      <c r="N383" s="3"/>
      <c r="O383" s="3"/>
      <c r="P383" s="3"/>
      <c r="Q383" s="3"/>
      <c r="R383" s="3"/>
      <c r="S383" s="3"/>
      <c r="T383" s="3"/>
      <c r="U383" s="3"/>
      <c r="V383" s="3"/>
      <c r="W383" s="3"/>
      <c r="X383" s="3"/>
      <c r="Y383" s="3"/>
      <c r="Z383" s="3"/>
    </row>
    <row r="384" spans="1:26" x14ac:dyDescent="0.2">
      <c r="A384" s="3"/>
      <c r="B384" s="4"/>
      <c r="C384" s="3"/>
      <c r="D384" s="3"/>
      <c r="E384" s="3"/>
      <c r="F384" s="3"/>
      <c r="G384" s="3"/>
      <c r="H384" s="3"/>
      <c r="I384" s="3"/>
      <c r="J384" s="3"/>
      <c r="K384" s="3"/>
      <c r="L384" s="3"/>
      <c r="M384" s="3"/>
      <c r="N384" s="3"/>
      <c r="O384" s="3"/>
      <c r="P384" s="3"/>
      <c r="Q384" s="3"/>
      <c r="R384" s="3"/>
      <c r="S384" s="3"/>
      <c r="T384" s="3"/>
      <c r="U384" s="3"/>
      <c r="V384" s="3"/>
      <c r="W384" s="3"/>
      <c r="X384" s="3"/>
      <c r="Y384" s="3"/>
      <c r="Z384" s="3"/>
    </row>
    <row r="385" spans="1:26" x14ac:dyDescent="0.2">
      <c r="A385" s="3"/>
      <c r="B385" s="4"/>
      <c r="C385" s="3"/>
      <c r="D385" s="3"/>
      <c r="E385" s="3"/>
      <c r="F385" s="3"/>
      <c r="G385" s="3"/>
      <c r="H385" s="3"/>
      <c r="I385" s="3"/>
      <c r="J385" s="3"/>
      <c r="K385" s="3"/>
      <c r="L385" s="3"/>
      <c r="M385" s="3"/>
      <c r="N385" s="3"/>
      <c r="O385" s="3"/>
      <c r="P385" s="3"/>
      <c r="Q385" s="3"/>
      <c r="R385" s="3"/>
      <c r="S385" s="3"/>
      <c r="T385" s="3"/>
      <c r="U385" s="3"/>
      <c r="V385" s="3"/>
      <c r="W385" s="3"/>
      <c r="X385" s="3"/>
      <c r="Y385" s="3"/>
      <c r="Z385" s="3"/>
    </row>
    <row r="386" spans="1:26" x14ac:dyDescent="0.2">
      <c r="A386" s="3"/>
      <c r="B386" s="4"/>
      <c r="C386" s="3"/>
      <c r="D386" s="3"/>
      <c r="E386" s="3"/>
      <c r="F386" s="3"/>
      <c r="G386" s="3"/>
      <c r="H386" s="3"/>
      <c r="I386" s="3"/>
      <c r="J386" s="3"/>
      <c r="K386" s="3"/>
      <c r="L386" s="3"/>
      <c r="M386" s="3"/>
      <c r="N386" s="3"/>
      <c r="O386" s="3"/>
      <c r="P386" s="3"/>
      <c r="Q386" s="3"/>
      <c r="R386" s="3"/>
      <c r="S386" s="3"/>
      <c r="T386" s="3"/>
      <c r="U386" s="3"/>
      <c r="V386" s="3"/>
      <c r="W386" s="3"/>
      <c r="X386" s="3"/>
      <c r="Y386" s="3"/>
      <c r="Z386" s="3"/>
    </row>
    <row r="387" spans="1:26" x14ac:dyDescent="0.2">
      <c r="A387" s="3"/>
      <c r="B387" s="4"/>
      <c r="C387" s="3"/>
      <c r="D387" s="3"/>
      <c r="E387" s="3"/>
      <c r="F387" s="3"/>
      <c r="G387" s="3"/>
      <c r="H387" s="3"/>
      <c r="I387" s="3"/>
      <c r="J387" s="3"/>
      <c r="K387" s="3"/>
      <c r="L387" s="3"/>
      <c r="M387" s="3"/>
      <c r="N387" s="3"/>
      <c r="O387" s="3"/>
      <c r="P387" s="3"/>
      <c r="Q387" s="3"/>
      <c r="R387" s="3"/>
      <c r="S387" s="3"/>
      <c r="T387" s="3"/>
      <c r="U387" s="3"/>
      <c r="V387" s="3"/>
      <c r="W387" s="3"/>
      <c r="X387" s="3"/>
      <c r="Y387" s="3"/>
      <c r="Z387" s="3"/>
    </row>
    <row r="388" spans="1:26" x14ac:dyDescent="0.2">
      <c r="A388" s="3"/>
      <c r="B388" s="4"/>
      <c r="C388" s="3"/>
      <c r="D388" s="3"/>
      <c r="E388" s="3"/>
      <c r="F388" s="3"/>
      <c r="G388" s="3"/>
      <c r="H388" s="3"/>
      <c r="I388" s="3"/>
      <c r="J388" s="3"/>
      <c r="K388" s="3"/>
      <c r="L388" s="3"/>
      <c r="M388" s="3"/>
      <c r="N388" s="3"/>
      <c r="O388" s="3"/>
      <c r="P388" s="3"/>
      <c r="Q388" s="3"/>
      <c r="R388" s="3"/>
      <c r="S388" s="3"/>
      <c r="T388" s="3"/>
      <c r="U388" s="3"/>
      <c r="V388" s="3"/>
      <c r="W388" s="3"/>
      <c r="X388" s="3"/>
      <c r="Y388" s="3"/>
      <c r="Z388" s="3"/>
    </row>
    <row r="389" spans="1:26" x14ac:dyDescent="0.2">
      <c r="A389" s="3"/>
      <c r="B389" s="4"/>
      <c r="C389" s="3"/>
      <c r="D389" s="3"/>
      <c r="E389" s="3"/>
      <c r="F389" s="3"/>
      <c r="G389" s="3"/>
      <c r="H389" s="3"/>
      <c r="I389" s="3"/>
      <c r="J389" s="3"/>
      <c r="K389" s="3"/>
      <c r="L389" s="3"/>
      <c r="M389" s="3"/>
      <c r="N389" s="3"/>
      <c r="O389" s="3"/>
      <c r="P389" s="3"/>
      <c r="Q389" s="3"/>
      <c r="R389" s="3"/>
      <c r="S389" s="3"/>
      <c r="T389" s="3"/>
      <c r="U389" s="3"/>
      <c r="V389" s="3"/>
      <c r="W389" s="3"/>
      <c r="X389" s="3"/>
      <c r="Y389" s="3"/>
      <c r="Z389" s="3"/>
    </row>
    <row r="390" spans="1:26" x14ac:dyDescent="0.2">
      <c r="A390" s="3"/>
      <c r="B390" s="4"/>
      <c r="C390" s="3"/>
      <c r="D390" s="3"/>
      <c r="E390" s="3"/>
      <c r="F390" s="3"/>
      <c r="G390" s="3"/>
      <c r="H390" s="3"/>
      <c r="I390" s="3"/>
      <c r="J390" s="3"/>
      <c r="K390" s="3"/>
      <c r="L390" s="3"/>
      <c r="M390" s="3"/>
      <c r="N390" s="3"/>
      <c r="O390" s="3"/>
      <c r="P390" s="3"/>
      <c r="Q390" s="3"/>
      <c r="R390" s="3"/>
      <c r="S390" s="3"/>
      <c r="T390" s="3"/>
      <c r="U390" s="3"/>
      <c r="V390" s="3"/>
      <c r="W390" s="3"/>
      <c r="X390" s="3"/>
      <c r="Y390" s="3"/>
      <c r="Z390" s="3"/>
    </row>
    <row r="391" spans="1:26" x14ac:dyDescent="0.2">
      <c r="A391" s="3"/>
      <c r="B391" s="4"/>
      <c r="C391" s="3"/>
      <c r="D391" s="3"/>
      <c r="E391" s="3"/>
      <c r="F391" s="3"/>
      <c r="G391" s="3"/>
      <c r="H391" s="3"/>
      <c r="I391" s="3"/>
      <c r="J391" s="3"/>
      <c r="K391" s="3"/>
      <c r="L391" s="3"/>
      <c r="M391" s="3"/>
      <c r="N391" s="3"/>
      <c r="O391" s="3"/>
      <c r="P391" s="3"/>
      <c r="Q391" s="3"/>
      <c r="R391" s="3"/>
      <c r="S391" s="3"/>
      <c r="T391" s="3"/>
      <c r="U391" s="3"/>
      <c r="V391" s="3"/>
      <c r="W391" s="3"/>
      <c r="X391" s="3"/>
      <c r="Y391" s="3"/>
      <c r="Z391" s="3"/>
    </row>
    <row r="392" spans="1:26" x14ac:dyDescent="0.2">
      <c r="A392" s="3"/>
      <c r="B392" s="4"/>
      <c r="C392" s="3"/>
      <c r="D392" s="3"/>
      <c r="E392" s="3"/>
      <c r="F392" s="3"/>
      <c r="G392" s="3"/>
      <c r="H392" s="3"/>
      <c r="I392" s="3"/>
      <c r="J392" s="3"/>
      <c r="K392" s="3"/>
      <c r="L392" s="3"/>
      <c r="M392" s="3"/>
      <c r="N392" s="3"/>
      <c r="O392" s="3"/>
      <c r="P392" s="3"/>
      <c r="Q392" s="3"/>
      <c r="R392" s="3"/>
      <c r="S392" s="3"/>
      <c r="T392" s="3"/>
      <c r="U392" s="3"/>
      <c r="V392" s="3"/>
      <c r="W392" s="3"/>
      <c r="X392" s="3"/>
      <c r="Y392" s="3"/>
      <c r="Z392" s="3"/>
    </row>
    <row r="393" spans="1:26" x14ac:dyDescent="0.2">
      <c r="A393" s="3"/>
      <c r="B393" s="4"/>
      <c r="C393" s="3"/>
      <c r="D393" s="3"/>
      <c r="E393" s="3"/>
      <c r="F393" s="3"/>
      <c r="G393" s="3"/>
      <c r="H393" s="3"/>
      <c r="I393" s="3"/>
      <c r="J393" s="3"/>
      <c r="K393" s="3"/>
      <c r="L393" s="3"/>
      <c r="M393" s="3"/>
      <c r="N393" s="3"/>
      <c r="O393" s="3"/>
      <c r="P393" s="3"/>
      <c r="Q393" s="3"/>
      <c r="R393" s="3"/>
      <c r="S393" s="3"/>
      <c r="T393" s="3"/>
      <c r="U393" s="3"/>
      <c r="V393" s="3"/>
      <c r="W393" s="3"/>
      <c r="X393" s="3"/>
      <c r="Y393" s="3"/>
      <c r="Z393" s="3"/>
    </row>
    <row r="394" spans="1:26" x14ac:dyDescent="0.2">
      <c r="A394" s="3"/>
      <c r="B394" s="4"/>
      <c r="C394" s="3"/>
      <c r="D394" s="3"/>
      <c r="E394" s="3"/>
      <c r="F394" s="3"/>
      <c r="G394" s="3"/>
      <c r="H394" s="3"/>
      <c r="I394" s="3"/>
      <c r="J394" s="3"/>
      <c r="K394" s="3"/>
      <c r="L394" s="3"/>
      <c r="M394" s="3"/>
      <c r="N394" s="3"/>
      <c r="O394" s="3"/>
      <c r="P394" s="3"/>
      <c r="Q394" s="3"/>
      <c r="R394" s="3"/>
      <c r="S394" s="3"/>
      <c r="T394" s="3"/>
      <c r="U394" s="3"/>
      <c r="V394" s="3"/>
      <c r="W394" s="3"/>
      <c r="X394" s="3"/>
      <c r="Y394" s="3"/>
      <c r="Z394" s="3"/>
    </row>
    <row r="395" spans="1:26" x14ac:dyDescent="0.2">
      <c r="A395" s="3"/>
      <c r="B395" s="4"/>
      <c r="C395" s="3"/>
      <c r="D395" s="3"/>
      <c r="E395" s="3"/>
      <c r="F395" s="3"/>
      <c r="G395" s="3"/>
      <c r="H395" s="3"/>
      <c r="I395" s="3"/>
      <c r="J395" s="3"/>
      <c r="K395" s="3"/>
      <c r="L395" s="3"/>
      <c r="M395" s="3"/>
      <c r="N395" s="3"/>
      <c r="O395" s="3"/>
      <c r="P395" s="3"/>
      <c r="Q395" s="3"/>
      <c r="R395" s="3"/>
      <c r="S395" s="3"/>
      <c r="T395" s="3"/>
      <c r="U395" s="3"/>
      <c r="V395" s="3"/>
      <c r="W395" s="3"/>
      <c r="X395" s="3"/>
      <c r="Y395" s="3"/>
      <c r="Z395" s="3"/>
    </row>
    <row r="396" spans="1:26" x14ac:dyDescent="0.2">
      <c r="A396" s="3"/>
      <c r="B396" s="4"/>
      <c r="C396" s="3"/>
      <c r="D396" s="3"/>
      <c r="E396" s="3"/>
      <c r="F396" s="3"/>
      <c r="G396" s="3"/>
      <c r="H396" s="3"/>
      <c r="I396" s="3"/>
      <c r="J396" s="3"/>
      <c r="K396" s="3"/>
      <c r="L396" s="3"/>
      <c r="M396" s="3"/>
      <c r="N396" s="3"/>
      <c r="O396" s="3"/>
      <c r="P396" s="3"/>
      <c r="Q396" s="3"/>
      <c r="R396" s="3"/>
      <c r="S396" s="3"/>
      <c r="T396" s="3"/>
      <c r="U396" s="3"/>
      <c r="V396" s="3"/>
      <c r="W396" s="3"/>
      <c r="X396" s="3"/>
      <c r="Y396" s="3"/>
      <c r="Z396" s="3"/>
    </row>
    <row r="397" spans="1:26" x14ac:dyDescent="0.2">
      <c r="A397" s="3"/>
      <c r="B397" s="4"/>
      <c r="C397" s="3"/>
      <c r="D397" s="3"/>
      <c r="E397" s="3"/>
      <c r="F397" s="3"/>
      <c r="G397" s="3"/>
      <c r="H397" s="3"/>
      <c r="I397" s="3"/>
      <c r="J397" s="3"/>
      <c r="K397" s="3"/>
      <c r="L397" s="3"/>
      <c r="M397" s="3"/>
      <c r="N397" s="3"/>
      <c r="O397" s="3"/>
      <c r="P397" s="3"/>
      <c r="Q397" s="3"/>
      <c r="R397" s="3"/>
      <c r="S397" s="3"/>
      <c r="T397" s="3"/>
      <c r="U397" s="3"/>
      <c r="V397" s="3"/>
      <c r="W397" s="3"/>
      <c r="X397" s="3"/>
      <c r="Y397" s="3"/>
      <c r="Z397" s="3"/>
    </row>
    <row r="398" spans="1:26" x14ac:dyDescent="0.2">
      <c r="A398" s="3"/>
      <c r="B398" s="4"/>
      <c r="C398" s="3"/>
      <c r="D398" s="3"/>
      <c r="E398" s="3"/>
      <c r="F398" s="3"/>
      <c r="G398" s="3"/>
      <c r="H398" s="3"/>
      <c r="I398" s="3"/>
      <c r="J398" s="3"/>
      <c r="K398" s="3"/>
      <c r="L398" s="3"/>
      <c r="M398" s="3"/>
      <c r="N398" s="3"/>
      <c r="O398" s="3"/>
      <c r="P398" s="3"/>
      <c r="Q398" s="3"/>
      <c r="R398" s="3"/>
      <c r="S398" s="3"/>
      <c r="T398" s="3"/>
      <c r="U398" s="3"/>
      <c r="V398" s="3"/>
      <c r="W398" s="3"/>
      <c r="X398" s="3"/>
      <c r="Y398" s="3"/>
      <c r="Z398" s="3"/>
    </row>
    <row r="399" spans="1:26" x14ac:dyDescent="0.2">
      <c r="A399" s="3"/>
      <c r="B399" s="4"/>
      <c r="C399" s="3"/>
      <c r="D399" s="3"/>
      <c r="E399" s="3"/>
      <c r="F399" s="3"/>
      <c r="G399" s="3"/>
      <c r="H399" s="3"/>
      <c r="I399" s="3"/>
      <c r="J399" s="3"/>
      <c r="K399" s="3"/>
      <c r="L399" s="3"/>
      <c r="M399" s="3"/>
      <c r="N399" s="3"/>
      <c r="O399" s="3"/>
      <c r="P399" s="3"/>
      <c r="Q399" s="3"/>
      <c r="R399" s="3"/>
      <c r="S399" s="3"/>
      <c r="T399" s="3"/>
      <c r="U399" s="3"/>
      <c r="V399" s="3"/>
      <c r="W399" s="3"/>
      <c r="X399" s="3"/>
      <c r="Y399" s="3"/>
      <c r="Z399" s="3"/>
    </row>
    <row r="400" spans="1:26" x14ac:dyDescent="0.2">
      <c r="A400" s="3"/>
      <c r="B400" s="4"/>
      <c r="C400" s="3"/>
      <c r="D400" s="3"/>
      <c r="E400" s="3"/>
      <c r="F400" s="3"/>
      <c r="G400" s="3"/>
      <c r="H400" s="3"/>
      <c r="I400" s="3"/>
      <c r="J400" s="3"/>
      <c r="K400" s="3"/>
      <c r="L400" s="3"/>
      <c r="M400" s="3"/>
      <c r="N400" s="3"/>
      <c r="O400" s="3"/>
      <c r="P400" s="3"/>
      <c r="Q400" s="3"/>
      <c r="R400" s="3"/>
      <c r="S400" s="3"/>
      <c r="T400" s="3"/>
      <c r="U400" s="3"/>
      <c r="V400" s="3"/>
      <c r="W400" s="3"/>
      <c r="X400" s="3"/>
      <c r="Y400" s="3"/>
      <c r="Z400" s="3"/>
    </row>
    <row r="401" spans="1:26" x14ac:dyDescent="0.2">
      <c r="A401" s="3"/>
      <c r="B401" s="4"/>
      <c r="C401" s="3"/>
      <c r="D401" s="3"/>
      <c r="E401" s="3"/>
      <c r="F401" s="3"/>
      <c r="G401" s="3"/>
      <c r="H401" s="3"/>
      <c r="I401" s="3"/>
      <c r="J401" s="3"/>
      <c r="K401" s="3"/>
      <c r="L401" s="3"/>
      <c r="M401" s="3"/>
      <c r="N401" s="3"/>
      <c r="O401" s="3"/>
      <c r="P401" s="3"/>
      <c r="Q401" s="3"/>
      <c r="R401" s="3"/>
      <c r="S401" s="3"/>
      <c r="T401" s="3"/>
      <c r="U401" s="3"/>
      <c r="V401" s="3"/>
      <c r="W401" s="3"/>
      <c r="X401" s="3"/>
      <c r="Y401" s="3"/>
      <c r="Z401" s="3"/>
    </row>
    <row r="402" spans="1:26" x14ac:dyDescent="0.2">
      <c r="A402" s="3"/>
      <c r="B402" s="4"/>
      <c r="C402" s="3"/>
      <c r="D402" s="3"/>
      <c r="E402" s="3"/>
      <c r="F402" s="3"/>
      <c r="G402" s="3"/>
      <c r="H402" s="3"/>
      <c r="I402" s="3"/>
      <c r="J402" s="3"/>
      <c r="K402" s="3"/>
      <c r="L402" s="3"/>
      <c r="M402" s="3"/>
      <c r="N402" s="3"/>
      <c r="O402" s="3"/>
      <c r="P402" s="3"/>
      <c r="Q402" s="3"/>
      <c r="R402" s="3"/>
      <c r="S402" s="3"/>
      <c r="T402" s="3"/>
      <c r="U402" s="3"/>
      <c r="V402" s="3"/>
      <c r="W402" s="3"/>
      <c r="X402" s="3"/>
      <c r="Y402" s="3"/>
      <c r="Z402" s="3"/>
    </row>
    <row r="403" spans="1:26" x14ac:dyDescent="0.2">
      <c r="A403" s="3"/>
      <c r="B403" s="4"/>
      <c r="C403" s="3"/>
      <c r="D403" s="3"/>
      <c r="E403" s="3"/>
      <c r="F403" s="3"/>
      <c r="G403" s="3"/>
      <c r="H403" s="3"/>
      <c r="I403" s="3"/>
      <c r="J403" s="3"/>
      <c r="K403" s="3"/>
      <c r="L403" s="3"/>
      <c r="M403" s="3"/>
      <c r="N403" s="3"/>
      <c r="O403" s="3"/>
      <c r="P403" s="3"/>
      <c r="Q403" s="3"/>
      <c r="R403" s="3"/>
      <c r="S403" s="3"/>
      <c r="T403" s="3"/>
      <c r="U403" s="3"/>
      <c r="V403" s="3"/>
      <c r="W403" s="3"/>
      <c r="X403" s="3"/>
      <c r="Y403" s="3"/>
      <c r="Z403" s="3"/>
    </row>
    <row r="404" spans="1:26" x14ac:dyDescent="0.2">
      <c r="A404" s="3"/>
      <c r="B404" s="4"/>
      <c r="C404" s="3"/>
      <c r="D404" s="3"/>
      <c r="E404" s="3"/>
      <c r="F404" s="3"/>
      <c r="G404" s="3"/>
      <c r="H404" s="3"/>
      <c r="I404" s="3"/>
      <c r="J404" s="3"/>
      <c r="K404" s="3"/>
      <c r="L404" s="3"/>
      <c r="M404" s="3"/>
      <c r="N404" s="3"/>
      <c r="O404" s="3"/>
      <c r="P404" s="3"/>
      <c r="Q404" s="3"/>
      <c r="R404" s="3"/>
      <c r="S404" s="3"/>
      <c r="T404" s="3"/>
      <c r="U404" s="3"/>
      <c r="V404" s="3"/>
      <c r="W404" s="3"/>
      <c r="X404" s="3"/>
      <c r="Y404" s="3"/>
      <c r="Z404" s="3"/>
    </row>
    <row r="405" spans="1:26" x14ac:dyDescent="0.2">
      <c r="A405" s="3"/>
      <c r="B405" s="4"/>
      <c r="C405" s="3"/>
      <c r="D405" s="3"/>
      <c r="E405" s="3"/>
      <c r="F405" s="3"/>
      <c r="G405" s="3"/>
      <c r="H405" s="3"/>
      <c r="I405" s="3"/>
      <c r="J405" s="3"/>
      <c r="K405" s="3"/>
      <c r="L405" s="3"/>
      <c r="M405" s="3"/>
      <c r="N405" s="3"/>
      <c r="O405" s="3"/>
      <c r="P405" s="3"/>
      <c r="Q405" s="3"/>
      <c r="R405" s="3"/>
      <c r="S405" s="3"/>
      <c r="T405" s="3"/>
      <c r="U405" s="3"/>
      <c r="V405" s="3"/>
      <c r="W405" s="3"/>
      <c r="X405" s="3"/>
      <c r="Y405" s="3"/>
      <c r="Z405" s="3"/>
    </row>
    <row r="406" spans="1:26" x14ac:dyDescent="0.2">
      <c r="A406" s="3"/>
      <c r="B406" s="4"/>
      <c r="C406" s="3"/>
      <c r="D406" s="3"/>
      <c r="E406" s="3"/>
      <c r="F406" s="3"/>
      <c r="G406" s="3"/>
      <c r="H406" s="3"/>
      <c r="I406" s="3"/>
      <c r="J406" s="3"/>
      <c r="K406" s="3"/>
      <c r="L406" s="3"/>
      <c r="M406" s="3"/>
      <c r="N406" s="3"/>
      <c r="O406" s="3"/>
      <c r="P406" s="3"/>
      <c r="Q406" s="3"/>
      <c r="R406" s="3"/>
      <c r="S406" s="3"/>
      <c r="T406" s="3"/>
      <c r="U406" s="3"/>
      <c r="V406" s="3"/>
      <c r="W406" s="3"/>
      <c r="X406" s="3"/>
      <c r="Y406" s="3"/>
      <c r="Z406" s="3"/>
    </row>
    <row r="407" spans="1:26" x14ac:dyDescent="0.2">
      <c r="A407" s="3"/>
      <c r="B407" s="4"/>
      <c r="C407" s="3"/>
      <c r="D407" s="3"/>
      <c r="E407" s="3"/>
      <c r="F407" s="3"/>
      <c r="G407" s="3"/>
      <c r="H407" s="3"/>
      <c r="I407" s="3"/>
      <c r="J407" s="3"/>
      <c r="K407" s="3"/>
      <c r="L407" s="3"/>
      <c r="M407" s="3"/>
      <c r="N407" s="3"/>
      <c r="O407" s="3"/>
      <c r="P407" s="3"/>
      <c r="Q407" s="3"/>
      <c r="R407" s="3"/>
      <c r="S407" s="3"/>
      <c r="T407" s="3"/>
      <c r="U407" s="3"/>
      <c r="V407" s="3"/>
      <c r="W407" s="3"/>
      <c r="X407" s="3"/>
      <c r="Y407" s="3"/>
      <c r="Z407" s="3"/>
    </row>
    <row r="408" spans="1:26" x14ac:dyDescent="0.2">
      <c r="A408" s="3"/>
      <c r="B408" s="4"/>
      <c r="C408" s="3"/>
      <c r="D408" s="3"/>
      <c r="E408" s="3"/>
      <c r="F408" s="3"/>
      <c r="G408" s="3"/>
      <c r="H408" s="3"/>
      <c r="I408" s="3"/>
      <c r="J408" s="3"/>
      <c r="K408" s="3"/>
      <c r="L408" s="3"/>
      <c r="M408" s="3"/>
      <c r="N408" s="3"/>
      <c r="O408" s="3"/>
      <c r="P408" s="3"/>
      <c r="Q408" s="3"/>
      <c r="R408" s="3"/>
      <c r="S408" s="3"/>
      <c r="T408" s="3"/>
      <c r="U408" s="3"/>
      <c r="V408" s="3"/>
      <c r="W408" s="3"/>
      <c r="X408" s="3"/>
      <c r="Y408" s="3"/>
      <c r="Z408" s="3"/>
    </row>
    <row r="409" spans="1:26" x14ac:dyDescent="0.2">
      <c r="A409" s="3"/>
      <c r="B409" s="4"/>
      <c r="C409" s="3"/>
      <c r="D409" s="3"/>
      <c r="E409" s="3"/>
      <c r="F409" s="3"/>
      <c r="G409" s="3"/>
      <c r="H409" s="3"/>
      <c r="I409" s="3"/>
      <c r="J409" s="3"/>
      <c r="K409" s="3"/>
      <c r="L409" s="3"/>
      <c r="M409" s="3"/>
      <c r="N409" s="3"/>
      <c r="O409" s="3"/>
      <c r="P409" s="3"/>
      <c r="Q409" s="3"/>
      <c r="R409" s="3"/>
      <c r="S409" s="3"/>
      <c r="T409" s="3"/>
      <c r="U409" s="3"/>
      <c r="V409" s="3"/>
      <c r="W409" s="3"/>
      <c r="X409" s="3"/>
      <c r="Y409" s="3"/>
      <c r="Z409" s="3"/>
    </row>
    <row r="410" spans="1:26" x14ac:dyDescent="0.2">
      <c r="A410" s="3"/>
      <c r="B410" s="4"/>
      <c r="C410" s="3"/>
      <c r="D410" s="3"/>
      <c r="E410" s="3"/>
      <c r="F410" s="3"/>
      <c r="G410" s="3"/>
      <c r="H410" s="3"/>
      <c r="I410" s="3"/>
      <c r="J410" s="3"/>
      <c r="K410" s="3"/>
      <c r="L410" s="3"/>
      <c r="M410" s="3"/>
      <c r="N410" s="3"/>
      <c r="O410" s="3"/>
      <c r="P410" s="3"/>
      <c r="Q410" s="3"/>
      <c r="R410" s="3"/>
      <c r="S410" s="3"/>
      <c r="T410" s="3"/>
      <c r="U410" s="3"/>
      <c r="V410" s="3"/>
      <c r="W410" s="3"/>
      <c r="X410" s="3"/>
      <c r="Y410" s="3"/>
      <c r="Z410" s="3"/>
    </row>
    <row r="411" spans="1:26" x14ac:dyDescent="0.2">
      <c r="A411" s="3"/>
      <c r="B411" s="4"/>
      <c r="C411" s="3"/>
      <c r="D411" s="3"/>
      <c r="E411" s="3"/>
      <c r="F411" s="3"/>
      <c r="G411" s="3"/>
      <c r="H411" s="3"/>
      <c r="I411" s="3"/>
      <c r="J411" s="3"/>
      <c r="K411" s="3"/>
      <c r="L411" s="3"/>
      <c r="M411" s="3"/>
      <c r="N411" s="3"/>
      <c r="O411" s="3"/>
      <c r="P411" s="3"/>
      <c r="Q411" s="3"/>
      <c r="R411" s="3"/>
      <c r="S411" s="3"/>
      <c r="T411" s="3"/>
      <c r="U411" s="3"/>
      <c r="V411" s="3"/>
      <c r="W411" s="3"/>
      <c r="X411" s="3"/>
      <c r="Y411" s="3"/>
      <c r="Z411" s="3"/>
    </row>
    <row r="412" spans="1:26" x14ac:dyDescent="0.2">
      <c r="A412" s="3"/>
      <c r="B412" s="4"/>
      <c r="C412" s="3"/>
      <c r="D412" s="3"/>
      <c r="E412" s="3"/>
      <c r="F412" s="3"/>
      <c r="G412" s="3"/>
      <c r="H412" s="3"/>
      <c r="I412" s="3"/>
      <c r="J412" s="3"/>
      <c r="K412" s="3"/>
      <c r="L412" s="3"/>
      <c r="M412" s="3"/>
      <c r="N412" s="3"/>
      <c r="O412" s="3"/>
      <c r="P412" s="3"/>
      <c r="Q412" s="3"/>
      <c r="R412" s="3"/>
      <c r="S412" s="3"/>
      <c r="T412" s="3"/>
      <c r="U412" s="3"/>
      <c r="V412" s="3"/>
      <c r="W412" s="3"/>
      <c r="X412" s="3"/>
      <c r="Y412" s="3"/>
      <c r="Z412" s="3"/>
    </row>
    <row r="413" spans="1:26" x14ac:dyDescent="0.2">
      <c r="A413" s="3"/>
      <c r="B413" s="4"/>
      <c r="C413" s="3"/>
      <c r="D413" s="3"/>
      <c r="E413" s="3"/>
      <c r="F413" s="3"/>
      <c r="G413" s="3"/>
      <c r="H413" s="3"/>
      <c r="I413" s="3"/>
      <c r="J413" s="3"/>
      <c r="K413" s="3"/>
      <c r="L413" s="3"/>
      <c r="M413" s="3"/>
      <c r="N413" s="3"/>
      <c r="O413" s="3"/>
      <c r="P413" s="3"/>
      <c r="Q413" s="3"/>
      <c r="R413" s="3"/>
      <c r="S413" s="3"/>
      <c r="T413" s="3"/>
      <c r="U413" s="3"/>
      <c r="V413" s="3"/>
      <c r="W413" s="3"/>
      <c r="X413" s="3"/>
      <c r="Y413" s="3"/>
      <c r="Z413" s="3"/>
    </row>
    <row r="414" spans="1:26" x14ac:dyDescent="0.2">
      <c r="A414" s="3"/>
      <c r="B414" s="4"/>
      <c r="C414" s="3"/>
      <c r="D414" s="3"/>
      <c r="E414" s="3"/>
      <c r="F414" s="3"/>
      <c r="G414" s="3"/>
      <c r="H414" s="3"/>
      <c r="I414" s="3"/>
      <c r="J414" s="3"/>
      <c r="K414" s="3"/>
      <c r="L414" s="3"/>
      <c r="M414" s="3"/>
      <c r="N414" s="3"/>
      <c r="O414" s="3"/>
      <c r="P414" s="3"/>
      <c r="Q414" s="3"/>
      <c r="R414" s="3"/>
      <c r="S414" s="3"/>
      <c r="T414" s="3"/>
      <c r="U414" s="3"/>
      <c r="V414" s="3"/>
      <c r="W414" s="3"/>
      <c r="X414" s="3"/>
      <c r="Y414" s="3"/>
      <c r="Z414" s="3"/>
    </row>
    <row r="415" spans="1:26" x14ac:dyDescent="0.2">
      <c r="A415" s="3"/>
      <c r="B415" s="4"/>
      <c r="C415" s="3"/>
      <c r="D415" s="3"/>
      <c r="E415" s="3"/>
      <c r="F415" s="3"/>
      <c r="G415" s="3"/>
      <c r="H415" s="3"/>
      <c r="I415" s="3"/>
      <c r="J415" s="3"/>
      <c r="K415" s="3"/>
      <c r="L415" s="3"/>
      <c r="M415" s="3"/>
      <c r="N415" s="3"/>
      <c r="O415" s="3"/>
      <c r="P415" s="3"/>
      <c r="Q415" s="3"/>
      <c r="R415" s="3"/>
      <c r="S415" s="3"/>
      <c r="T415" s="3"/>
      <c r="U415" s="3"/>
      <c r="V415" s="3"/>
      <c r="W415" s="3"/>
      <c r="X415" s="3"/>
      <c r="Y415" s="3"/>
      <c r="Z415" s="3"/>
    </row>
    <row r="416" spans="1:26" x14ac:dyDescent="0.2">
      <c r="A416" s="3"/>
      <c r="B416" s="4"/>
      <c r="C416" s="3"/>
      <c r="D416" s="3"/>
      <c r="E416" s="3"/>
      <c r="F416" s="3"/>
      <c r="G416" s="3"/>
      <c r="H416" s="3"/>
      <c r="I416" s="3"/>
      <c r="J416" s="3"/>
      <c r="K416" s="3"/>
      <c r="L416" s="3"/>
      <c r="M416" s="3"/>
      <c r="N416" s="3"/>
      <c r="O416" s="3"/>
      <c r="P416" s="3"/>
      <c r="Q416" s="3"/>
      <c r="R416" s="3"/>
      <c r="S416" s="3"/>
      <c r="T416" s="3"/>
      <c r="U416" s="3"/>
      <c r="V416" s="3"/>
      <c r="W416" s="3"/>
      <c r="X416" s="3"/>
      <c r="Y416" s="3"/>
      <c r="Z416" s="3"/>
    </row>
    <row r="417" spans="1:26" x14ac:dyDescent="0.2">
      <c r="A417" s="3"/>
      <c r="B417" s="4"/>
      <c r="C417" s="3"/>
      <c r="D417" s="3"/>
      <c r="E417" s="3"/>
      <c r="F417" s="3"/>
      <c r="G417" s="3"/>
      <c r="H417" s="3"/>
      <c r="I417" s="3"/>
      <c r="J417" s="3"/>
      <c r="K417" s="3"/>
      <c r="L417" s="3"/>
      <c r="M417" s="3"/>
      <c r="N417" s="3"/>
      <c r="O417" s="3"/>
      <c r="P417" s="3"/>
      <c r="Q417" s="3"/>
      <c r="R417" s="3"/>
      <c r="S417" s="3"/>
      <c r="T417" s="3"/>
      <c r="U417" s="3"/>
      <c r="V417" s="3"/>
      <c r="W417" s="3"/>
      <c r="X417" s="3"/>
      <c r="Y417" s="3"/>
      <c r="Z417" s="3"/>
    </row>
    <row r="418" spans="1:26" x14ac:dyDescent="0.2">
      <c r="A418" s="3"/>
      <c r="B418" s="4"/>
      <c r="C418" s="3"/>
      <c r="D418" s="3"/>
      <c r="E418" s="3"/>
      <c r="F418" s="3"/>
      <c r="G418" s="3"/>
      <c r="H418" s="3"/>
      <c r="I418" s="3"/>
      <c r="J418" s="3"/>
      <c r="K418" s="3"/>
      <c r="L418" s="3"/>
      <c r="M418" s="3"/>
      <c r="N418" s="3"/>
      <c r="O418" s="3"/>
      <c r="P418" s="3"/>
      <c r="Q418" s="3"/>
      <c r="R418" s="3"/>
      <c r="S418" s="3"/>
      <c r="T418" s="3"/>
      <c r="U418" s="3"/>
      <c r="V418" s="3"/>
      <c r="W418" s="3"/>
      <c r="X418" s="3"/>
      <c r="Y418" s="3"/>
      <c r="Z418" s="3"/>
    </row>
    <row r="419" spans="1:26" x14ac:dyDescent="0.2">
      <c r="A419" s="3"/>
      <c r="B419" s="4"/>
      <c r="C419" s="3"/>
      <c r="D419" s="3"/>
      <c r="E419" s="3"/>
      <c r="F419" s="3"/>
      <c r="G419" s="3"/>
      <c r="H419" s="3"/>
      <c r="I419" s="3"/>
      <c r="J419" s="3"/>
      <c r="K419" s="3"/>
      <c r="L419" s="3"/>
      <c r="M419" s="3"/>
      <c r="N419" s="3"/>
      <c r="O419" s="3"/>
      <c r="P419" s="3"/>
      <c r="Q419" s="3"/>
      <c r="R419" s="3"/>
      <c r="S419" s="3"/>
      <c r="T419" s="3"/>
      <c r="U419" s="3"/>
      <c r="V419" s="3"/>
      <c r="W419" s="3"/>
      <c r="X419" s="3"/>
      <c r="Y419" s="3"/>
      <c r="Z419" s="3"/>
    </row>
    <row r="420" spans="1:26" x14ac:dyDescent="0.2">
      <c r="A420" s="3"/>
      <c r="B420" s="4"/>
      <c r="C420" s="3"/>
      <c r="D420" s="3"/>
      <c r="E420" s="3"/>
      <c r="F420" s="3"/>
      <c r="G420" s="3"/>
      <c r="H420" s="3"/>
      <c r="I420" s="3"/>
      <c r="J420" s="3"/>
      <c r="K420" s="3"/>
      <c r="L420" s="3"/>
      <c r="M420" s="3"/>
      <c r="N420" s="3"/>
      <c r="O420" s="3"/>
      <c r="P420" s="3"/>
      <c r="Q420" s="3"/>
      <c r="R420" s="3"/>
      <c r="S420" s="3"/>
      <c r="T420" s="3"/>
      <c r="U420" s="3"/>
      <c r="V420" s="3"/>
      <c r="W420" s="3"/>
      <c r="X420" s="3"/>
      <c r="Y420" s="3"/>
      <c r="Z420" s="3"/>
    </row>
    <row r="421" spans="1:26" x14ac:dyDescent="0.2">
      <c r="A421" s="3"/>
      <c r="B421" s="4"/>
      <c r="C421" s="3"/>
      <c r="D421" s="3"/>
      <c r="E421" s="3"/>
      <c r="F421" s="3"/>
      <c r="G421" s="3"/>
      <c r="H421" s="3"/>
      <c r="I421" s="3"/>
      <c r="J421" s="3"/>
      <c r="K421" s="3"/>
      <c r="L421" s="3"/>
      <c r="M421" s="3"/>
      <c r="N421" s="3"/>
      <c r="O421" s="3"/>
      <c r="P421" s="3"/>
      <c r="Q421" s="3"/>
      <c r="R421" s="3"/>
      <c r="S421" s="3"/>
      <c r="T421" s="3"/>
      <c r="U421" s="3"/>
      <c r="V421" s="3"/>
      <c r="W421" s="3"/>
      <c r="X421" s="3"/>
      <c r="Y421" s="3"/>
      <c r="Z421" s="3"/>
    </row>
    <row r="422" spans="1:26" x14ac:dyDescent="0.2">
      <c r="A422" s="3"/>
      <c r="B422" s="4"/>
      <c r="C422" s="3"/>
      <c r="D422" s="3"/>
      <c r="E422" s="3"/>
      <c r="F422" s="3"/>
      <c r="G422" s="3"/>
      <c r="H422" s="3"/>
      <c r="I422" s="3"/>
      <c r="J422" s="3"/>
      <c r="K422" s="3"/>
      <c r="L422" s="3"/>
      <c r="M422" s="3"/>
      <c r="N422" s="3"/>
      <c r="O422" s="3"/>
      <c r="P422" s="3"/>
      <c r="Q422" s="3"/>
      <c r="R422" s="3"/>
      <c r="S422" s="3"/>
      <c r="T422" s="3"/>
      <c r="U422" s="3"/>
      <c r="V422" s="3"/>
      <c r="W422" s="3"/>
      <c r="X422" s="3"/>
      <c r="Y422" s="3"/>
      <c r="Z422" s="3"/>
    </row>
    <row r="423" spans="1:26" x14ac:dyDescent="0.2">
      <c r="A423" s="3"/>
      <c r="B423" s="4"/>
      <c r="C423" s="3"/>
      <c r="D423" s="3"/>
      <c r="E423" s="3"/>
      <c r="F423" s="3"/>
      <c r="G423" s="3"/>
      <c r="H423" s="3"/>
      <c r="I423" s="3"/>
      <c r="J423" s="3"/>
      <c r="K423" s="3"/>
      <c r="L423" s="3"/>
      <c r="M423" s="3"/>
      <c r="N423" s="3"/>
      <c r="O423" s="3"/>
      <c r="P423" s="3"/>
      <c r="Q423" s="3"/>
      <c r="R423" s="3"/>
      <c r="S423" s="3"/>
      <c r="T423" s="3"/>
      <c r="U423" s="3"/>
      <c r="V423" s="3"/>
      <c r="W423" s="3"/>
      <c r="X423" s="3"/>
      <c r="Y423" s="3"/>
      <c r="Z423" s="3"/>
    </row>
    <row r="424" spans="1:26" x14ac:dyDescent="0.2">
      <c r="A424" s="3"/>
      <c r="B424" s="4"/>
      <c r="C424" s="3"/>
      <c r="D424" s="3"/>
      <c r="E424" s="3"/>
      <c r="F424" s="3"/>
      <c r="G424" s="3"/>
      <c r="H424" s="3"/>
      <c r="I424" s="3"/>
      <c r="J424" s="3"/>
      <c r="K424" s="3"/>
      <c r="L424" s="3"/>
      <c r="M424" s="3"/>
      <c r="N424" s="3"/>
      <c r="O424" s="3"/>
      <c r="P424" s="3"/>
      <c r="Q424" s="3"/>
      <c r="R424" s="3"/>
      <c r="S424" s="3"/>
      <c r="T424" s="3"/>
      <c r="U424" s="3"/>
      <c r="V424" s="3"/>
      <c r="W424" s="3"/>
      <c r="X424" s="3"/>
      <c r="Y424" s="3"/>
      <c r="Z424" s="3"/>
    </row>
    <row r="425" spans="1:26" x14ac:dyDescent="0.2">
      <c r="A425" s="3"/>
      <c r="B425" s="4"/>
      <c r="C425" s="3"/>
      <c r="D425" s="3"/>
      <c r="E425" s="3"/>
      <c r="F425" s="3"/>
      <c r="G425" s="3"/>
      <c r="H425" s="3"/>
      <c r="I425" s="3"/>
      <c r="J425" s="3"/>
      <c r="K425" s="3"/>
      <c r="L425" s="3"/>
      <c r="M425" s="3"/>
      <c r="N425" s="3"/>
      <c r="O425" s="3"/>
      <c r="P425" s="3"/>
      <c r="Q425" s="3"/>
      <c r="R425" s="3"/>
      <c r="S425" s="3"/>
      <c r="T425" s="3"/>
      <c r="U425" s="3"/>
      <c r="V425" s="3"/>
      <c r="W425" s="3"/>
      <c r="X425" s="3"/>
      <c r="Y425" s="3"/>
      <c r="Z425" s="3"/>
    </row>
    <row r="426" spans="1:26" x14ac:dyDescent="0.2">
      <c r="A426" s="3"/>
      <c r="B426" s="4"/>
      <c r="C426" s="3"/>
      <c r="D426" s="3"/>
      <c r="E426" s="3"/>
      <c r="F426" s="3"/>
      <c r="G426" s="3"/>
      <c r="H426" s="3"/>
      <c r="I426" s="3"/>
      <c r="J426" s="3"/>
      <c r="K426" s="3"/>
      <c r="L426" s="3"/>
      <c r="M426" s="3"/>
      <c r="N426" s="3"/>
      <c r="O426" s="3"/>
      <c r="P426" s="3"/>
      <c r="Q426" s="3"/>
      <c r="R426" s="3"/>
      <c r="S426" s="3"/>
      <c r="T426" s="3"/>
      <c r="U426" s="3"/>
      <c r="V426" s="3"/>
      <c r="W426" s="3"/>
      <c r="X426" s="3"/>
      <c r="Y426" s="3"/>
      <c r="Z426" s="3"/>
    </row>
    <row r="427" spans="1:26" x14ac:dyDescent="0.2">
      <c r="A427" s="3"/>
      <c r="B427" s="4"/>
      <c r="C427" s="3"/>
      <c r="D427" s="3"/>
      <c r="E427" s="3"/>
      <c r="F427" s="3"/>
      <c r="G427" s="3"/>
      <c r="H427" s="3"/>
      <c r="I427" s="3"/>
      <c r="J427" s="3"/>
      <c r="K427" s="3"/>
      <c r="L427" s="3"/>
      <c r="M427" s="3"/>
      <c r="N427" s="3"/>
      <c r="O427" s="3"/>
      <c r="P427" s="3"/>
      <c r="Q427" s="3"/>
      <c r="R427" s="3"/>
      <c r="S427" s="3"/>
      <c r="T427" s="3"/>
      <c r="U427" s="3"/>
      <c r="V427" s="3"/>
      <c r="W427" s="3"/>
      <c r="X427" s="3"/>
      <c r="Y427" s="3"/>
      <c r="Z427" s="3"/>
    </row>
    <row r="428" spans="1:26" x14ac:dyDescent="0.2">
      <c r="A428" s="3"/>
      <c r="B428" s="4"/>
      <c r="C428" s="3"/>
      <c r="D428" s="3"/>
      <c r="E428" s="3"/>
      <c r="F428" s="3"/>
      <c r="G428" s="3"/>
      <c r="H428" s="3"/>
      <c r="I428" s="3"/>
      <c r="J428" s="3"/>
      <c r="K428" s="3"/>
      <c r="L428" s="3"/>
      <c r="M428" s="3"/>
      <c r="N428" s="3"/>
      <c r="O428" s="3"/>
      <c r="P428" s="3"/>
      <c r="Q428" s="3"/>
      <c r="R428" s="3"/>
      <c r="S428" s="3"/>
      <c r="T428" s="3"/>
      <c r="U428" s="3"/>
      <c r="V428" s="3"/>
      <c r="W428" s="3"/>
      <c r="X428" s="3"/>
      <c r="Y428" s="3"/>
      <c r="Z428" s="3"/>
    </row>
    <row r="429" spans="1:26" x14ac:dyDescent="0.2">
      <c r="A429" s="3"/>
      <c r="B429" s="4"/>
      <c r="C429" s="3"/>
      <c r="D429" s="3"/>
      <c r="E429" s="3"/>
      <c r="F429" s="3"/>
      <c r="G429" s="3"/>
      <c r="H429" s="3"/>
      <c r="I429" s="3"/>
      <c r="J429" s="3"/>
      <c r="K429" s="3"/>
      <c r="L429" s="3"/>
      <c r="M429" s="3"/>
      <c r="N429" s="3"/>
      <c r="O429" s="3"/>
      <c r="P429" s="3"/>
      <c r="Q429" s="3"/>
      <c r="R429" s="3"/>
      <c r="S429" s="3"/>
      <c r="T429" s="3"/>
      <c r="U429" s="3"/>
      <c r="V429" s="3"/>
      <c r="W429" s="3"/>
      <c r="X429" s="3"/>
      <c r="Y429" s="3"/>
      <c r="Z429" s="3"/>
    </row>
    <row r="430" spans="1:26" x14ac:dyDescent="0.2">
      <c r="A430" s="3"/>
      <c r="B430" s="4"/>
      <c r="C430" s="3"/>
      <c r="D430" s="3"/>
      <c r="E430" s="3"/>
      <c r="F430" s="3"/>
      <c r="G430" s="3"/>
      <c r="H430" s="3"/>
      <c r="I430" s="3"/>
      <c r="J430" s="3"/>
      <c r="K430" s="3"/>
      <c r="L430" s="3"/>
      <c r="M430" s="3"/>
      <c r="N430" s="3"/>
      <c r="O430" s="3"/>
      <c r="P430" s="3"/>
      <c r="Q430" s="3"/>
      <c r="R430" s="3"/>
      <c r="S430" s="3"/>
      <c r="T430" s="3"/>
      <c r="U430" s="3"/>
      <c r="V430" s="3"/>
      <c r="W430" s="3"/>
      <c r="X430" s="3"/>
      <c r="Y430" s="3"/>
      <c r="Z430" s="3"/>
    </row>
    <row r="431" spans="1:26" x14ac:dyDescent="0.2">
      <c r="A431" s="3"/>
      <c r="B431" s="4"/>
      <c r="C431" s="3"/>
      <c r="D431" s="3"/>
      <c r="E431" s="3"/>
      <c r="F431" s="3"/>
      <c r="G431" s="3"/>
      <c r="H431" s="3"/>
      <c r="I431" s="3"/>
      <c r="J431" s="3"/>
      <c r="K431" s="3"/>
      <c r="L431" s="3"/>
      <c r="M431" s="3"/>
      <c r="N431" s="3"/>
      <c r="O431" s="3"/>
      <c r="P431" s="3"/>
      <c r="Q431" s="3"/>
      <c r="R431" s="3"/>
      <c r="S431" s="3"/>
      <c r="T431" s="3"/>
      <c r="U431" s="3"/>
      <c r="V431" s="3"/>
      <c r="W431" s="3"/>
      <c r="X431" s="3"/>
      <c r="Y431" s="3"/>
      <c r="Z431" s="3"/>
    </row>
    <row r="432" spans="1:26" x14ac:dyDescent="0.2">
      <c r="A432" s="3"/>
      <c r="B432" s="4"/>
      <c r="C432" s="3"/>
      <c r="D432" s="3"/>
      <c r="E432" s="3"/>
      <c r="F432" s="3"/>
      <c r="G432" s="3"/>
      <c r="H432" s="3"/>
      <c r="I432" s="3"/>
      <c r="J432" s="3"/>
      <c r="K432" s="3"/>
      <c r="L432" s="3"/>
      <c r="M432" s="3"/>
      <c r="N432" s="3"/>
      <c r="O432" s="3"/>
      <c r="P432" s="3"/>
      <c r="Q432" s="3"/>
      <c r="R432" s="3"/>
      <c r="S432" s="3"/>
      <c r="T432" s="3"/>
      <c r="U432" s="3"/>
      <c r="V432" s="3"/>
      <c r="W432" s="3"/>
      <c r="X432" s="3"/>
      <c r="Y432" s="3"/>
      <c r="Z432" s="3"/>
    </row>
    <row r="433" spans="1:26" x14ac:dyDescent="0.2">
      <c r="A433" s="3"/>
      <c r="B433" s="4"/>
      <c r="C433" s="3"/>
      <c r="D433" s="3"/>
      <c r="E433" s="3"/>
      <c r="F433" s="3"/>
      <c r="G433" s="3"/>
      <c r="H433" s="3"/>
      <c r="I433" s="3"/>
      <c r="J433" s="3"/>
      <c r="K433" s="3"/>
      <c r="L433" s="3"/>
      <c r="M433" s="3"/>
      <c r="N433" s="3"/>
      <c r="O433" s="3"/>
      <c r="P433" s="3"/>
      <c r="Q433" s="3"/>
      <c r="R433" s="3"/>
      <c r="S433" s="3"/>
      <c r="T433" s="3"/>
      <c r="U433" s="3"/>
      <c r="V433" s="3"/>
      <c r="W433" s="3"/>
      <c r="X433" s="3"/>
      <c r="Y433" s="3"/>
      <c r="Z433" s="3"/>
    </row>
    <row r="434" spans="1:26" x14ac:dyDescent="0.2">
      <c r="A434" s="3"/>
      <c r="B434" s="4"/>
      <c r="C434" s="3"/>
      <c r="D434" s="3"/>
      <c r="E434" s="3"/>
      <c r="F434" s="3"/>
      <c r="G434" s="3"/>
      <c r="H434" s="3"/>
      <c r="I434" s="3"/>
      <c r="J434" s="3"/>
      <c r="K434" s="3"/>
      <c r="L434" s="3"/>
      <c r="M434" s="3"/>
      <c r="N434" s="3"/>
      <c r="O434" s="3"/>
      <c r="P434" s="3"/>
      <c r="Q434" s="3"/>
      <c r="R434" s="3"/>
      <c r="S434" s="3"/>
      <c r="T434" s="3"/>
      <c r="U434" s="3"/>
      <c r="V434" s="3"/>
      <c r="W434" s="3"/>
      <c r="X434" s="3"/>
      <c r="Y434" s="3"/>
      <c r="Z434" s="3"/>
    </row>
    <row r="435" spans="1:26" x14ac:dyDescent="0.2">
      <c r="A435" s="3"/>
      <c r="B435" s="4"/>
      <c r="C435" s="3"/>
      <c r="D435" s="3"/>
      <c r="E435" s="3"/>
      <c r="F435" s="3"/>
      <c r="G435" s="3"/>
      <c r="H435" s="3"/>
      <c r="I435" s="3"/>
      <c r="J435" s="3"/>
      <c r="K435" s="3"/>
      <c r="L435" s="3"/>
      <c r="M435" s="3"/>
      <c r="N435" s="3"/>
      <c r="O435" s="3"/>
      <c r="P435" s="3"/>
      <c r="Q435" s="3"/>
      <c r="R435" s="3"/>
      <c r="S435" s="3"/>
      <c r="T435" s="3"/>
      <c r="U435" s="3"/>
      <c r="V435" s="3"/>
      <c r="W435" s="3"/>
      <c r="X435" s="3"/>
      <c r="Y435" s="3"/>
      <c r="Z435" s="3"/>
    </row>
    <row r="436" spans="1:26" x14ac:dyDescent="0.2">
      <c r="A436" s="3"/>
      <c r="B436" s="4"/>
      <c r="C436" s="3"/>
      <c r="D436" s="3"/>
      <c r="E436" s="3"/>
      <c r="F436" s="3"/>
      <c r="G436" s="3"/>
      <c r="H436" s="3"/>
      <c r="I436" s="3"/>
      <c r="J436" s="3"/>
      <c r="K436" s="3"/>
      <c r="L436" s="3"/>
      <c r="M436" s="3"/>
      <c r="N436" s="3"/>
      <c r="O436" s="3"/>
      <c r="P436" s="3"/>
      <c r="Q436" s="3"/>
      <c r="R436" s="3"/>
      <c r="S436" s="3"/>
      <c r="T436" s="3"/>
      <c r="U436" s="3"/>
      <c r="V436" s="3"/>
      <c r="W436" s="3"/>
      <c r="X436" s="3"/>
      <c r="Y436" s="3"/>
      <c r="Z436" s="3"/>
    </row>
    <row r="437" spans="1:26" x14ac:dyDescent="0.2">
      <c r="A437" s="3"/>
      <c r="B437" s="4"/>
      <c r="C437" s="3"/>
      <c r="D437" s="3"/>
      <c r="E437" s="3"/>
      <c r="F437" s="3"/>
      <c r="G437" s="3"/>
      <c r="H437" s="3"/>
      <c r="I437" s="3"/>
      <c r="J437" s="3"/>
      <c r="K437" s="3"/>
      <c r="L437" s="3"/>
      <c r="M437" s="3"/>
      <c r="N437" s="3"/>
      <c r="O437" s="3"/>
      <c r="P437" s="3"/>
      <c r="Q437" s="3"/>
      <c r="R437" s="3"/>
      <c r="S437" s="3"/>
      <c r="T437" s="3"/>
      <c r="U437" s="3"/>
      <c r="V437" s="3"/>
      <c r="W437" s="3"/>
      <c r="X437" s="3"/>
      <c r="Y437" s="3"/>
      <c r="Z437" s="3"/>
    </row>
    <row r="438" spans="1:26" x14ac:dyDescent="0.2">
      <c r="A438" s="3"/>
      <c r="B438" s="4"/>
      <c r="C438" s="3"/>
      <c r="D438" s="3"/>
      <c r="E438" s="3"/>
      <c r="F438" s="3"/>
      <c r="G438" s="3"/>
      <c r="H438" s="3"/>
      <c r="I438" s="3"/>
      <c r="J438" s="3"/>
      <c r="K438" s="3"/>
      <c r="L438" s="3"/>
      <c r="M438" s="3"/>
      <c r="N438" s="3"/>
      <c r="O438" s="3"/>
      <c r="P438" s="3"/>
      <c r="Q438" s="3"/>
      <c r="R438" s="3"/>
      <c r="S438" s="3"/>
      <c r="T438" s="3"/>
      <c r="U438" s="3"/>
      <c r="V438" s="3"/>
      <c r="W438" s="3"/>
      <c r="X438" s="3"/>
      <c r="Y438" s="3"/>
      <c r="Z438" s="3"/>
    </row>
    <row r="439" spans="1:26" x14ac:dyDescent="0.2">
      <c r="A439" s="3"/>
      <c r="B439" s="4"/>
      <c r="C439" s="3"/>
      <c r="D439" s="3"/>
      <c r="E439" s="3"/>
      <c r="F439" s="3"/>
      <c r="G439" s="3"/>
      <c r="H439" s="3"/>
      <c r="I439" s="3"/>
      <c r="J439" s="3"/>
      <c r="K439" s="3"/>
      <c r="L439" s="3"/>
      <c r="M439" s="3"/>
      <c r="N439" s="3"/>
      <c r="O439" s="3"/>
      <c r="P439" s="3"/>
      <c r="Q439" s="3"/>
      <c r="R439" s="3"/>
      <c r="S439" s="3"/>
      <c r="T439" s="3"/>
      <c r="U439" s="3"/>
      <c r="V439" s="3"/>
      <c r="W439" s="3"/>
      <c r="X439" s="3"/>
      <c r="Y439" s="3"/>
      <c r="Z439" s="3"/>
    </row>
    <row r="440" spans="1:26" x14ac:dyDescent="0.2">
      <c r="A440" s="3"/>
      <c r="B440" s="4"/>
      <c r="C440" s="3"/>
      <c r="D440" s="3"/>
      <c r="E440" s="3"/>
      <c r="F440" s="3"/>
      <c r="G440" s="3"/>
      <c r="H440" s="3"/>
      <c r="I440" s="3"/>
      <c r="J440" s="3"/>
      <c r="K440" s="3"/>
      <c r="L440" s="3"/>
      <c r="M440" s="3"/>
      <c r="N440" s="3"/>
      <c r="O440" s="3"/>
      <c r="P440" s="3"/>
      <c r="Q440" s="3"/>
      <c r="R440" s="3"/>
      <c r="S440" s="3"/>
      <c r="T440" s="3"/>
      <c r="U440" s="3"/>
      <c r="V440" s="3"/>
      <c r="W440" s="3"/>
      <c r="X440" s="3"/>
      <c r="Y440" s="3"/>
      <c r="Z440" s="3"/>
    </row>
    <row r="441" spans="1:26" x14ac:dyDescent="0.2">
      <c r="A441" s="3"/>
      <c r="B441" s="4"/>
      <c r="C441" s="3"/>
      <c r="D441" s="3"/>
      <c r="E441" s="3"/>
      <c r="F441" s="3"/>
      <c r="G441" s="3"/>
      <c r="H441" s="3"/>
      <c r="I441" s="3"/>
      <c r="J441" s="3"/>
      <c r="K441" s="3"/>
      <c r="L441" s="3"/>
      <c r="M441" s="3"/>
      <c r="N441" s="3"/>
      <c r="O441" s="3"/>
      <c r="P441" s="3"/>
      <c r="Q441" s="3"/>
      <c r="R441" s="3"/>
      <c r="S441" s="3"/>
      <c r="T441" s="3"/>
      <c r="U441" s="3"/>
      <c r="V441" s="3"/>
      <c r="W441" s="3"/>
      <c r="X441" s="3"/>
      <c r="Y441" s="3"/>
      <c r="Z441" s="3"/>
    </row>
    <row r="442" spans="1:26" x14ac:dyDescent="0.2">
      <c r="A442" s="3"/>
      <c r="B442" s="4"/>
      <c r="C442" s="3"/>
      <c r="D442" s="3"/>
      <c r="E442" s="3"/>
      <c r="F442" s="3"/>
      <c r="G442" s="3"/>
      <c r="H442" s="3"/>
      <c r="I442" s="3"/>
      <c r="J442" s="3"/>
      <c r="K442" s="3"/>
      <c r="L442" s="3"/>
      <c r="M442" s="3"/>
      <c r="N442" s="3"/>
      <c r="O442" s="3"/>
      <c r="P442" s="3"/>
      <c r="Q442" s="3"/>
      <c r="R442" s="3"/>
      <c r="S442" s="3"/>
      <c r="T442" s="3"/>
      <c r="U442" s="3"/>
      <c r="V442" s="3"/>
      <c r="W442" s="3"/>
      <c r="X442" s="3"/>
      <c r="Y442" s="3"/>
      <c r="Z442" s="3"/>
    </row>
    <row r="443" spans="1:26" x14ac:dyDescent="0.2">
      <c r="A443" s="3"/>
      <c r="B443" s="4"/>
      <c r="C443" s="3"/>
      <c r="D443" s="3"/>
      <c r="E443" s="3"/>
      <c r="F443" s="3"/>
      <c r="G443" s="3"/>
      <c r="H443" s="3"/>
      <c r="I443" s="3"/>
      <c r="J443" s="3"/>
      <c r="K443" s="3"/>
      <c r="L443" s="3"/>
      <c r="M443" s="3"/>
      <c r="N443" s="3"/>
      <c r="O443" s="3"/>
      <c r="P443" s="3"/>
      <c r="Q443" s="3"/>
      <c r="R443" s="3"/>
      <c r="S443" s="3"/>
      <c r="T443" s="3"/>
      <c r="U443" s="3"/>
      <c r="V443" s="3"/>
      <c r="W443" s="3"/>
      <c r="X443" s="3"/>
      <c r="Y443" s="3"/>
      <c r="Z443" s="3"/>
    </row>
    <row r="444" spans="1:26" x14ac:dyDescent="0.2">
      <c r="A444" s="3"/>
      <c r="B444" s="4"/>
      <c r="C444" s="3"/>
      <c r="D444" s="3"/>
      <c r="E444" s="3"/>
      <c r="F444" s="3"/>
      <c r="G444" s="3"/>
      <c r="H444" s="3"/>
      <c r="I444" s="3"/>
      <c r="J444" s="3"/>
      <c r="K444" s="3"/>
      <c r="L444" s="3"/>
      <c r="M444" s="3"/>
      <c r="N444" s="3"/>
      <c r="O444" s="3"/>
      <c r="P444" s="3"/>
      <c r="Q444" s="3"/>
      <c r="R444" s="3"/>
      <c r="S444" s="3"/>
      <c r="T444" s="3"/>
      <c r="U444" s="3"/>
      <c r="V444" s="3"/>
      <c r="W444" s="3"/>
      <c r="X444" s="3"/>
      <c r="Y444" s="3"/>
      <c r="Z444" s="3"/>
    </row>
    <row r="445" spans="1:26" x14ac:dyDescent="0.2">
      <c r="A445" s="3"/>
      <c r="B445" s="4"/>
      <c r="C445" s="3"/>
      <c r="D445" s="3"/>
      <c r="E445" s="3"/>
      <c r="F445" s="3"/>
      <c r="G445" s="3"/>
      <c r="H445" s="3"/>
      <c r="I445" s="3"/>
      <c r="J445" s="3"/>
      <c r="K445" s="3"/>
      <c r="L445" s="3"/>
      <c r="M445" s="3"/>
      <c r="N445" s="3"/>
      <c r="O445" s="3"/>
      <c r="P445" s="3"/>
      <c r="Q445" s="3"/>
      <c r="R445" s="3"/>
      <c r="S445" s="3"/>
      <c r="T445" s="3"/>
      <c r="U445" s="3"/>
      <c r="V445" s="3"/>
      <c r="W445" s="3"/>
      <c r="X445" s="3"/>
      <c r="Y445" s="3"/>
      <c r="Z445" s="3"/>
    </row>
    <row r="446" spans="1:26" x14ac:dyDescent="0.2">
      <c r="A446" s="3"/>
      <c r="B446" s="4"/>
      <c r="C446" s="3"/>
      <c r="D446" s="3"/>
      <c r="E446" s="3"/>
      <c r="F446" s="3"/>
      <c r="G446" s="3"/>
      <c r="H446" s="3"/>
      <c r="I446" s="3"/>
      <c r="J446" s="3"/>
      <c r="K446" s="3"/>
      <c r="L446" s="3"/>
      <c r="M446" s="3"/>
      <c r="N446" s="3"/>
      <c r="O446" s="3"/>
      <c r="P446" s="3"/>
      <c r="Q446" s="3"/>
      <c r="R446" s="3"/>
      <c r="S446" s="3"/>
      <c r="T446" s="3"/>
      <c r="U446" s="3"/>
      <c r="V446" s="3"/>
      <c r="W446" s="3"/>
      <c r="X446" s="3"/>
      <c r="Y446" s="3"/>
      <c r="Z446" s="3"/>
    </row>
    <row r="447" spans="1:26" x14ac:dyDescent="0.2">
      <c r="A447" s="3"/>
      <c r="B447" s="4"/>
      <c r="C447" s="3"/>
      <c r="D447" s="3"/>
      <c r="E447" s="3"/>
      <c r="F447" s="3"/>
      <c r="G447" s="3"/>
      <c r="H447" s="3"/>
      <c r="I447" s="3"/>
      <c r="J447" s="3"/>
      <c r="K447" s="3"/>
      <c r="L447" s="3"/>
      <c r="M447" s="3"/>
      <c r="N447" s="3"/>
      <c r="O447" s="3"/>
      <c r="P447" s="3"/>
      <c r="Q447" s="3"/>
      <c r="R447" s="3"/>
      <c r="S447" s="3"/>
      <c r="T447" s="3"/>
      <c r="U447" s="3"/>
      <c r="V447" s="3"/>
      <c r="W447" s="3"/>
      <c r="X447" s="3"/>
      <c r="Y447" s="3"/>
      <c r="Z447" s="3"/>
    </row>
    <row r="448" spans="1:26" x14ac:dyDescent="0.2">
      <c r="A448" s="3"/>
      <c r="B448" s="4"/>
      <c r="C448" s="3"/>
      <c r="D448" s="3"/>
      <c r="E448" s="3"/>
      <c r="F448" s="3"/>
      <c r="G448" s="3"/>
      <c r="H448" s="3"/>
      <c r="I448" s="3"/>
      <c r="J448" s="3"/>
      <c r="K448" s="3"/>
      <c r="L448" s="3"/>
      <c r="M448" s="3"/>
      <c r="N448" s="3"/>
      <c r="O448" s="3"/>
      <c r="P448" s="3"/>
      <c r="Q448" s="3"/>
      <c r="R448" s="3"/>
      <c r="S448" s="3"/>
      <c r="T448" s="3"/>
      <c r="U448" s="3"/>
      <c r="V448" s="3"/>
      <c r="W448" s="3"/>
      <c r="X448" s="3"/>
      <c r="Y448" s="3"/>
      <c r="Z448" s="3"/>
    </row>
    <row r="449" spans="1:26" x14ac:dyDescent="0.2">
      <c r="A449" s="3"/>
      <c r="B449" s="4"/>
      <c r="C449" s="3"/>
      <c r="D449" s="3"/>
      <c r="E449" s="3"/>
      <c r="F449" s="3"/>
      <c r="G449" s="3"/>
      <c r="H449" s="3"/>
      <c r="I449" s="3"/>
      <c r="J449" s="3"/>
      <c r="K449" s="3"/>
      <c r="L449" s="3"/>
      <c r="M449" s="3"/>
      <c r="N449" s="3"/>
      <c r="O449" s="3"/>
      <c r="P449" s="3"/>
      <c r="Q449" s="3"/>
      <c r="R449" s="3"/>
      <c r="S449" s="3"/>
      <c r="T449" s="3"/>
      <c r="U449" s="3"/>
      <c r="V449" s="3"/>
      <c r="W449" s="3"/>
      <c r="X449" s="3"/>
      <c r="Y449" s="3"/>
      <c r="Z449" s="3"/>
    </row>
    <row r="450" spans="1:26" x14ac:dyDescent="0.2">
      <c r="A450" s="3"/>
      <c r="B450" s="4"/>
      <c r="C450" s="3"/>
      <c r="D450" s="3"/>
      <c r="E450" s="3"/>
      <c r="F450" s="3"/>
      <c r="G450" s="3"/>
      <c r="H450" s="3"/>
      <c r="I450" s="3"/>
      <c r="J450" s="3"/>
      <c r="K450" s="3"/>
      <c r="L450" s="3"/>
      <c r="M450" s="3"/>
      <c r="N450" s="3"/>
      <c r="O450" s="3"/>
      <c r="P450" s="3"/>
      <c r="Q450" s="3"/>
      <c r="R450" s="3"/>
      <c r="S450" s="3"/>
      <c r="T450" s="3"/>
      <c r="U450" s="3"/>
      <c r="V450" s="3"/>
      <c r="W450" s="3"/>
      <c r="X450" s="3"/>
      <c r="Y450" s="3"/>
      <c r="Z450" s="3"/>
    </row>
    <row r="451" spans="1:26" x14ac:dyDescent="0.2">
      <c r="A451" s="3"/>
      <c r="B451" s="4"/>
      <c r="C451" s="3"/>
      <c r="D451" s="3"/>
      <c r="E451" s="3"/>
      <c r="F451" s="3"/>
      <c r="G451" s="3"/>
      <c r="H451" s="3"/>
      <c r="I451" s="3"/>
      <c r="J451" s="3"/>
      <c r="K451" s="3"/>
      <c r="L451" s="3"/>
      <c r="M451" s="3"/>
      <c r="N451" s="3"/>
      <c r="O451" s="3"/>
      <c r="P451" s="3"/>
      <c r="Q451" s="3"/>
      <c r="R451" s="3"/>
      <c r="S451" s="3"/>
      <c r="T451" s="3"/>
      <c r="U451" s="3"/>
      <c r="V451" s="3"/>
      <c r="W451" s="3"/>
      <c r="X451" s="3"/>
      <c r="Y451" s="3"/>
      <c r="Z451" s="3"/>
    </row>
    <row r="452" spans="1:26" x14ac:dyDescent="0.2">
      <c r="A452" s="3"/>
      <c r="B452" s="4"/>
      <c r="C452" s="3"/>
      <c r="D452" s="3"/>
      <c r="E452" s="3"/>
      <c r="F452" s="3"/>
      <c r="G452" s="3"/>
      <c r="H452" s="3"/>
      <c r="I452" s="3"/>
      <c r="J452" s="3"/>
      <c r="K452" s="3"/>
      <c r="L452" s="3"/>
      <c r="M452" s="3"/>
      <c r="N452" s="3"/>
      <c r="O452" s="3"/>
      <c r="P452" s="3"/>
      <c r="Q452" s="3"/>
      <c r="R452" s="3"/>
      <c r="S452" s="3"/>
      <c r="T452" s="3"/>
      <c r="U452" s="3"/>
      <c r="V452" s="3"/>
      <c r="W452" s="3"/>
      <c r="X452" s="3"/>
      <c r="Y452" s="3"/>
      <c r="Z452" s="3"/>
    </row>
    <row r="453" spans="1:26" x14ac:dyDescent="0.2">
      <c r="A453" s="3"/>
      <c r="B453" s="4"/>
      <c r="C453" s="3"/>
      <c r="D453" s="3"/>
      <c r="E453" s="3"/>
      <c r="F453" s="3"/>
      <c r="G453" s="3"/>
      <c r="H453" s="3"/>
      <c r="I453" s="3"/>
      <c r="J453" s="3"/>
      <c r="K453" s="3"/>
      <c r="L453" s="3"/>
      <c r="M453" s="3"/>
      <c r="N453" s="3"/>
      <c r="O453" s="3"/>
      <c r="P453" s="3"/>
      <c r="Q453" s="3"/>
      <c r="R453" s="3"/>
      <c r="S453" s="3"/>
      <c r="T453" s="3"/>
      <c r="U453" s="3"/>
      <c r="V453" s="3"/>
      <c r="W453" s="3"/>
      <c r="X453" s="3"/>
      <c r="Y453" s="3"/>
      <c r="Z453" s="3"/>
    </row>
    <row r="454" spans="1:26" x14ac:dyDescent="0.2">
      <c r="A454" s="3"/>
      <c r="B454" s="4"/>
      <c r="C454" s="3"/>
      <c r="D454" s="3"/>
      <c r="E454" s="3"/>
      <c r="F454" s="3"/>
      <c r="G454" s="3"/>
      <c r="H454" s="3"/>
      <c r="I454" s="3"/>
      <c r="J454" s="3"/>
      <c r="K454" s="3"/>
      <c r="L454" s="3"/>
      <c r="M454" s="3"/>
      <c r="N454" s="3"/>
      <c r="O454" s="3"/>
      <c r="P454" s="3"/>
      <c r="Q454" s="3"/>
      <c r="R454" s="3"/>
      <c r="S454" s="3"/>
      <c r="T454" s="3"/>
      <c r="U454" s="3"/>
      <c r="V454" s="3"/>
      <c r="W454" s="3"/>
      <c r="X454" s="3"/>
      <c r="Y454" s="3"/>
      <c r="Z454" s="3"/>
    </row>
    <row r="455" spans="1:26" x14ac:dyDescent="0.2">
      <c r="A455" s="3"/>
      <c r="B455" s="4"/>
      <c r="C455" s="3"/>
      <c r="D455" s="3"/>
      <c r="E455" s="3"/>
      <c r="F455" s="3"/>
      <c r="G455" s="3"/>
      <c r="H455" s="3"/>
      <c r="I455" s="3"/>
      <c r="J455" s="3"/>
      <c r="K455" s="3"/>
      <c r="L455" s="3"/>
      <c r="M455" s="3"/>
      <c r="N455" s="3"/>
      <c r="O455" s="3"/>
      <c r="P455" s="3"/>
      <c r="Q455" s="3"/>
      <c r="R455" s="3"/>
      <c r="S455" s="3"/>
      <c r="T455" s="3"/>
      <c r="U455" s="3"/>
      <c r="V455" s="3"/>
      <c r="W455" s="3"/>
      <c r="X455" s="3"/>
      <c r="Y455" s="3"/>
      <c r="Z455" s="3"/>
    </row>
    <row r="456" spans="1:26" x14ac:dyDescent="0.2">
      <c r="A456" s="3"/>
      <c r="B456" s="4"/>
      <c r="C456" s="3"/>
      <c r="D456" s="3"/>
      <c r="E456" s="3"/>
      <c r="F456" s="3"/>
      <c r="G456" s="3"/>
      <c r="H456" s="3"/>
      <c r="I456" s="3"/>
      <c r="J456" s="3"/>
      <c r="K456" s="3"/>
      <c r="L456" s="3"/>
      <c r="M456" s="3"/>
      <c r="N456" s="3"/>
      <c r="O456" s="3"/>
      <c r="P456" s="3"/>
      <c r="Q456" s="3"/>
      <c r="R456" s="3"/>
      <c r="S456" s="3"/>
      <c r="T456" s="3"/>
      <c r="U456" s="3"/>
      <c r="V456" s="3"/>
      <c r="W456" s="3"/>
      <c r="X456" s="3"/>
      <c r="Y456" s="3"/>
      <c r="Z456" s="3"/>
    </row>
    <row r="457" spans="1:26" x14ac:dyDescent="0.2">
      <c r="A457" s="3"/>
      <c r="B457" s="4"/>
      <c r="C457" s="3"/>
      <c r="D457" s="3"/>
      <c r="E457" s="3"/>
      <c r="F457" s="3"/>
      <c r="G457" s="3"/>
      <c r="H457" s="3"/>
      <c r="I457" s="3"/>
      <c r="J457" s="3"/>
      <c r="K457" s="3"/>
      <c r="L457" s="3"/>
      <c r="M457" s="3"/>
      <c r="N457" s="3"/>
      <c r="O457" s="3"/>
      <c r="P457" s="3"/>
      <c r="Q457" s="3"/>
      <c r="R457" s="3"/>
      <c r="S457" s="3"/>
      <c r="T457" s="3"/>
      <c r="U457" s="3"/>
      <c r="V457" s="3"/>
      <c r="W457" s="3"/>
      <c r="X457" s="3"/>
      <c r="Y457" s="3"/>
      <c r="Z457" s="3"/>
    </row>
    <row r="458" spans="1:26" x14ac:dyDescent="0.2">
      <c r="A458" s="3"/>
      <c r="B458" s="4"/>
      <c r="C458" s="3"/>
      <c r="D458" s="3"/>
      <c r="E458" s="3"/>
      <c r="F458" s="3"/>
      <c r="G458" s="3"/>
      <c r="H458" s="3"/>
      <c r="I458" s="3"/>
      <c r="J458" s="3"/>
      <c r="K458" s="3"/>
      <c r="L458" s="3"/>
      <c r="M458" s="3"/>
      <c r="N458" s="3"/>
      <c r="O458" s="3"/>
      <c r="P458" s="3"/>
      <c r="Q458" s="3"/>
      <c r="R458" s="3"/>
      <c r="S458" s="3"/>
      <c r="T458" s="3"/>
      <c r="U458" s="3"/>
      <c r="V458" s="3"/>
      <c r="W458" s="3"/>
      <c r="X458" s="3"/>
      <c r="Y458" s="3"/>
      <c r="Z458" s="3"/>
    </row>
    <row r="459" spans="1:26" x14ac:dyDescent="0.2">
      <c r="A459" s="3"/>
      <c r="B459" s="4"/>
      <c r="C459" s="3"/>
      <c r="D459" s="3"/>
      <c r="E459" s="3"/>
      <c r="F459" s="3"/>
      <c r="G459" s="3"/>
      <c r="H459" s="3"/>
      <c r="I459" s="3"/>
      <c r="J459" s="3"/>
      <c r="K459" s="3"/>
      <c r="L459" s="3"/>
      <c r="M459" s="3"/>
      <c r="N459" s="3"/>
      <c r="O459" s="3"/>
      <c r="P459" s="3"/>
      <c r="Q459" s="3"/>
      <c r="R459" s="3"/>
      <c r="S459" s="3"/>
      <c r="T459" s="3"/>
      <c r="U459" s="3"/>
      <c r="V459" s="3"/>
      <c r="W459" s="3"/>
      <c r="X459" s="3"/>
      <c r="Y459" s="3"/>
      <c r="Z459" s="3"/>
    </row>
    <row r="460" spans="1:26" x14ac:dyDescent="0.2">
      <c r="A460" s="3"/>
      <c r="B460" s="4"/>
      <c r="C460" s="3"/>
      <c r="D460" s="3"/>
      <c r="E460" s="3"/>
      <c r="F460" s="3"/>
      <c r="G460" s="3"/>
      <c r="H460" s="3"/>
      <c r="I460" s="3"/>
      <c r="J460" s="3"/>
      <c r="K460" s="3"/>
      <c r="L460" s="3"/>
      <c r="M460" s="3"/>
      <c r="N460" s="3"/>
      <c r="O460" s="3"/>
      <c r="P460" s="3"/>
      <c r="Q460" s="3"/>
      <c r="R460" s="3"/>
      <c r="S460" s="3"/>
      <c r="T460" s="3"/>
      <c r="U460" s="3"/>
      <c r="V460" s="3"/>
      <c r="W460" s="3"/>
      <c r="X460" s="3"/>
      <c r="Y460" s="3"/>
      <c r="Z460" s="3"/>
    </row>
    <row r="461" spans="1:26" x14ac:dyDescent="0.2">
      <c r="A461" s="3"/>
      <c r="B461" s="4"/>
      <c r="C461" s="3"/>
      <c r="D461" s="3"/>
      <c r="E461" s="3"/>
      <c r="F461" s="3"/>
      <c r="G461" s="3"/>
      <c r="H461" s="3"/>
      <c r="I461" s="3"/>
      <c r="J461" s="3"/>
      <c r="K461" s="3"/>
      <c r="L461" s="3"/>
      <c r="M461" s="3"/>
      <c r="N461" s="3"/>
      <c r="O461" s="3"/>
      <c r="P461" s="3"/>
      <c r="Q461" s="3"/>
      <c r="R461" s="3"/>
      <c r="S461" s="3"/>
      <c r="T461" s="3"/>
      <c r="U461" s="3"/>
      <c r="V461" s="3"/>
      <c r="W461" s="3"/>
      <c r="X461" s="3"/>
      <c r="Y461" s="3"/>
      <c r="Z461" s="3"/>
    </row>
    <row r="462" spans="1:26" x14ac:dyDescent="0.2">
      <c r="A462" s="3"/>
      <c r="B462" s="4"/>
      <c r="C462" s="3"/>
      <c r="D462" s="3"/>
      <c r="E462" s="3"/>
      <c r="F462" s="3"/>
      <c r="G462" s="3"/>
      <c r="H462" s="3"/>
      <c r="I462" s="3"/>
      <c r="J462" s="3"/>
      <c r="K462" s="3"/>
      <c r="L462" s="3"/>
      <c r="M462" s="3"/>
      <c r="N462" s="3"/>
      <c r="O462" s="3"/>
      <c r="P462" s="3"/>
      <c r="Q462" s="3"/>
      <c r="R462" s="3"/>
      <c r="S462" s="3"/>
      <c r="T462" s="3"/>
      <c r="U462" s="3"/>
      <c r="V462" s="3"/>
      <c r="W462" s="3"/>
      <c r="X462" s="3"/>
      <c r="Y462" s="3"/>
      <c r="Z462" s="3"/>
    </row>
    <row r="463" spans="1:26" x14ac:dyDescent="0.2">
      <c r="A463" s="3"/>
      <c r="B463" s="4"/>
      <c r="C463" s="3"/>
      <c r="D463" s="3"/>
      <c r="E463" s="3"/>
      <c r="F463" s="3"/>
      <c r="G463" s="3"/>
      <c r="H463" s="3"/>
      <c r="I463" s="3"/>
      <c r="J463" s="3"/>
      <c r="K463" s="3"/>
      <c r="L463" s="3"/>
      <c r="M463" s="3"/>
      <c r="N463" s="3"/>
      <c r="O463" s="3"/>
      <c r="P463" s="3"/>
      <c r="Q463" s="3"/>
      <c r="R463" s="3"/>
      <c r="S463" s="3"/>
      <c r="T463" s="3"/>
      <c r="U463" s="3"/>
      <c r="V463" s="3"/>
      <c r="W463" s="3"/>
      <c r="X463" s="3"/>
      <c r="Y463" s="3"/>
      <c r="Z463" s="3"/>
    </row>
    <row r="464" spans="1:26" x14ac:dyDescent="0.2">
      <c r="A464" s="3"/>
      <c r="B464" s="4"/>
      <c r="C464" s="3"/>
      <c r="D464" s="3"/>
      <c r="E464" s="3"/>
      <c r="F464" s="3"/>
      <c r="G464" s="3"/>
      <c r="H464" s="3"/>
      <c r="I464" s="3"/>
      <c r="J464" s="3"/>
      <c r="K464" s="3"/>
      <c r="L464" s="3"/>
      <c r="M464" s="3"/>
      <c r="N464" s="3"/>
      <c r="O464" s="3"/>
      <c r="P464" s="3"/>
      <c r="Q464" s="3"/>
      <c r="R464" s="3"/>
      <c r="S464" s="3"/>
      <c r="T464" s="3"/>
      <c r="U464" s="3"/>
      <c r="V464" s="3"/>
      <c r="W464" s="3"/>
      <c r="X464" s="3"/>
      <c r="Y464" s="3"/>
      <c r="Z464" s="3"/>
    </row>
    <row r="465" spans="1:26" x14ac:dyDescent="0.2">
      <c r="A465" s="3"/>
      <c r="B465" s="4"/>
      <c r="C465" s="3"/>
      <c r="D465" s="3"/>
      <c r="E465" s="3"/>
      <c r="F465" s="3"/>
      <c r="G465" s="3"/>
      <c r="H465" s="3"/>
      <c r="I465" s="3"/>
      <c r="J465" s="3"/>
      <c r="K465" s="3"/>
      <c r="L465" s="3"/>
      <c r="M465" s="3"/>
      <c r="N465" s="3"/>
      <c r="O465" s="3"/>
      <c r="P465" s="3"/>
      <c r="Q465" s="3"/>
      <c r="R465" s="3"/>
      <c r="S465" s="3"/>
      <c r="T465" s="3"/>
      <c r="U465" s="3"/>
      <c r="V465" s="3"/>
      <c r="W465" s="3"/>
      <c r="X465" s="3"/>
      <c r="Y465" s="3"/>
      <c r="Z465" s="3"/>
    </row>
    <row r="466" spans="1:26" x14ac:dyDescent="0.2">
      <c r="A466" s="3"/>
      <c r="B466" s="4"/>
      <c r="C466" s="3"/>
      <c r="D466" s="3"/>
      <c r="E466" s="3"/>
      <c r="F466" s="3"/>
      <c r="G466" s="3"/>
      <c r="H466" s="3"/>
      <c r="I466" s="3"/>
      <c r="J466" s="3"/>
      <c r="K466" s="3"/>
      <c r="L466" s="3"/>
      <c r="M466" s="3"/>
      <c r="N466" s="3"/>
      <c r="O466" s="3"/>
      <c r="P466" s="3"/>
      <c r="Q466" s="3"/>
      <c r="R466" s="3"/>
      <c r="S466" s="3"/>
      <c r="T466" s="3"/>
      <c r="U466" s="3"/>
      <c r="V466" s="3"/>
      <c r="W466" s="3"/>
      <c r="X466" s="3"/>
      <c r="Y466" s="3"/>
      <c r="Z466" s="3"/>
    </row>
    <row r="467" spans="1:26" x14ac:dyDescent="0.2">
      <c r="A467" s="3"/>
      <c r="B467" s="4"/>
      <c r="C467" s="3"/>
      <c r="D467" s="3"/>
      <c r="E467" s="3"/>
      <c r="F467" s="3"/>
      <c r="G467" s="3"/>
      <c r="H467" s="3"/>
      <c r="I467" s="3"/>
      <c r="J467" s="3"/>
      <c r="K467" s="3"/>
      <c r="L467" s="3"/>
      <c r="M467" s="3"/>
      <c r="N467" s="3"/>
      <c r="O467" s="3"/>
      <c r="P467" s="3"/>
      <c r="Q467" s="3"/>
      <c r="R467" s="3"/>
      <c r="S467" s="3"/>
      <c r="T467" s="3"/>
      <c r="U467" s="3"/>
      <c r="V467" s="3"/>
      <c r="W467" s="3"/>
      <c r="X467" s="3"/>
      <c r="Y467" s="3"/>
      <c r="Z467" s="3"/>
    </row>
    <row r="468" spans="1:26" x14ac:dyDescent="0.2">
      <c r="A468" s="3"/>
      <c r="B468" s="4"/>
      <c r="C468" s="3"/>
      <c r="D468" s="3"/>
      <c r="E468" s="3"/>
      <c r="F468" s="3"/>
      <c r="G468" s="3"/>
      <c r="H468" s="3"/>
      <c r="I468" s="3"/>
      <c r="J468" s="3"/>
      <c r="K468" s="3"/>
      <c r="L468" s="3"/>
      <c r="M468" s="3"/>
      <c r="N468" s="3"/>
      <c r="O468" s="3"/>
      <c r="P468" s="3"/>
      <c r="Q468" s="3"/>
      <c r="R468" s="3"/>
      <c r="S468" s="3"/>
      <c r="T468" s="3"/>
      <c r="U468" s="3"/>
      <c r="V468" s="3"/>
      <c r="W468" s="3"/>
      <c r="X468" s="3"/>
      <c r="Y468" s="3"/>
      <c r="Z468" s="3"/>
    </row>
    <row r="469" spans="1:26" x14ac:dyDescent="0.2">
      <c r="A469" s="3"/>
      <c r="B469" s="4"/>
      <c r="C469" s="3"/>
      <c r="D469" s="3"/>
      <c r="E469" s="3"/>
      <c r="F469" s="3"/>
      <c r="G469" s="3"/>
      <c r="H469" s="3"/>
      <c r="I469" s="3"/>
      <c r="J469" s="3"/>
      <c r="K469" s="3"/>
      <c r="L469" s="3"/>
      <c r="M469" s="3"/>
      <c r="N469" s="3"/>
      <c r="O469" s="3"/>
      <c r="P469" s="3"/>
      <c r="Q469" s="3"/>
      <c r="R469" s="3"/>
      <c r="S469" s="3"/>
      <c r="T469" s="3"/>
      <c r="U469" s="3"/>
      <c r="V469" s="3"/>
      <c r="W469" s="3"/>
      <c r="X469" s="3"/>
      <c r="Y469" s="3"/>
      <c r="Z469" s="3"/>
    </row>
    <row r="470" spans="1:26" x14ac:dyDescent="0.2">
      <c r="A470" s="3"/>
      <c r="B470" s="4"/>
      <c r="C470" s="3"/>
      <c r="D470" s="3"/>
      <c r="E470" s="3"/>
      <c r="F470" s="3"/>
      <c r="G470" s="3"/>
      <c r="H470" s="3"/>
      <c r="I470" s="3"/>
      <c r="J470" s="3"/>
      <c r="K470" s="3"/>
      <c r="L470" s="3"/>
      <c r="M470" s="3"/>
      <c r="N470" s="3"/>
      <c r="O470" s="3"/>
      <c r="P470" s="3"/>
      <c r="Q470" s="3"/>
      <c r="R470" s="3"/>
      <c r="S470" s="3"/>
      <c r="T470" s="3"/>
      <c r="U470" s="3"/>
      <c r="V470" s="3"/>
      <c r="W470" s="3"/>
      <c r="X470" s="3"/>
      <c r="Y470" s="3"/>
      <c r="Z470" s="3"/>
    </row>
    <row r="471" spans="1:26" x14ac:dyDescent="0.2">
      <c r="A471" s="3"/>
      <c r="B471" s="4"/>
      <c r="C471" s="3"/>
      <c r="D471" s="3"/>
      <c r="E471" s="3"/>
      <c r="F471" s="3"/>
      <c r="G471" s="3"/>
      <c r="H471" s="3"/>
      <c r="I471" s="3"/>
      <c r="J471" s="3"/>
      <c r="K471" s="3"/>
      <c r="L471" s="3"/>
      <c r="M471" s="3"/>
      <c r="N471" s="3"/>
      <c r="O471" s="3"/>
      <c r="P471" s="3"/>
      <c r="Q471" s="3"/>
      <c r="R471" s="3"/>
      <c r="S471" s="3"/>
      <c r="T471" s="3"/>
      <c r="U471" s="3"/>
      <c r="V471" s="3"/>
      <c r="W471" s="3"/>
      <c r="X471" s="3"/>
      <c r="Y471" s="3"/>
      <c r="Z471" s="3"/>
    </row>
    <row r="472" spans="1:26" x14ac:dyDescent="0.2">
      <c r="A472" s="3"/>
      <c r="B472" s="4"/>
      <c r="C472" s="3"/>
      <c r="D472" s="3"/>
      <c r="E472" s="3"/>
      <c r="F472" s="3"/>
      <c r="G472" s="3"/>
      <c r="H472" s="3"/>
      <c r="I472" s="3"/>
      <c r="J472" s="3"/>
      <c r="K472" s="3"/>
      <c r="L472" s="3"/>
      <c r="M472" s="3"/>
      <c r="N472" s="3"/>
      <c r="O472" s="3"/>
      <c r="P472" s="3"/>
      <c r="Q472" s="3"/>
      <c r="R472" s="3"/>
      <c r="S472" s="3"/>
      <c r="T472" s="3"/>
      <c r="U472" s="3"/>
      <c r="V472" s="3"/>
      <c r="W472" s="3"/>
      <c r="X472" s="3"/>
      <c r="Y472" s="3"/>
      <c r="Z472" s="3"/>
    </row>
    <row r="473" spans="1:26" x14ac:dyDescent="0.2">
      <c r="A473" s="3"/>
      <c r="B473" s="4"/>
      <c r="C473" s="3"/>
      <c r="D473" s="3"/>
      <c r="E473" s="3"/>
      <c r="F473" s="3"/>
      <c r="G473" s="3"/>
      <c r="H473" s="3"/>
      <c r="I473" s="3"/>
      <c r="J473" s="3"/>
      <c r="K473" s="3"/>
      <c r="L473" s="3"/>
      <c r="M473" s="3"/>
      <c r="N473" s="3"/>
      <c r="O473" s="3"/>
      <c r="P473" s="3"/>
      <c r="Q473" s="3"/>
      <c r="R473" s="3"/>
      <c r="S473" s="3"/>
      <c r="T473" s="3"/>
      <c r="U473" s="3"/>
      <c r="V473" s="3"/>
      <c r="W473" s="3"/>
      <c r="X473" s="3"/>
      <c r="Y473" s="3"/>
      <c r="Z473" s="3"/>
    </row>
    <row r="474" spans="1:26" x14ac:dyDescent="0.2">
      <c r="A474" s="3"/>
      <c r="B474" s="4"/>
      <c r="C474" s="3"/>
      <c r="D474" s="3"/>
      <c r="E474" s="3"/>
      <c r="F474" s="3"/>
      <c r="G474" s="3"/>
      <c r="H474" s="3"/>
      <c r="I474" s="3"/>
      <c r="J474" s="3"/>
      <c r="K474" s="3"/>
      <c r="L474" s="3"/>
      <c r="M474" s="3"/>
      <c r="N474" s="3"/>
      <c r="O474" s="3"/>
      <c r="P474" s="3"/>
      <c r="Q474" s="3"/>
      <c r="R474" s="3"/>
      <c r="S474" s="3"/>
      <c r="T474" s="3"/>
      <c r="U474" s="3"/>
      <c r="V474" s="3"/>
      <c r="W474" s="3"/>
      <c r="X474" s="3"/>
      <c r="Y474" s="3"/>
      <c r="Z474" s="3"/>
    </row>
    <row r="475" spans="1:26" x14ac:dyDescent="0.2">
      <c r="A475" s="3"/>
      <c r="B475" s="4"/>
      <c r="C475" s="3"/>
      <c r="D475" s="3"/>
      <c r="E475" s="3"/>
      <c r="F475" s="3"/>
      <c r="G475" s="3"/>
      <c r="H475" s="3"/>
      <c r="I475" s="3"/>
      <c r="J475" s="3"/>
      <c r="K475" s="3"/>
      <c r="L475" s="3"/>
      <c r="M475" s="3"/>
      <c r="N475" s="3"/>
      <c r="O475" s="3"/>
      <c r="P475" s="3"/>
      <c r="Q475" s="3"/>
      <c r="R475" s="3"/>
      <c r="S475" s="3"/>
      <c r="T475" s="3"/>
      <c r="U475" s="3"/>
      <c r="V475" s="3"/>
      <c r="W475" s="3"/>
      <c r="X475" s="3"/>
      <c r="Y475" s="3"/>
      <c r="Z475" s="3"/>
    </row>
    <row r="476" spans="1:26" x14ac:dyDescent="0.2">
      <c r="A476" s="3"/>
      <c r="B476" s="4"/>
      <c r="C476" s="3"/>
      <c r="D476" s="3"/>
      <c r="E476" s="3"/>
      <c r="F476" s="3"/>
      <c r="G476" s="3"/>
      <c r="H476" s="3"/>
      <c r="I476" s="3"/>
      <c r="J476" s="3"/>
      <c r="K476" s="3"/>
      <c r="L476" s="3"/>
      <c r="M476" s="3"/>
      <c r="N476" s="3"/>
      <c r="O476" s="3"/>
      <c r="P476" s="3"/>
      <c r="Q476" s="3"/>
      <c r="R476" s="3"/>
      <c r="S476" s="3"/>
      <c r="T476" s="3"/>
      <c r="U476" s="3"/>
      <c r="V476" s="3"/>
      <c r="W476" s="3"/>
      <c r="X476" s="3"/>
      <c r="Y476" s="3"/>
      <c r="Z476" s="3"/>
    </row>
    <row r="477" spans="1:26" x14ac:dyDescent="0.2">
      <c r="A477" s="3"/>
      <c r="B477" s="4"/>
      <c r="C477" s="3"/>
      <c r="D477" s="3"/>
      <c r="E477" s="3"/>
      <c r="F477" s="3"/>
      <c r="G477" s="3"/>
      <c r="H477" s="3"/>
      <c r="I477" s="3"/>
      <c r="J477" s="3"/>
      <c r="K477" s="3"/>
      <c r="L477" s="3"/>
      <c r="M477" s="3"/>
      <c r="N477" s="3"/>
      <c r="O477" s="3"/>
      <c r="P477" s="3"/>
      <c r="Q477" s="3"/>
      <c r="R477" s="3"/>
      <c r="S477" s="3"/>
      <c r="T477" s="3"/>
      <c r="U477" s="3"/>
      <c r="V477" s="3"/>
      <c r="W477" s="3"/>
      <c r="X477" s="3"/>
      <c r="Y477" s="3"/>
      <c r="Z477" s="3"/>
    </row>
    <row r="478" spans="1:26" x14ac:dyDescent="0.2">
      <c r="A478" s="3"/>
      <c r="B478" s="4"/>
      <c r="C478" s="3"/>
      <c r="D478" s="3"/>
      <c r="E478" s="3"/>
      <c r="F478" s="3"/>
      <c r="G478" s="3"/>
      <c r="H478" s="3"/>
      <c r="I478" s="3"/>
      <c r="J478" s="3"/>
      <c r="K478" s="3"/>
      <c r="L478" s="3"/>
      <c r="M478" s="3"/>
      <c r="N478" s="3"/>
      <c r="O478" s="3"/>
      <c r="P478" s="3"/>
      <c r="Q478" s="3"/>
      <c r="R478" s="3"/>
      <c r="S478" s="3"/>
      <c r="T478" s="3"/>
      <c r="U478" s="3"/>
      <c r="V478" s="3"/>
      <c r="W478" s="3"/>
      <c r="X478" s="3"/>
      <c r="Y478" s="3"/>
      <c r="Z478" s="3"/>
    </row>
    <row r="479" spans="1:26" x14ac:dyDescent="0.2">
      <c r="A479" s="3"/>
      <c r="B479" s="4"/>
      <c r="C479" s="3"/>
      <c r="D479" s="3"/>
      <c r="E479" s="3"/>
      <c r="F479" s="3"/>
      <c r="G479" s="3"/>
      <c r="H479" s="3"/>
      <c r="I479" s="3"/>
      <c r="J479" s="3"/>
      <c r="K479" s="3"/>
      <c r="L479" s="3"/>
      <c r="M479" s="3"/>
      <c r="N479" s="3"/>
      <c r="O479" s="3"/>
      <c r="P479" s="3"/>
      <c r="Q479" s="3"/>
      <c r="R479" s="3"/>
      <c r="S479" s="3"/>
      <c r="T479" s="3"/>
      <c r="U479" s="3"/>
      <c r="V479" s="3"/>
      <c r="W479" s="3"/>
      <c r="X479" s="3"/>
      <c r="Y479" s="3"/>
      <c r="Z479" s="3"/>
    </row>
    <row r="480" spans="1:26" x14ac:dyDescent="0.2">
      <c r="A480" s="3"/>
      <c r="B480" s="4"/>
      <c r="C480" s="3"/>
      <c r="D480" s="3"/>
      <c r="E480" s="3"/>
      <c r="F480" s="3"/>
      <c r="G480" s="3"/>
      <c r="H480" s="3"/>
      <c r="I480" s="3"/>
      <c r="J480" s="3"/>
      <c r="K480" s="3"/>
      <c r="L480" s="3"/>
      <c r="M480" s="3"/>
      <c r="N480" s="3"/>
      <c r="O480" s="3"/>
      <c r="P480" s="3"/>
      <c r="Q480" s="3"/>
      <c r="R480" s="3"/>
      <c r="S480" s="3"/>
      <c r="T480" s="3"/>
      <c r="U480" s="3"/>
      <c r="V480" s="3"/>
      <c r="W480" s="3"/>
      <c r="X480" s="3"/>
      <c r="Y480" s="3"/>
      <c r="Z480" s="3"/>
    </row>
    <row r="481" spans="1:26" x14ac:dyDescent="0.2">
      <c r="A481" s="3"/>
      <c r="B481" s="4"/>
      <c r="C481" s="3"/>
      <c r="D481" s="3"/>
      <c r="E481" s="3"/>
      <c r="F481" s="3"/>
      <c r="G481" s="3"/>
      <c r="H481" s="3"/>
      <c r="I481" s="3"/>
      <c r="J481" s="3"/>
      <c r="K481" s="3"/>
      <c r="L481" s="3"/>
      <c r="M481" s="3"/>
      <c r="N481" s="3"/>
      <c r="O481" s="3"/>
      <c r="P481" s="3"/>
      <c r="Q481" s="3"/>
      <c r="R481" s="3"/>
      <c r="S481" s="3"/>
      <c r="T481" s="3"/>
      <c r="U481" s="3"/>
      <c r="V481" s="3"/>
      <c r="W481" s="3"/>
      <c r="X481" s="3"/>
      <c r="Y481" s="3"/>
      <c r="Z481" s="3"/>
    </row>
    <row r="482" spans="1:26" x14ac:dyDescent="0.2">
      <c r="A482" s="3"/>
      <c r="B482" s="4"/>
      <c r="C482" s="3"/>
      <c r="D482" s="3"/>
      <c r="E482" s="3"/>
      <c r="F482" s="3"/>
      <c r="G482" s="3"/>
      <c r="H482" s="3"/>
      <c r="I482" s="3"/>
      <c r="J482" s="3"/>
      <c r="K482" s="3"/>
      <c r="L482" s="3"/>
      <c r="M482" s="3"/>
      <c r="N482" s="3"/>
      <c r="O482" s="3"/>
      <c r="P482" s="3"/>
      <c r="Q482" s="3"/>
      <c r="R482" s="3"/>
      <c r="S482" s="3"/>
      <c r="T482" s="3"/>
      <c r="U482" s="3"/>
      <c r="V482" s="3"/>
      <c r="W482" s="3"/>
      <c r="X482" s="3"/>
      <c r="Y482" s="3"/>
      <c r="Z482" s="3"/>
    </row>
    <row r="483" spans="1:26" x14ac:dyDescent="0.2">
      <c r="A483" s="3"/>
      <c r="B483" s="4"/>
      <c r="C483" s="3"/>
      <c r="D483" s="3"/>
      <c r="E483" s="3"/>
      <c r="F483" s="3"/>
      <c r="G483" s="3"/>
      <c r="H483" s="3"/>
      <c r="I483" s="3"/>
      <c r="J483" s="3"/>
      <c r="K483" s="3"/>
      <c r="L483" s="3"/>
      <c r="M483" s="3"/>
      <c r="N483" s="3"/>
      <c r="O483" s="3"/>
      <c r="P483" s="3"/>
      <c r="Q483" s="3"/>
      <c r="R483" s="3"/>
      <c r="S483" s="3"/>
      <c r="T483" s="3"/>
      <c r="U483" s="3"/>
      <c r="V483" s="3"/>
      <c r="W483" s="3"/>
      <c r="X483" s="3"/>
      <c r="Y483" s="3"/>
      <c r="Z483" s="3"/>
    </row>
    <row r="484" spans="1:26" x14ac:dyDescent="0.2">
      <c r="A484" s="3"/>
      <c r="B484" s="4"/>
      <c r="C484" s="3"/>
      <c r="D484" s="3"/>
      <c r="E484" s="3"/>
      <c r="F484" s="3"/>
      <c r="G484" s="3"/>
      <c r="H484" s="3"/>
      <c r="I484" s="3"/>
      <c r="J484" s="3"/>
      <c r="K484" s="3"/>
      <c r="L484" s="3"/>
      <c r="M484" s="3"/>
      <c r="N484" s="3"/>
      <c r="O484" s="3"/>
      <c r="P484" s="3"/>
      <c r="Q484" s="3"/>
      <c r="R484" s="3"/>
      <c r="S484" s="3"/>
      <c r="T484" s="3"/>
      <c r="U484" s="3"/>
      <c r="V484" s="3"/>
      <c r="W484" s="3"/>
      <c r="X484" s="3"/>
      <c r="Y484" s="3"/>
      <c r="Z484" s="3"/>
    </row>
    <row r="485" spans="1:26" x14ac:dyDescent="0.2">
      <c r="A485" s="3"/>
      <c r="B485" s="4"/>
      <c r="C485" s="3"/>
      <c r="D485" s="3"/>
      <c r="E485" s="3"/>
      <c r="F485" s="3"/>
      <c r="G485" s="3"/>
      <c r="H485" s="3"/>
      <c r="I485" s="3"/>
      <c r="J485" s="3"/>
      <c r="K485" s="3"/>
      <c r="L485" s="3"/>
      <c r="M485" s="3"/>
      <c r="N485" s="3"/>
      <c r="O485" s="3"/>
      <c r="P485" s="3"/>
      <c r="Q485" s="3"/>
      <c r="R485" s="3"/>
      <c r="S485" s="3"/>
      <c r="T485" s="3"/>
      <c r="U485" s="3"/>
      <c r="V485" s="3"/>
      <c r="W485" s="3"/>
      <c r="X485" s="3"/>
      <c r="Y485" s="3"/>
      <c r="Z485" s="3"/>
    </row>
    <row r="486" spans="1:26" x14ac:dyDescent="0.2">
      <c r="A486" s="3"/>
      <c r="B486" s="4"/>
      <c r="C486" s="3"/>
      <c r="D486" s="3"/>
      <c r="E486" s="3"/>
      <c r="F486" s="3"/>
      <c r="G486" s="3"/>
      <c r="H486" s="3"/>
      <c r="I486" s="3"/>
      <c r="J486" s="3"/>
      <c r="K486" s="3"/>
      <c r="L486" s="3"/>
      <c r="M486" s="3"/>
      <c r="N486" s="3"/>
      <c r="O486" s="3"/>
      <c r="P486" s="3"/>
      <c r="Q486" s="3"/>
      <c r="R486" s="3"/>
      <c r="S486" s="3"/>
      <c r="T486" s="3"/>
      <c r="U486" s="3"/>
      <c r="V486" s="3"/>
      <c r="W486" s="3"/>
      <c r="X486" s="3"/>
      <c r="Y486" s="3"/>
      <c r="Z486" s="3"/>
    </row>
    <row r="487" spans="1:26" x14ac:dyDescent="0.2">
      <c r="A487" s="3"/>
      <c r="B487" s="4"/>
      <c r="C487" s="3"/>
      <c r="D487" s="3"/>
      <c r="E487" s="3"/>
      <c r="F487" s="3"/>
      <c r="G487" s="3"/>
      <c r="H487" s="3"/>
      <c r="I487" s="3"/>
      <c r="J487" s="3"/>
      <c r="K487" s="3"/>
      <c r="L487" s="3"/>
      <c r="M487" s="3"/>
      <c r="N487" s="3"/>
      <c r="O487" s="3"/>
      <c r="P487" s="3"/>
      <c r="Q487" s="3"/>
      <c r="R487" s="3"/>
      <c r="S487" s="3"/>
      <c r="T487" s="3"/>
      <c r="U487" s="3"/>
      <c r="V487" s="3"/>
      <c r="W487" s="3"/>
      <c r="X487" s="3"/>
      <c r="Y487" s="3"/>
      <c r="Z487" s="3"/>
    </row>
    <row r="488" spans="1:26" x14ac:dyDescent="0.2">
      <c r="A488" s="3"/>
      <c r="B488" s="4"/>
      <c r="C488" s="3"/>
      <c r="D488" s="3"/>
      <c r="E488" s="3"/>
      <c r="F488" s="3"/>
      <c r="G488" s="3"/>
      <c r="H488" s="3"/>
      <c r="I488" s="3"/>
      <c r="J488" s="3"/>
      <c r="K488" s="3"/>
      <c r="L488" s="3"/>
      <c r="M488" s="3"/>
      <c r="N488" s="3"/>
      <c r="O488" s="3"/>
      <c r="P488" s="3"/>
      <c r="Q488" s="3"/>
      <c r="R488" s="3"/>
      <c r="S488" s="3"/>
      <c r="T488" s="3"/>
      <c r="U488" s="3"/>
      <c r="V488" s="3"/>
      <c r="W488" s="3"/>
      <c r="X488" s="3"/>
      <c r="Y488" s="3"/>
      <c r="Z488" s="3"/>
    </row>
    <row r="489" spans="1:26" x14ac:dyDescent="0.2">
      <c r="A489" s="3"/>
      <c r="B489" s="4"/>
      <c r="C489" s="3"/>
      <c r="D489" s="3"/>
      <c r="E489" s="3"/>
      <c r="F489" s="3"/>
      <c r="G489" s="3"/>
      <c r="H489" s="3"/>
      <c r="I489" s="3"/>
      <c r="J489" s="3"/>
      <c r="K489" s="3"/>
      <c r="L489" s="3"/>
      <c r="M489" s="3"/>
      <c r="N489" s="3"/>
      <c r="O489" s="3"/>
      <c r="P489" s="3"/>
      <c r="Q489" s="3"/>
      <c r="R489" s="3"/>
      <c r="S489" s="3"/>
      <c r="T489" s="3"/>
      <c r="U489" s="3"/>
      <c r="V489" s="3"/>
      <c r="W489" s="3"/>
      <c r="X489" s="3"/>
      <c r="Y489" s="3"/>
      <c r="Z489" s="3"/>
    </row>
    <row r="490" spans="1:26" x14ac:dyDescent="0.2">
      <c r="A490" s="3"/>
      <c r="B490" s="4"/>
      <c r="C490" s="3"/>
      <c r="D490" s="3"/>
      <c r="E490" s="3"/>
      <c r="F490" s="3"/>
      <c r="G490" s="3"/>
      <c r="H490" s="3"/>
      <c r="I490" s="3"/>
      <c r="J490" s="3"/>
      <c r="K490" s="3"/>
      <c r="L490" s="3"/>
      <c r="M490" s="3"/>
      <c r="N490" s="3"/>
      <c r="O490" s="3"/>
      <c r="P490" s="3"/>
      <c r="Q490" s="3"/>
      <c r="R490" s="3"/>
      <c r="S490" s="3"/>
      <c r="T490" s="3"/>
      <c r="U490" s="3"/>
      <c r="V490" s="3"/>
      <c r="W490" s="3"/>
      <c r="X490" s="3"/>
      <c r="Y490" s="3"/>
      <c r="Z490" s="3"/>
    </row>
    <row r="491" spans="1:26" x14ac:dyDescent="0.2">
      <c r="A491" s="3"/>
      <c r="B491" s="4"/>
      <c r="C491" s="3"/>
      <c r="D491" s="3"/>
      <c r="E491" s="3"/>
      <c r="F491" s="3"/>
      <c r="G491" s="3"/>
      <c r="H491" s="3"/>
      <c r="I491" s="3"/>
      <c r="J491" s="3"/>
      <c r="K491" s="3"/>
      <c r="L491" s="3"/>
      <c r="M491" s="3"/>
      <c r="N491" s="3"/>
      <c r="O491" s="3"/>
      <c r="P491" s="3"/>
      <c r="Q491" s="3"/>
      <c r="R491" s="3"/>
      <c r="S491" s="3"/>
      <c r="T491" s="3"/>
      <c r="U491" s="3"/>
      <c r="V491" s="3"/>
      <c r="W491" s="3"/>
      <c r="X491" s="3"/>
      <c r="Y491" s="3"/>
      <c r="Z491" s="3"/>
    </row>
    <row r="492" spans="1:26" x14ac:dyDescent="0.2">
      <c r="A492" s="3"/>
      <c r="B492" s="4"/>
      <c r="C492" s="3"/>
      <c r="D492" s="3"/>
      <c r="E492" s="3"/>
      <c r="F492" s="3"/>
      <c r="G492" s="3"/>
      <c r="H492" s="3"/>
      <c r="I492" s="3"/>
      <c r="J492" s="3"/>
      <c r="K492" s="3"/>
      <c r="L492" s="3"/>
      <c r="M492" s="3"/>
      <c r="N492" s="3"/>
      <c r="O492" s="3"/>
      <c r="P492" s="3"/>
      <c r="Q492" s="3"/>
      <c r="R492" s="3"/>
      <c r="S492" s="3"/>
      <c r="T492" s="3"/>
      <c r="U492" s="3"/>
      <c r="V492" s="3"/>
      <c r="W492" s="3"/>
      <c r="X492" s="3"/>
      <c r="Y492" s="3"/>
      <c r="Z492" s="3"/>
    </row>
    <row r="493" spans="1:26" x14ac:dyDescent="0.2">
      <c r="A493" s="3"/>
      <c r="B493" s="4"/>
      <c r="C493" s="3"/>
      <c r="D493" s="3"/>
      <c r="E493" s="3"/>
      <c r="F493" s="3"/>
      <c r="G493" s="3"/>
      <c r="H493" s="3"/>
      <c r="I493" s="3"/>
      <c r="J493" s="3"/>
      <c r="K493" s="3"/>
      <c r="L493" s="3"/>
      <c r="M493" s="3"/>
      <c r="N493" s="3"/>
      <c r="O493" s="3"/>
      <c r="P493" s="3"/>
      <c r="Q493" s="3"/>
      <c r="R493" s="3"/>
      <c r="S493" s="3"/>
      <c r="T493" s="3"/>
      <c r="U493" s="3"/>
      <c r="V493" s="3"/>
      <c r="W493" s="3"/>
      <c r="X493" s="3"/>
      <c r="Y493" s="3"/>
      <c r="Z493" s="3"/>
    </row>
    <row r="494" spans="1:26" x14ac:dyDescent="0.2">
      <c r="A494" s="3"/>
      <c r="B494" s="4"/>
      <c r="C494" s="3"/>
      <c r="D494" s="3"/>
      <c r="E494" s="3"/>
      <c r="F494" s="3"/>
      <c r="G494" s="3"/>
      <c r="H494" s="3"/>
      <c r="I494" s="3"/>
      <c r="J494" s="3"/>
      <c r="K494" s="3"/>
      <c r="L494" s="3"/>
      <c r="M494" s="3"/>
      <c r="N494" s="3"/>
      <c r="O494" s="3"/>
      <c r="P494" s="3"/>
      <c r="Q494" s="3"/>
      <c r="R494" s="3"/>
      <c r="S494" s="3"/>
      <c r="T494" s="3"/>
      <c r="U494" s="3"/>
      <c r="V494" s="3"/>
      <c r="W494" s="3"/>
      <c r="X494" s="3"/>
      <c r="Y494" s="3"/>
      <c r="Z494" s="3"/>
    </row>
    <row r="495" spans="1:26" x14ac:dyDescent="0.2">
      <c r="A495" s="3"/>
      <c r="B495" s="4"/>
      <c r="C495" s="3"/>
      <c r="D495" s="3"/>
      <c r="E495" s="3"/>
      <c r="F495" s="3"/>
      <c r="G495" s="3"/>
      <c r="H495" s="3"/>
      <c r="I495" s="3"/>
      <c r="J495" s="3"/>
      <c r="K495" s="3"/>
      <c r="L495" s="3"/>
      <c r="M495" s="3"/>
      <c r="N495" s="3"/>
      <c r="O495" s="3"/>
      <c r="P495" s="3"/>
      <c r="Q495" s="3"/>
      <c r="R495" s="3"/>
      <c r="S495" s="3"/>
      <c r="T495" s="3"/>
      <c r="U495" s="3"/>
      <c r="V495" s="3"/>
      <c r="W495" s="3"/>
      <c r="X495" s="3"/>
      <c r="Y495" s="3"/>
      <c r="Z495" s="3"/>
    </row>
    <row r="496" spans="1:26" x14ac:dyDescent="0.2">
      <c r="A496" s="3"/>
      <c r="B496" s="4"/>
      <c r="C496" s="3"/>
      <c r="D496" s="3"/>
      <c r="E496" s="3"/>
      <c r="F496" s="3"/>
      <c r="G496" s="3"/>
      <c r="H496" s="3"/>
      <c r="I496" s="3"/>
      <c r="J496" s="3"/>
      <c r="K496" s="3"/>
      <c r="L496" s="3"/>
      <c r="M496" s="3"/>
      <c r="N496" s="3"/>
      <c r="O496" s="3"/>
      <c r="P496" s="3"/>
      <c r="Q496" s="3"/>
      <c r="R496" s="3"/>
      <c r="S496" s="3"/>
      <c r="T496" s="3"/>
      <c r="U496" s="3"/>
      <c r="V496" s="3"/>
      <c r="W496" s="3"/>
      <c r="X496" s="3"/>
      <c r="Y496" s="3"/>
      <c r="Z496" s="3"/>
    </row>
    <row r="497" spans="1:26" x14ac:dyDescent="0.2">
      <c r="A497" s="3"/>
      <c r="B497" s="4"/>
      <c r="C497" s="3"/>
      <c r="D497" s="3"/>
      <c r="E497" s="3"/>
      <c r="F497" s="3"/>
      <c r="G497" s="3"/>
      <c r="H497" s="3"/>
      <c r="I497" s="3"/>
      <c r="J497" s="3"/>
      <c r="K497" s="3"/>
      <c r="L497" s="3"/>
      <c r="M497" s="3"/>
      <c r="N497" s="3"/>
      <c r="O497" s="3"/>
      <c r="P497" s="3"/>
      <c r="Q497" s="3"/>
      <c r="R497" s="3"/>
      <c r="S497" s="3"/>
      <c r="T497" s="3"/>
      <c r="U497" s="3"/>
      <c r="V497" s="3"/>
      <c r="W497" s="3"/>
      <c r="X497" s="3"/>
      <c r="Y497" s="3"/>
      <c r="Z497" s="3"/>
    </row>
    <row r="498" spans="1:26" x14ac:dyDescent="0.2">
      <c r="A498" s="3"/>
      <c r="B498" s="4"/>
      <c r="C498" s="3"/>
      <c r="D498" s="3"/>
      <c r="E498" s="3"/>
      <c r="F498" s="3"/>
      <c r="G498" s="3"/>
      <c r="H498" s="3"/>
      <c r="I498" s="3"/>
      <c r="J498" s="3"/>
      <c r="K498" s="3"/>
      <c r="L498" s="3"/>
      <c r="M498" s="3"/>
      <c r="N498" s="3"/>
      <c r="O498" s="3"/>
      <c r="P498" s="3"/>
      <c r="Q498" s="3"/>
      <c r="R498" s="3"/>
      <c r="S498" s="3"/>
      <c r="T498" s="3"/>
      <c r="U498" s="3"/>
      <c r="V498" s="3"/>
      <c r="W498" s="3"/>
      <c r="X498" s="3"/>
      <c r="Y498" s="3"/>
      <c r="Z498" s="3"/>
    </row>
    <row r="499" spans="1:26" x14ac:dyDescent="0.2">
      <c r="A499" s="3"/>
      <c r="B499" s="4"/>
      <c r="C499" s="3"/>
      <c r="D499" s="3"/>
      <c r="E499" s="3"/>
      <c r="F499" s="3"/>
      <c r="G499" s="3"/>
      <c r="H499" s="3"/>
      <c r="I499" s="3"/>
      <c r="J499" s="3"/>
      <c r="K499" s="3"/>
      <c r="L499" s="3"/>
      <c r="M499" s="3"/>
      <c r="N499" s="3"/>
      <c r="O499" s="3"/>
      <c r="P499" s="3"/>
      <c r="Q499" s="3"/>
      <c r="R499" s="3"/>
      <c r="S499" s="3"/>
      <c r="T499" s="3"/>
      <c r="U499" s="3"/>
      <c r="V499" s="3"/>
      <c r="W499" s="3"/>
      <c r="X499" s="3"/>
      <c r="Y499" s="3"/>
      <c r="Z499" s="3"/>
    </row>
    <row r="500" spans="1:26" x14ac:dyDescent="0.2">
      <c r="A500" s="3"/>
      <c r="B500" s="4"/>
      <c r="C500" s="3"/>
      <c r="D500" s="3"/>
      <c r="E500" s="3"/>
      <c r="F500" s="3"/>
      <c r="G500" s="3"/>
      <c r="H500" s="3"/>
      <c r="I500" s="3"/>
      <c r="J500" s="3"/>
      <c r="K500" s="3"/>
      <c r="L500" s="3"/>
      <c r="M500" s="3"/>
      <c r="N500" s="3"/>
      <c r="O500" s="3"/>
      <c r="P500" s="3"/>
      <c r="Q500" s="3"/>
      <c r="R500" s="3"/>
      <c r="S500" s="3"/>
      <c r="T500" s="3"/>
      <c r="U500" s="3"/>
      <c r="V500" s="3"/>
      <c r="W500" s="3"/>
      <c r="X500" s="3"/>
      <c r="Y500" s="3"/>
      <c r="Z500" s="3"/>
    </row>
    <row r="501" spans="1:26" x14ac:dyDescent="0.2">
      <c r="A501" s="3"/>
      <c r="B501" s="4"/>
      <c r="C501" s="3"/>
      <c r="D501" s="3"/>
      <c r="E501" s="3"/>
      <c r="F501" s="3"/>
      <c r="G501" s="3"/>
      <c r="H501" s="3"/>
      <c r="I501" s="3"/>
      <c r="J501" s="3"/>
      <c r="K501" s="3"/>
      <c r="L501" s="3"/>
      <c r="M501" s="3"/>
      <c r="N501" s="3"/>
      <c r="O501" s="3"/>
      <c r="P501" s="3"/>
      <c r="Q501" s="3"/>
      <c r="R501" s="3"/>
      <c r="S501" s="3"/>
      <c r="T501" s="3"/>
      <c r="U501" s="3"/>
      <c r="V501" s="3"/>
      <c r="W501" s="3"/>
      <c r="X501" s="3"/>
      <c r="Y501" s="3"/>
      <c r="Z501" s="3"/>
    </row>
    <row r="502" spans="1:26" x14ac:dyDescent="0.2">
      <c r="A502" s="3"/>
      <c r="B502" s="4"/>
      <c r="C502" s="3"/>
      <c r="D502" s="3"/>
      <c r="E502" s="3"/>
      <c r="F502" s="3"/>
      <c r="G502" s="3"/>
      <c r="H502" s="3"/>
      <c r="I502" s="3"/>
      <c r="J502" s="3"/>
      <c r="K502" s="3"/>
      <c r="L502" s="3"/>
      <c r="M502" s="3"/>
      <c r="N502" s="3"/>
      <c r="O502" s="3"/>
      <c r="P502" s="3"/>
      <c r="Q502" s="3"/>
      <c r="R502" s="3"/>
      <c r="S502" s="3"/>
      <c r="T502" s="3"/>
      <c r="U502" s="3"/>
      <c r="V502" s="3"/>
      <c r="W502" s="3"/>
      <c r="X502" s="3"/>
      <c r="Y502" s="3"/>
      <c r="Z502" s="3"/>
    </row>
    <row r="503" spans="1:26" x14ac:dyDescent="0.2">
      <c r="A503" s="3"/>
      <c r="B503" s="4"/>
      <c r="C503" s="3"/>
      <c r="D503" s="3"/>
      <c r="E503" s="3"/>
      <c r="F503" s="3"/>
      <c r="G503" s="3"/>
      <c r="H503" s="3"/>
      <c r="I503" s="3"/>
      <c r="J503" s="3"/>
      <c r="K503" s="3"/>
      <c r="L503" s="3"/>
      <c r="M503" s="3"/>
      <c r="N503" s="3"/>
      <c r="O503" s="3"/>
      <c r="P503" s="3"/>
      <c r="Q503" s="3"/>
      <c r="R503" s="3"/>
      <c r="S503" s="3"/>
      <c r="T503" s="3"/>
      <c r="U503" s="3"/>
      <c r="V503" s="3"/>
      <c r="W503" s="3"/>
      <c r="X503" s="3"/>
      <c r="Y503" s="3"/>
      <c r="Z503" s="3"/>
    </row>
    <row r="504" spans="1:26" x14ac:dyDescent="0.2">
      <c r="A504" s="3"/>
      <c r="B504" s="4"/>
      <c r="C504" s="3"/>
      <c r="D504" s="3"/>
      <c r="E504" s="3"/>
      <c r="F504" s="3"/>
      <c r="G504" s="3"/>
      <c r="H504" s="3"/>
      <c r="I504" s="3"/>
      <c r="J504" s="3"/>
      <c r="K504" s="3"/>
      <c r="L504" s="3"/>
      <c r="M504" s="3"/>
      <c r="N504" s="3"/>
      <c r="O504" s="3"/>
      <c r="P504" s="3"/>
      <c r="Q504" s="3"/>
      <c r="R504" s="3"/>
      <c r="S504" s="3"/>
      <c r="T504" s="3"/>
      <c r="U504" s="3"/>
      <c r="V504" s="3"/>
      <c r="W504" s="3"/>
      <c r="X504" s="3"/>
      <c r="Y504" s="3"/>
      <c r="Z504" s="3"/>
    </row>
    <row r="505" spans="1:26" x14ac:dyDescent="0.2">
      <c r="A505" s="3"/>
      <c r="B505" s="4"/>
      <c r="C505" s="3"/>
      <c r="D505" s="3"/>
      <c r="E505" s="3"/>
      <c r="F505" s="3"/>
      <c r="G505" s="3"/>
      <c r="H505" s="3"/>
      <c r="I505" s="3"/>
      <c r="J505" s="3"/>
      <c r="K505" s="3"/>
      <c r="L505" s="3"/>
      <c r="M505" s="3"/>
      <c r="N505" s="3"/>
      <c r="O505" s="3"/>
      <c r="P505" s="3"/>
      <c r="Q505" s="3"/>
      <c r="R505" s="3"/>
      <c r="S505" s="3"/>
      <c r="T505" s="3"/>
      <c r="U505" s="3"/>
      <c r="V505" s="3"/>
      <c r="W505" s="3"/>
      <c r="X505" s="3"/>
      <c r="Y505" s="3"/>
      <c r="Z505" s="3"/>
    </row>
    <row r="506" spans="1:26" x14ac:dyDescent="0.2">
      <c r="A506" s="3"/>
      <c r="B506" s="4"/>
      <c r="C506" s="3"/>
      <c r="D506" s="3"/>
      <c r="E506" s="3"/>
      <c r="F506" s="3"/>
      <c r="G506" s="3"/>
      <c r="H506" s="3"/>
      <c r="I506" s="3"/>
      <c r="J506" s="3"/>
      <c r="K506" s="3"/>
      <c r="L506" s="3"/>
      <c r="M506" s="3"/>
      <c r="N506" s="3"/>
      <c r="O506" s="3"/>
      <c r="P506" s="3"/>
      <c r="Q506" s="3"/>
      <c r="R506" s="3"/>
      <c r="S506" s="3"/>
      <c r="T506" s="3"/>
      <c r="U506" s="3"/>
      <c r="V506" s="3"/>
      <c r="W506" s="3"/>
      <c r="X506" s="3"/>
      <c r="Y506" s="3"/>
      <c r="Z506" s="3"/>
    </row>
    <row r="507" spans="1:26" x14ac:dyDescent="0.2">
      <c r="A507" s="3"/>
      <c r="B507" s="4"/>
      <c r="C507" s="3"/>
      <c r="D507" s="3"/>
      <c r="E507" s="3"/>
      <c r="F507" s="3"/>
      <c r="G507" s="3"/>
      <c r="H507" s="3"/>
      <c r="I507" s="3"/>
      <c r="J507" s="3"/>
      <c r="K507" s="3"/>
      <c r="L507" s="3"/>
      <c r="M507" s="3"/>
      <c r="N507" s="3"/>
      <c r="O507" s="3"/>
      <c r="P507" s="3"/>
      <c r="Q507" s="3"/>
      <c r="R507" s="3"/>
      <c r="S507" s="3"/>
      <c r="T507" s="3"/>
      <c r="U507" s="3"/>
      <c r="V507" s="3"/>
      <c r="W507" s="3"/>
      <c r="X507" s="3"/>
      <c r="Y507" s="3"/>
      <c r="Z507" s="3"/>
    </row>
    <row r="508" spans="1:26" x14ac:dyDescent="0.2">
      <c r="A508" s="3"/>
      <c r="B508" s="4"/>
      <c r="C508" s="3"/>
      <c r="D508" s="3"/>
      <c r="E508" s="3"/>
      <c r="F508" s="3"/>
      <c r="G508" s="3"/>
      <c r="H508" s="3"/>
      <c r="I508" s="3"/>
      <c r="J508" s="3"/>
      <c r="K508" s="3"/>
      <c r="L508" s="3"/>
      <c r="M508" s="3"/>
      <c r="N508" s="3"/>
      <c r="O508" s="3"/>
      <c r="P508" s="3"/>
      <c r="Q508" s="3"/>
      <c r="R508" s="3"/>
      <c r="S508" s="3"/>
      <c r="T508" s="3"/>
      <c r="U508" s="3"/>
      <c r="V508" s="3"/>
      <c r="W508" s="3"/>
      <c r="X508" s="3"/>
      <c r="Y508" s="3"/>
      <c r="Z508" s="3"/>
    </row>
    <row r="509" spans="1:26" x14ac:dyDescent="0.2">
      <c r="A509" s="3"/>
      <c r="B509" s="4"/>
      <c r="C509" s="3"/>
      <c r="D509" s="3"/>
      <c r="E509" s="3"/>
      <c r="F509" s="3"/>
      <c r="G509" s="3"/>
      <c r="H509" s="3"/>
      <c r="I509" s="3"/>
      <c r="J509" s="3"/>
      <c r="K509" s="3"/>
      <c r="L509" s="3"/>
      <c r="M509" s="3"/>
      <c r="N509" s="3"/>
      <c r="O509" s="3"/>
      <c r="P509" s="3"/>
      <c r="Q509" s="3"/>
      <c r="R509" s="3"/>
      <c r="S509" s="3"/>
      <c r="T509" s="3"/>
      <c r="U509" s="3"/>
      <c r="V509" s="3"/>
      <c r="W509" s="3"/>
      <c r="X509" s="3"/>
      <c r="Y509" s="3"/>
      <c r="Z509" s="3"/>
    </row>
    <row r="510" spans="1:26" x14ac:dyDescent="0.2">
      <c r="A510" s="3"/>
      <c r="B510" s="4"/>
      <c r="C510" s="3"/>
      <c r="D510" s="3"/>
      <c r="E510" s="3"/>
      <c r="F510" s="3"/>
      <c r="G510" s="3"/>
      <c r="H510" s="3"/>
      <c r="I510" s="3"/>
      <c r="J510" s="3"/>
      <c r="K510" s="3"/>
      <c r="L510" s="3"/>
      <c r="M510" s="3"/>
      <c r="N510" s="3"/>
      <c r="O510" s="3"/>
      <c r="P510" s="3"/>
      <c r="Q510" s="3"/>
      <c r="R510" s="3"/>
      <c r="S510" s="3"/>
      <c r="T510" s="3"/>
      <c r="U510" s="3"/>
      <c r="V510" s="3"/>
      <c r="W510" s="3"/>
      <c r="X510" s="3"/>
      <c r="Y510" s="3"/>
      <c r="Z510" s="3"/>
    </row>
    <row r="511" spans="1:26" x14ac:dyDescent="0.2">
      <c r="A511" s="3"/>
      <c r="B511" s="4"/>
      <c r="C511" s="3"/>
      <c r="D511" s="3"/>
      <c r="E511" s="3"/>
      <c r="F511" s="3"/>
      <c r="G511" s="3"/>
      <c r="H511" s="3"/>
      <c r="I511" s="3"/>
      <c r="J511" s="3"/>
      <c r="K511" s="3"/>
      <c r="L511" s="3"/>
      <c r="M511" s="3"/>
      <c r="N511" s="3"/>
      <c r="O511" s="3"/>
      <c r="P511" s="3"/>
      <c r="Q511" s="3"/>
      <c r="R511" s="3"/>
      <c r="S511" s="3"/>
      <c r="T511" s="3"/>
      <c r="U511" s="3"/>
      <c r="V511" s="3"/>
      <c r="W511" s="3"/>
      <c r="X511" s="3"/>
      <c r="Y511" s="3"/>
      <c r="Z511" s="3"/>
    </row>
    <row r="512" spans="1:26" x14ac:dyDescent="0.2">
      <c r="A512" s="3"/>
      <c r="B512" s="4"/>
      <c r="C512" s="3"/>
      <c r="D512" s="3"/>
      <c r="E512" s="3"/>
      <c r="F512" s="3"/>
      <c r="G512" s="3"/>
      <c r="H512" s="3"/>
      <c r="I512" s="3"/>
      <c r="J512" s="3"/>
      <c r="K512" s="3"/>
      <c r="L512" s="3"/>
      <c r="M512" s="3"/>
      <c r="N512" s="3"/>
      <c r="O512" s="3"/>
      <c r="P512" s="3"/>
      <c r="Q512" s="3"/>
      <c r="R512" s="3"/>
      <c r="S512" s="3"/>
      <c r="T512" s="3"/>
      <c r="U512" s="3"/>
      <c r="V512" s="3"/>
      <c r="W512" s="3"/>
      <c r="X512" s="3"/>
      <c r="Y512" s="3"/>
      <c r="Z512" s="3"/>
    </row>
    <row r="513" spans="1:26" x14ac:dyDescent="0.2">
      <c r="A513" s="3"/>
      <c r="B513" s="4"/>
      <c r="C513" s="3"/>
      <c r="D513" s="3"/>
      <c r="E513" s="3"/>
      <c r="F513" s="3"/>
      <c r="G513" s="3"/>
      <c r="H513" s="3"/>
      <c r="I513" s="3"/>
      <c r="J513" s="3"/>
      <c r="K513" s="3"/>
      <c r="L513" s="3"/>
      <c r="M513" s="3"/>
      <c r="N513" s="3"/>
      <c r="O513" s="3"/>
      <c r="P513" s="3"/>
      <c r="Q513" s="3"/>
      <c r="R513" s="3"/>
      <c r="S513" s="3"/>
      <c r="T513" s="3"/>
      <c r="U513" s="3"/>
      <c r="V513" s="3"/>
      <c r="W513" s="3"/>
      <c r="X513" s="3"/>
      <c r="Y513" s="3"/>
      <c r="Z513" s="3"/>
    </row>
    <row r="514" spans="1:26" x14ac:dyDescent="0.2">
      <c r="A514" s="3"/>
      <c r="B514" s="4"/>
      <c r="C514" s="3"/>
      <c r="D514" s="3"/>
      <c r="E514" s="3"/>
      <c r="F514" s="3"/>
      <c r="G514" s="3"/>
      <c r="H514" s="3"/>
      <c r="I514" s="3"/>
      <c r="J514" s="3"/>
      <c r="K514" s="3"/>
      <c r="L514" s="3"/>
      <c r="M514" s="3"/>
      <c r="N514" s="3"/>
      <c r="O514" s="3"/>
      <c r="P514" s="3"/>
      <c r="Q514" s="3"/>
      <c r="R514" s="3"/>
      <c r="S514" s="3"/>
      <c r="T514" s="3"/>
      <c r="U514" s="3"/>
      <c r="V514" s="3"/>
      <c r="W514" s="3"/>
      <c r="X514" s="3"/>
      <c r="Y514" s="3"/>
      <c r="Z514" s="3"/>
    </row>
    <row r="515" spans="1:26" x14ac:dyDescent="0.2">
      <c r="A515" s="3"/>
      <c r="B515" s="4"/>
      <c r="C515" s="3"/>
      <c r="D515" s="3"/>
      <c r="E515" s="3"/>
      <c r="F515" s="3"/>
      <c r="G515" s="3"/>
      <c r="H515" s="3"/>
      <c r="I515" s="3"/>
      <c r="J515" s="3"/>
      <c r="K515" s="3"/>
      <c r="L515" s="3"/>
      <c r="M515" s="3"/>
      <c r="N515" s="3"/>
      <c r="O515" s="3"/>
      <c r="P515" s="3"/>
      <c r="Q515" s="3"/>
      <c r="R515" s="3"/>
      <c r="S515" s="3"/>
      <c r="T515" s="3"/>
      <c r="U515" s="3"/>
      <c r="V515" s="3"/>
      <c r="W515" s="3"/>
      <c r="X515" s="3"/>
      <c r="Y515" s="3"/>
      <c r="Z515" s="3"/>
    </row>
    <row r="516" spans="1:26" x14ac:dyDescent="0.2">
      <c r="A516" s="3"/>
      <c r="B516" s="4"/>
      <c r="C516" s="3"/>
      <c r="D516" s="3"/>
      <c r="E516" s="3"/>
      <c r="F516" s="3"/>
      <c r="G516" s="3"/>
      <c r="H516" s="3"/>
      <c r="I516" s="3"/>
      <c r="J516" s="3"/>
      <c r="K516" s="3"/>
      <c r="L516" s="3"/>
      <c r="M516" s="3"/>
      <c r="N516" s="3"/>
      <c r="O516" s="3"/>
      <c r="P516" s="3"/>
      <c r="Q516" s="3"/>
      <c r="R516" s="3"/>
      <c r="S516" s="3"/>
      <c r="T516" s="3"/>
      <c r="U516" s="3"/>
      <c r="V516" s="3"/>
      <c r="W516" s="3"/>
      <c r="X516" s="3"/>
      <c r="Y516" s="3"/>
      <c r="Z516" s="3"/>
    </row>
    <row r="517" spans="1:26" x14ac:dyDescent="0.2">
      <c r="A517" s="3"/>
      <c r="B517" s="4"/>
      <c r="C517" s="3"/>
      <c r="D517" s="3"/>
      <c r="E517" s="3"/>
      <c r="F517" s="3"/>
      <c r="G517" s="3"/>
      <c r="H517" s="3"/>
      <c r="I517" s="3"/>
      <c r="J517" s="3"/>
      <c r="K517" s="3"/>
      <c r="L517" s="3"/>
      <c r="M517" s="3"/>
      <c r="N517" s="3"/>
      <c r="O517" s="3"/>
      <c r="P517" s="3"/>
      <c r="Q517" s="3"/>
      <c r="R517" s="3"/>
      <c r="S517" s="3"/>
      <c r="T517" s="3"/>
      <c r="U517" s="3"/>
      <c r="V517" s="3"/>
      <c r="W517" s="3"/>
      <c r="X517" s="3"/>
      <c r="Y517" s="3"/>
      <c r="Z517" s="3"/>
    </row>
    <row r="518" spans="1:26" x14ac:dyDescent="0.2">
      <c r="A518" s="3"/>
      <c r="B518" s="4"/>
      <c r="C518" s="3"/>
      <c r="D518" s="3"/>
      <c r="E518" s="3"/>
      <c r="F518" s="3"/>
      <c r="G518" s="3"/>
      <c r="H518" s="3"/>
      <c r="I518" s="3"/>
      <c r="J518" s="3"/>
      <c r="K518" s="3"/>
      <c r="L518" s="3"/>
      <c r="M518" s="3"/>
      <c r="N518" s="3"/>
      <c r="O518" s="3"/>
      <c r="P518" s="3"/>
      <c r="Q518" s="3"/>
      <c r="R518" s="3"/>
      <c r="S518" s="3"/>
      <c r="T518" s="3"/>
      <c r="U518" s="3"/>
      <c r="V518" s="3"/>
      <c r="W518" s="3"/>
      <c r="X518" s="3"/>
      <c r="Y518" s="3"/>
      <c r="Z518" s="3"/>
    </row>
    <row r="519" spans="1:26" x14ac:dyDescent="0.2">
      <c r="A519" s="3"/>
      <c r="B519" s="4"/>
      <c r="C519" s="3"/>
      <c r="D519" s="3"/>
      <c r="E519" s="3"/>
      <c r="F519" s="3"/>
      <c r="G519" s="3"/>
      <c r="H519" s="3"/>
      <c r="I519" s="3"/>
      <c r="J519" s="3"/>
      <c r="K519" s="3"/>
      <c r="L519" s="3"/>
      <c r="M519" s="3"/>
      <c r="N519" s="3"/>
      <c r="O519" s="3"/>
      <c r="P519" s="3"/>
      <c r="Q519" s="3"/>
      <c r="R519" s="3"/>
      <c r="S519" s="3"/>
      <c r="T519" s="3"/>
      <c r="U519" s="3"/>
      <c r="V519" s="3"/>
      <c r="W519" s="3"/>
      <c r="X519" s="3"/>
      <c r="Y519" s="3"/>
      <c r="Z519" s="3"/>
    </row>
    <row r="520" spans="1:26" x14ac:dyDescent="0.2">
      <c r="A520" s="3"/>
      <c r="B520" s="4"/>
      <c r="C520" s="3"/>
      <c r="D520" s="3"/>
      <c r="E520" s="3"/>
      <c r="F520" s="3"/>
      <c r="G520" s="3"/>
      <c r="H520" s="3"/>
      <c r="I520" s="3"/>
      <c r="J520" s="3"/>
      <c r="K520" s="3"/>
      <c r="L520" s="3"/>
      <c r="M520" s="3"/>
      <c r="N520" s="3"/>
      <c r="O520" s="3"/>
      <c r="P520" s="3"/>
      <c r="Q520" s="3"/>
      <c r="R520" s="3"/>
      <c r="S520" s="3"/>
      <c r="T520" s="3"/>
      <c r="U520" s="3"/>
      <c r="V520" s="3"/>
      <c r="W520" s="3"/>
      <c r="X520" s="3"/>
      <c r="Y520" s="3"/>
      <c r="Z520" s="3"/>
    </row>
    <row r="521" spans="1:26" x14ac:dyDescent="0.2">
      <c r="A521" s="3"/>
      <c r="B521" s="4"/>
      <c r="C521" s="3"/>
      <c r="D521" s="3"/>
      <c r="E521" s="3"/>
      <c r="F521" s="3"/>
      <c r="G521" s="3"/>
      <c r="H521" s="3"/>
      <c r="I521" s="3"/>
      <c r="J521" s="3"/>
      <c r="K521" s="3"/>
      <c r="L521" s="3"/>
      <c r="M521" s="3"/>
      <c r="N521" s="3"/>
      <c r="O521" s="3"/>
      <c r="P521" s="3"/>
      <c r="Q521" s="3"/>
      <c r="R521" s="3"/>
      <c r="S521" s="3"/>
      <c r="T521" s="3"/>
      <c r="U521" s="3"/>
      <c r="V521" s="3"/>
      <c r="W521" s="3"/>
      <c r="X521" s="3"/>
      <c r="Y521" s="3"/>
      <c r="Z521" s="3"/>
    </row>
    <row r="522" spans="1:26" x14ac:dyDescent="0.2">
      <c r="A522" s="3"/>
      <c r="B522" s="4"/>
      <c r="C522" s="3"/>
      <c r="D522" s="3"/>
      <c r="E522" s="3"/>
      <c r="F522" s="3"/>
      <c r="G522" s="3"/>
      <c r="H522" s="3"/>
      <c r="I522" s="3"/>
      <c r="J522" s="3"/>
      <c r="K522" s="3"/>
      <c r="L522" s="3"/>
      <c r="M522" s="3"/>
      <c r="N522" s="3"/>
      <c r="O522" s="3"/>
      <c r="P522" s="3"/>
      <c r="Q522" s="3"/>
      <c r="R522" s="3"/>
      <c r="S522" s="3"/>
      <c r="T522" s="3"/>
      <c r="U522" s="3"/>
      <c r="V522" s="3"/>
      <c r="W522" s="3"/>
      <c r="X522" s="3"/>
      <c r="Y522" s="3"/>
      <c r="Z522" s="3"/>
    </row>
    <row r="523" spans="1:26" x14ac:dyDescent="0.2">
      <c r="A523" s="3"/>
      <c r="B523" s="4"/>
      <c r="C523" s="3"/>
      <c r="D523" s="3"/>
      <c r="E523" s="3"/>
      <c r="F523" s="3"/>
      <c r="G523" s="3"/>
      <c r="H523" s="3"/>
      <c r="I523" s="3"/>
      <c r="J523" s="3"/>
      <c r="K523" s="3"/>
      <c r="L523" s="3"/>
      <c r="M523" s="3"/>
      <c r="N523" s="3"/>
      <c r="O523" s="3"/>
      <c r="P523" s="3"/>
      <c r="Q523" s="3"/>
      <c r="R523" s="3"/>
      <c r="S523" s="3"/>
      <c r="T523" s="3"/>
      <c r="U523" s="3"/>
      <c r="V523" s="3"/>
      <c r="W523" s="3"/>
      <c r="X523" s="3"/>
      <c r="Y523" s="3"/>
      <c r="Z523" s="3"/>
    </row>
    <row r="524" spans="1:26" x14ac:dyDescent="0.2">
      <c r="A524" s="3"/>
      <c r="B524" s="4"/>
      <c r="C524" s="3"/>
      <c r="D524" s="3"/>
      <c r="E524" s="3"/>
      <c r="F524" s="3"/>
      <c r="G524" s="3"/>
      <c r="H524" s="3"/>
      <c r="I524" s="3"/>
      <c r="J524" s="3"/>
      <c r="K524" s="3"/>
      <c r="L524" s="3"/>
      <c r="M524" s="3"/>
      <c r="N524" s="3"/>
      <c r="O524" s="3"/>
      <c r="P524" s="3"/>
      <c r="Q524" s="3"/>
      <c r="R524" s="3"/>
      <c r="S524" s="3"/>
      <c r="T524" s="3"/>
      <c r="U524" s="3"/>
      <c r="V524" s="3"/>
      <c r="W524" s="3"/>
      <c r="X524" s="3"/>
      <c r="Y524" s="3"/>
      <c r="Z524" s="3"/>
    </row>
    <row r="525" spans="1:26" x14ac:dyDescent="0.2">
      <c r="A525" s="3"/>
      <c r="B525" s="4"/>
      <c r="C525" s="3"/>
      <c r="D525" s="3"/>
      <c r="E525" s="3"/>
      <c r="F525" s="3"/>
      <c r="G525" s="3"/>
      <c r="H525" s="3"/>
      <c r="I525" s="3"/>
      <c r="J525" s="3"/>
      <c r="K525" s="3"/>
      <c r="L525" s="3"/>
      <c r="M525" s="3"/>
      <c r="N525" s="3"/>
      <c r="O525" s="3"/>
      <c r="P525" s="3"/>
      <c r="Q525" s="3"/>
      <c r="R525" s="3"/>
      <c r="S525" s="3"/>
      <c r="T525" s="3"/>
      <c r="U525" s="3"/>
      <c r="V525" s="3"/>
      <c r="W525" s="3"/>
      <c r="X525" s="3"/>
      <c r="Y525" s="3"/>
      <c r="Z525" s="3"/>
    </row>
    <row r="526" spans="1:26" x14ac:dyDescent="0.2">
      <c r="A526" s="3"/>
      <c r="B526" s="4"/>
      <c r="C526" s="3"/>
      <c r="D526" s="3"/>
      <c r="E526" s="3"/>
      <c r="F526" s="3"/>
      <c r="G526" s="3"/>
      <c r="H526" s="3"/>
      <c r="I526" s="3"/>
      <c r="J526" s="3"/>
      <c r="K526" s="3"/>
      <c r="L526" s="3"/>
      <c r="M526" s="3"/>
      <c r="N526" s="3"/>
      <c r="O526" s="3"/>
      <c r="P526" s="3"/>
      <c r="Q526" s="3"/>
      <c r="R526" s="3"/>
      <c r="S526" s="3"/>
      <c r="T526" s="3"/>
      <c r="U526" s="3"/>
      <c r="V526" s="3"/>
      <c r="W526" s="3"/>
      <c r="X526" s="3"/>
      <c r="Y526" s="3"/>
      <c r="Z526" s="3"/>
    </row>
    <row r="527" spans="1:26" x14ac:dyDescent="0.2">
      <c r="A527" s="3"/>
      <c r="B527" s="4"/>
      <c r="C527" s="3"/>
      <c r="D527" s="3"/>
      <c r="E527" s="3"/>
      <c r="F527" s="3"/>
      <c r="G527" s="3"/>
      <c r="H527" s="3"/>
      <c r="I527" s="3"/>
      <c r="J527" s="3"/>
      <c r="K527" s="3"/>
      <c r="L527" s="3"/>
      <c r="M527" s="3"/>
      <c r="N527" s="3"/>
      <c r="O527" s="3"/>
      <c r="P527" s="3"/>
      <c r="Q527" s="3"/>
      <c r="R527" s="3"/>
      <c r="S527" s="3"/>
      <c r="T527" s="3"/>
      <c r="U527" s="3"/>
      <c r="V527" s="3"/>
      <c r="W527" s="3"/>
      <c r="X527" s="3"/>
      <c r="Y527" s="3"/>
      <c r="Z527" s="3"/>
    </row>
    <row r="528" spans="1:26" x14ac:dyDescent="0.2">
      <c r="A528" s="3"/>
      <c r="B528" s="4"/>
      <c r="C528" s="3"/>
      <c r="D528" s="3"/>
      <c r="E528" s="3"/>
      <c r="F528" s="3"/>
      <c r="G528" s="3"/>
      <c r="H528" s="3"/>
      <c r="I528" s="3"/>
      <c r="J528" s="3"/>
      <c r="K528" s="3"/>
      <c r="L528" s="3"/>
      <c r="M528" s="3"/>
      <c r="N528" s="3"/>
      <c r="O528" s="3"/>
      <c r="P528" s="3"/>
      <c r="Q528" s="3"/>
      <c r="R528" s="3"/>
      <c r="S528" s="3"/>
      <c r="T528" s="3"/>
      <c r="U528" s="3"/>
      <c r="V528" s="3"/>
      <c r="W528" s="3"/>
      <c r="X528" s="3"/>
      <c r="Y528" s="3"/>
      <c r="Z528" s="3"/>
    </row>
    <row r="529" spans="1:26" x14ac:dyDescent="0.2">
      <c r="A529" s="3"/>
      <c r="B529" s="4"/>
      <c r="C529" s="3"/>
      <c r="D529" s="3"/>
      <c r="E529" s="3"/>
      <c r="F529" s="3"/>
      <c r="G529" s="3"/>
      <c r="H529" s="3"/>
      <c r="I529" s="3"/>
      <c r="J529" s="3"/>
      <c r="K529" s="3"/>
      <c r="L529" s="3"/>
      <c r="M529" s="3"/>
      <c r="N529" s="3"/>
      <c r="O529" s="3"/>
      <c r="P529" s="3"/>
      <c r="Q529" s="3"/>
      <c r="R529" s="3"/>
      <c r="S529" s="3"/>
      <c r="T529" s="3"/>
      <c r="U529" s="3"/>
      <c r="V529" s="3"/>
      <c r="W529" s="3"/>
      <c r="X529" s="3"/>
      <c r="Y529" s="3"/>
      <c r="Z529" s="3"/>
    </row>
    <row r="530" spans="1:26" x14ac:dyDescent="0.2">
      <c r="A530" s="3"/>
      <c r="B530" s="4"/>
      <c r="C530" s="3"/>
      <c r="D530" s="3"/>
      <c r="E530" s="3"/>
      <c r="F530" s="3"/>
      <c r="G530" s="3"/>
      <c r="H530" s="3"/>
      <c r="I530" s="3"/>
      <c r="J530" s="3"/>
      <c r="K530" s="3"/>
      <c r="L530" s="3"/>
      <c r="M530" s="3"/>
      <c r="N530" s="3"/>
      <c r="O530" s="3"/>
      <c r="P530" s="3"/>
      <c r="Q530" s="3"/>
      <c r="R530" s="3"/>
      <c r="S530" s="3"/>
      <c r="T530" s="3"/>
      <c r="U530" s="3"/>
      <c r="V530" s="3"/>
      <c r="W530" s="3"/>
      <c r="X530" s="3"/>
      <c r="Y530" s="3"/>
      <c r="Z530" s="3"/>
    </row>
    <row r="531" spans="1:26" x14ac:dyDescent="0.2">
      <c r="A531" s="3"/>
      <c r="B531" s="4"/>
      <c r="C531" s="3"/>
      <c r="D531" s="3"/>
      <c r="E531" s="3"/>
      <c r="F531" s="3"/>
      <c r="G531" s="3"/>
      <c r="H531" s="3"/>
      <c r="I531" s="3"/>
      <c r="J531" s="3"/>
      <c r="K531" s="3"/>
      <c r="L531" s="3"/>
      <c r="M531" s="3"/>
      <c r="N531" s="3"/>
      <c r="O531" s="3"/>
      <c r="P531" s="3"/>
      <c r="Q531" s="3"/>
      <c r="R531" s="3"/>
      <c r="S531" s="3"/>
      <c r="T531" s="3"/>
      <c r="U531" s="3"/>
      <c r="V531" s="3"/>
      <c r="W531" s="3"/>
      <c r="X531" s="3"/>
      <c r="Y531" s="3"/>
      <c r="Z531" s="3"/>
    </row>
    <row r="532" spans="1:26" x14ac:dyDescent="0.2">
      <c r="A532" s="3"/>
      <c r="B532" s="4"/>
      <c r="C532" s="3"/>
      <c r="D532" s="3"/>
      <c r="E532" s="3"/>
      <c r="F532" s="3"/>
      <c r="G532" s="3"/>
      <c r="H532" s="3"/>
      <c r="I532" s="3"/>
      <c r="J532" s="3"/>
      <c r="K532" s="3"/>
      <c r="L532" s="3"/>
      <c r="M532" s="3"/>
      <c r="N532" s="3"/>
      <c r="O532" s="3"/>
      <c r="P532" s="3"/>
      <c r="Q532" s="3"/>
      <c r="R532" s="3"/>
      <c r="S532" s="3"/>
      <c r="T532" s="3"/>
      <c r="U532" s="3"/>
      <c r="V532" s="3"/>
      <c r="W532" s="3"/>
      <c r="X532" s="3"/>
      <c r="Y532" s="3"/>
      <c r="Z532" s="3"/>
    </row>
    <row r="533" spans="1:26" x14ac:dyDescent="0.2">
      <c r="A533" s="3"/>
      <c r="B533" s="4"/>
      <c r="C533" s="3"/>
      <c r="D533" s="3"/>
      <c r="E533" s="3"/>
      <c r="F533" s="3"/>
      <c r="G533" s="3"/>
      <c r="H533" s="3"/>
      <c r="I533" s="3"/>
      <c r="J533" s="3"/>
      <c r="K533" s="3"/>
      <c r="L533" s="3"/>
      <c r="M533" s="3"/>
      <c r="N533" s="3"/>
      <c r="O533" s="3"/>
      <c r="P533" s="3"/>
      <c r="Q533" s="3"/>
      <c r="R533" s="3"/>
      <c r="S533" s="3"/>
      <c r="T533" s="3"/>
      <c r="U533" s="3"/>
      <c r="V533" s="3"/>
      <c r="W533" s="3"/>
      <c r="X533" s="3"/>
      <c r="Y533" s="3"/>
      <c r="Z533" s="3"/>
    </row>
    <row r="534" spans="1:26" x14ac:dyDescent="0.2">
      <c r="A534" s="3"/>
      <c r="B534" s="4"/>
      <c r="C534" s="3"/>
      <c r="D534" s="3"/>
      <c r="E534" s="3"/>
      <c r="F534" s="3"/>
      <c r="G534" s="3"/>
      <c r="H534" s="3"/>
      <c r="I534" s="3"/>
      <c r="J534" s="3"/>
      <c r="K534" s="3"/>
      <c r="L534" s="3"/>
      <c r="M534" s="3"/>
      <c r="N534" s="3"/>
      <c r="O534" s="3"/>
      <c r="P534" s="3"/>
      <c r="Q534" s="3"/>
      <c r="R534" s="3"/>
      <c r="S534" s="3"/>
      <c r="T534" s="3"/>
      <c r="U534" s="3"/>
      <c r="V534" s="3"/>
      <c r="W534" s="3"/>
      <c r="X534" s="3"/>
      <c r="Y534" s="3"/>
      <c r="Z534" s="3"/>
    </row>
    <row r="535" spans="1:26" x14ac:dyDescent="0.2">
      <c r="A535" s="3"/>
      <c r="B535" s="4"/>
      <c r="C535" s="3"/>
      <c r="D535" s="3"/>
      <c r="E535" s="3"/>
      <c r="F535" s="3"/>
      <c r="G535" s="3"/>
      <c r="H535" s="3"/>
      <c r="I535" s="3"/>
      <c r="J535" s="3"/>
      <c r="K535" s="3"/>
      <c r="L535" s="3"/>
      <c r="M535" s="3"/>
      <c r="N535" s="3"/>
      <c r="O535" s="3"/>
      <c r="P535" s="3"/>
      <c r="Q535" s="3"/>
      <c r="R535" s="3"/>
      <c r="S535" s="3"/>
      <c r="T535" s="3"/>
      <c r="U535" s="3"/>
      <c r="V535" s="3"/>
      <c r="W535" s="3"/>
      <c r="X535" s="3"/>
      <c r="Y535" s="3"/>
      <c r="Z535" s="3"/>
    </row>
    <row r="536" spans="1:26" x14ac:dyDescent="0.2">
      <c r="A536" s="3"/>
      <c r="B536" s="4"/>
      <c r="C536" s="3"/>
      <c r="D536" s="3"/>
      <c r="E536" s="3"/>
      <c r="F536" s="3"/>
      <c r="G536" s="3"/>
      <c r="H536" s="3"/>
      <c r="I536" s="3"/>
      <c r="J536" s="3"/>
      <c r="K536" s="3"/>
      <c r="L536" s="3"/>
      <c r="M536" s="3"/>
      <c r="N536" s="3"/>
      <c r="O536" s="3"/>
      <c r="P536" s="3"/>
      <c r="Q536" s="3"/>
      <c r="R536" s="3"/>
      <c r="S536" s="3"/>
      <c r="T536" s="3"/>
      <c r="U536" s="3"/>
      <c r="V536" s="3"/>
      <c r="W536" s="3"/>
      <c r="X536" s="3"/>
      <c r="Y536" s="3"/>
      <c r="Z536" s="3"/>
    </row>
    <row r="537" spans="1:26" x14ac:dyDescent="0.2">
      <c r="A537" s="3"/>
      <c r="B537" s="4"/>
      <c r="C537" s="3"/>
      <c r="D537" s="3"/>
      <c r="E537" s="3"/>
      <c r="F537" s="3"/>
      <c r="G537" s="3"/>
      <c r="H537" s="3"/>
      <c r="I537" s="3"/>
      <c r="J537" s="3"/>
      <c r="K537" s="3"/>
      <c r="L537" s="3"/>
      <c r="M537" s="3"/>
      <c r="N537" s="3"/>
      <c r="O537" s="3"/>
      <c r="P537" s="3"/>
      <c r="Q537" s="3"/>
      <c r="R537" s="3"/>
      <c r="S537" s="3"/>
      <c r="T537" s="3"/>
      <c r="U537" s="3"/>
      <c r="V537" s="3"/>
      <c r="W537" s="3"/>
      <c r="X537" s="3"/>
      <c r="Y537" s="3"/>
      <c r="Z537" s="3"/>
    </row>
    <row r="538" spans="1:26" x14ac:dyDescent="0.2">
      <c r="A538" s="3"/>
      <c r="B538" s="4"/>
      <c r="C538" s="3"/>
      <c r="D538" s="3"/>
      <c r="E538" s="3"/>
      <c r="F538" s="3"/>
      <c r="G538" s="3"/>
      <c r="H538" s="3"/>
      <c r="I538" s="3"/>
      <c r="J538" s="3"/>
      <c r="K538" s="3"/>
      <c r="L538" s="3"/>
      <c r="M538" s="3"/>
      <c r="N538" s="3"/>
      <c r="O538" s="3"/>
      <c r="P538" s="3"/>
      <c r="Q538" s="3"/>
      <c r="R538" s="3"/>
      <c r="S538" s="3"/>
      <c r="T538" s="3"/>
      <c r="U538" s="3"/>
      <c r="V538" s="3"/>
      <c r="W538" s="3"/>
      <c r="X538" s="3"/>
      <c r="Y538" s="3"/>
      <c r="Z538" s="3"/>
    </row>
    <row r="539" spans="1:26" x14ac:dyDescent="0.2">
      <c r="A539" s="3"/>
      <c r="B539" s="4"/>
      <c r="C539" s="3"/>
      <c r="D539" s="3"/>
      <c r="E539" s="3"/>
      <c r="F539" s="3"/>
      <c r="G539" s="3"/>
      <c r="H539" s="3"/>
      <c r="I539" s="3"/>
      <c r="J539" s="3"/>
      <c r="K539" s="3"/>
      <c r="L539" s="3"/>
      <c r="M539" s="3"/>
      <c r="N539" s="3"/>
      <c r="O539" s="3"/>
      <c r="P539" s="3"/>
      <c r="Q539" s="3"/>
      <c r="R539" s="3"/>
      <c r="S539" s="3"/>
      <c r="T539" s="3"/>
      <c r="U539" s="3"/>
      <c r="V539" s="3"/>
      <c r="W539" s="3"/>
      <c r="X539" s="3"/>
      <c r="Y539" s="3"/>
      <c r="Z539" s="3"/>
    </row>
    <row r="540" spans="1:26" x14ac:dyDescent="0.2">
      <c r="A540" s="3"/>
      <c r="B540" s="4"/>
      <c r="C540" s="3"/>
      <c r="D540" s="3"/>
      <c r="E540" s="3"/>
      <c r="F540" s="3"/>
      <c r="G540" s="3"/>
      <c r="H540" s="3"/>
      <c r="I540" s="3"/>
      <c r="J540" s="3"/>
      <c r="K540" s="3"/>
      <c r="L540" s="3"/>
      <c r="M540" s="3"/>
      <c r="N540" s="3"/>
      <c r="O540" s="3"/>
      <c r="P540" s="3"/>
      <c r="Q540" s="3"/>
      <c r="R540" s="3"/>
      <c r="S540" s="3"/>
      <c r="T540" s="3"/>
      <c r="U540" s="3"/>
      <c r="V540" s="3"/>
      <c r="W540" s="3"/>
      <c r="X540" s="3"/>
      <c r="Y540" s="3"/>
      <c r="Z540" s="3"/>
    </row>
    <row r="541" spans="1:26" x14ac:dyDescent="0.2">
      <c r="A541" s="3"/>
      <c r="B541" s="4"/>
      <c r="C541" s="3"/>
      <c r="D541" s="3"/>
      <c r="E541" s="3"/>
      <c r="F541" s="3"/>
      <c r="G541" s="3"/>
      <c r="H541" s="3"/>
      <c r="I541" s="3"/>
      <c r="J541" s="3"/>
      <c r="K541" s="3"/>
      <c r="L541" s="3"/>
      <c r="M541" s="3"/>
      <c r="N541" s="3"/>
      <c r="O541" s="3"/>
      <c r="P541" s="3"/>
      <c r="Q541" s="3"/>
      <c r="R541" s="3"/>
      <c r="S541" s="3"/>
      <c r="T541" s="3"/>
      <c r="U541" s="3"/>
      <c r="V541" s="3"/>
      <c r="W541" s="3"/>
      <c r="X541" s="3"/>
      <c r="Y541" s="3"/>
      <c r="Z541" s="3"/>
    </row>
    <row r="542" spans="1:26" x14ac:dyDescent="0.2">
      <c r="A542" s="3"/>
      <c r="B542" s="4"/>
      <c r="C542" s="3"/>
      <c r="D542" s="3"/>
      <c r="E542" s="3"/>
      <c r="F542" s="3"/>
      <c r="G542" s="3"/>
      <c r="H542" s="3"/>
      <c r="I542" s="3"/>
      <c r="J542" s="3"/>
      <c r="K542" s="3"/>
      <c r="L542" s="3"/>
      <c r="M542" s="3"/>
      <c r="N542" s="3"/>
      <c r="O542" s="3"/>
      <c r="P542" s="3"/>
      <c r="Q542" s="3"/>
      <c r="R542" s="3"/>
      <c r="S542" s="3"/>
      <c r="T542" s="3"/>
      <c r="U542" s="3"/>
      <c r="V542" s="3"/>
      <c r="W542" s="3"/>
      <c r="X542" s="3"/>
      <c r="Y542" s="3"/>
      <c r="Z542" s="3"/>
    </row>
    <row r="543" spans="1:26" x14ac:dyDescent="0.2">
      <c r="A543" s="3"/>
      <c r="B543" s="4"/>
      <c r="C543" s="3"/>
      <c r="D543" s="3"/>
      <c r="E543" s="3"/>
      <c r="F543" s="3"/>
      <c r="G543" s="3"/>
      <c r="H543" s="3"/>
      <c r="I543" s="3"/>
      <c r="J543" s="3"/>
      <c r="K543" s="3"/>
      <c r="L543" s="3"/>
      <c r="M543" s="3"/>
      <c r="N543" s="3"/>
      <c r="O543" s="3"/>
      <c r="P543" s="3"/>
      <c r="Q543" s="3"/>
      <c r="R543" s="3"/>
      <c r="S543" s="3"/>
      <c r="T543" s="3"/>
      <c r="U543" s="3"/>
      <c r="V543" s="3"/>
      <c r="W543" s="3"/>
      <c r="X543" s="3"/>
      <c r="Y543" s="3"/>
      <c r="Z543" s="3"/>
    </row>
    <row r="544" spans="1:26" x14ac:dyDescent="0.2">
      <c r="A544" s="3"/>
      <c r="B544" s="4"/>
      <c r="C544" s="3"/>
      <c r="D544" s="3"/>
      <c r="E544" s="3"/>
      <c r="F544" s="3"/>
      <c r="G544" s="3"/>
      <c r="H544" s="3"/>
      <c r="I544" s="3"/>
      <c r="J544" s="3"/>
      <c r="K544" s="3"/>
      <c r="L544" s="3"/>
      <c r="M544" s="3"/>
      <c r="N544" s="3"/>
      <c r="O544" s="3"/>
      <c r="P544" s="3"/>
      <c r="Q544" s="3"/>
      <c r="R544" s="3"/>
      <c r="S544" s="3"/>
      <c r="T544" s="3"/>
      <c r="U544" s="3"/>
      <c r="V544" s="3"/>
      <c r="W544" s="3"/>
      <c r="X544" s="3"/>
      <c r="Y544" s="3"/>
      <c r="Z544" s="3"/>
    </row>
    <row r="545" spans="1:26" x14ac:dyDescent="0.2">
      <c r="A545" s="3"/>
      <c r="B545" s="4"/>
      <c r="C545" s="3"/>
      <c r="D545" s="3"/>
      <c r="E545" s="3"/>
      <c r="F545" s="3"/>
      <c r="G545" s="3"/>
      <c r="H545" s="3"/>
      <c r="I545" s="3"/>
      <c r="J545" s="3"/>
      <c r="K545" s="3"/>
      <c r="L545" s="3"/>
      <c r="M545" s="3"/>
      <c r="N545" s="3"/>
      <c r="O545" s="3"/>
      <c r="P545" s="3"/>
      <c r="Q545" s="3"/>
      <c r="R545" s="3"/>
      <c r="S545" s="3"/>
      <c r="T545" s="3"/>
      <c r="U545" s="3"/>
      <c r="V545" s="3"/>
      <c r="W545" s="3"/>
      <c r="X545" s="3"/>
      <c r="Y545" s="3"/>
      <c r="Z545" s="3"/>
    </row>
    <row r="546" spans="1:26" x14ac:dyDescent="0.2">
      <c r="A546" s="3"/>
      <c r="B546" s="4"/>
      <c r="C546" s="3"/>
      <c r="D546" s="3"/>
      <c r="E546" s="3"/>
      <c r="F546" s="3"/>
      <c r="G546" s="3"/>
      <c r="H546" s="3"/>
      <c r="I546" s="3"/>
      <c r="J546" s="3"/>
      <c r="K546" s="3"/>
      <c r="L546" s="3"/>
      <c r="M546" s="3"/>
      <c r="N546" s="3"/>
      <c r="O546" s="3"/>
      <c r="P546" s="3"/>
      <c r="Q546" s="3"/>
      <c r="R546" s="3"/>
      <c r="S546" s="3"/>
      <c r="T546" s="3"/>
      <c r="U546" s="3"/>
      <c r="V546" s="3"/>
      <c r="W546" s="3"/>
      <c r="X546" s="3"/>
      <c r="Y546" s="3"/>
      <c r="Z546" s="3"/>
    </row>
    <row r="547" spans="1:26" x14ac:dyDescent="0.2">
      <c r="A547" s="3"/>
      <c r="B547" s="4"/>
      <c r="C547" s="3"/>
      <c r="D547" s="3"/>
      <c r="E547" s="3"/>
      <c r="F547" s="3"/>
      <c r="G547" s="3"/>
      <c r="H547" s="3"/>
      <c r="I547" s="3"/>
      <c r="J547" s="3"/>
      <c r="K547" s="3"/>
      <c r="L547" s="3"/>
      <c r="M547" s="3"/>
      <c r="N547" s="3"/>
      <c r="O547" s="3"/>
      <c r="P547" s="3"/>
      <c r="Q547" s="3"/>
      <c r="R547" s="3"/>
      <c r="S547" s="3"/>
      <c r="T547" s="3"/>
      <c r="U547" s="3"/>
      <c r="V547" s="3"/>
      <c r="W547" s="3"/>
      <c r="X547" s="3"/>
      <c r="Y547" s="3"/>
      <c r="Z547" s="3"/>
    </row>
    <row r="548" spans="1:26" x14ac:dyDescent="0.2">
      <c r="A548" s="3"/>
      <c r="B548" s="4"/>
      <c r="C548" s="3"/>
      <c r="D548" s="3"/>
      <c r="E548" s="3"/>
      <c r="F548" s="3"/>
      <c r="G548" s="3"/>
      <c r="H548" s="3"/>
      <c r="I548" s="3"/>
      <c r="J548" s="3"/>
      <c r="K548" s="3"/>
      <c r="L548" s="3"/>
      <c r="M548" s="3"/>
      <c r="N548" s="3"/>
      <c r="O548" s="3"/>
      <c r="P548" s="3"/>
      <c r="Q548" s="3"/>
      <c r="R548" s="3"/>
      <c r="S548" s="3"/>
      <c r="T548" s="3"/>
      <c r="U548" s="3"/>
      <c r="V548" s="3"/>
      <c r="W548" s="3"/>
      <c r="X548" s="3"/>
      <c r="Y548" s="3"/>
      <c r="Z548" s="3"/>
    </row>
    <row r="549" spans="1:26" x14ac:dyDescent="0.2">
      <c r="A549" s="3"/>
      <c r="B549" s="4"/>
      <c r="C549" s="3"/>
      <c r="D549" s="3"/>
      <c r="E549" s="3"/>
      <c r="F549" s="3"/>
      <c r="G549" s="3"/>
      <c r="H549" s="3"/>
      <c r="I549" s="3"/>
      <c r="J549" s="3"/>
      <c r="K549" s="3"/>
      <c r="L549" s="3"/>
      <c r="M549" s="3"/>
      <c r="N549" s="3"/>
      <c r="O549" s="3"/>
      <c r="P549" s="3"/>
      <c r="Q549" s="3"/>
      <c r="R549" s="3"/>
      <c r="S549" s="3"/>
      <c r="T549" s="3"/>
      <c r="U549" s="3"/>
      <c r="V549" s="3"/>
      <c r="W549" s="3"/>
      <c r="X549" s="3"/>
      <c r="Y549" s="3"/>
      <c r="Z549" s="3"/>
    </row>
    <row r="550" spans="1:26" x14ac:dyDescent="0.2">
      <c r="A550" s="3"/>
      <c r="B550" s="4"/>
      <c r="C550" s="3"/>
      <c r="D550" s="3"/>
      <c r="E550" s="3"/>
      <c r="F550" s="3"/>
      <c r="G550" s="3"/>
      <c r="H550" s="3"/>
      <c r="I550" s="3"/>
      <c r="J550" s="3"/>
      <c r="K550" s="3"/>
      <c r="L550" s="3"/>
      <c r="M550" s="3"/>
      <c r="N550" s="3"/>
      <c r="O550" s="3"/>
      <c r="P550" s="3"/>
      <c r="Q550" s="3"/>
      <c r="R550" s="3"/>
      <c r="S550" s="3"/>
      <c r="T550" s="3"/>
      <c r="U550" s="3"/>
      <c r="V550" s="3"/>
      <c r="W550" s="3"/>
      <c r="X550" s="3"/>
      <c r="Y550" s="3"/>
      <c r="Z550" s="3"/>
    </row>
    <row r="551" spans="1:26" x14ac:dyDescent="0.2">
      <c r="A551" s="3"/>
      <c r="B551" s="4"/>
      <c r="C551" s="3"/>
      <c r="D551" s="3"/>
      <c r="E551" s="3"/>
      <c r="F551" s="3"/>
      <c r="G551" s="3"/>
      <c r="H551" s="3"/>
      <c r="I551" s="3"/>
      <c r="J551" s="3"/>
      <c r="K551" s="3"/>
      <c r="L551" s="3"/>
      <c r="M551" s="3"/>
      <c r="N551" s="3"/>
      <c r="O551" s="3"/>
      <c r="P551" s="3"/>
      <c r="Q551" s="3"/>
      <c r="R551" s="3"/>
      <c r="S551" s="3"/>
      <c r="T551" s="3"/>
      <c r="U551" s="3"/>
      <c r="V551" s="3"/>
      <c r="W551" s="3"/>
      <c r="X551" s="3"/>
      <c r="Y551" s="3"/>
      <c r="Z551" s="3"/>
    </row>
    <row r="552" spans="1:26" x14ac:dyDescent="0.2">
      <c r="A552" s="3"/>
      <c r="B552" s="4"/>
      <c r="C552" s="3"/>
      <c r="D552" s="3"/>
      <c r="E552" s="3"/>
      <c r="F552" s="3"/>
      <c r="G552" s="3"/>
      <c r="H552" s="3"/>
      <c r="I552" s="3"/>
      <c r="J552" s="3"/>
      <c r="K552" s="3"/>
      <c r="L552" s="3"/>
      <c r="M552" s="3"/>
      <c r="N552" s="3"/>
      <c r="O552" s="3"/>
      <c r="P552" s="3"/>
      <c r="Q552" s="3"/>
      <c r="R552" s="3"/>
      <c r="S552" s="3"/>
      <c r="T552" s="3"/>
      <c r="U552" s="3"/>
      <c r="V552" s="3"/>
      <c r="W552" s="3"/>
      <c r="X552" s="3"/>
      <c r="Y552" s="3"/>
      <c r="Z552" s="3"/>
    </row>
    <row r="553" spans="1:26" x14ac:dyDescent="0.2">
      <c r="A553" s="3"/>
      <c r="B553" s="4"/>
      <c r="C553" s="3"/>
      <c r="D553" s="3"/>
      <c r="E553" s="3"/>
      <c r="F553" s="3"/>
      <c r="G553" s="3"/>
      <c r="H553" s="3"/>
      <c r="I553" s="3"/>
      <c r="J553" s="3"/>
      <c r="K553" s="3"/>
      <c r="L553" s="3"/>
      <c r="M553" s="3"/>
      <c r="N553" s="3"/>
      <c r="O553" s="3"/>
      <c r="P553" s="3"/>
      <c r="Q553" s="3"/>
      <c r="R553" s="3"/>
      <c r="S553" s="3"/>
      <c r="T553" s="3"/>
      <c r="U553" s="3"/>
      <c r="V553" s="3"/>
      <c r="W553" s="3"/>
      <c r="X553" s="3"/>
      <c r="Y553" s="3"/>
      <c r="Z553" s="3"/>
    </row>
    <row r="554" spans="1:26" x14ac:dyDescent="0.2">
      <c r="A554" s="3"/>
      <c r="B554" s="4"/>
      <c r="C554" s="3"/>
      <c r="D554" s="3"/>
      <c r="E554" s="3"/>
      <c r="F554" s="3"/>
      <c r="G554" s="3"/>
      <c r="H554" s="3"/>
      <c r="I554" s="3"/>
      <c r="J554" s="3"/>
      <c r="K554" s="3"/>
      <c r="L554" s="3"/>
      <c r="M554" s="3"/>
      <c r="N554" s="3"/>
      <c r="O554" s="3"/>
      <c r="P554" s="3"/>
      <c r="Q554" s="3"/>
      <c r="R554" s="3"/>
      <c r="S554" s="3"/>
      <c r="T554" s="3"/>
      <c r="U554" s="3"/>
      <c r="V554" s="3"/>
      <c r="W554" s="3"/>
      <c r="X554" s="3"/>
      <c r="Y554" s="3"/>
      <c r="Z554" s="3"/>
    </row>
    <row r="555" spans="1:26" x14ac:dyDescent="0.2">
      <c r="A555" s="3"/>
      <c r="B555" s="4"/>
      <c r="C555" s="3"/>
      <c r="D555" s="3"/>
      <c r="E555" s="3"/>
      <c r="F555" s="3"/>
      <c r="G555" s="3"/>
      <c r="H555" s="3"/>
      <c r="I555" s="3"/>
      <c r="J555" s="3"/>
      <c r="K555" s="3"/>
      <c r="L555" s="3"/>
      <c r="M555" s="3"/>
      <c r="N555" s="3"/>
      <c r="O555" s="3"/>
      <c r="P555" s="3"/>
      <c r="Q555" s="3"/>
      <c r="R555" s="3"/>
      <c r="S555" s="3"/>
      <c r="T555" s="3"/>
      <c r="U555" s="3"/>
      <c r="V555" s="3"/>
      <c r="W555" s="3"/>
      <c r="X555" s="3"/>
      <c r="Y555" s="3"/>
      <c r="Z555" s="3"/>
    </row>
    <row r="556" spans="1:26" x14ac:dyDescent="0.2">
      <c r="A556" s="3"/>
      <c r="B556" s="4"/>
      <c r="C556" s="3"/>
      <c r="D556" s="3"/>
      <c r="E556" s="3"/>
      <c r="F556" s="3"/>
      <c r="G556" s="3"/>
      <c r="H556" s="3"/>
      <c r="I556" s="3"/>
      <c r="J556" s="3"/>
      <c r="K556" s="3"/>
      <c r="L556" s="3"/>
      <c r="M556" s="3"/>
      <c r="N556" s="3"/>
      <c r="O556" s="3"/>
      <c r="P556" s="3"/>
      <c r="Q556" s="3"/>
      <c r="R556" s="3"/>
      <c r="S556" s="3"/>
      <c r="T556" s="3"/>
      <c r="U556" s="3"/>
      <c r="V556" s="3"/>
      <c r="W556" s="3"/>
      <c r="X556" s="3"/>
      <c r="Y556" s="3"/>
      <c r="Z556" s="3"/>
    </row>
    <row r="557" spans="1:26" x14ac:dyDescent="0.2">
      <c r="A557" s="3"/>
      <c r="B557" s="4"/>
      <c r="C557" s="3"/>
      <c r="D557" s="3"/>
      <c r="E557" s="3"/>
      <c r="F557" s="3"/>
      <c r="G557" s="3"/>
      <c r="H557" s="3"/>
      <c r="I557" s="3"/>
      <c r="J557" s="3"/>
      <c r="K557" s="3"/>
      <c r="L557" s="3"/>
      <c r="M557" s="3"/>
      <c r="N557" s="3"/>
      <c r="O557" s="3"/>
      <c r="P557" s="3"/>
      <c r="Q557" s="3"/>
      <c r="R557" s="3"/>
      <c r="S557" s="3"/>
      <c r="T557" s="3"/>
      <c r="U557" s="3"/>
      <c r="V557" s="3"/>
      <c r="W557" s="3"/>
      <c r="X557" s="3"/>
      <c r="Y557" s="3"/>
      <c r="Z557" s="3"/>
    </row>
    <row r="558" spans="1:26" x14ac:dyDescent="0.2">
      <c r="A558" s="3"/>
      <c r="B558" s="4"/>
      <c r="C558" s="3"/>
      <c r="D558" s="3"/>
      <c r="E558" s="3"/>
      <c r="F558" s="3"/>
      <c r="G558" s="3"/>
      <c r="H558" s="3"/>
      <c r="I558" s="3"/>
      <c r="J558" s="3"/>
      <c r="K558" s="3"/>
      <c r="L558" s="3"/>
      <c r="M558" s="3"/>
      <c r="N558" s="3"/>
      <c r="O558" s="3"/>
      <c r="P558" s="3"/>
      <c r="Q558" s="3"/>
      <c r="R558" s="3"/>
      <c r="S558" s="3"/>
      <c r="T558" s="3"/>
      <c r="U558" s="3"/>
      <c r="V558" s="3"/>
      <c r="W558" s="3"/>
      <c r="X558" s="3"/>
      <c r="Y558" s="3"/>
      <c r="Z558" s="3"/>
    </row>
    <row r="559" spans="1:26" x14ac:dyDescent="0.2">
      <c r="A559" s="3"/>
      <c r="B559" s="4"/>
      <c r="C559" s="3"/>
      <c r="D559" s="3"/>
      <c r="E559" s="3"/>
      <c r="F559" s="3"/>
      <c r="G559" s="3"/>
      <c r="H559" s="3"/>
      <c r="I559" s="3"/>
      <c r="J559" s="3"/>
      <c r="K559" s="3"/>
      <c r="L559" s="3"/>
      <c r="M559" s="3"/>
      <c r="N559" s="3"/>
      <c r="O559" s="3"/>
      <c r="P559" s="3"/>
      <c r="Q559" s="3"/>
      <c r="R559" s="3"/>
      <c r="S559" s="3"/>
      <c r="T559" s="3"/>
      <c r="U559" s="3"/>
      <c r="V559" s="3"/>
      <c r="W559" s="3"/>
      <c r="X559" s="3"/>
      <c r="Y559" s="3"/>
      <c r="Z559" s="3"/>
    </row>
    <row r="560" spans="1:26" x14ac:dyDescent="0.2">
      <c r="A560" s="3"/>
      <c r="B560" s="4"/>
      <c r="C560" s="3"/>
      <c r="D560" s="3"/>
      <c r="E560" s="3"/>
      <c r="F560" s="3"/>
      <c r="G560" s="3"/>
      <c r="H560" s="3"/>
      <c r="I560" s="3"/>
      <c r="J560" s="3"/>
      <c r="K560" s="3"/>
      <c r="L560" s="3"/>
      <c r="M560" s="3"/>
      <c r="N560" s="3"/>
      <c r="O560" s="3"/>
      <c r="P560" s="3"/>
      <c r="Q560" s="3"/>
      <c r="R560" s="3"/>
      <c r="S560" s="3"/>
      <c r="T560" s="3"/>
      <c r="U560" s="3"/>
      <c r="V560" s="3"/>
      <c r="W560" s="3"/>
      <c r="X560" s="3"/>
      <c r="Y560" s="3"/>
      <c r="Z560" s="3"/>
    </row>
    <row r="561" spans="1:26" x14ac:dyDescent="0.2">
      <c r="A561" s="3"/>
      <c r="B561" s="4"/>
      <c r="C561" s="3"/>
      <c r="D561" s="3"/>
      <c r="E561" s="3"/>
      <c r="F561" s="3"/>
      <c r="G561" s="3"/>
      <c r="H561" s="3"/>
      <c r="I561" s="3"/>
      <c r="J561" s="3"/>
      <c r="K561" s="3"/>
      <c r="L561" s="3"/>
      <c r="M561" s="3"/>
      <c r="N561" s="3"/>
      <c r="O561" s="3"/>
      <c r="P561" s="3"/>
      <c r="Q561" s="3"/>
      <c r="R561" s="3"/>
      <c r="S561" s="3"/>
      <c r="T561" s="3"/>
      <c r="U561" s="3"/>
      <c r="V561" s="3"/>
      <c r="W561" s="3"/>
      <c r="X561" s="3"/>
      <c r="Y561" s="3"/>
      <c r="Z561" s="3"/>
    </row>
    <row r="562" spans="1:26" x14ac:dyDescent="0.2">
      <c r="A562" s="3"/>
      <c r="B562" s="4"/>
      <c r="C562" s="3"/>
      <c r="D562" s="3"/>
      <c r="E562" s="3"/>
      <c r="F562" s="3"/>
      <c r="G562" s="3"/>
      <c r="H562" s="3"/>
      <c r="I562" s="3"/>
      <c r="J562" s="3"/>
      <c r="K562" s="3"/>
      <c r="L562" s="3"/>
      <c r="M562" s="3"/>
      <c r="N562" s="3"/>
      <c r="O562" s="3"/>
      <c r="P562" s="3"/>
      <c r="Q562" s="3"/>
      <c r="R562" s="3"/>
      <c r="S562" s="3"/>
      <c r="T562" s="3"/>
      <c r="U562" s="3"/>
      <c r="V562" s="3"/>
      <c r="W562" s="3"/>
      <c r="X562" s="3"/>
      <c r="Y562" s="3"/>
      <c r="Z562" s="3"/>
    </row>
    <row r="563" spans="1:26" x14ac:dyDescent="0.2">
      <c r="A563" s="3"/>
      <c r="B563" s="4"/>
      <c r="C563" s="3"/>
      <c r="D563" s="3"/>
      <c r="E563" s="3"/>
      <c r="F563" s="3"/>
      <c r="G563" s="3"/>
      <c r="H563" s="3"/>
      <c r="I563" s="3"/>
      <c r="J563" s="3"/>
      <c r="K563" s="3"/>
      <c r="L563" s="3"/>
      <c r="M563" s="3"/>
      <c r="N563" s="3"/>
      <c r="O563" s="3"/>
      <c r="P563" s="3"/>
      <c r="Q563" s="3"/>
      <c r="R563" s="3"/>
      <c r="S563" s="3"/>
      <c r="T563" s="3"/>
      <c r="U563" s="3"/>
      <c r="V563" s="3"/>
      <c r="W563" s="3"/>
      <c r="X563" s="3"/>
      <c r="Y563" s="3"/>
      <c r="Z563" s="3"/>
    </row>
    <row r="564" spans="1:26" x14ac:dyDescent="0.2">
      <c r="A564" s="3"/>
      <c r="B564" s="4"/>
      <c r="C564" s="3"/>
      <c r="D564" s="3"/>
      <c r="E564" s="3"/>
      <c r="F564" s="3"/>
      <c r="G564" s="3"/>
      <c r="H564" s="3"/>
      <c r="I564" s="3"/>
      <c r="J564" s="3"/>
      <c r="K564" s="3"/>
      <c r="L564" s="3"/>
      <c r="M564" s="3"/>
      <c r="N564" s="3"/>
      <c r="O564" s="3"/>
      <c r="P564" s="3"/>
      <c r="Q564" s="3"/>
      <c r="R564" s="3"/>
      <c r="S564" s="3"/>
      <c r="T564" s="3"/>
      <c r="U564" s="3"/>
      <c r="V564" s="3"/>
      <c r="W564" s="3"/>
      <c r="X564" s="3"/>
      <c r="Y564" s="3"/>
      <c r="Z564" s="3"/>
    </row>
    <row r="565" spans="1:26" x14ac:dyDescent="0.2">
      <c r="A565" s="3"/>
      <c r="B565" s="4"/>
      <c r="C565" s="3"/>
      <c r="D565" s="3"/>
      <c r="E565" s="3"/>
      <c r="F565" s="3"/>
      <c r="G565" s="3"/>
      <c r="H565" s="3"/>
      <c r="I565" s="3"/>
      <c r="J565" s="3"/>
      <c r="K565" s="3"/>
      <c r="L565" s="3"/>
      <c r="M565" s="3"/>
      <c r="N565" s="3"/>
      <c r="O565" s="3"/>
      <c r="P565" s="3"/>
      <c r="Q565" s="3"/>
      <c r="R565" s="3"/>
      <c r="S565" s="3"/>
      <c r="T565" s="3"/>
      <c r="U565" s="3"/>
      <c r="V565" s="3"/>
      <c r="W565" s="3"/>
      <c r="X565" s="3"/>
      <c r="Y565" s="3"/>
      <c r="Z565" s="3"/>
    </row>
    <row r="566" spans="1:26" x14ac:dyDescent="0.2">
      <c r="A566" s="3"/>
      <c r="B566" s="4"/>
      <c r="C566" s="3"/>
      <c r="D566" s="3"/>
      <c r="E566" s="3"/>
      <c r="F566" s="3"/>
      <c r="G566" s="3"/>
      <c r="H566" s="3"/>
      <c r="I566" s="3"/>
      <c r="J566" s="3"/>
      <c r="K566" s="3"/>
      <c r="L566" s="3"/>
      <c r="M566" s="3"/>
      <c r="N566" s="3"/>
      <c r="O566" s="3"/>
      <c r="P566" s="3"/>
      <c r="Q566" s="3"/>
      <c r="R566" s="3"/>
      <c r="S566" s="3"/>
      <c r="T566" s="3"/>
      <c r="U566" s="3"/>
      <c r="V566" s="3"/>
      <c r="W566" s="3"/>
      <c r="X566" s="3"/>
      <c r="Y566" s="3"/>
      <c r="Z566" s="3"/>
    </row>
    <row r="567" spans="1:26" x14ac:dyDescent="0.2">
      <c r="A567" s="3"/>
      <c r="B567" s="4"/>
      <c r="C567" s="3"/>
      <c r="D567" s="3"/>
      <c r="E567" s="3"/>
      <c r="F567" s="3"/>
      <c r="G567" s="3"/>
      <c r="H567" s="3"/>
      <c r="I567" s="3"/>
      <c r="J567" s="3"/>
      <c r="K567" s="3"/>
      <c r="L567" s="3"/>
      <c r="M567" s="3"/>
      <c r="N567" s="3"/>
      <c r="O567" s="3"/>
      <c r="P567" s="3"/>
      <c r="Q567" s="3"/>
      <c r="R567" s="3"/>
      <c r="S567" s="3"/>
      <c r="T567" s="3"/>
      <c r="U567" s="3"/>
      <c r="V567" s="3"/>
      <c r="W567" s="3"/>
      <c r="X567" s="3"/>
      <c r="Y567" s="3"/>
      <c r="Z567" s="3"/>
    </row>
    <row r="568" spans="1:26" x14ac:dyDescent="0.2">
      <c r="A568" s="3"/>
      <c r="B568" s="4"/>
      <c r="C568" s="3"/>
      <c r="D568" s="3"/>
      <c r="E568" s="3"/>
      <c r="F568" s="3"/>
      <c r="G568" s="3"/>
      <c r="H568" s="3"/>
      <c r="I568" s="3"/>
      <c r="J568" s="3"/>
      <c r="K568" s="3"/>
      <c r="L568" s="3"/>
      <c r="M568" s="3"/>
      <c r="N568" s="3"/>
      <c r="O568" s="3"/>
      <c r="P568" s="3"/>
      <c r="Q568" s="3"/>
      <c r="R568" s="3"/>
      <c r="S568" s="3"/>
      <c r="T568" s="3"/>
      <c r="U568" s="3"/>
      <c r="V568" s="3"/>
      <c r="W568" s="3"/>
      <c r="X568" s="3"/>
      <c r="Y568" s="3"/>
      <c r="Z568" s="3"/>
    </row>
    <row r="569" spans="1:26" x14ac:dyDescent="0.2">
      <c r="A569" s="3"/>
      <c r="B569" s="4"/>
      <c r="C569" s="3"/>
      <c r="D569" s="3"/>
      <c r="E569" s="3"/>
      <c r="F569" s="3"/>
      <c r="G569" s="3"/>
      <c r="H569" s="3"/>
      <c r="I569" s="3"/>
      <c r="J569" s="3"/>
      <c r="K569" s="3"/>
      <c r="L569" s="3"/>
      <c r="M569" s="3"/>
      <c r="N569" s="3"/>
      <c r="O569" s="3"/>
      <c r="P569" s="3"/>
      <c r="Q569" s="3"/>
      <c r="R569" s="3"/>
      <c r="S569" s="3"/>
      <c r="T569" s="3"/>
      <c r="U569" s="3"/>
      <c r="V569" s="3"/>
      <c r="W569" s="3"/>
      <c r="X569" s="3"/>
      <c r="Y569" s="3"/>
      <c r="Z569" s="3"/>
    </row>
    <row r="570" spans="1:26" x14ac:dyDescent="0.2">
      <c r="A570" s="3"/>
      <c r="B570" s="4"/>
      <c r="C570" s="3"/>
      <c r="D570" s="3"/>
      <c r="E570" s="3"/>
      <c r="F570" s="3"/>
      <c r="G570" s="3"/>
      <c r="H570" s="3"/>
      <c r="I570" s="3"/>
      <c r="J570" s="3"/>
      <c r="K570" s="3"/>
      <c r="L570" s="3"/>
      <c r="M570" s="3"/>
      <c r="N570" s="3"/>
      <c r="O570" s="3"/>
      <c r="P570" s="3"/>
      <c r="Q570" s="3"/>
      <c r="R570" s="3"/>
      <c r="S570" s="3"/>
      <c r="T570" s="3"/>
      <c r="U570" s="3"/>
      <c r="V570" s="3"/>
      <c r="W570" s="3"/>
      <c r="X570" s="3"/>
      <c r="Y570" s="3"/>
      <c r="Z570" s="3"/>
    </row>
    <row r="571" spans="1:26" x14ac:dyDescent="0.2">
      <c r="A571" s="3"/>
      <c r="B571" s="4"/>
      <c r="C571" s="3"/>
      <c r="D571" s="3"/>
      <c r="E571" s="3"/>
      <c r="F571" s="3"/>
      <c r="G571" s="3"/>
      <c r="H571" s="3"/>
      <c r="I571" s="3"/>
      <c r="J571" s="3"/>
      <c r="K571" s="3"/>
      <c r="L571" s="3"/>
      <c r="M571" s="3"/>
      <c r="N571" s="3"/>
      <c r="O571" s="3"/>
      <c r="P571" s="3"/>
      <c r="Q571" s="3"/>
      <c r="R571" s="3"/>
      <c r="S571" s="3"/>
      <c r="T571" s="3"/>
      <c r="U571" s="3"/>
      <c r="V571" s="3"/>
      <c r="W571" s="3"/>
      <c r="X571" s="3"/>
      <c r="Y571" s="3"/>
      <c r="Z571" s="3"/>
    </row>
    <row r="572" spans="1:26" x14ac:dyDescent="0.2">
      <c r="A572" s="3"/>
      <c r="B572" s="4"/>
      <c r="C572" s="3"/>
      <c r="D572" s="3"/>
      <c r="E572" s="3"/>
      <c r="F572" s="3"/>
      <c r="G572" s="3"/>
      <c r="H572" s="3"/>
      <c r="I572" s="3"/>
      <c r="J572" s="3"/>
      <c r="K572" s="3"/>
      <c r="L572" s="3"/>
      <c r="M572" s="3"/>
      <c r="N572" s="3"/>
      <c r="O572" s="3"/>
      <c r="P572" s="3"/>
      <c r="Q572" s="3"/>
      <c r="R572" s="3"/>
      <c r="S572" s="3"/>
      <c r="T572" s="3"/>
      <c r="U572" s="3"/>
      <c r="V572" s="3"/>
      <c r="W572" s="3"/>
      <c r="X572" s="3"/>
      <c r="Y572" s="3"/>
      <c r="Z572" s="3"/>
    </row>
    <row r="573" spans="1:26" x14ac:dyDescent="0.2">
      <c r="A573" s="3"/>
      <c r="B573" s="4"/>
      <c r="C573" s="3"/>
      <c r="D573" s="3"/>
      <c r="E573" s="3"/>
      <c r="F573" s="3"/>
      <c r="G573" s="3"/>
      <c r="H573" s="3"/>
      <c r="I573" s="3"/>
      <c r="J573" s="3"/>
      <c r="K573" s="3"/>
      <c r="L573" s="3"/>
      <c r="M573" s="3"/>
      <c r="N573" s="3"/>
      <c r="O573" s="3"/>
      <c r="P573" s="3"/>
      <c r="Q573" s="3"/>
      <c r="R573" s="3"/>
      <c r="S573" s="3"/>
      <c r="T573" s="3"/>
      <c r="U573" s="3"/>
      <c r="V573" s="3"/>
      <c r="W573" s="3"/>
      <c r="X573" s="3"/>
      <c r="Y573" s="3"/>
      <c r="Z573" s="3"/>
    </row>
    <row r="574" spans="1:26" x14ac:dyDescent="0.2">
      <c r="A574" s="3"/>
      <c r="B574" s="4"/>
      <c r="C574" s="3"/>
      <c r="D574" s="3"/>
      <c r="E574" s="3"/>
      <c r="F574" s="3"/>
      <c r="G574" s="3"/>
      <c r="H574" s="3"/>
      <c r="I574" s="3"/>
      <c r="J574" s="3"/>
      <c r="K574" s="3"/>
      <c r="L574" s="3"/>
      <c r="M574" s="3"/>
      <c r="N574" s="3"/>
      <c r="O574" s="3"/>
      <c r="P574" s="3"/>
      <c r="Q574" s="3"/>
      <c r="R574" s="3"/>
      <c r="S574" s="3"/>
      <c r="T574" s="3"/>
      <c r="U574" s="3"/>
      <c r="V574" s="3"/>
      <c r="W574" s="3"/>
      <c r="X574" s="3"/>
      <c r="Y574" s="3"/>
      <c r="Z574" s="3"/>
    </row>
    <row r="575" spans="1:26" x14ac:dyDescent="0.2">
      <c r="A575" s="3"/>
      <c r="B575" s="4"/>
      <c r="C575" s="3"/>
      <c r="D575" s="3"/>
      <c r="E575" s="3"/>
      <c r="F575" s="3"/>
      <c r="G575" s="3"/>
      <c r="H575" s="3"/>
      <c r="I575" s="3"/>
      <c r="J575" s="3"/>
      <c r="K575" s="3"/>
      <c r="L575" s="3"/>
      <c r="M575" s="3"/>
      <c r="N575" s="3"/>
      <c r="O575" s="3"/>
      <c r="P575" s="3"/>
      <c r="Q575" s="3"/>
      <c r="R575" s="3"/>
      <c r="S575" s="3"/>
      <c r="T575" s="3"/>
      <c r="U575" s="3"/>
      <c r="V575" s="3"/>
      <c r="W575" s="3"/>
      <c r="X575" s="3"/>
      <c r="Y575" s="3"/>
      <c r="Z575" s="3"/>
    </row>
    <row r="576" spans="1:26" x14ac:dyDescent="0.2">
      <c r="A576" s="3"/>
      <c r="B576" s="4"/>
      <c r="C576" s="3"/>
      <c r="D576" s="3"/>
      <c r="E576" s="3"/>
      <c r="F576" s="3"/>
      <c r="G576" s="3"/>
      <c r="H576" s="3"/>
      <c r="I576" s="3"/>
      <c r="J576" s="3"/>
      <c r="K576" s="3"/>
      <c r="L576" s="3"/>
      <c r="M576" s="3"/>
      <c r="N576" s="3"/>
      <c r="O576" s="3"/>
      <c r="P576" s="3"/>
      <c r="Q576" s="3"/>
      <c r="R576" s="3"/>
      <c r="S576" s="3"/>
      <c r="T576" s="3"/>
      <c r="U576" s="3"/>
      <c r="V576" s="3"/>
      <c r="W576" s="3"/>
      <c r="X576" s="3"/>
      <c r="Y576" s="3"/>
      <c r="Z576" s="3"/>
    </row>
    <row r="577" spans="1:26" x14ac:dyDescent="0.2">
      <c r="A577" s="3"/>
      <c r="B577" s="4"/>
      <c r="C577" s="3"/>
      <c r="D577" s="3"/>
      <c r="E577" s="3"/>
      <c r="F577" s="3"/>
      <c r="G577" s="3"/>
      <c r="H577" s="3"/>
      <c r="I577" s="3"/>
      <c r="J577" s="3"/>
      <c r="K577" s="3"/>
      <c r="L577" s="3"/>
      <c r="M577" s="3"/>
      <c r="N577" s="3"/>
      <c r="O577" s="3"/>
      <c r="P577" s="3"/>
      <c r="Q577" s="3"/>
      <c r="R577" s="3"/>
      <c r="S577" s="3"/>
      <c r="T577" s="3"/>
      <c r="U577" s="3"/>
      <c r="V577" s="3"/>
      <c r="W577" s="3"/>
      <c r="X577" s="3"/>
      <c r="Y577" s="3"/>
      <c r="Z577" s="3"/>
    </row>
    <row r="578" spans="1:26" x14ac:dyDescent="0.2">
      <c r="A578" s="3"/>
      <c r="B578" s="4"/>
      <c r="C578" s="3"/>
      <c r="D578" s="3"/>
      <c r="E578" s="3"/>
      <c r="F578" s="3"/>
      <c r="G578" s="3"/>
      <c r="H578" s="3"/>
      <c r="I578" s="3"/>
      <c r="J578" s="3"/>
      <c r="K578" s="3"/>
      <c r="L578" s="3"/>
      <c r="M578" s="3"/>
      <c r="N578" s="3"/>
      <c r="O578" s="3"/>
      <c r="P578" s="3"/>
      <c r="Q578" s="3"/>
      <c r="R578" s="3"/>
      <c r="S578" s="3"/>
      <c r="T578" s="3"/>
      <c r="U578" s="3"/>
      <c r="V578" s="3"/>
      <c r="W578" s="3"/>
      <c r="X578" s="3"/>
      <c r="Y578" s="3"/>
      <c r="Z578" s="3"/>
    </row>
    <row r="579" spans="1:26" x14ac:dyDescent="0.2">
      <c r="A579" s="3"/>
      <c r="B579" s="4"/>
      <c r="C579" s="3"/>
      <c r="D579" s="3"/>
      <c r="E579" s="3"/>
      <c r="F579" s="3"/>
      <c r="G579" s="3"/>
      <c r="H579" s="3"/>
      <c r="I579" s="3"/>
      <c r="J579" s="3"/>
      <c r="K579" s="3"/>
      <c r="L579" s="3"/>
      <c r="M579" s="3"/>
      <c r="N579" s="3"/>
      <c r="O579" s="3"/>
      <c r="P579" s="3"/>
      <c r="Q579" s="3"/>
      <c r="R579" s="3"/>
      <c r="S579" s="3"/>
      <c r="T579" s="3"/>
      <c r="U579" s="3"/>
      <c r="V579" s="3"/>
      <c r="W579" s="3"/>
      <c r="X579" s="3"/>
      <c r="Y579" s="3"/>
      <c r="Z579" s="3"/>
    </row>
    <row r="580" spans="1:26" x14ac:dyDescent="0.2">
      <c r="A580" s="3"/>
      <c r="B580" s="4"/>
      <c r="C580" s="3"/>
      <c r="D580" s="3"/>
      <c r="E580" s="3"/>
      <c r="F580" s="3"/>
      <c r="G580" s="3"/>
      <c r="H580" s="3"/>
      <c r="I580" s="3"/>
      <c r="J580" s="3"/>
      <c r="K580" s="3"/>
      <c r="L580" s="3"/>
      <c r="M580" s="3"/>
      <c r="N580" s="3"/>
      <c r="O580" s="3"/>
      <c r="P580" s="3"/>
      <c r="Q580" s="3"/>
      <c r="R580" s="3"/>
      <c r="S580" s="3"/>
      <c r="T580" s="3"/>
      <c r="U580" s="3"/>
      <c r="V580" s="3"/>
      <c r="W580" s="3"/>
      <c r="X580" s="3"/>
      <c r="Y580" s="3"/>
      <c r="Z580" s="3"/>
    </row>
    <row r="581" spans="1:26" x14ac:dyDescent="0.2">
      <c r="A581" s="3"/>
      <c r="B581" s="4"/>
      <c r="C581" s="3"/>
      <c r="D581" s="3"/>
      <c r="E581" s="3"/>
      <c r="F581" s="3"/>
      <c r="G581" s="3"/>
      <c r="H581" s="3"/>
      <c r="I581" s="3"/>
      <c r="J581" s="3"/>
      <c r="K581" s="3"/>
      <c r="L581" s="3"/>
      <c r="M581" s="3"/>
      <c r="N581" s="3"/>
      <c r="O581" s="3"/>
      <c r="P581" s="3"/>
      <c r="Q581" s="3"/>
      <c r="R581" s="3"/>
      <c r="S581" s="3"/>
      <c r="T581" s="3"/>
      <c r="U581" s="3"/>
      <c r="V581" s="3"/>
      <c r="W581" s="3"/>
      <c r="X581" s="3"/>
      <c r="Y581" s="3"/>
      <c r="Z581" s="3"/>
    </row>
    <row r="582" spans="1:26" x14ac:dyDescent="0.2">
      <c r="A582" s="3"/>
      <c r="B582" s="4"/>
      <c r="C582" s="3"/>
      <c r="D582" s="3"/>
      <c r="E582" s="3"/>
      <c r="F582" s="3"/>
      <c r="G582" s="3"/>
      <c r="H582" s="3"/>
      <c r="I582" s="3"/>
      <c r="J582" s="3"/>
      <c r="K582" s="3"/>
      <c r="L582" s="3"/>
      <c r="M582" s="3"/>
      <c r="N582" s="3"/>
      <c r="O582" s="3"/>
      <c r="P582" s="3"/>
      <c r="Q582" s="3"/>
      <c r="R582" s="3"/>
      <c r="S582" s="3"/>
      <c r="T582" s="3"/>
      <c r="U582" s="3"/>
      <c r="V582" s="3"/>
      <c r="W582" s="3"/>
      <c r="X582" s="3"/>
      <c r="Y582" s="3"/>
      <c r="Z582" s="3"/>
    </row>
    <row r="583" spans="1:26" x14ac:dyDescent="0.2">
      <c r="A583" s="3"/>
      <c r="B583" s="4"/>
      <c r="C583" s="3"/>
      <c r="D583" s="3"/>
      <c r="E583" s="3"/>
      <c r="F583" s="3"/>
      <c r="G583" s="3"/>
      <c r="H583" s="3"/>
      <c r="I583" s="3"/>
      <c r="J583" s="3"/>
      <c r="K583" s="3"/>
      <c r="L583" s="3"/>
      <c r="M583" s="3"/>
      <c r="N583" s="3"/>
      <c r="O583" s="3"/>
      <c r="P583" s="3"/>
      <c r="Q583" s="3"/>
      <c r="R583" s="3"/>
      <c r="S583" s="3"/>
      <c r="T583" s="3"/>
      <c r="U583" s="3"/>
      <c r="V583" s="3"/>
      <c r="W583" s="3"/>
      <c r="X583" s="3"/>
      <c r="Y583" s="3"/>
      <c r="Z583" s="3"/>
    </row>
    <row r="584" spans="1:26" x14ac:dyDescent="0.2">
      <c r="A584" s="3"/>
      <c r="B584" s="4"/>
      <c r="C584" s="3"/>
      <c r="D584" s="3"/>
      <c r="E584" s="3"/>
      <c r="F584" s="3"/>
      <c r="G584" s="3"/>
      <c r="H584" s="3"/>
      <c r="I584" s="3"/>
      <c r="J584" s="3"/>
      <c r="K584" s="3"/>
      <c r="L584" s="3"/>
      <c r="M584" s="3"/>
      <c r="N584" s="3"/>
      <c r="O584" s="3"/>
      <c r="P584" s="3"/>
      <c r="Q584" s="3"/>
      <c r="R584" s="3"/>
      <c r="S584" s="3"/>
      <c r="T584" s="3"/>
      <c r="U584" s="3"/>
      <c r="V584" s="3"/>
      <c r="W584" s="3"/>
      <c r="X584" s="3"/>
      <c r="Y584" s="3"/>
      <c r="Z584" s="3"/>
    </row>
    <row r="585" spans="1:26" x14ac:dyDescent="0.2">
      <c r="A585" s="3"/>
      <c r="B585" s="4"/>
      <c r="C585" s="3"/>
      <c r="D585" s="3"/>
      <c r="E585" s="3"/>
      <c r="F585" s="3"/>
      <c r="G585" s="3"/>
      <c r="H585" s="3"/>
      <c r="I585" s="3"/>
      <c r="J585" s="3"/>
      <c r="K585" s="3"/>
      <c r="L585" s="3"/>
      <c r="M585" s="3"/>
      <c r="N585" s="3"/>
      <c r="O585" s="3"/>
      <c r="P585" s="3"/>
      <c r="Q585" s="3"/>
      <c r="R585" s="3"/>
      <c r="S585" s="3"/>
      <c r="T585" s="3"/>
      <c r="U585" s="3"/>
      <c r="V585" s="3"/>
      <c r="W585" s="3"/>
      <c r="X585" s="3"/>
      <c r="Y585" s="3"/>
      <c r="Z585" s="3"/>
    </row>
    <row r="586" spans="1:26" x14ac:dyDescent="0.2">
      <c r="A586" s="3"/>
      <c r="B586" s="4"/>
      <c r="C586" s="3"/>
      <c r="D586" s="3"/>
      <c r="E586" s="3"/>
      <c r="F586" s="3"/>
      <c r="G586" s="3"/>
      <c r="H586" s="3"/>
      <c r="I586" s="3"/>
      <c r="J586" s="3"/>
      <c r="K586" s="3"/>
      <c r="L586" s="3"/>
      <c r="M586" s="3"/>
      <c r="N586" s="3"/>
      <c r="O586" s="3"/>
      <c r="P586" s="3"/>
      <c r="Q586" s="3"/>
      <c r="R586" s="3"/>
      <c r="S586" s="3"/>
      <c r="T586" s="3"/>
      <c r="U586" s="3"/>
      <c r="V586" s="3"/>
      <c r="W586" s="3"/>
      <c r="X586" s="3"/>
      <c r="Y586" s="3"/>
      <c r="Z586" s="3"/>
    </row>
    <row r="587" spans="1:26" x14ac:dyDescent="0.2">
      <c r="A587" s="3"/>
      <c r="B587" s="4"/>
      <c r="C587" s="3"/>
      <c r="D587" s="3"/>
      <c r="E587" s="3"/>
      <c r="F587" s="3"/>
      <c r="G587" s="3"/>
      <c r="H587" s="3"/>
      <c r="I587" s="3"/>
      <c r="J587" s="3"/>
      <c r="K587" s="3"/>
      <c r="L587" s="3"/>
      <c r="M587" s="3"/>
      <c r="N587" s="3"/>
      <c r="O587" s="3"/>
      <c r="P587" s="3"/>
      <c r="Q587" s="3"/>
      <c r="R587" s="3"/>
      <c r="S587" s="3"/>
      <c r="T587" s="3"/>
      <c r="U587" s="3"/>
      <c r="V587" s="3"/>
      <c r="W587" s="3"/>
      <c r="X587" s="3"/>
      <c r="Y587" s="3"/>
      <c r="Z587" s="3"/>
    </row>
    <row r="588" spans="1:26" x14ac:dyDescent="0.2">
      <c r="A588" s="3"/>
      <c r="B588" s="4"/>
      <c r="C588" s="3"/>
      <c r="D588" s="3"/>
      <c r="E588" s="3"/>
      <c r="F588" s="3"/>
      <c r="G588" s="3"/>
      <c r="H588" s="3"/>
      <c r="I588" s="3"/>
      <c r="J588" s="3"/>
      <c r="K588" s="3"/>
      <c r="L588" s="3"/>
      <c r="M588" s="3"/>
      <c r="N588" s="3"/>
      <c r="O588" s="3"/>
      <c r="P588" s="3"/>
      <c r="Q588" s="3"/>
      <c r="R588" s="3"/>
      <c r="S588" s="3"/>
      <c r="T588" s="3"/>
      <c r="U588" s="3"/>
      <c r="V588" s="3"/>
      <c r="W588" s="3"/>
      <c r="X588" s="3"/>
      <c r="Y588" s="3"/>
      <c r="Z588" s="3"/>
    </row>
    <row r="589" spans="1:26" x14ac:dyDescent="0.2">
      <c r="A589" s="3"/>
      <c r="B589" s="4"/>
      <c r="C589" s="3"/>
      <c r="D589" s="3"/>
      <c r="E589" s="3"/>
      <c r="F589" s="3"/>
      <c r="G589" s="3"/>
      <c r="H589" s="3"/>
      <c r="I589" s="3"/>
      <c r="J589" s="3"/>
      <c r="K589" s="3"/>
      <c r="L589" s="3"/>
      <c r="M589" s="3"/>
      <c r="N589" s="3"/>
      <c r="O589" s="3"/>
      <c r="P589" s="3"/>
      <c r="Q589" s="3"/>
      <c r="R589" s="3"/>
      <c r="S589" s="3"/>
      <c r="T589" s="3"/>
      <c r="U589" s="3"/>
      <c r="V589" s="3"/>
      <c r="W589" s="3"/>
      <c r="X589" s="3"/>
      <c r="Y589" s="3"/>
      <c r="Z589" s="3"/>
    </row>
    <row r="590" spans="1:26" x14ac:dyDescent="0.2">
      <c r="A590" s="3"/>
      <c r="B590" s="4"/>
      <c r="C590" s="3"/>
      <c r="D590" s="3"/>
      <c r="E590" s="3"/>
      <c r="F590" s="3"/>
      <c r="G590" s="3"/>
      <c r="H590" s="3"/>
      <c r="I590" s="3"/>
      <c r="J590" s="3"/>
      <c r="K590" s="3"/>
      <c r="L590" s="3"/>
      <c r="M590" s="3"/>
      <c r="N590" s="3"/>
      <c r="O590" s="3"/>
      <c r="P590" s="3"/>
      <c r="Q590" s="3"/>
      <c r="R590" s="3"/>
      <c r="S590" s="3"/>
      <c r="T590" s="3"/>
      <c r="U590" s="3"/>
      <c r="V590" s="3"/>
      <c r="W590" s="3"/>
      <c r="X590" s="3"/>
      <c r="Y590" s="3"/>
      <c r="Z590" s="3"/>
    </row>
    <row r="591" spans="1:26" x14ac:dyDescent="0.2">
      <c r="A591" s="3"/>
      <c r="B591" s="4"/>
      <c r="C591" s="3"/>
      <c r="D591" s="3"/>
      <c r="E591" s="3"/>
      <c r="F591" s="3"/>
      <c r="G591" s="3"/>
      <c r="H591" s="3"/>
      <c r="I591" s="3"/>
      <c r="J591" s="3"/>
      <c r="K591" s="3"/>
      <c r="L591" s="3"/>
      <c r="M591" s="3"/>
      <c r="N591" s="3"/>
      <c r="O591" s="3"/>
      <c r="P591" s="3"/>
      <c r="Q591" s="3"/>
      <c r="R591" s="3"/>
      <c r="S591" s="3"/>
      <c r="T591" s="3"/>
      <c r="U591" s="3"/>
      <c r="V591" s="3"/>
      <c r="W591" s="3"/>
      <c r="X591" s="3"/>
      <c r="Y591" s="3"/>
      <c r="Z591" s="3"/>
    </row>
    <row r="592" spans="1:26" x14ac:dyDescent="0.2">
      <c r="A592" s="3"/>
      <c r="B592" s="4"/>
      <c r="C592" s="3"/>
      <c r="D592" s="3"/>
      <c r="E592" s="3"/>
      <c r="F592" s="3"/>
      <c r="G592" s="3"/>
      <c r="H592" s="3"/>
      <c r="I592" s="3"/>
      <c r="J592" s="3"/>
      <c r="K592" s="3"/>
      <c r="L592" s="3"/>
      <c r="M592" s="3"/>
      <c r="N592" s="3"/>
      <c r="O592" s="3"/>
      <c r="P592" s="3"/>
      <c r="Q592" s="3"/>
      <c r="R592" s="3"/>
      <c r="S592" s="3"/>
      <c r="T592" s="3"/>
      <c r="U592" s="3"/>
      <c r="V592" s="3"/>
      <c r="W592" s="3"/>
      <c r="X592" s="3"/>
      <c r="Y592" s="3"/>
      <c r="Z592" s="3"/>
    </row>
    <row r="593" spans="1:26" x14ac:dyDescent="0.2">
      <c r="A593" s="3"/>
      <c r="B593" s="4"/>
      <c r="C593" s="3"/>
      <c r="D593" s="3"/>
      <c r="E593" s="3"/>
      <c r="F593" s="3"/>
      <c r="G593" s="3"/>
      <c r="H593" s="3"/>
      <c r="I593" s="3"/>
      <c r="J593" s="3"/>
      <c r="K593" s="3"/>
      <c r="L593" s="3"/>
      <c r="M593" s="3"/>
      <c r="N593" s="3"/>
      <c r="O593" s="3"/>
      <c r="P593" s="3"/>
      <c r="Q593" s="3"/>
      <c r="R593" s="3"/>
      <c r="S593" s="3"/>
      <c r="T593" s="3"/>
      <c r="U593" s="3"/>
      <c r="V593" s="3"/>
      <c r="W593" s="3"/>
      <c r="X593" s="3"/>
      <c r="Y593" s="3"/>
      <c r="Z593" s="3"/>
    </row>
    <row r="594" spans="1:26" x14ac:dyDescent="0.2">
      <c r="A594" s="3"/>
      <c r="B594" s="4"/>
      <c r="C594" s="3"/>
      <c r="D594" s="3"/>
      <c r="E594" s="3"/>
      <c r="F594" s="3"/>
      <c r="G594" s="3"/>
      <c r="H594" s="3"/>
      <c r="I594" s="3"/>
      <c r="J594" s="3"/>
      <c r="K594" s="3"/>
      <c r="L594" s="3"/>
      <c r="M594" s="3"/>
      <c r="N594" s="3"/>
      <c r="O594" s="3"/>
      <c r="P594" s="3"/>
      <c r="Q594" s="3"/>
      <c r="R594" s="3"/>
      <c r="S594" s="3"/>
      <c r="T594" s="3"/>
      <c r="U594" s="3"/>
      <c r="V594" s="3"/>
      <c r="W594" s="3"/>
      <c r="X594" s="3"/>
      <c r="Y594" s="3"/>
      <c r="Z594" s="3"/>
    </row>
    <row r="595" spans="1:26" x14ac:dyDescent="0.2">
      <c r="A595" s="3"/>
      <c r="B595" s="4"/>
      <c r="C595" s="3"/>
      <c r="D595" s="3"/>
      <c r="E595" s="3"/>
      <c r="F595" s="3"/>
      <c r="G595" s="3"/>
      <c r="H595" s="3"/>
      <c r="I595" s="3"/>
      <c r="J595" s="3"/>
      <c r="K595" s="3"/>
      <c r="L595" s="3"/>
      <c r="M595" s="3"/>
      <c r="N595" s="3"/>
      <c r="O595" s="3"/>
      <c r="P595" s="3"/>
      <c r="Q595" s="3"/>
      <c r="R595" s="3"/>
      <c r="S595" s="3"/>
      <c r="T595" s="3"/>
      <c r="U595" s="3"/>
      <c r="V595" s="3"/>
      <c r="W595" s="3"/>
      <c r="X595" s="3"/>
      <c r="Y595" s="3"/>
      <c r="Z595" s="3"/>
    </row>
    <row r="596" spans="1:26" x14ac:dyDescent="0.2">
      <c r="A596" s="3"/>
      <c r="B596" s="4"/>
      <c r="C596" s="3"/>
      <c r="D596" s="3"/>
      <c r="E596" s="3"/>
      <c r="F596" s="3"/>
      <c r="G596" s="3"/>
      <c r="H596" s="3"/>
      <c r="I596" s="3"/>
      <c r="J596" s="3"/>
      <c r="K596" s="3"/>
      <c r="L596" s="3"/>
      <c r="M596" s="3"/>
      <c r="N596" s="3"/>
      <c r="O596" s="3"/>
      <c r="P596" s="3"/>
      <c r="Q596" s="3"/>
      <c r="R596" s="3"/>
      <c r="S596" s="3"/>
      <c r="T596" s="3"/>
      <c r="U596" s="3"/>
      <c r="V596" s="3"/>
      <c r="W596" s="3"/>
      <c r="X596" s="3"/>
      <c r="Y596" s="3"/>
      <c r="Z596" s="3"/>
    </row>
    <row r="597" spans="1:26" x14ac:dyDescent="0.2">
      <c r="A597" s="3"/>
      <c r="B597" s="4"/>
      <c r="C597" s="3"/>
      <c r="D597" s="3"/>
      <c r="E597" s="3"/>
      <c r="F597" s="3"/>
      <c r="G597" s="3"/>
      <c r="H597" s="3"/>
      <c r="I597" s="3"/>
      <c r="J597" s="3"/>
      <c r="K597" s="3"/>
      <c r="L597" s="3"/>
      <c r="M597" s="3"/>
      <c r="N597" s="3"/>
      <c r="O597" s="3"/>
      <c r="P597" s="3"/>
      <c r="Q597" s="3"/>
      <c r="R597" s="3"/>
      <c r="S597" s="3"/>
      <c r="T597" s="3"/>
      <c r="U597" s="3"/>
      <c r="V597" s="3"/>
      <c r="W597" s="3"/>
      <c r="X597" s="3"/>
      <c r="Y597" s="3"/>
      <c r="Z597" s="3"/>
    </row>
    <row r="598" spans="1:26" x14ac:dyDescent="0.2">
      <c r="A598" s="3"/>
      <c r="B598" s="4"/>
      <c r="C598" s="3"/>
      <c r="D598" s="3"/>
      <c r="E598" s="3"/>
      <c r="F598" s="3"/>
      <c r="G598" s="3"/>
      <c r="H598" s="3"/>
      <c r="I598" s="3"/>
      <c r="J598" s="3"/>
      <c r="K598" s="3"/>
      <c r="L598" s="3"/>
      <c r="M598" s="3"/>
      <c r="N598" s="3"/>
      <c r="O598" s="3"/>
      <c r="P598" s="3"/>
      <c r="Q598" s="3"/>
      <c r="R598" s="3"/>
      <c r="S598" s="3"/>
      <c r="T598" s="3"/>
      <c r="U598" s="3"/>
      <c r="V598" s="3"/>
      <c r="W598" s="3"/>
      <c r="X598" s="3"/>
      <c r="Y598" s="3"/>
      <c r="Z598" s="3"/>
    </row>
    <row r="599" spans="1:26" x14ac:dyDescent="0.2">
      <c r="A599" s="3"/>
      <c r="B599" s="4"/>
      <c r="C599" s="3"/>
      <c r="D599" s="3"/>
      <c r="E599" s="3"/>
      <c r="F599" s="3"/>
      <c r="G599" s="3"/>
      <c r="H599" s="3"/>
      <c r="I599" s="3"/>
      <c r="J599" s="3"/>
      <c r="K599" s="3"/>
      <c r="L599" s="3"/>
      <c r="M599" s="3"/>
      <c r="N599" s="3"/>
      <c r="O599" s="3"/>
      <c r="P599" s="3"/>
      <c r="Q599" s="3"/>
      <c r="R599" s="3"/>
      <c r="S599" s="3"/>
      <c r="T599" s="3"/>
      <c r="U599" s="3"/>
      <c r="V599" s="3"/>
      <c r="W599" s="3"/>
      <c r="X599" s="3"/>
      <c r="Y599" s="3"/>
      <c r="Z599" s="3"/>
    </row>
    <row r="600" spans="1:26" x14ac:dyDescent="0.2">
      <c r="A600" s="3"/>
      <c r="B600" s="4"/>
      <c r="C600" s="3"/>
      <c r="D600" s="3"/>
      <c r="E600" s="3"/>
      <c r="F600" s="3"/>
      <c r="G600" s="3"/>
      <c r="H600" s="3"/>
      <c r="I600" s="3"/>
      <c r="J600" s="3"/>
      <c r="K600" s="3"/>
      <c r="L600" s="3"/>
      <c r="M600" s="3"/>
      <c r="N600" s="3"/>
      <c r="O600" s="3"/>
      <c r="P600" s="3"/>
      <c r="Q600" s="3"/>
      <c r="R600" s="3"/>
      <c r="S600" s="3"/>
      <c r="T600" s="3"/>
      <c r="U600" s="3"/>
      <c r="V600" s="3"/>
      <c r="W600" s="3"/>
      <c r="X600" s="3"/>
      <c r="Y600" s="3"/>
      <c r="Z600" s="3"/>
    </row>
    <row r="601" spans="1:26" x14ac:dyDescent="0.2">
      <c r="A601" s="3"/>
      <c r="B601" s="4"/>
      <c r="C601" s="3"/>
      <c r="D601" s="3"/>
      <c r="E601" s="3"/>
      <c r="F601" s="3"/>
      <c r="G601" s="3"/>
      <c r="H601" s="3"/>
      <c r="I601" s="3"/>
      <c r="J601" s="3"/>
      <c r="K601" s="3"/>
      <c r="L601" s="3"/>
      <c r="M601" s="3"/>
      <c r="N601" s="3"/>
      <c r="O601" s="3"/>
      <c r="P601" s="3"/>
      <c r="Q601" s="3"/>
      <c r="R601" s="3"/>
      <c r="S601" s="3"/>
      <c r="T601" s="3"/>
      <c r="U601" s="3"/>
      <c r="V601" s="3"/>
      <c r="W601" s="3"/>
      <c r="X601" s="3"/>
      <c r="Y601" s="3"/>
      <c r="Z601" s="3"/>
    </row>
    <row r="602" spans="1:26" x14ac:dyDescent="0.2">
      <c r="A602" s="3"/>
      <c r="B602" s="4"/>
      <c r="C602" s="3"/>
      <c r="D602" s="3"/>
      <c r="E602" s="3"/>
      <c r="F602" s="3"/>
      <c r="G602" s="3"/>
      <c r="H602" s="3"/>
      <c r="I602" s="3"/>
      <c r="J602" s="3"/>
      <c r="K602" s="3"/>
      <c r="L602" s="3"/>
      <c r="M602" s="3"/>
      <c r="N602" s="3"/>
      <c r="O602" s="3"/>
      <c r="P602" s="3"/>
      <c r="Q602" s="3"/>
      <c r="R602" s="3"/>
      <c r="S602" s="3"/>
      <c r="T602" s="3"/>
      <c r="U602" s="3"/>
      <c r="V602" s="3"/>
      <c r="W602" s="3"/>
      <c r="X602" s="3"/>
      <c r="Y602" s="3"/>
      <c r="Z602" s="3"/>
    </row>
    <row r="603" spans="1:26" x14ac:dyDescent="0.2">
      <c r="A603" s="3"/>
      <c r="B603" s="4"/>
      <c r="C603" s="3"/>
      <c r="D603" s="3"/>
      <c r="E603" s="3"/>
      <c r="F603" s="3"/>
      <c r="G603" s="3"/>
      <c r="H603" s="3"/>
      <c r="I603" s="3"/>
      <c r="J603" s="3"/>
      <c r="K603" s="3"/>
      <c r="L603" s="3"/>
      <c r="M603" s="3"/>
      <c r="N603" s="3"/>
      <c r="O603" s="3"/>
      <c r="P603" s="3"/>
      <c r="Q603" s="3"/>
      <c r="R603" s="3"/>
      <c r="S603" s="3"/>
      <c r="T603" s="3"/>
      <c r="U603" s="3"/>
      <c r="V603" s="3"/>
      <c r="W603" s="3"/>
      <c r="X603" s="3"/>
      <c r="Y603" s="3"/>
      <c r="Z603" s="3"/>
    </row>
    <row r="604" spans="1:26" x14ac:dyDescent="0.2">
      <c r="A604" s="3"/>
      <c r="B604" s="4"/>
      <c r="C604" s="3"/>
      <c r="D604" s="3"/>
      <c r="E604" s="3"/>
      <c r="F604" s="3"/>
      <c r="G604" s="3"/>
      <c r="H604" s="3"/>
      <c r="I604" s="3"/>
      <c r="J604" s="3"/>
      <c r="K604" s="3"/>
      <c r="L604" s="3"/>
      <c r="M604" s="3"/>
      <c r="N604" s="3"/>
      <c r="O604" s="3"/>
      <c r="P604" s="3"/>
      <c r="Q604" s="3"/>
      <c r="R604" s="3"/>
      <c r="S604" s="3"/>
      <c r="T604" s="3"/>
      <c r="U604" s="3"/>
      <c r="V604" s="3"/>
      <c r="W604" s="3"/>
      <c r="X604" s="3"/>
      <c r="Y604" s="3"/>
      <c r="Z604" s="3"/>
    </row>
    <row r="605" spans="1:26" x14ac:dyDescent="0.2">
      <c r="A605" s="3"/>
      <c r="B605" s="4"/>
      <c r="C605" s="3"/>
      <c r="D605" s="3"/>
      <c r="E605" s="3"/>
      <c r="F605" s="3"/>
      <c r="G605" s="3"/>
      <c r="H605" s="3"/>
      <c r="I605" s="3"/>
      <c r="J605" s="3"/>
      <c r="K605" s="3"/>
      <c r="L605" s="3"/>
      <c r="M605" s="3"/>
      <c r="N605" s="3"/>
      <c r="O605" s="3"/>
      <c r="P605" s="3"/>
      <c r="Q605" s="3"/>
      <c r="R605" s="3"/>
      <c r="S605" s="3"/>
      <c r="T605" s="3"/>
      <c r="U605" s="3"/>
      <c r="V605" s="3"/>
      <c r="W605" s="3"/>
      <c r="X605" s="3"/>
      <c r="Y605" s="3"/>
      <c r="Z605" s="3"/>
    </row>
    <row r="606" spans="1:26" x14ac:dyDescent="0.2">
      <c r="A606" s="3"/>
      <c r="B606" s="4"/>
      <c r="C606" s="3"/>
      <c r="D606" s="3"/>
      <c r="E606" s="3"/>
      <c r="F606" s="3"/>
      <c r="G606" s="3"/>
      <c r="H606" s="3"/>
      <c r="I606" s="3"/>
      <c r="J606" s="3"/>
      <c r="K606" s="3"/>
      <c r="L606" s="3"/>
      <c r="M606" s="3"/>
      <c r="N606" s="3"/>
      <c r="O606" s="3"/>
      <c r="P606" s="3"/>
      <c r="Q606" s="3"/>
      <c r="R606" s="3"/>
      <c r="S606" s="3"/>
      <c r="T606" s="3"/>
      <c r="U606" s="3"/>
      <c r="V606" s="3"/>
      <c r="W606" s="3"/>
      <c r="X606" s="3"/>
      <c r="Y606" s="3"/>
      <c r="Z606" s="3"/>
    </row>
    <row r="607" spans="1:26" x14ac:dyDescent="0.2">
      <c r="A607" s="3"/>
      <c r="B607" s="4"/>
      <c r="C607" s="3"/>
      <c r="D607" s="3"/>
      <c r="E607" s="3"/>
      <c r="F607" s="3"/>
      <c r="G607" s="3"/>
      <c r="H607" s="3"/>
      <c r="I607" s="3"/>
      <c r="J607" s="3"/>
      <c r="K607" s="3"/>
      <c r="L607" s="3"/>
      <c r="M607" s="3"/>
      <c r="N607" s="3"/>
      <c r="O607" s="3"/>
      <c r="P607" s="3"/>
      <c r="Q607" s="3"/>
      <c r="R607" s="3"/>
      <c r="S607" s="3"/>
      <c r="T607" s="3"/>
      <c r="U607" s="3"/>
      <c r="V607" s="3"/>
      <c r="W607" s="3"/>
      <c r="X607" s="3"/>
      <c r="Y607" s="3"/>
      <c r="Z607" s="3"/>
    </row>
    <row r="608" spans="1:26" x14ac:dyDescent="0.2">
      <c r="A608" s="3"/>
      <c r="B608" s="4"/>
      <c r="C608" s="3"/>
      <c r="D608" s="3"/>
      <c r="E608" s="3"/>
      <c r="F608" s="3"/>
      <c r="G608" s="3"/>
      <c r="H608" s="3"/>
      <c r="I608" s="3"/>
      <c r="J608" s="3"/>
      <c r="K608" s="3"/>
      <c r="L608" s="3"/>
      <c r="M608" s="3"/>
      <c r="N608" s="3"/>
      <c r="O608" s="3"/>
      <c r="P608" s="3"/>
      <c r="Q608" s="3"/>
      <c r="R608" s="3"/>
      <c r="S608" s="3"/>
      <c r="T608" s="3"/>
      <c r="U608" s="3"/>
      <c r="V608" s="3"/>
      <c r="W608" s="3"/>
      <c r="X608" s="3"/>
      <c r="Y608" s="3"/>
      <c r="Z608" s="3"/>
    </row>
    <row r="609" spans="1:26" x14ac:dyDescent="0.2">
      <c r="A609" s="3"/>
      <c r="B609" s="4"/>
      <c r="C609" s="3"/>
      <c r="D609" s="3"/>
      <c r="E609" s="3"/>
      <c r="F609" s="3"/>
      <c r="G609" s="3"/>
      <c r="H609" s="3"/>
      <c r="I609" s="3"/>
      <c r="J609" s="3"/>
      <c r="K609" s="3"/>
      <c r="L609" s="3"/>
      <c r="M609" s="3"/>
      <c r="N609" s="3"/>
      <c r="O609" s="3"/>
      <c r="P609" s="3"/>
      <c r="Q609" s="3"/>
      <c r="R609" s="3"/>
      <c r="S609" s="3"/>
      <c r="T609" s="3"/>
      <c r="U609" s="3"/>
      <c r="V609" s="3"/>
      <c r="W609" s="3"/>
      <c r="X609" s="3"/>
      <c r="Y609" s="3"/>
      <c r="Z609" s="3"/>
    </row>
    <row r="610" spans="1:26" x14ac:dyDescent="0.2">
      <c r="A610" s="3"/>
      <c r="B610" s="4"/>
      <c r="C610" s="3"/>
      <c r="D610" s="3"/>
      <c r="E610" s="3"/>
      <c r="F610" s="3"/>
      <c r="G610" s="3"/>
      <c r="H610" s="3"/>
      <c r="I610" s="3"/>
      <c r="J610" s="3"/>
      <c r="K610" s="3"/>
      <c r="L610" s="3"/>
      <c r="M610" s="3"/>
      <c r="N610" s="3"/>
      <c r="O610" s="3"/>
      <c r="P610" s="3"/>
      <c r="Q610" s="3"/>
      <c r="R610" s="3"/>
      <c r="S610" s="3"/>
      <c r="T610" s="3"/>
      <c r="U610" s="3"/>
      <c r="V610" s="3"/>
      <c r="W610" s="3"/>
      <c r="X610" s="3"/>
      <c r="Y610" s="3"/>
      <c r="Z610" s="3"/>
    </row>
    <row r="611" spans="1:26" x14ac:dyDescent="0.2">
      <c r="A611" s="3"/>
      <c r="B611" s="4"/>
      <c r="C611" s="3"/>
      <c r="D611" s="3"/>
      <c r="E611" s="3"/>
      <c r="F611" s="3"/>
      <c r="G611" s="3"/>
      <c r="H611" s="3"/>
      <c r="I611" s="3"/>
      <c r="J611" s="3"/>
      <c r="K611" s="3"/>
      <c r="L611" s="3"/>
      <c r="M611" s="3"/>
      <c r="N611" s="3"/>
      <c r="O611" s="3"/>
      <c r="P611" s="3"/>
      <c r="Q611" s="3"/>
      <c r="R611" s="3"/>
      <c r="S611" s="3"/>
      <c r="T611" s="3"/>
      <c r="U611" s="3"/>
      <c r="V611" s="3"/>
      <c r="W611" s="3"/>
      <c r="X611" s="3"/>
      <c r="Y611" s="3"/>
      <c r="Z611" s="3"/>
    </row>
    <row r="612" spans="1:26" x14ac:dyDescent="0.2">
      <c r="A612" s="3"/>
      <c r="B612" s="4"/>
      <c r="C612" s="3"/>
      <c r="D612" s="3"/>
      <c r="E612" s="3"/>
      <c r="F612" s="3"/>
      <c r="G612" s="3"/>
      <c r="H612" s="3"/>
      <c r="I612" s="3"/>
      <c r="J612" s="3"/>
      <c r="K612" s="3"/>
      <c r="L612" s="3"/>
      <c r="M612" s="3"/>
      <c r="N612" s="3"/>
      <c r="O612" s="3"/>
      <c r="P612" s="3"/>
      <c r="Q612" s="3"/>
      <c r="R612" s="3"/>
      <c r="S612" s="3"/>
      <c r="T612" s="3"/>
      <c r="U612" s="3"/>
      <c r="V612" s="3"/>
      <c r="W612" s="3"/>
      <c r="X612" s="3"/>
      <c r="Y612" s="3"/>
      <c r="Z612" s="3"/>
    </row>
    <row r="613" spans="1:26" x14ac:dyDescent="0.2">
      <c r="A613" s="3"/>
      <c r="B613" s="4"/>
      <c r="C613" s="3"/>
      <c r="D613" s="3"/>
      <c r="E613" s="3"/>
      <c r="F613" s="3"/>
      <c r="G613" s="3"/>
      <c r="H613" s="3"/>
      <c r="I613" s="3"/>
      <c r="J613" s="3"/>
      <c r="K613" s="3"/>
      <c r="L613" s="3"/>
      <c r="M613" s="3"/>
      <c r="N613" s="3"/>
      <c r="O613" s="3"/>
      <c r="P613" s="3"/>
      <c r="Q613" s="3"/>
      <c r="R613" s="3"/>
      <c r="S613" s="3"/>
      <c r="T613" s="3"/>
      <c r="U613" s="3"/>
      <c r="V613" s="3"/>
      <c r="W613" s="3"/>
      <c r="X613" s="3"/>
      <c r="Y613" s="3"/>
      <c r="Z613" s="3"/>
    </row>
    <row r="614" spans="1:26" x14ac:dyDescent="0.2">
      <c r="A614" s="3"/>
      <c r="B614" s="4"/>
      <c r="C614" s="3"/>
      <c r="D614" s="3"/>
      <c r="E614" s="3"/>
      <c r="F614" s="3"/>
      <c r="G614" s="3"/>
      <c r="H614" s="3"/>
      <c r="I614" s="3"/>
      <c r="J614" s="3"/>
      <c r="K614" s="3"/>
      <c r="L614" s="3"/>
      <c r="M614" s="3"/>
      <c r="N614" s="3"/>
      <c r="O614" s="3"/>
      <c r="P614" s="3"/>
      <c r="Q614" s="3"/>
      <c r="R614" s="3"/>
      <c r="S614" s="3"/>
      <c r="T614" s="3"/>
      <c r="U614" s="3"/>
      <c r="V614" s="3"/>
      <c r="W614" s="3"/>
      <c r="X614" s="3"/>
      <c r="Y614" s="3"/>
      <c r="Z614" s="3"/>
    </row>
    <row r="615" spans="1:26" x14ac:dyDescent="0.2">
      <c r="A615" s="3"/>
      <c r="B615" s="4"/>
      <c r="C615" s="3"/>
      <c r="D615" s="3"/>
      <c r="E615" s="3"/>
      <c r="F615" s="3"/>
      <c r="G615" s="3"/>
      <c r="H615" s="3"/>
      <c r="I615" s="3"/>
      <c r="J615" s="3"/>
      <c r="K615" s="3"/>
      <c r="L615" s="3"/>
      <c r="M615" s="3"/>
      <c r="N615" s="3"/>
      <c r="O615" s="3"/>
      <c r="P615" s="3"/>
      <c r="Q615" s="3"/>
      <c r="R615" s="3"/>
      <c r="S615" s="3"/>
      <c r="T615" s="3"/>
      <c r="U615" s="3"/>
      <c r="V615" s="3"/>
      <c r="W615" s="3"/>
      <c r="X615" s="3"/>
      <c r="Y615" s="3"/>
      <c r="Z615" s="3"/>
    </row>
    <row r="616" spans="1:26" x14ac:dyDescent="0.2">
      <c r="A616" s="3"/>
      <c r="B616" s="4"/>
      <c r="C616" s="3"/>
      <c r="D616" s="3"/>
      <c r="E616" s="3"/>
      <c r="F616" s="3"/>
      <c r="G616" s="3"/>
      <c r="H616" s="3"/>
      <c r="I616" s="3"/>
      <c r="J616" s="3"/>
      <c r="K616" s="3"/>
      <c r="L616" s="3"/>
      <c r="M616" s="3"/>
      <c r="N616" s="3"/>
      <c r="O616" s="3"/>
      <c r="P616" s="3"/>
      <c r="Q616" s="3"/>
      <c r="R616" s="3"/>
      <c r="S616" s="3"/>
      <c r="T616" s="3"/>
      <c r="U616" s="3"/>
      <c r="V616" s="3"/>
      <c r="W616" s="3"/>
      <c r="X616" s="3"/>
      <c r="Y616" s="3"/>
      <c r="Z616" s="3"/>
    </row>
    <row r="617" spans="1:26" x14ac:dyDescent="0.2">
      <c r="A617" s="3"/>
      <c r="B617" s="4"/>
      <c r="C617" s="3"/>
      <c r="D617" s="3"/>
      <c r="E617" s="3"/>
      <c r="F617" s="3"/>
      <c r="G617" s="3"/>
      <c r="H617" s="3"/>
      <c r="I617" s="3"/>
      <c r="J617" s="3"/>
      <c r="K617" s="3"/>
      <c r="L617" s="3"/>
      <c r="M617" s="3"/>
      <c r="N617" s="3"/>
      <c r="O617" s="3"/>
      <c r="P617" s="3"/>
      <c r="Q617" s="3"/>
      <c r="R617" s="3"/>
      <c r="S617" s="3"/>
      <c r="T617" s="3"/>
      <c r="U617" s="3"/>
      <c r="V617" s="3"/>
      <c r="W617" s="3"/>
      <c r="X617" s="3"/>
      <c r="Y617" s="3"/>
      <c r="Z617" s="3"/>
    </row>
    <row r="618" spans="1:26" x14ac:dyDescent="0.2">
      <c r="A618" s="3"/>
      <c r="B618" s="4"/>
      <c r="C618" s="3"/>
      <c r="D618" s="3"/>
      <c r="E618" s="3"/>
      <c r="F618" s="3"/>
      <c r="G618" s="3"/>
      <c r="H618" s="3"/>
      <c r="I618" s="3"/>
      <c r="J618" s="3"/>
      <c r="K618" s="3"/>
      <c r="L618" s="3"/>
      <c r="M618" s="3"/>
      <c r="N618" s="3"/>
      <c r="O618" s="3"/>
      <c r="P618" s="3"/>
      <c r="Q618" s="3"/>
      <c r="R618" s="3"/>
      <c r="S618" s="3"/>
      <c r="T618" s="3"/>
      <c r="U618" s="3"/>
      <c r="V618" s="3"/>
      <c r="W618" s="3"/>
      <c r="X618" s="3"/>
      <c r="Y618" s="3"/>
      <c r="Z618" s="3"/>
    </row>
    <row r="619" spans="1:26" x14ac:dyDescent="0.2">
      <c r="A619" s="3"/>
      <c r="B619" s="4"/>
      <c r="C619" s="3"/>
      <c r="D619" s="3"/>
      <c r="E619" s="3"/>
      <c r="F619" s="3"/>
      <c r="G619" s="3"/>
      <c r="H619" s="3"/>
      <c r="I619" s="3"/>
      <c r="J619" s="3"/>
      <c r="K619" s="3"/>
      <c r="L619" s="3"/>
      <c r="M619" s="3"/>
      <c r="N619" s="3"/>
      <c r="O619" s="3"/>
      <c r="P619" s="3"/>
      <c r="Q619" s="3"/>
      <c r="R619" s="3"/>
      <c r="S619" s="3"/>
      <c r="T619" s="3"/>
      <c r="U619" s="3"/>
      <c r="V619" s="3"/>
      <c r="W619" s="3"/>
      <c r="X619" s="3"/>
      <c r="Y619" s="3"/>
      <c r="Z619" s="3"/>
    </row>
    <row r="620" spans="1:26" x14ac:dyDescent="0.2">
      <c r="A620" s="3"/>
      <c r="B620" s="4"/>
      <c r="C620" s="3"/>
      <c r="D620" s="3"/>
      <c r="E620" s="3"/>
      <c r="F620" s="3"/>
      <c r="G620" s="3"/>
      <c r="H620" s="3"/>
      <c r="I620" s="3"/>
      <c r="J620" s="3"/>
      <c r="K620" s="3"/>
      <c r="L620" s="3"/>
      <c r="M620" s="3"/>
      <c r="N620" s="3"/>
      <c r="O620" s="3"/>
      <c r="P620" s="3"/>
      <c r="Q620" s="3"/>
      <c r="R620" s="3"/>
      <c r="S620" s="3"/>
      <c r="T620" s="3"/>
      <c r="U620" s="3"/>
      <c r="V620" s="3"/>
      <c r="W620" s="3"/>
      <c r="X620" s="3"/>
      <c r="Y620" s="3"/>
      <c r="Z620" s="3"/>
    </row>
    <row r="621" spans="1:26" x14ac:dyDescent="0.2">
      <c r="A621" s="3"/>
      <c r="B621" s="4"/>
      <c r="C621" s="3"/>
      <c r="D621" s="3"/>
      <c r="E621" s="3"/>
      <c r="F621" s="3"/>
      <c r="G621" s="3"/>
      <c r="H621" s="3"/>
      <c r="I621" s="3"/>
      <c r="J621" s="3"/>
      <c r="K621" s="3"/>
      <c r="L621" s="3"/>
      <c r="M621" s="3"/>
      <c r="N621" s="3"/>
      <c r="O621" s="3"/>
      <c r="P621" s="3"/>
      <c r="Q621" s="3"/>
      <c r="R621" s="3"/>
      <c r="S621" s="3"/>
      <c r="T621" s="3"/>
      <c r="U621" s="3"/>
      <c r="V621" s="3"/>
      <c r="W621" s="3"/>
      <c r="X621" s="3"/>
      <c r="Y621" s="3"/>
      <c r="Z621" s="3"/>
    </row>
    <row r="622" spans="1:26" x14ac:dyDescent="0.2">
      <c r="A622" s="3"/>
      <c r="B622" s="4"/>
      <c r="C622" s="3"/>
      <c r="D622" s="3"/>
      <c r="E622" s="3"/>
      <c r="F622" s="3"/>
      <c r="G622" s="3"/>
      <c r="H622" s="3"/>
      <c r="I622" s="3"/>
      <c r="J622" s="3"/>
      <c r="K622" s="3"/>
      <c r="L622" s="3"/>
      <c r="M622" s="3"/>
      <c r="N622" s="3"/>
      <c r="O622" s="3"/>
      <c r="P622" s="3"/>
      <c r="Q622" s="3"/>
      <c r="R622" s="3"/>
      <c r="S622" s="3"/>
      <c r="T622" s="3"/>
      <c r="U622" s="3"/>
      <c r="V622" s="3"/>
      <c r="W622" s="3"/>
      <c r="X622" s="3"/>
      <c r="Y622" s="3"/>
      <c r="Z622" s="3"/>
    </row>
    <row r="623" spans="1:26" x14ac:dyDescent="0.2">
      <c r="A623" s="3"/>
      <c r="B623" s="4"/>
      <c r="C623" s="3"/>
      <c r="D623" s="3"/>
      <c r="E623" s="3"/>
      <c r="F623" s="3"/>
      <c r="G623" s="3"/>
      <c r="H623" s="3"/>
      <c r="I623" s="3"/>
      <c r="J623" s="3"/>
      <c r="K623" s="3"/>
      <c r="L623" s="3"/>
      <c r="M623" s="3"/>
      <c r="N623" s="3"/>
      <c r="O623" s="3"/>
      <c r="P623" s="3"/>
      <c r="Q623" s="3"/>
      <c r="R623" s="3"/>
      <c r="S623" s="3"/>
      <c r="T623" s="3"/>
      <c r="U623" s="3"/>
      <c r="V623" s="3"/>
      <c r="W623" s="3"/>
      <c r="X623" s="3"/>
      <c r="Y623" s="3"/>
      <c r="Z623" s="3"/>
    </row>
    <row r="624" spans="1:26" x14ac:dyDescent="0.2">
      <c r="A624" s="3"/>
      <c r="B624" s="4"/>
      <c r="C624" s="3"/>
      <c r="D624" s="3"/>
      <c r="E624" s="3"/>
      <c r="F624" s="3"/>
      <c r="G624" s="3"/>
      <c r="H624" s="3"/>
      <c r="I624" s="3"/>
      <c r="J624" s="3"/>
      <c r="K624" s="3"/>
      <c r="L624" s="3"/>
      <c r="M624" s="3"/>
      <c r="N624" s="3"/>
      <c r="O624" s="3"/>
      <c r="P624" s="3"/>
      <c r="Q624" s="3"/>
      <c r="R624" s="3"/>
      <c r="S624" s="3"/>
      <c r="T624" s="3"/>
      <c r="U624" s="3"/>
      <c r="V624" s="3"/>
      <c r="W624" s="3"/>
      <c r="X624" s="3"/>
      <c r="Y624" s="3"/>
      <c r="Z624" s="3"/>
    </row>
    <row r="625" spans="1:26" x14ac:dyDescent="0.2">
      <c r="A625" s="3"/>
      <c r="B625" s="4"/>
      <c r="C625" s="3"/>
      <c r="D625" s="3"/>
      <c r="E625" s="3"/>
      <c r="F625" s="3"/>
      <c r="G625" s="3"/>
      <c r="H625" s="3"/>
      <c r="I625" s="3"/>
      <c r="J625" s="3"/>
      <c r="K625" s="3"/>
      <c r="L625" s="3"/>
      <c r="M625" s="3"/>
      <c r="N625" s="3"/>
      <c r="O625" s="3"/>
      <c r="P625" s="3"/>
      <c r="Q625" s="3"/>
      <c r="R625" s="3"/>
      <c r="S625" s="3"/>
      <c r="T625" s="3"/>
      <c r="U625" s="3"/>
      <c r="V625" s="3"/>
      <c r="W625" s="3"/>
      <c r="X625" s="3"/>
      <c r="Y625" s="3"/>
      <c r="Z625" s="3"/>
    </row>
    <row r="626" spans="1:26" x14ac:dyDescent="0.2">
      <c r="A626" s="3"/>
      <c r="B626" s="4"/>
      <c r="C626" s="3"/>
      <c r="D626" s="3"/>
      <c r="E626" s="3"/>
      <c r="F626" s="3"/>
      <c r="G626" s="3"/>
      <c r="H626" s="3"/>
      <c r="I626" s="3"/>
      <c r="J626" s="3"/>
      <c r="K626" s="3"/>
      <c r="L626" s="3"/>
      <c r="M626" s="3"/>
      <c r="N626" s="3"/>
      <c r="O626" s="3"/>
      <c r="P626" s="3"/>
      <c r="Q626" s="3"/>
      <c r="R626" s="3"/>
      <c r="S626" s="3"/>
      <c r="T626" s="3"/>
      <c r="U626" s="3"/>
      <c r="V626" s="3"/>
      <c r="W626" s="3"/>
      <c r="X626" s="3"/>
      <c r="Y626" s="3"/>
      <c r="Z626" s="3"/>
    </row>
    <row r="627" spans="1:26" x14ac:dyDescent="0.2">
      <c r="A627" s="3"/>
      <c r="B627" s="4"/>
      <c r="C627" s="3"/>
      <c r="D627" s="3"/>
      <c r="E627" s="3"/>
      <c r="F627" s="3"/>
      <c r="G627" s="3"/>
      <c r="H627" s="3"/>
      <c r="I627" s="3"/>
      <c r="J627" s="3"/>
      <c r="K627" s="3"/>
      <c r="L627" s="3"/>
      <c r="M627" s="3"/>
      <c r="N627" s="3"/>
      <c r="O627" s="3"/>
      <c r="P627" s="3"/>
      <c r="Q627" s="3"/>
      <c r="R627" s="3"/>
      <c r="S627" s="3"/>
      <c r="T627" s="3"/>
      <c r="U627" s="3"/>
      <c r="V627" s="3"/>
      <c r="W627" s="3"/>
      <c r="X627" s="3"/>
      <c r="Y627" s="3"/>
      <c r="Z627" s="3"/>
    </row>
    <row r="628" spans="1:26" x14ac:dyDescent="0.2">
      <c r="A628" s="3"/>
      <c r="B628" s="4"/>
      <c r="C628" s="3"/>
      <c r="D628" s="3"/>
      <c r="E628" s="3"/>
      <c r="F628" s="3"/>
      <c r="G628" s="3"/>
      <c r="H628" s="3"/>
      <c r="I628" s="3"/>
      <c r="J628" s="3"/>
      <c r="K628" s="3"/>
      <c r="L628" s="3"/>
      <c r="M628" s="3"/>
      <c r="N628" s="3"/>
      <c r="O628" s="3"/>
      <c r="P628" s="3"/>
      <c r="Q628" s="3"/>
      <c r="R628" s="3"/>
      <c r="S628" s="3"/>
      <c r="T628" s="3"/>
      <c r="U628" s="3"/>
      <c r="V628" s="3"/>
      <c r="W628" s="3"/>
      <c r="X628" s="3"/>
      <c r="Y628" s="3"/>
      <c r="Z628" s="3"/>
    </row>
    <row r="629" spans="1:26" x14ac:dyDescent="0.2">
      <c r="A629" s="3"/>
      <c r="B629" s="4"/>
      <c r="C629" s="3"/>
      <c r="D629" s="3"/>
      <c r="E629" s="3"/>
      <c r="F629" s="3"/>
      <c r="G629" s="3"/>
      <c r="H629" s="3"/>
      <c r="I629" s="3"/>
      <c r="J629" s="3"/>
      <c r="K629" s="3"/>
      <c r="L629" s="3"/>
      <c r="M629" s="3"/>
      <c r="N629" s="3"/>
      <c r="O629" s="3"/>
      <c r="P629" s="3"/>
      <c r="Q629" s="3"/>
      <c r="R629" s="3"/>
      <c r="S629" s="3"/>
      <c r="T629" s="3"/>
      <c r="U629" s="3"/>
      <c r="V629" s="3"/>
      <c r="W629" s="3"/>
      <c r="X629" s="3"/>
      <c r="Y629" s="3"/>
      <c r="Z629" s="3"/>
    </row>
    <row r="630" spans="1:26" x14ac:dyDescent="0.2">
      <c r="A630" s="3"/>
      <c r="B630" s="4"/>
      <c r="C630" s="3"/>
      <c r="D630" s="3"/>
      <c r="E630" s="3"/>
      <c r="F630" s="3"/>
      <c r="G630" s="3"/>
      <c r="H630" s="3"/>
      <c r="I630" s="3"/>
      <c r="J630" s="3"/>
      <c r="K630" s="3"/>
      <c r="L630" s="3"/>
      <c r="M630" s="3"/>
      <c r="N630" s="3"/>
      <c r="O630" s="3"/>
      <c r="P630" s="3"/>
      <c r="Q630" s="3"/>
      <c r="R630" s="3"/>
      <c r="S630" s="3"/>
      <c r="T630" s="3"/>
      <c r="U630" s="3"/>
      <c r="V630" s="3"/>
      <c r="W630" s="3"/>
      <c r="X630" s="3"/>
      <c r="Y630" s="3"/>
      <c r="Z630" s="3"/>
    </row>
    <row r="631" spans="1:26" x14ac:dyDescent="0.2">
      <c r="A631" s="3"/>
      <c r="B631" s="4"/>
      <c r="C631" s="3"/>
      <c r="D631" s="3"/>
      <c r="E631" s="3"/>
      <c r="F631" s="3"/>
      <c r="G631" s="3"/>
      <c r="H631" s="3"/>
      <c r="I631" s="3"/>
      <c r="J631" s="3"/>
      <c r="K631" s="3"/>
      <c r="L631" s="3"/>
      <c r="M631" s="3"/>
      <c r="N631" s="3"/>
      <c r="O631" s="3"/>
      <c r="P631" s="3"/>
      <c r="Q631" s="3"/>
      <c r="R631" s="3"/>
      <c r="S631" s="3"/>
      <c r="T631" s="3"/>
      <c r="U631" s="3"/>
      <c r="V631" s="3"/>
      <c r="W631" s="3"/>
      <c r="X631" s="3"/>
      <c r="Y631" s="3"/>
      <c r="Z631" s="3"/>
    </row>
    <row r="632" spans="1:26" x14ac:dyDescent="0.2">
      <c r="A632" s="3"/>
      <c r="B632" s="4"/>
      <c r="C632" s="3"/>
      <c r="D632" s="3"/>
      <c r="E632" s="3"/>
      <c r="F632" s="3"/>
      <c r="G632" s="3"/>
      <c r="H632" s="3"/>
      <c r="I632" s="3"/>
      <c r="J632" s="3"/>
      <c r="K632" s="3"/>
      <c r="L632" s="3"/>
      <c r="M632" s="3"/>
      <c r="N632" s="3"/>
      <c r="O632" s="3"/>
      <c r="P632" s="3"/>
      <c r="Q632" s="3"/>
      <c r="R632" s="3"/>
      <c r="S632" s="3"/>
      <c r="T632" s="3"/>
      <c r="U632" s="3"/>
      <c r="V632" s="3"/>
      <c r="W632" s="3"/>
      <c r="X632" s="3"/>
      <c r="Y632" s="3"/>
      <c r="Z632" s="3"/>
    </row>
    <row r="633" spans="1:26" x14ac:dyDescent="0.2">
      <c r="A633" s="3"/>
      <c r="B633" s="4"/>
      <c r="C633" s="3"/>
      <c r="D633" s="3"/>
      <c r="E633" s="3"/>
      <c r="F633" s="3"/>
      <c r="G633" s="3"/>
      <c r="H633" s="3"/>
      <c r="I633" s="3"/>
      <c r="J633" s="3"/>
      <c r="K633" s="3"/>
      <c r="L633" s="3"/>
      <c r="M633" s="3"/>
      <c r="N633" s="3"/>
      <c r="O633" s="3"/>
      <c r="P633" s="3"/>
      <c r="Q633" s="3"/>
      <c r="R633" s="3"/>
      <c r="S633" s="3"/>
      <c r="T633" s="3"/>
      <c r="U633" s="3"/>
      <c r="V633" s="3"/>
      <c r="W633" s="3"/>
      <c r="X633" s="3"/>
      <c r="Y633" s="3"/>
      <c r="Z633" s="3"/>
    </row>
    <row r="634" spans="1:26" x14ac:dyDescent="0.2">
      <c r="A634" s="3"/>
      <c r="B634" s="4"/>
      <c r="C634" s="3"/>
      <c r="D634" s="3"/>
      <c r="E634" s="3"/>
      <c r="F634" s="3"/>
      <c r="G634" s="3"/>
      <c r="H634" s="3"/>
      <c r="I634" s="3"/>
      <c r="J634" s="3"/>
      <c r="K634" s="3"/>
      <c r="L634" s="3"/>
      <c r="M634" s="3"/>
      <c r="N634" s="3"/>
      <c r="O634" s="3"/>
      <c r="P634" s="3"/>
      <c r="Q634" s="3"/>
      <c r="R634" s="3"/>
      <c r="S634" s="3"/>
      <c r="T634" s="3"/>
      <c r="U634" s="3"/>
      <c r="V634" s="3"/>
      <c r="W634" s="3"/>
      <c r="X634" s="3"/>
      <c r="Y634" s="3"/>
      <c r="Z634" s="3"/>
    </row>
    <row r="635" spans="1:26" x14ac:dyDescent="0.2">
      <c r="A635" s="3"/>
      <c r="B635" s="4"/>
      <c r="C635" s="3"/>
      <c r="D635" s="3"/>
      <c r="E635" s="3"/>
      <c r="F635" s="3"/>
      <c r="G635" s="3"/>
      <c r="H635" s="3"/>
      <c r="I635" s="3"/>
      <c r="J635" s="3"/>
      <c r="K635" s="3"/>
      <c r="L635" s="3"/>
      <c r="M635" s="3"/>
      <c r="N635" s="3"/>
      <c r="O635" s="3"/>
      <c r="P635" s="3"/>
      <c r="Q635" s="3"/>
      <c r="R635" s="3"/>
      <c r="S635" s="3"/>
      <c r="T635" s="3"/>
      <c r="U635" s="3"/>
      <c r="V635" s="3"/>
      <c r="W635" s="3"/>
      <c r="X635" s="3"/>
      <c r="Y635" s="3"/>
      <c r="Z635" s="3"/>
    </row>
    <row r="636" spans="1:26" x14ac:dyDescent="0.2">
      <c r="A636" s="3"/>
      <c r="B636" s="4"/>
      <c r="C636" s="3"/>
      <c r="D636" s="3"/>
      <c r="E636" s="3"/>
      <c r="F636" s="3"/>
      <c r="G636" s="3"/>
      <c r="H636" s="3"/>
      <c r="I636" s="3"/>
      <c r="J636" s="3"/>
      <c r="K636" s="3"/>
      <c r="L636" s="3"/>
      <c r="M636" s="3"/>
      <c r="N636" s="3"/>
      <c r="O636" s="3"/>
      <c r="P636" s="3"/>
      <c r="Q636" s="3"/>
      <c r="R636" s="3"/>
      <c r="S636" s="3"/>
      <c r="T636" s="3"/>
      <c r="U636" s="3"/>
      <c r="V636" s="3"/>
      <c r="W636" s="3"/>
      <c r="X636" s="3"/>
      <c r="Y636" s="3"/>
      <c r="Z636" s="3"/>
    </row>
    <row r="637" spans="1:26" x14ac:dyDescent="0.2">
      <c r="A637" s="3"/>
      <c r="B637" s="4"/>
      <c r="C637" s="3"/>
      <c r="D637" s="3"/>
      <c r="E637" s="3"/>
      <c r="F637" s="3"/>
      <c r="G637" s="3"/>
      <c r="H637" s="3"/>
      <c r="I637" s="3"/>
      <c r="J637" s="3"/>
      <c r="K637" s="3"/>
      <c r="L637" s="3"/>
      <c r="M637" s="3"/>
      <c r="N637" s="3"/>
      <c r="O637" s="3"/>
      <c r="P637" s="3"/>
      <c r="Q637" s="3"/>
      <c r="R637" s="3"/>
      <c r="S637" s="3"/>
      <c r="T637" s="3"/>
      <c r="U637" s="3"/>
      <c r="V637" s="3"/>
      <c r="W637" s="3"/>
      <c r="X637" s="3"/>
      <c r="Y637" s="3"/>
      <c r="Z637" s="3"/>
    </row>
    <row r="638" spans="1:26" x14ac:dyDescent="0.2">
      <c r="A638" s="3"/>
      <c r="B638" s="4"/>
      <c r="C638" s="3"/>
      <c r="D638" s="3"/>
      <c r="E638" s="3"/>
      <c r="F638" s="3"/>
      <c r="G638" s="3"/>
      <c r="H638" s="3"/>
      <c r="I638" s="3"/>
      <c r="J638" s="3"/>
      <c r="K638" s="3"/>
      <c r="L638" s="3"/>
      <c r="M638" s="3"/>
      <c r="N638" s="3"/>
      <c r="O638" s="3"/>
      <c r="P638" s="3"/>
      <c r="Q638" s="3"/>
      <c r="R638" s="3"/>
      <c r="S638" s="3"/>
      <c r="T638" s="3"/>
      <c r="U638" s="3"/>
      <c r="V638" s="3"/>
      <c r="W638" s="3"/>
      <c r="X638" s="3"/>
      <c r="Y638" s="3"/>
      <c r="Z638" s="3"/>
    </row>
    <row r="639" spans="1:26" x14ac:dyDescent="0.2">
      <c r="A639" s="3"/>
      <c r="B639" s="4"/>
      <c r="C639" s="3"/>
      <c r="D639" s="3"/>
      <c r="E639" s="3"/>
      <c r="F639" s="3"/>
      <c r="G639" s="3"/>
      <c r="H639" s="3"/>
      <c r="I639" s="3"/>
      <c r="J639" s="3"/>
      <c r="K639" s="3"/>
      <c r="L639" s="3"/>
      <c r="M639" s="3"/>
      <c r="N639" s="3"/>
      <c r="O639" s="3"/>
      <c r="P639" s="3"/>
      <c r="Q639" s="3"/>
      <c r="R639" s="3"/>
      <c r="S639" s="3"/>
      <c r="T639" s="3"/>
      <c r="U639" s="3"/>
      <c r="V639" s="3"/>
      <c r="W639" s="3"/>
      <c r="X639" s="3"/>
      <c r="Y639" s="3"/>
      <c r="Z639" s="3"/>
    </row>
    <row r="640" spans="1:26" x14ac:dyDescent="0.2">
      <c r="A640" s="3"/>
      <c r="B640" s="4"/>
      <c r="C640" s="3"/>
      <c r="D640" s="3"/>
      <c r="E640" s="3"/>
      <c r="F640" s="3"/>
      <c r="G640" s="3"/>
      <c r="H640" s="3"/>
      <c r="I640" s="3"/>
      <c r="J640" s="3"/>
      <c r="K640" s="3"/>
      <c r="L640" s="3"/>
      <c r="M640" s="3"/>
      <c r="N640" s="3"/>
      <c r="O640" s="3"/>
      <c r="P640" s="3"/>
      <c r="Q640" s="3"/>
      <c r="R640" s="3"/>
      <c r="S640" s="3"/>
      <c r="T640" s="3"/>
      <c r="U640" s="3"/>
      <c r="V640" s="3"/>
      <c r="W640" s="3"/>
      <c r="X640" s="3"/>
      <c r="Y640" s="3"/>
      <c r="Z640" s="3"/>
    </row>
    <row r="641" spans="1:26" x14ac:dyDescent="0.2">
      <c r="A641" s="3"/>
      <c r="B641" s="4"/>
      <c r="C641" s="3"/>
      <c r="D641" s="3"/>
      <c r="E641" s="3"/>
      <c r="F641" s="3"/>
      <c r="G641" s="3"/>
      <c r="H641" s="3"/>
      <c r="I641" s="3"/>
      <c r="J641" s="3"/>
      <c r="K641" s="3"/>
      <c r="L641" s="3"/>
      <c r="M641" s="3"/>
      <c r="N641" s="3"/>
      <c r="O641" s="3"/>
      <c r="P641" s="3"/>
      <c r="Q641" s="3"/>
      <c r="R641" s="3"/>
      <c r="S641" s="3"/>
      <c r="T641" s="3"/>
      <c r="U641" s="3"/>
      <c r="V641" s="3"/>
      <c r="W641" s="3"/>
      <c r="X641" s="3"/>
      <c r="Y641" s="3"/>
      <c r="Z641" s="3"/>
    </row>
    <row r="642" spans="1:26" x14ac:dyDescent="0.2">
      <c r="A642" s="3"/>
      <c r="B642" s="4"/>
      <c r="C642" s="3"/>
      <c r="D642" s="3"/>
      <c r="E642" s="3"/>
      <c r="F642" s="3"/>
      <c r="G642" s="3"/>
      <c r="H642" s="3"/>
      <c r="I642" s="3"/>
      <c r="J642" s="3"/>
      <c r="K642" s="3"/>
      <c r="L642" s="3"/>
      <c r="M642" s="3"/>
      <c r="N642" s="3"/>
      <c r="O642" s="3"/>
      <c r="P642" s="3"/>
      <c r="Q642" s="3"/>
      <c r="R642" s="3"/>
      <c r="S642" s="3"/>
      <c r="T642" s="3"/>
      <c r="U642" s="3"/>
      <c r="V642" s="3"/>
      <c r="W642" s="3"/>
      <c r="X642" s="3"/>
      <c r="Y642" s="3"/>
      <c r="Z642" s="3"/>
    </row>
    <row r="643" spans="1:26" x14ac:dyDescent="0.2">
      <c r="A643" s="3"/>
      <c r="B643" s="4"/>
      <c r="C643" s="3"/>
      <c r="D643" s="3"/>
      <c r="E643" s="3"/>
      <c r="F643" s="3"/>
      <c r="G643" s="3"/>
      <c r="H643" s="3"/>
      <c r="I643" s="3"/>
      <c r="J643" s="3"/>
      <c r="K643" s="3"/>
      <c r="L643" s="3"/>
      <c r="M643" s="3"/>
      <c r="N643" s="3"/>
      <c r="O643" s="3"/>
      <c r="P643" s="3"/>
      <c r="Q643" s="3"/>
      <c r="R643" s="3"/>
      <c r="S643" s="3"/>
      <c r="T643" s="3"/>
      <c r="U643" s="3"/>
      <c r="V643" s="3"/>
      <c r="W643" s="3"/>
      <c r="X643" s="3"/>
      <c r="Y643" s="3"/>
      <c r="Z643" s="3"/>
    </row>
    <row r="644" spans="1:26" x14ac:dyDescent="0.2">
      <c r="A644" s="3"/>
      <c r="B644" s="4"/>
      <c r="C644" s="3"/>
      <c r="D644" s="3"/>
      <c r="E644" s="3"/>
      <c r="F644" s="3"/>
      <c r="G644" s="3"/>
      <c r="H644" s="3"/>
      <c r="I644" s="3"/>
      <c r="J644" s="3"/>
      <c r="K644" s="3"/>
      <c r="L644" s="3"/>
      <c r="M644" s="3"/>
      <c r="N644" s="3"/>
      <c r="O644" s="3"/>
      <c r="P644" s="3"/>
      <c r="Q644" s="3"/>
      <c r="R644" s="3"/>
      <c r="S644" s="3"/>
      <c r="T644" s="3"/>
      <c r="U644" s="3"/>
      <c r="V644" s="3"/>
      <c r="W644" s="3"/>
      <c r="X644" s="3"/>
      <c r="Y644" s="3"/>
      <c r="Z644" s="3"/>
    </row>
    <row r="645" spans="1:26" x14ac:dyDescent="0.2">
      <c r="A645" s="3"/>
      <c r="B645" s="4"/>
      <c r="C645" s="3"/>
      <c r="D645" s="3"/>
      <c r="E645" s="3"/>
      <c r="F645" s="3"/>
      <c r="G645" s="3"/>
      <c r="H645" s="3"/>
      <c r="I645" s="3"/>
      <c r="J645" s="3"/>
      <c r="K645" s="3"/>
      <c r="L645" s="3"/>
      <c r="M645" s="3"/>
      <c r="N645" s="3"/>
      <c r="O645" s="3"/>
      <c r="P645" s="3"/>
      <c r="Q645" s="3"/>
      <c r="R645" s="3"/>
      <c r="S645" s="3"/>
      <c r="T645" s="3"/>
      <c r="U645" s="3"/>
      <c r="V645" s="3"/>
      <c r="W645" s="3"/>
      <c r="X645" s="3"/>
      <c r="Y645" s="3"/>
      <c r="Z645" s="3"/>
    </row>
    <row r="646" spans="1:26" x14ac:dyDescent="0.2">
      <c r="A646" s="3"/>
      <c r="B646" s="4"/>
      <c r="C646" s="3"/>
      <c r="D646" s="3"/>
      <c r="E646" s="3"/>
      <c r="F646" s="3"/>
      <c r="G646" s="3"/>
      <c r="H646" s="3"/>
      <c r="I646" s="3"/>
      <c r="J646" s="3"/>
      <c r="K646" s="3"/>
      <c r="L646" s="3"/>
      <c r="M646" s="3"/>
      <c r="N646" s="3"/>
      <c r="O646" s="3"/>
      <c r="P646" s="3"/>
      <c r="Q646" s="3"/>
      <c r="R646" s="3"/>
      <c r="S646" s="3"/>
      <c r="T646" s="3"/>
      <c r="U646" s="3"/>
      <c r="V646" s="3"/>
      <c r="W646" s="3"/>
      <c r="X646" s="3"/>
      <c r="Y646" s="3"/>
      <c r="Z646" s="3"/>
    </row>
    <row r="647" spans="1:26" x14ac:dyDescent="0.2">
      <c r="A647" s="3"/>
      <c r="B647" s="4"/>
      <c r="C647" s="3"/>
      <c r="D647" s="3"/>
      <c r="E647" s="3"/>
      <c r="F647" s="3"/>
      <c r="G647" s="3"/>
      <c r="H647" s="3"/>
      <c r="I647" s="3"/>
      <c r="J647" s="3"/>
      <c r="K647" s="3"/>
      <c r="L647" s="3"/>
      <c r="M647" s="3"/>
      <c r="N647" s="3"/>
      <c r="O647" s="3"/>
      <c r="P647" s="3"/>
      <c r="Q647" s="3"/>
      <c r="R647" s="3"/>
      <c r="S647" s="3"/>
      <c r="T647" s="3"/>
      <c r="U647" s="3"/>
      <c r="V647" s="3"/>
      <c r="W647" s="3"/>
      <c r="X647" s="3"/>
      <c r="Y647" s="3"/>
      <c r="Z647" s="3"/>
    </row>
    <row r="648" spans="1:26" x14ac:dyDescent="0.2">
      <c r="A648" s="3"/>
      <c r="B648" s="4"/>
      <c r="C648" s="3"/>
      <c r="D648" s="3"/>
      <c r="E648" s="3"/>
      <c r="F648" s="3"/>
      <c r="G648" s="3"/>
      <c r="H648" s="3"/>
      <c r="I648" s="3"/>
      <c r="J648" s="3"/>
      <c r="K648" s="3"/>
      <c r="L648" s="3"/>
      <c r="M648" s="3"/>
      <c r="N648" s="3"/>
      <c r="O648" s="3"/>
      <c r="P648" s="3"/>
      <c r="Q648" s="3"/>
      <c r="R648" s="3"/>
      <c r="S648" s="3"/>
      <c r="T648" s="3"/>
      <c r="U648" s="3"/>
      <c r="V648" s="3"/>
      <c r="W648" s="3"/>
      <c r="X648" s="3"/>
      <c r="Y648" s="3"/>
      <c r="Z648" s="3"/>
    </row>
    <row r="649" spans="1:26" x14ac:dyDescent="0.2">
      <c r="A649" s="3"/>
      <c r="B649" s="4"/>
      <c r="C649" s="3"/>
      <c r="D649" s="3"/>
      <c r="E649" s="3"/>
      <c r="F649" s="3"/>
      <c r="G649" s="3"/>
      <c r="H649" s="3"/>
      <c r="I649" s="3"/>
      <c r="J649" s="3"/>
      <c r="K649" s="3"/>
      <c r="L649" s="3"/>
      <c r="M649" s="3"/>
      <c r="N649" s="3"/>
      <c r="O649" s="3"/>
      <c r="P649" s="3"/>
      <c r="Q649" s="3"/>
      <c r="R649" s="3"/>
      <c r="S649" s="3"/>
      <c r="T649" s="3"/>
      <c r="U649" s="3"/>
      <c r="V649" s="3"/>
      <c r="W649" s="3"/>
      <c r="X649" s="3"/>
      <c r="Y649" s="3"/>
      <c r="Z649" s="3"/>
    </row>
    <row r="650" spans="1:26" x14ac:dyDescent="0.2">
      <c r="A650" s="3"/>
      <c r="B650" s="4"/>
      <c r="C650" s="3"/>
      <c r="D650" s="3"/>
      <c r="E650" s="3"/>
      <c r="F650" s="3"/>
      <c r="G650" s="3"/>
      <c r="H650" s="3"/>
      <c r="I650" s="3"/>
      <c r="J650" s="3"/>
      <c r="K650" s="3"/>
      <c r="L650" s="3"/>
      <c r="M650" s="3"/>
      <c r="N650" s="3"/>
      <c r="O650" s="3"/>
      <c r="P650" s="3"/>
      <c r="Q650" s="3"/>
      <c r="R650" s="3"/>
      <c r="S650" s="3"/>
      <c r="T650" s="3"/>
      <c r="U650" s="3"/>
      <c r="V650" s="3"/>
      <c r="W650" s="3"/>
      <c r="X650" s="3"/>
      <c r="Y650" s="3"/>
      <c r="Z650" s="3"/>
    </row>
    <row r="651" spans="1:26" x14ac:dyDescent="0.2">
      <c r="A651" s="3"/>
      <c r="B651" s="4"/>
      <c r="C651" s="3"/>
      <c r="D651" s="3"/>
      <c r="E651" s="3"/>
      <c r="F651" s="3"/>
      <c r="G651" s="3"/>
      <c r="H651" s="3"/>
      <c r="I651" s="3"/>
      <c r="J651" s="3"/>
      <c r="K651" s="3"/>
      <c r="L651" s="3"/>
      <c r="M651" s="3"/>
      <c r="N651" s="3"/>
      <c r="O651" s="3"/>
      <c r="P651" s="3"/>
      <c r="Q651" s="3"/>
      <c r="R651" s="3"/>
      <c r="S651" s="3"/>
      <c r="T651" s="3"/>
      <c r="U651" s="3"/>
      <c r="V651" s="3"/>
      <c r="W651" s="3"/>
      <c r="X651" s="3"/>
      <c r="Y651" s="3"/>
      <c r="Z651" s="3"/>
    </row>
    <row r="652" spans="1:26" x14ac:dyDescent="0.2">
      <c r="A652" s="3"/>
      <c r="B652" s="4"/>
      <c r="C652" s="3"/>
      <c r="D652" s="3"/>
      <c r="E652" s="3"/>
      <c r="F652" s="3"/>
      <c r="G652" s="3"/>
      <c r="H652" s="3"/>
      <c r="I652" s="3"/>
      <c r="J652" s="3"/>
      <c r="K652" s="3"/>
      <c r="L652" s="3"/>
      <c r="M652" s="3"/>
      <c r="N652" s="3"/>
      <c r="O652" s="3"/>
      <c r="P652" s="3"/>
      <c r="Q652" s="3"/>
      <c r="R652" s="3"/>
      <c r="S652" s="3"/>
      <c r="T652" s="3"/>
      <c r="U652" s="3"/>
      <c r="V652" s="3"/>
      <c r="W652" s="3"/>
      <c r="X652" s="3"/>
      <c r="Y652" s="3"/>
      <c r="Z652" s="3"/>
    </row>
    <row r="653" spans="1:26" x14ac:dyDescent="0.2">
      <c r="A653" s="3"/>
      <c r="B653" s="4"/>
      <c r="C653" s="3"/>
      <c r="D653" s="3"/>
      <c r="E653" s="3"/>
      <c r="F653" s="3"/>
      <c r="G653" s="3"/>
      <c r="H653" s="3"/>
      <c r="I653" s="3"/>
      <c r="J653" s="3"/>
      <c r="K653" s="3"/>
      <c r="L653" s="3"/>
      <c r="M653" s="3"/>
      <c r="N653" s="3"/>
      <c r="O653" s="3"/>
      <c r="P653" s="3"/>
      <c r="Q653" s="3"/>
      <c r="R653" s="3"/>
      <c r="S653" s="3"/>
      <c r="T653" s="3"/>
      <c r="U653" s="3"/>
      <c r="V653" s="3"/>
      <c r="W653" s="3"/>
      <c r="X653" s="3"/>
      <c r="Y653" s="3"/>
      <c r="Z653" s="3"/>
    </row>
    <row r="654" spans="1:26" x14ac:dyDescent="0.2">
      <c r="A654" s="3"/>
      <c r="B654" s="4"/>
      <c r="C654" s="3"/>
      <c r="D654" s="3"/>
      <c r="E654" s="3"/>
      <c r="F654" s="3"/>
      <c r="G654" s="3"/>
      <c r="H654" s="3"/>
      <c r="I654" s="3"/>
      <c r="J654" s="3"/>
      <c r="K654" s="3"/>
      <c r="L654" s="3"/>
      <c r="M654" s="3"/>
      <c r="N654" s="3"/>
      <c r="O654" s="3"/>
      <c r="P654" s="3"/>
      <c r="Q654" s="3"/>
      <c r="R654" s="3"/>
      <c r="S654" s="3"/>
      <c r="T654" s="3"/>
      <c r="U654" s="3"/>
      <c r="V654" s="3"/>
      <c r="W654" s="3"/>
      <c r="X654" s="3"/>
      <c r="Y654" s="3"/>
      <c r="Z654" s="3"/>
    </row>
    <row r="655" spans="1:26" x14ac:dyDescent="0.2">
      <c r="A655" s="3"/>
      <c r="B655" s="4"/>
      <c r="C655" s="3"/>
      <c r="D655" s="3"/>
      <c r="E655" s="3"/>
      <c r="F655" s="3"/>
      <c r="G655" s="3"/>
      <c r="H655" s="3"/>
      <c r="I655" s="3"/>
      <c r="J655" s="3"/>
      <c r="K655" s="3"/>
      <c r="L655" s="3"/>
      <c r="M655" s="3"/>
      <c r="N655" s="3"/>
      <c r="O655" s="3"/>
      <c r="P655" s="3"/>
      <c r="Q655" s="3"/>
      <c r="R655" s="3"/>
      <c r="S655" s="3"/>
      <c r="T655" s="3"/>
      <c r="U655" s="3"/>
      <c r="V655" s="3"/>
      <c r="W655" s="3"/>
      <c r="X655" s="3"/>
      <c r="Y655" s="3"/>
      <c r="Z655" s="3"/>
    </row>
    <row r="656" spans="1:26" x14ac:dyDescent="0.2">
      <c r="A656" s="3"/>
      <c r="B656" s="4"/>
      <c r="C656" s="3"/>
      <c r="D656" s="3"/>
      <c r="E656" s="3"/>
      <c r="F656" s="3"/>
      <c r="G656" s="3"/>
      <c r="H656" s="3"/>
      <c r="I656" s="3"/>
      <c r="J656" s="3"/>
      <c r="K656" s="3"/>
      <c r="L656" s="3"/>
      <c r="M656" s="3"/>
      <c r="N656" s="3"/>
      <c r="O656" s="3"/>
      <c r="P656" s="3"/>
      <c r="Q656" s="3"/>
      <c r="R656" s="3"/>
      <c r="S656" s="3"/>
      <c r="T656" s="3"/>
      <c r="U656" s="3"/>
      <c r="V656" s="3"/>
      <c r="W656" s="3"/>
      <c r="X656" s="3"/>
      <c r="Y656" s="3"/>
      <c r="Z656" s="3"/>
    </row>
    <row r="657" spans="1:26" x14ac:dyDescent="0.2">
      <c r="A657" s="3"/>
      <c r="B657" s="4"/>
      <c r="C657" s="3"/>
      <c r="D657" s="3"/>
      <c r="E657" s="3"/>
      <c r="F657" s="3"/>
      <c r="G657" s="3"/>
      <c r="H657" s="3"/>
      <c r="I657" s="3"/>
      <c r="J657" s="3"/>
      <c r="K657" s="3"/>
      <c r="L657" s="3"/>
      <c r="M657" s="3"/>
      <c r="N657" s="3"/>
      <c r="O657" s="3"/>
      <c r="P657" s="3"/>
      <c r="Q657" s="3"/>
      <c r="R657" s="3"/>
      <c r="S657" s="3"/>
      <c r="T657" s="3"/>
      <c r="U657" s="3"/>
      <c r="V657" s="3"/>
      <c r="W657" s="3"/>
      <c r="X657" s="3"/>
      <c r="Y657" s="3"/>
      <c r="Z657" s="3"/>
    </row>
    <row r="658" spans="1:26" x14ac:dyDescent="0.2">
      <c r="A658" s="3"/>
      <c r="B658" s="4"/>
      <c r="C658" s="3"/>
      <c r="D658" s="3"/>
      <c r="E658" s="3"/>
      <c r="F658" s="3"/>
      <c r="G658" s="3"/>
      <c r="H658" s="3"/>
      <c r="I658" s="3"/>
      <c r="J658" s="3"/>
      <c r="K658" s="3"/>
      <c r="L658" s="3"/>
      <c r="M658" s="3"/>
      <c r="N658" s="3"/>
      <c r="O658" s="3"/>
      <c r="P658" s="3"/>
      <c r="Q658" s="3"/>
      <c r="R658" s="3"/>
      <c r="S658" s="3"/>
      <c r="T658" s="3"/>
      <c r="U658" s="3"/>
      <c r="V658" s="3"/>
      <c r="W658" s="3"/>
      <c r="X658" s="3"/>
      <c r="Y658" s="3"/>
      <c r="Z658" s="3"/>
    </row>
    <row r="659" spans="1:26" x14ac:dyDescent="0.2">
      <c r="A659" s="3"/>
      <c r="B659" s="4"/>
      <c r="C659" s="3"/>
      <c r="D659" s="3"/>
      <c r="E659" s="3"/>
      <c r="F659" s="3"/>
      <c r="G659" s="3"/>
      <c r="H659" s="3"/>
      <c r="I659" s="3"/>
      <c r="J659" s="3"/>
      <c r="K659" s="3"/>
      <c r="L659" s="3"/>
      <c r="M659" s="3"/>
      <c r="N659" s="3"/>
      <c r="O659" s="3"/>
      <c r="P659" s="3"/>
      <c r="Q659" s="3"/>
      <c r="R659" s="3"/>
      <c r="S659" s="3"/>
      <c r="T659" s="3"/>
      <c r="U659" s="3"/>
      <c r="V659" s="3"/>
      <c r="W659" s="3"/>
      <c r="X659" s="3"/>
      <c r="Y659" s="3"/>
      <c r="Z659" s="3"/>
    </row>
    <row r="660" spans="1:26" x14ac:dyDescent="0.2">
      <c r="A660" s="3"/>
      <c r="B660" s="4"/>
      <c r="C660" s="3"/>
      <c r="D660" s="3"/>
      <c r="E660" s="3"/>
      <c r="F660" s="3"/>
      <c r="G660" s="3"/>
      <c r="H660" s="3"/>
      <c r="I660" s="3"/>
      <c r="J660" s="3"/>
      <c r="K660" s="3"/>
      <c r="L660" s="3"/>
      <c r="M660" s="3"/>
      <c r="N660" s="3"/>
      <c r="O660" s="3"/>
      <c r="P660" s="3"/>
      <c r="Q660" s="3"/>
      <c r="R660" s="3"/>
      <c r="S660" s="3"/>
      <c r="T660" s="3"/>
      <c r="U660" s="3"/>
      <c r="V660" s="3"/>
      <c r="W660" s="3"/>
      <c r="X660" s="3"/>
      <c r="Y660" s="3"/>
      <c r="Z660" s="3"/>
    </row>
    <row r="661" spans="1:26" x14ac:dyDescent="0.2">
      <c r="A661" s="3"/>
      <c r="B661" s="4"/>
      <c r="C661" s="3"/>
      <c r="D661" s="3"/>
      <c r="E661" s="3"/>
      <c r="F661" s="3"/>
      <c r="G661" s="3"/>
      <c r="H661" s="3"/>
      <c r="I661" s="3"/>
      <c r="J661" s="3"/>
      <c r="K661" s="3"/>
      <c r="L661" s="3"/>
      <c r="M661" s="3"/>
      <c r="N661" s="3"/>
      <c r="O661" s="3"/>
      <c r="P661" s="3"/>
      <c r="Q661" s="3"/>
      <c r="R661" s="3"/>
      <c r="S661" s="3"/>
      <c r="T661" s="3"/>
      <c r="U661" s="3"/>
      <c r="V661" s="3"/>
      <c r="W661" s="3"/>
      <c r="X661" s="3"/>
      <c r="Y661" s="3"/>
      <c r="Z661" s="3"/>
    </row>
    <row r="662" spans="1:26" x14ac:dyDescent="0.2">
      <c r="A662" s="3"/>
      <c r="B662" s="4"/>
      <c r="C662" s="3"/>
      <c r="D662" s="3"/>
      <c r="E662" s="3"/>
      <c r="F662" s="3"/>
      <c r="G662" s="3"/>
      <c r="H662" s="3"/>
      <c r="I662" s="3"/>
      <c r="J662" s="3"/>
      <c r="K662" s="3"/>
      <c r="L662" s="3"/>
      <c r="M662" s="3"/>
      <c r="N662" s="3"/>
      <c r="O662" s="3"/>
      <c r="P662" s="3"/>
      <c r="Q662" s="3"/>
      <c r="R662" s="3"/>
      <c r="S662" s="3"/>
      <c r="T662" s="3"/>
      <c r="U662" s="3"/>
      <c r="V662" s="3"/>
      <c r="W662" s="3"/>
      <c r="X662" s="3"/>
      <c r="Y662" s="3"/>
      <c r="Z662" s="3"/>
    </row>
    <row r="663" spans="1:26" x14ac:dyDescent="0.2">
      <c r="A663" s="3"/>
      <c r="B663" s="4"/>
      <c r="C663" s="3"/>
      <c r="D663" s="3"/>
      <c r="E663" s="3"/>
      <c r="F663" s="3"/>
      <c r="G663" s="3"/>
      <c r="H663" s="3"/>
      <c r="I663" s="3"/>
      <c r="J663" s="3"/>
      <c r="K663" s="3"/>
      <c r="L663" s="3"/>
      <c r="M663" s="3"/>
      <c r="N663" s="3"/>
      <c r="O663" s="3"/>
      <c r="P663" s="3"/>
      <c r="Q663" s="3"/>
      <c r="R663" s="3"/>
      <c r="S663" s="3"/>
      <c r="T663" s="3"/>
      <c r="U663" s="3"/>
      <c r="V663" s="3"/>
      <c r="W663" s="3"/>
      <c r="X663" s="3"/>
      <c r="Y663" s="3"/>
      <c r="Z663" s="3"/>
    </row>
    <row r="664" spans="1:26" x14ac:dyDescent="0.2">
      <c r="A664" s="3"/>
      <c r="B664" s="4"/>
      <c r="C664" s="3"/>
      <c r="D664" s="3"/>
      <c r="E664" s="3"/>
      <c r="F664" s="3"/>
      <c r="G664" s="3"/>
      <c r="H664" s="3"/>
      <c r="I664" s="3"/>
      <c r="J664" s="3"/>
      <c r="K664" s="3"/>
      <c r="L664" s="3"/>
      <c r="M664" s="3"/>
      <c r="N664" s="3"/>
      <c r="O664" s="3"/>
      <c r="P664" s="3"/>
      <c r="Q664" s="3"/>
      <c r="R664" s="3"/>
      <c r="S664" s="3"/>
      <c r="T664" s="3"/>
      <c r="U664" s="3"/>
      <c r="V664" s="3"/>
      <c r="W664" s="3"/>
      <c r="X664" s="3"/>
      <c r="Y664" s="3"/>
      <c r="Z664" s="3"/>
    </row>
    <row r="665" spans="1:26" x14ac:dyDescent="0.2">
      <c r="A665" s="3"/>
      <c r="B665" s="4"/>
      <c r="C665" s="3"/>
      <c r="D665" s="3"/>
      <c r="E665" s="3"/>
      <c r="F665" s="3"/>
      <c r="G665" s="3"/>
      <c r="H665" s="3"/>
      <c r="I665" s="3"/>
      <c r="J665" s="3"/>
      <c r="K665" s="3"/>
      <c r="L665" s="3"/>
      <c r="M665" s="3"/>
      <c r="N665" s="3"/>
      <c r="O665" s="3"/>
      <c r="P665" s="3"/>
      <c r="Q665" s="3"/>
      <c r="R665" s="3"/>
      <c r="S665" s="3"/>
      <c r="T665" s="3"/>
      <c r="U665" s="3"/>
      <c r="V665" s="3"/>
      <c r="W665" s="3"/>
      <c r="X665" s="3"/>
      <c r="Y665" s="3"/>
      <c r="Z665" s="3"/>
    </row>
    <row r="666" spans="1:26" x14ac:dyDescent="0.2">
      <c r="A666" s="3"/>
      <c r="B666" s="4"/>
      <c r="C666" s="3"/>
      <c r="D666" s="3"/>
      <c r="E666" s="3"/>
      <c r="F666" s="3"/>
      <c r="G666" s="3"/>
      <c r="H666" s="3"/>
      <c r="I666" s="3"/>
      <c r="J666" s="3"/>
      <c r="K666" s="3"/>
      <c r="L666" s="3"/>
      <c r="M666" s="3"/>
      <c r="N666" s="3"/>
      <c r="O666" s="3"/>
      <c r="P666" s="3"/>
      <c r="Q666" s="3"/>
      <c r="R666" s="3"/>
      <c r="S666" s="3"/>
      <c r="T666" s="3"/>
      <c r="U666" s="3"/>
      <c r="V666" s="3"/>
      <c r="W666" s="3"/>
      <c r="X666" s="3"/>
      <c r="Y666" s="3"/>
      <c r="Z666" s="3"/>
    </row>
    <row r="667" spans="1:26" x14ac:dyDescent="0.2">
      <c r="A667" s="3"/>
      <c r="B667" s="4"/>
      <c r="C667" s="3"/>
      <c r="D667" s="3"/>
      <c r="E667" s="3"/>
      <c r="F667" s="3"/>
      <c r="G667" s="3"/>
      <c r="H667" s="3"/>
      <c r="I667" s="3"/>
      <c r="J667" s="3"/>
      <c r="K667" s="3"/>
      <c r="L667" s="3"/>
      <c r="M667" s="3"/>
      <c r="N667" s="3"/>
      <c r="O667" s="3"/>
      <c r="P667" s="3"/>
      <c r="Q667" s="3"/>
      <c r="R667" s="3"/>
      <c r="S667" s="3"/>
      <c r="T667" s="3"/>
      <c r="U667" s="3"/>
      <c r="V667" s="3"/>
      <c r="W667" s="3"/>
      <c r="X667" s="3"/>
      <c r="Y667" s="3"/>
      <c r="Z667" s="3"/>
    </row>
    <row r="668" spans="1:26" x14ac:dyDescent="0.2">
      <c r="A668" s="3"/>
      <c r="B668" s="4"/>
      <c r="C668" s="3"/>
      <c r="D668" s="3"/>
      <c r="E668" s="3"/>
      <c r="F668" s="3"/>
      <c r="G668" s="3"/>
      <c r="H668" s="3"/>
      <c r="I668" s="3"/>
      <c r="J668" s="3"/>
      <c r="K668" s="3"/>
      <c r="L668" s="3"/>
      <c r="M668" s="3"/>
      <c r="N668" s="3"/>
      <c r="O668" s="3"/>
      <c r="P668" s="3"/>
      <c r="Q668" s="3"/>
      <c r="R668" s="3"/>
      <c r="S668" s="3"/>
      <c r="T668" s="3"/>
      <c r="U668" s="3"/>
      <c r="V668" s="3"/>
      <c r="W668" s="3"/>
      <c r="X668" s="3"/>
      <c r="Y668" s="3"/>
      <c r="Z668" s="3"/>
    </row>
    <row r="669" spans="1:26" x14ac:dyDescent="0.2">
      <c r="A669" s="3"/>
      <c r="B669" s="4"/>
      <c r="C669" s="3"/>
      <c r="D669" s="3"/>
      <c r="E669" s="3"/>
      <c r="F669" s="3"/>
      <c r="G669" s="3"/>
      <c r="H669" s="3"/>
      <c r="I669" s="3"/>
      <c r="J669" s="3"/>
      <c r="K669" s="3"/>
      <c r="L669" s="3"/>
      <c r="M669" s="3"/>
      <c r="N669" s="3"/>
      <c r="O669" s="3"/>
      <c r="P669" s="3"/>
      <c r="Q669" s="3"/>
      <c r="R669" s="3"/>
      <c r="S669" s="3"/>
      <c r="T669" s="3"/>
      <c r="U669" s="3"/>
      <c r="V669" s="3"/>
      <c r="W669" s="3"/>
      <c r="X669" s="3"/>
      <c r="Y669" s="3"/>
      <c r="Z669" s="3"/>
    </row>
    <row r="670" spans="1:26" x14ac:dyDescent="0.2">
      <c r="A670" s="3"/>
      <c r="B670" s="4"/>
      <c r="C670" s="3"/>
      <c r="D670" s="3"/>
      <c r="E670" s="3"/>
      <c r="F670" s="3"/>
      <c r="G670" s="3"/>
      <c r="H670" s="3"/>
      <c r="I670" s="3"/>
      <c r="J670" s="3"/>
      <c r="K670" s="3"/>
      <c r="L670" s="3"/>
      <c r="M670" s="3"/>
      <c r="N670" s="3"/>
      <c r="O670" s="3"/>
      <c r="P670" s="3"/>
      <c r="Q670" s="3"/>
      <c r="R670" s="3"/>
      <c r="S670" s="3"/>
      <c r="T670" s="3"/>
      <c r="U670" s="3"/>
      <c r="V670" s="3"/>
      <c r="W670" s="3"/>
      <c r="X670" s="3"/>
      <c r="Y670" s="3"/>
      <c r="Z670" s="3"/>
    </row>
    <row r="671" spans="1:26" x14ac:dyDescent="0.2">
      <c r="A671" s="3"/>
      <c r="B671" s="4"/>
      <c r="C671" s="3"/>
      <c r="D671" s="3"/>
      <c r="E671" s="3"/>
      <c r="F671" s="3"/>
      <c r="G671" s="3"/>
      <c r="H671" s="3"/>
      <c r="I671" s="3"/>
      <c r="J671" s="3"/>
      <c r="K671" s="3"/>
      <c r="L671" s="3"/>
      <c r="M671" s="3"/>
      <c r="N671" s="3"/>
      <c r="O671" s="3"/>
      <c r="P671" s="3"/>
      <c r="Q671" s="3"/>
      <c r="R671" s="3"/>
      <c r="S671" s="3"/>
      <c r="T671" s="3"/>
      <c r="U671" s="3"/>
      <c r="V671" s="3"/>
      <c r="W671" s="3"/>
      <c r="X671" s="3"/>
      <c r="Y671" s="3"/>
      <c r="Z671" s="3"/>
    </row>
    <row r="672" spans="1:26" x14ac:dyDescent="0.2">
      <c r="A672" s="3"/>
      <c r="B672" s="4"/>
      <c r="C672" s="3"/>
      <c r="D672" s="3"/>
      <c r="E672" s="3"/>
      <c r="F672" s="3"/>
      <c r="G672" s="3"/>
      <c r="H672" s="3"/>
      <c r="I672" s="3"/>
      <c r="J672" s="3"/>
      <c r="K672" s="3"/>
      <c r="L672" s="3"/>
      <c r="M672" s="3"/>
      <c r="N672" s="3"/>
      <c r="O672" s="3"/>
      <c r="P672" s="3"/>
      <c r="Q672" s="3"/>
      <c r="R672" s="3"/>
      <c r="S672" s="3"/>
      <c r="T672" s="3"/>
      <c r="U672" s="3"/>
      <c r="V672" s="3"/>
      <c r="W672" s="3"/>
      <c r="X672" s="3"/>
      <c r="Y672" s="3"/>
      <c r="Z672" s="3"/>
    </row>
    <row r="673" spans="1:26" x14ac:dyDescent="0.2">
      <c r="A673" s="3"/>
      <c r="B673" s="4"/>
      <c r="C673" s="3"/>
      <c r="D673" s="3"/>
      <c r="E673" s="3"/>
      <c r="F673" s="3"/>
      <c r="G673" s="3"/>
      <c r="H673" s="3"/>
      <c r="I673" s="3"/>
      <c r="J673" s="3"/>
      <c r="K673" s="3"/>
      <c r="L673" s="3"/>
      <c r="M673" s="3"/>
      <c r="N673" s="3"/>
      <c r="O673" s="3"/>
      <c r="P673" s="3"/>
      <c r="Q673" s="3"/>
      <c r="R673" s="3"/>
      <c r="S673" s="3"/>
      <c r="T673" s="3"/>
      <c r="U673" s="3"/>
      <c r="V673" s="3"/>
      <c r="W673" s="3"/>
      <c r="X673" s="3"/>
      <c r="Y673" s="3"/>
      <c r="Z673" s="3"/>
    </row>
    <row r="674" spans="1:26" x14ac:dyDescent="0.2">
      <c r="A674" s="3"/>
      <c r="B674" s="4"/>
      <c r="C674" s="3"/>
      <c r="D674" s="3"/>
      <c r="E674" s="3"/>
      <c r="F674" s="3"/>
      <c r="G674" s="3"/>
      <c r="H674" s="3"/>
      <c r="I674" s="3"/>
      <c r="J674" s="3"/>
      <c r="K674" s="3"/>
      <c r="L674" s="3"/>
      <c r="M674" s="3"/>
      <c r="N674" s="3"/>
      <c r="O674" s="3"/>
      <c r="P674" s="3"/>
      <c r="Q674" s="3"/>
      <c r="R674" s="3"/>
      <c r="S674" s="3"/>
      <c r="T674" s="3"/>
      <c r="U674" s="3"/>
      <c r="V674" s="3"/>
      <c r="W674" s="3"/>
      <c r="X674" s="3"/>
      <c r="Y674" s="3"/>
      <c r="Z674" s="3"/>
    </row>
    <row r="675" spans="1:26" x14ac:dyDescent="0.2">
      <c r="A675" s="3"/>
      <c r="B675" s="4"/>
      <c r="C675" s="3"/>
      <c r="D675" s="3"/>
      <c r="E675" s="3"/>
      <c r="F675" s="3"/>
      <c r="G675" s="3"/>
      <c r="H675" s="3"/>
      <c r="I675" s="3"/>
      <c r="J675" s="3"/>
      <c r="K675" s="3"/>
      <c r="L675" s="3"/>
      <c r="M675" s="3"/>
      <c r="N675" s="3"/>
      <c r="O675" s="3"/>
      <c r="P675" s="3"/>
      <c r="Q675" s="3"/>
      <c r="R675" s="3"/>
      <c r="S675" s="3"/>
      <c r="T675" s="3"/>
      <c r="U675" s="3"/>
      <c r="V675" s="3"/>
      <c r="W675" s="3"/>
      <c r="X675" s="3"/>
      <c r="Y675" s="3"/>
      <c r="Z675" s="3"/>
    </row>
    <row r="676" spans="1:26" x14ac:dyDescent="0.2">
      <c r="A676" s="3"/>
      <c r="B676" s="4"/>
      <c r="C676" s="3"/>
      <c r="D676" s="3"/>
      <c r="E676" s="3"/>
      <c r="F676" s="3"/>
      <c r="G676" s="3"/>
      <c r="H676" s="3"/>
      <c r="I676" s="3"/>
      <c r="J676" s="3"/>
      <c r="K676" s="3"/>
      <c r="L676" s="3"/>
      <c r="M676" s="3"/>
      <c r="N676" s="3"/>
      <c r="O676" s="3"/>
      <c r="P676" s="3"/>
      <c r="Q676" s="3"/>
      <c r="R676" s="3"/>
      <c r="S676" s="3"/>
      <c r="T676" s="3"/>
      <c r="U676" s="3"/>
      <c r="V676" s="3"/>
      <c r="W676" s="3"/>
      <c r="X676" s="3"/>
      <c r="Y676" s="3"/>
      <c r="Z676" s="3"/>
    </row>
    <row r="677" spans="1:26" x14ac:dyDescent="0.2">
      <c r="A677" s="3"/>
      <c r="B677" s="4"/>
      <c r="C677" s="3"/>
      <c r="D677" s="3"/>
      <c r="E677" s="3"/>
      <c r="F677" s="3"/>
      <c r="G677" s="3"/>
      <c r="H677" s="3"/>
      <c r="I677" s="3"/>
      <c r="J677" s="3"/>
      <c r="K677" s="3"/>
      <c r="L677" s="3"/>
      <c r="M677" s="3"/>
      <c r="N677" s="3"/>
      <c r="O677" s="3"/>
      <c r="P677" s="3"/>
      <c r="Q677" s="3"/>
      <c r="R677" s="3"/>
      <c r="S677" s="3"/>
      <c r="T677" s="3"/>
      <c r="U677" s="3"/>
      <c r="V677" s="3"/>
      <c r="W677" s="3"/>
      <c r="X677" s="3"/>
      <c r="Y677" s="3"/>
      <c r="Z677" s="3"/>
    </row>
    <row r="678" spans="1:26" x14ac:dyDescent="0.2">
      <c r="A678" s="3"/>
      <c r="B678" s="4"/>
      <c r="C678" s="3"/>
      <c r="D678" s="3"/>
      <c r="E678" s="3"/>
      <c r="F678" s="3"/>
      <c r="G678" s="3"/>
      <c r="H678" s="3"/>
      <c r="I678" s="3"/>
      <c r="J678" s="3"/>
      <c r="K678" s="3"/>
      <c r="L678" s="3"/>
      <c r="M678" s="3"/>
      <c r="N678" s="3"/>
      <c r="O678" s="3"/>
      <c r="P678" s="3"/>
      <c r="Q678" s="3"/>
      <c r="R678" s="3"/>
      <c r="S678" s="3"/>
      <c r="T678" s="3"/>
      <c r="U678" s="3"/>
      <c r="V678" s="3"/>
      <c r="W678" s="3"/>
      <c r="X678" s="3"/>
      <c r="Y678" s="3"/>
      <c r="Z678" s="3"/>
    </row>
    <row r="679" spans="1:26" x14ac:dyDescent="0.2">
      <c r="A679" s="3"/>
      <c r="B679" s="4"/>
      <c r="C679" s="3"/>
      <c r="D679" s="3"/>
      <c r="E679" s="3"/>
      <c r="F679" s="3"/>
      <c r="G679" s="3"/>
      <c r="H679" s="3"/>
      <c r="I679" s="3"/>
      <c r="J679" s="3"/>
      <c r="K679" s="3"/>
      <c r="L679" s="3"/>
      <c r="M679" s="3"/>
      <c r="N679" s="3"/>
      <c r="O679" s="3"/>
      <c r="P679" s="3"/>
      <c r="Q679" s="3"/>
      <c r="R679" s="3"/>
      <c r="S679" s="3"/>
      <c r="T679" s="3"/>
      <c r="U679" s="3"/>
      <c r="V679" s="3"/>
      <c r="W679" s="3"/>
      <c r="X679" s="3"/>
      <c r="Y679" s="3"/>
      <c r="Z679" s="3"/>
    </row>
    <row r="680" spans="1:26" x14ac:dyDescent="0.2">
      <c r="A680" s="3"/>
      <c r="B680" s="4"/>
      <c r="C680" s="3"/>
      <c r="D680" s="3"/>
      <c r="E680" s="3"/>
      <c r="F680" s="3"/>
      <c r="G680" s="3"/>
      <c r="H680" s="3"/>
      <c r="I680" s="3"/>
      <c r="J680" s="3"/>
      <c r="K680" s="3"/>
      <c r="L680" s="3"/>
      <c r="M680" s="3"/>
      <c r="N680" s="3"/>
      <c r="O680" s="3"/>
      <c r="P680" s="3"/>
      <c r="Q680" s="3"/>
      <c r="R680" s="3"/>
      <c r="S680" s="3"/>
      <c r="T680" s="3"/>
      <c r="U680" s="3"/>
      <c r="V680" s="3"/>
      <c r="W680" s="3"/>
      <c r="X680" s="3"/>
      <c r="Y680" s="3"/>
      <c r="Z680" s="3"/>
    </row>
    <row r="681" spans="1:26" x14ac:dyDescent="0.2">
      <c r="A681" s="3"/>
      <c r="B681" s="4"/>
      <c r="C681" s="3"/>
      <c r="D681" s="3"/>
      <c r="E681" s="3"/>
      <c r="F681" s="3"/>
      <c r="G681" s="3"/>
      <c r="H681" s="3"/>
      <c r="I681" s="3"/>
      <c r="J681" s="3"/>
      <c r="K681" s="3"/>
      <c r="L681" s="3"/>
      <c r="M681" s="3"/>
      <c r="N681" s="3"/>
      <c r="O681" s="3"/>
      <c r="P681" s="3"/>
      <c r="Q681" s="3"/>
      <c r="R681" s="3"/>
      <c r="S681" s="3"/>
      <c r="T681" s="3"/>
      <c r="U681" s="3"/>
      <c r="V681" s="3"/>
      <c r="W681" s="3"/>
      <c r="X681" s="3"/>
      <c r="Y681" s="3"/>
      <c r="Z681" s="3"/>
    </row>
    <row r="682" spans="1:26" x14ac:dyDescent="0.2">
      <c r="A682" s="3"/>
      <c r="B682" s="4"/>
      <c r="C682" s="3"/>
      <c r="D682" s="3"/>
      <c r="E682" s="3"/>
      <c r="F682" s="3"/>
      <c r="G682" s="3"/>
      <c r="H682" s="3"/>
      <c r="I682" s="3"/>
      <c r="J682" s="3"/>
      <c r="K682" s="3"/>
      <c r="L682" s="3"/>
      <c r="M682" s="3"/>
      <c r="N682" s="3"/>
      <c r="O682" s="3"/>
      <c r="P682" s="3"/>
      <c r="Q682" s="3"/>
      <c r="R682" s="3"/>
      <c r="S682" s="3"/>
      <c r="T682" s="3"/>
      <c r="U682" s="3"/>
      <c r="V682" s="3"/>
      <c r="W682" s="3"/>
      <c r="X682" s="3"/>
      <c r="Y682" s="3"/>
      <c r="Z682" s="3"/>
    </row>
    <row r="683" spans="1:26" x14ac:dyDescent="0.2">
      <c r="A683" s="3"/>
      <c r="B683" s="4"/>
      <c r="C683" s="3"/>
      <c r="D683" s="3"/>
      <c r="E683" s="3"/>
      <c r="F683" s="3"/>
      <c r="G683" s="3"/>
      <c r="H683" s="3"/>
      <c r="I683" s="3"/>
      <c r="J683" s="3"/>
      <c r="K683" s="3"/>
      <c r="L683" s="3"/>
      <c r="M683" s="3"/>
      <c r="N683" s="3"/>
      <c r="O683" s="3"/>
      <c r="P683" s="3"/>
      <c r="Q683" s="3"/>
      <c r="R683" s="3"/>
      <c r="S683" s="3"/>
      <c r="T683" s="3"/>
      <c r="U683" s="3"/>
      <c r="V683" s="3"/>
      <c r="W683" s="3"/>
      <c r="X683" s="3"/>
      <c r="Y683" s="3"/>
      <c r="Z683" s="3"/>
    </row>
    <row r="684" spans="1:26" x14ac:dyDescent="0.2">
      <c r="A684" s="3"/>
      <c r="B684" s="4"/>
      <c r="C684" s="3"/>
      <c r="D684" s="3"/>
      <c r="E684" s="3"/>
      <c r="F684" s="3"/>
      <c r="G684" s="3"/>
      <c r="H684" s="3"/>
      <c r="I684" s="3"/>
      <c r="J684" s="3"/>
      <c r="K684" s="3"/>
      <c r="L684" s="3"/>
      <c r="M684" s="3"/>
      <c r="N684" s="3"/>
      <c r="O684" s="3"/>
      <c r="P684" s="3"/>
      <c r="Q684" s="3"/>
      <c r="R684" s="3"/>
      <c r="S684" s="3"/>
      <c r="T684" s="3"/>
      <c r="U684" s="3"/>
      <c r="V684" s="3"/>
      <c r="W684" s="3"/>
      <c r="X684" s="3"/>
      <c r="Y684" s="3"/>
      <c r="Z684" s="3"/>
    </row>
    <row r="685" spans="1:26" x14ac:dyDescent="0.2">
      <c r="A685" s="3"/>
      <c r="B685" s="4"/>
      <c r="C685" s="3"/>
      <c r="D685" s="3"/>
      <c r="E685" s="3"/>
      <c r="F685" s="3"/>
      <c r="G685" s="3"/>
      <c r="H685" s="3"/>
      <c r="I685" s="3"/>
      <c r="J685" s="3"/>
      <c r="K685" s="3"/>
      <c r="L685" s="3"/>
      <c r="M685" s="3"/>
      <c r="N685" s="3"/>
      <c r="O685" s="3"/>
      <c r="P685" s="3"/>
      <c r="Q685" s="3"/>
      <c r="R685" s="3"/>
      <c r="S685" s="3"/>
      <c r="T685" s="3"/>
      <c r="U685" s="3"/>
      <c r="V685" s="3"/>
      <c r="W685" s="3"/>
      <c r="X685" s="3"/>
      <c r="Y685" s="3"/>
      <c r="Z685" s="3"/>
    </row>
    <row r="686" spans="1:26" x14ac:dyDescent="0.2">
      <c r="A686" s="3"/>
      <c r="B686" s="4"/>
      <c r="C686" s="3"/>
      <c r="D686" s="3"/>
      <c r="E686" s="3"/>
      <c r="F686" s="3"/>
      <c r="G686" s="3"/>
      <c r="H686" s="3"/>
      <c r="I686" s="3"/>
      <c r="J686" s="3"/>
      <c r="K686" s="3"/>
      <c r="L686" s="3"/>
      <c r="M686" s="3"/>
      <c r="N686" s="3"/>
      <c r="O686" s="3"/>
      <c r="P686" s="3"/>
      <c r="Q686" s="3"/>
      <c r="R686" s="3"/>
      <c r="S686" s="3"/>
      <c r="T686" s="3"/>
      <c r="U686" s="3"/>
      <c r="V686" s="3"/>
      <c r="W686" s="3"/>
      <c r="X686" s="3"/>
      <c r="Y686" s="3"/>
      <c r="Z686" s="3"/>
    </row>
    <row r="687" spans="1:26" x14ac:dyDescent="0.2">
      <c r="A687" s="3"/>
      <c r="B687" s="4"/>
      <c r="C687" s="3"/>
      <c r="D687" s="3"/>
      <c r="E687" s="3"/>
      <c r="F687" s="3"/>
      <c r="G687" s="3"/>
      <c r="H687" s="3"/>
      <c r="I687" s="3"/>
      <c r="J687" s="3"/>
      <c r="K687" s="3"/>
      <c r="L687" s="3"/>
      <c r="M687" s="3"/>
      <c r="N687" s="3"/>
      <c r="O687" s="3"/>
      <c r="P687" s="3"/>
      <c r="Q687" s="3"/>
      <c r="R687" s="3"/>
      <c r="S687" s="3"/>
      <c r="T687" s="3"/>
      <c r="U687" s="3"/>
      <c r="V687" s="3"/>
      <c r="W687" s="3"/>
      <c r="X687" s="3"/>
      <c r="Y687" s="3"/>
      <c r="Z687" s="3"/>
    </row>
    <row r="688" spans="1:26" x14ac:dyDescent="0.2">
      <c r="A688" s="3"/>
      <c r="B688" s="4"/>
      <c r="C688" s="3"/>
      <c r="D688" s="3"/>
      <c r="E688" s="3"/>
      <c r="F688" s="3"/>
      <c r="G688" s="3"/>
      <c r="H688" s="3"/>
      <c r="I688" s="3"/>
      <c r="J688" s="3"/>
      <c r="K688" s="3"/>
      <c r="L688" s="3"/>
      <c r="M688" s="3"/>
      <c r="N688" s="3"/>
      <c r="O688" s="3"/>
      <c r="P688" s="3"/>
      <c r="Q688" s="3"/>
      <c r="R688" s="3"/>
      <c r="S688" s="3"/>
      <c r="T688" s="3"/>
      <c r="U688" s="3"/>
      <c r="V688" s="3"/>
      <c r="W688" s="3"/>
      <c r="X688" s="3"/>
      <c r="Y688" s="3"/>
      <c r="Z688" s="3"/>
    </row>
    <row r="689" spans="1:26" x14ac:dyDescent="0.2">
      <c r="A689" s="3"/>
      <c r="B689" s="4"/>
      <c r="C689" s="3"/>
      <c r="D689" s="3"/>
      <c r="E689" s="3"/>
      <c r="F689" s="3"/>
      <c r="G689" s="3"/>
      <c r="H689" s="3"/>
      <c r="I689" s="3"/>
      <c r="J689" s="3"/>
      <c r="K689" s="3"/>
      <c r="L689" s="3"/>
      <c r="M689" s="3"/>
      <c r="N689" s="3"/>
      <c r="O689" s="3"/>
      <c r="P689" s="3"/>
      <c r="Q689" s="3"/>
      <c r="R689" s="3"/>
      <c r="S689" s="3"/>
      <c r="T689" s="3"/>
      <c r="U689" s="3"/>
      <c r="V689" s="3"/>
      <c r="W689" s="3"/>
      <c r="X689" s="3"/>
      <c r="Y689" s="3"/>
      <c r="Z689" s="3"/>
    </row>
    <row r="690" spans="1:26" x14ac:dyDescent="0.2">
      <c r="A690" s="3"/>
      <c r="B690" s="4"/>
      <c r="C690" s="3"/>
      <c r="D690" s="3"/>
      <c r="E690" s="3"/>
      <c r="F690" s="3"/>
      <c r="G690" s="3"/>
      <c r="H690" s="3"/>
      <c r="I690" s="3"/>
      <c r="J690" s="3"/>
      <c r="K690" s="3"/>
      <c r="L690" s="3"/>
      <c r="M690" s="3"/>
      <c r="N690" s="3"/>
      <c r="O690" s="3"/>
      <c r="P690" s="3"/>
      <c r="Q690" s="3"/>
      <c r="R690" s="3"/>
      <c r="S690" s="3"/>
      <c r="T690" s="3"/>
      <c r="U690" s="3"/>
      <c r="V690" s="3"/>
      <c r="W690" s="3"/>
      <c r="X690" s="3"/>
      <c r="Y690" s="3"/>
      <c r="Z690" s="3"/>
    </row>
    <row r="691" spans="1:26" x14ac:dyDescent="0.2">
      <c r="A691" s="3"/>
      <c r="B691" s="4"/>
      <c r="C691" s="3"/>
      <c r="D691" s="3"/>
      <c r="E691" s="3"/>
      <c r="F691" s="3"/>
      <c r="G691" s="3"/>
      <c r="H691" s="3"/>
      <c r="I691" s="3"/>
      <c r="J691" s="3"/>
      <c r="K691" s="3"/>
      <c r="L691" s="3"/>
      <c r="M691" s="3"/>
      <c r="N691" s="3"/>
      <c r="O691" s="3"/>
      <c r="P691" s="3"/>
      <c r="Q691" s="3"/>
      <c r="R691" s="3"/>
      <c r="S691" s="3"/>
      <c r="T691" s="3"/>
      <c r="U691" s="3"/>
      <c r="V691" s="3"/>
      <c r="W691" s="3"/>
      <c r="X691" s="3"/>
      <c r="Y691" s="3"/>
      <c r="Z691" s="3"/>
    </row>
    <row r="692" spans="1:26" x14ac:dyDescent="0.2">
      <c r="A692" s="3"/>
      <c r="B692" s="4"/>
      <c r="C692" s="3"/>
      <c r="D692" s="3"/>
      <c r="E692" s="3"/>
      <c r="F692" s="3"/>
      <c r="G692" s="3"/>
      <c r="H692" s="3"/>
      <c r="I692" s="3"/>
      <c r="J692" s="3"/>
      <c r="K692" s="3"/>
      <c r="L692" s="3"/>
      <c r="M692" s="3"/>
      <c r="N692" s="3"/>
      <c r="O692" s="3"/>
      <c r="P692" s="3"/>
      <c r="Q692" s="3"/>
      <c r="R692" s="3"/>
      <c r="S692" s="3"/>
      <c r="T692" s="3"/>
      <c r="U692" s="3"/>
      <c r="V692" s="3"/>
      <c r="W692" s="3"/>
      <c r="X692" s="3"/>
      <c r="Y692" s="3"/>
      <c r="Z692" s="3"/>
    </row>
    <row r="693" spans="1:26" x14ac:dyDescent="0.2">
      <c r="A693" s="3"/>
      <c r="B693" s="4"/>
      <c r="C693" s="3"/>
      <c r="D693" s="3"/>
      <c r="E693" s="3"/>
      <c r="F693" s="3"/>
      <c r="G693" s="3"/>
      <c r="H693" s="3"/>
      <c r="I693" s="3"/>
      <c r="J693" s="3"/>
      <c r="K693" s="3"/>
      <c r="L693" s="3"/>
      <c r="M693" s="3"/>
      <c r="N693" s="3"/>
      <c r="O693" s="3"/>
      <c r="P693" s="3"/>
      <c r="Q693" s="3"/>
      <c r="R693" s="3"/>
      <c r="S693" s="3"/>
      <c r="T693" s="3"/>
      <c r="U693" s="3"/>
      <c r="V693" s="3"/>
      <c r="W693" s="3"/>
      <c r="X693" s="3"/>
      <c r="Y693" s="3"/>
      <c r="Z693" s="3"/>
    </row>
    <row r="694" spans="1:26" x14ac:dyDescent="0.2">
      <c r="A694" s="3"/>
      <c r="B694" s="4"/>
      <c r="C694" s="3"/>
      <c r="D694" s="3"/>
      <c r="E694" s="3"/>
      <c r="F694" s="3"/>
      <c r="G694" s="3"/>
      <c r="H694" s="3"/>
      <c r="I694" s="3"/>
      <c r="J694" s="3"/>
      <c r="K694" s="3"/>
      <c r="L694" s="3"/>
      <c r="M694" s="3"/>
      <c r="N694" s="3"/>
      <c r="O694" s="3"/>
      <c r="P694" s="3"/>
      <c r="Q694" s="3"/>
      <c r="R694" s="3"/>
      <c r="S694" s="3"/>
      <c r="T694" s="3"/>
      <c r="U694" s="3"/>
      <c r="V694" s="3"/>
      <c r="W694" s="3"/>
      <c r="X694" s="3"/>
      <c r="Y694" s="3"/>
      <c r="Z694" s="3"/>
    </row>
    <row r="695" spans="1:26" x14ac:dyDescent="0.2">
      <c r="A695" s="3"/>
      <c r="B695" s="4"/>
      <c r="C695" s="3"/>
      <c r="D695" s="3"/>
      <c r="E695" s="3"/>
      <c r="F695" s="3"/>
      <c r="G695" s="3"/>
      <c r="H695" s="3"/>
      <c r="I695" s="3"/>
      <c r="J695" s="3"/>
      <c r="K695" s="3"/>
      <c r="L695" s="3"/>
      <c r="M695" s="3"/>
      <c r="N695" s="3"/>
      <c r="O695" s="3"/>
      <c r="P695" s="3"/>
      <c r="Q695" s="3"/>
      <c r="R695" s="3"/>
      <c r="S695" s="3"/>
      <c r="T695" s="3"/>
      <c r="U695" s="3"/>
      <c r="V695" s="3"/>
      <c r="W695" s="3"/>
      <c r="X695" s="3"/>
      <c r="Y695" s="3"/>
      <c r="Z695" s="3"/>
    </row>
    <row r="696" spans="1:26" x14ac:dyDescent="0.2">
      <c r="A696" s="3"/>
      <c r="B696" s="4"/>
      <c r="C696" s="3"/>
      <c r="D696" s="3"/>
      <c r="E696" s="3"/>
      <c r="F696" s="3"/>
      <c r="G696" s="3"/>
      <c r="H696" s="3"/>
      <c r="I696" s="3"/>
      <c r="J696" s="3"/>
      <c r="K696" s="3"/>
      <c r="L696" s="3"/>
      <c r="M696" s="3"/>
      <c r="N696" s="3"/>
      <c r="O696" s="3"/>
      <c r="P696" s="3"/>
      <c r="Q696" s="3"/>
      <c r="R696" s="3"/>
      <c r="S696" s="3"/>
      <c r="T696" s="3"/>
      <c r="U696" s="3"/>
      <c r="V696" s="3"/>
      <c r="W696" s="3"/>
      <c r="X696" s="3"/>
      <c r="Y696" s="3"/>
      <c r="Z696" s="3"/>
    </row>
    <row r="697" spans="1:26" x14ac:dyDescent="0.2">
      <c r="A697" s="3"/>
      <c r="B697" s="4"/>
      <c r="C697" s="3"/>
      <c r="D697" s="3"/>
      <c r="E697" s="3"/>
      <c r="F697" s="3"/>
      <c r="G697" s="3"/>
      <c r="H697" s="3"/>
      <c r="I697" s="3"/>
      <c r="J697" s="3"/>
      <c r="K697" s="3"/>
      <c r="L697" s="3"/>
      <c r="M697" s="3"/>
      <c r="N697" s="3"/>
      <c r="O697" s="3"/>
      <c r="P697" s="3"/>
      <c r="Q697" s="3"/>
      <c r="R697" s="3"/>
      <c r="S697" s="3"/>
      <c r="T697" s="3"/>
      <c r="U697" s="3"/>
      <c r="V697" s="3"/>
      <c r="W697" s="3"/>
      <c r="X697" s="3"/>
      <c r="Y697" s="3"/>
      <c r="Z697" s="3"/>
    </row>
    <row r="698" spans="1:26" x14ac:dyDescent="0.2">
      <c r="A698" s="3"/>
      <c r="B698" s="4"/>
      <c r="C698" s="3"/>
      <c r="D698" s="3"/>
      <c r="E698" s="3"/>
      <c r="F698" s="3"/>
      <c r="G698" s="3"/>
      <c r="H698" s="3"/>
      <c r="I698" s="3"/>
      <c r="J698" s="3"/>
      <c r="K698" s="3"/>
      <c r="L698" s="3"/>
      <c r="M698" s="3"/>
      <c r="N698" s="3"/>
      <c r="O698" s="3"/>
      <c r="P698" s="3"/>
      <c r="Q698" s="3"/>
      <c r="R698" s="3"/>
      <c r="S698" s="3"/>
      <c r="T698" s="3"/>
      <c r="U698" s="3"/>
      <c r="V698" s="3"/>
      <c r="W698" s="3"/>
      <c r="X698" s="3"/>
      <c r="Y698" s="3"/>
      <c r="Z698" s="3"/>
    </row>
    <row r="699" spans="1:26" x14ac:dyDescent="0.2">
      <c r="A699" s="3"/>
      <c r="B699" s="4"/>
      <c r="C699" s="3"/>
      <c r="D699" s="3"/>
      <c r="E699" s="3"/>
      <c r="F699" s="3"/>
      <c r="G699" s="3"/>
      <c r="H699" s="3"/>
      <c r="I699" s="3"/>
      <c r="J699" s="3"/>
      <c r="K699" s="3"/>
      <c r="L699" s="3"/>
      <c r="M699" s="3"/>
      <c r="N699" s="3"/>
      <c r="O699" s="3"/>
      <c r="P699" s="3"/>
      <c r="Q699" s="3"/>
      <c r="R699" s="3"/>
      <c r="S699" s="3"/>
      <c r="T699" s="3"/>
      <c r="U699" s="3"/>
      <c r="V699" s="3"/>
      <c r="W699" s="3"/>
      <c r="X699" s="3"/>
      <c r="Y699" s="3"/>
      <c r="Z699" s="3"/>
    </row>
    <row r="700" spans="1:26" x14ac:dyDescent="0.2">
      <c r="A700" s="3"/>
      <c r="B700" s="4"/>
      <c r="C700" s="3"/>
      <c r="D700" s="3"/>
      <c r="E700" s="3"/>
      <c r="F700" s="3"/>
      <c r="G700" s="3"/>
      <c r="H700" s="3"/>
      <c r="I700" s="3"/>
      <c r="J700" s="3"/>
      <c r="K700" s="3"/>
      <c r="L700" s="3"/>
      <c r="M700" s="3"/>
      <c r="N700" s="3"/>
      <c r="O700" s="3"/>
      <c r="P700" s="3"/>
      <c r="Q700" s="3"/>
      <c r="R700" s="3"/>
      <c r="S700" s="3"/>
      <c r="T700" s="3"/>
      <c r="U700" s="3"/>
      <c r="V700" s="3"/>
      <c r="W700" s="3"/>
      <c r="X700" s="3"/>
      <c r="Y700" s="3"/>
      <c r="Z700" s="3"/>
    </row>
    <row r="701" spans="1:26" x14ac:dyDescent="0.2">
      <c r="A701" s="3"/>
      <c r="B701" s="4"/>
      <c r="C701" s="3"/>
      <c r="D701" s="3"/>
      <c r="E701" s="3"/>
      <c r="F701" s="3"/>
      <c r="G701" s="3"/>
      <c r="H701" s="3"/>
      <c r="I701" s="3"/>
      <c r="J701" s="3"/>
      <c r="K701" s="3"/>
      <c r="L701" s="3"/>
      <c r="M701" s="3"/>
      <c r="N701" s="3"/>
      <c r="O701" s="3"/>
      <c r="P701" s="3"/>
      <c r="Q701" s="3"/>
      <c r="R701" s="3"/>
      <c r="S701" s="3"/>
      <c r="T701" s="3"/>
      <c r="U701" s="3"/>
      <c r="V701" s="3"/>
      <c r="W701" s="3"/>
      <c r="X701" s="3"/>
      <c r="Y701" s="3"/>
      <c r="Z701" s="3"/>
    </row>
    <row r="702" spans="1:26" x14ac:dyDescent="0.2">
      <c r="A702" s="3"/>
      <c r="B702" s="4"/>
      <c r="C702" s="3"/>
      <c r="D702" s="3"/>
      <c r="E702" s="3"/>
      <c r="F702" s="3"/>
      <c r="G702" s="3"/>
      <c r="H702" s="3"/>
      <c r="I702" s="3"/>
      <c r="J702" s="3"/>
      <c r="K702" s="3"/>
      <c r="L702" s="3"/>
      <c r="M702" s="3"/>
      <c r="N702" s="3"/>
      <c r="O702" s="3"/>
      <c r="P702" s="3"/>
      <c r="Q702" s="3"/>
      <c r="R702" s="3"/>
      <c r="S702" s="3"/>
      <c r="T702" s="3"/>
      <c r="U702" s="3"/>
      <c r="V702" s="3"/>
      <c r="W702" s="3"/>
      <c r="X702" s="3"/>
      <c r="Y702" s="3"/>
      <c r="Z702" s="3"/>
    </row>
    <row r="703" spans="1:26" x14ac:dyDescent="0.2">
      <c r="A703" s="3"/>
      <c r="B703" s="4"/>
      <c r="C703" s="3"/>
      <c r="D703" s="3"/>
      <c r="E703" s="3"/>
      <c r="F703" s="3"/>
      <c r="G703" s="3"/>
      <c r="H703" s="3"/>
      <c r="I703" s="3"/>
      <c r="J703" s="3"/>
      <c r="K703" s="3"/>
      <c r="L703" s="3"/>
      <c r="M703" s="3"/>
      <c r="N703" s="3"/>
      <c r="O703" s="3"/>
      <c r="P703" s="3"/>
      <c r="Q703" s="3"/>
      <c r="R703" s="3"/>
      <c r="S703" s="3"/>
      <c r="T703" s="3"/>
      <c r="U703" s="3"/>
      <c r="V703" s="3"/>
      <c r="W703" s="3"/>
      <c r="X703" s="3"/>
      <c r="Y703" s="3"/>
      <c r="Z703" s="3"/>
    </row>
    <row r="704" spans="1:26" x14ac:dyDescent="0.2">
      <c r="A704" s="3"/>
      <c r="B704" s="4"/>
      <c r="C704" s="3"/>
      <c r="D704" s="3"/>
      <c r="E704" s="3"/>
      <c r="F704" s="3"/>
      <c r="G704" s="3"/>
      <c r="H704" s="3"/>
      <c r="I704" s="3"/>
      <c r="J704" s="3"/>
      <c r="K704" s="3"/>
      <c r="L704" s="3"/>
      <c r="M704" s="3"/>
      <c r="N704" s="3"/>
      <c r="O704" s="3"/>
      <c r="P704" s="3"/>
      <c r="Q704" s="3"/>
      <c r="R704" s="3"/>
      <c r="S704" s="3"/>
      <c r="T704" s="3"/>
      <c r="U704" s="3"/>
      <c r="V704" s="3"/>
      <c r="W704" s="3"/>
      <c r="X704" s="3"/>
      <c r="Y704" s="3"/>
      <c r="Z704" s="3"/>
    </row>
    <row r="705" spans="1:26" x14ac:dyDescent="0.2">
      <c r="A705" s="3"/>
      <c r="B705" s="4"/>
      <c r="C705" s="3"/>
      <c r="D705" s="3"/>
      <c r="E705" s="3"/>
      <c r="F705" s="3"/>
      <c r="G705" s="3"/>
      <c r="H705" s="3"/>
      <c r="I705" s="3"/>
      <c r="J705" s="3"/>
      <c r="K705" s="3"/>
      <c r="L705" s="3"/>
      <c r="M705" s="3"/>
      <c r="N705" s="3"/>
      <c r="O705" s="3"/>
      <c r="P705" s="3"/>
      <c r="Q705" s="3"/>
      <c r="R705" s="3"/>
      <c r="S705" s="3"/>
      <c r="T705" s="3"/>
      <c r="U705" s="3"/>
      <c r="V705" s="3"/>
      <c r="W705" s="3"/>
      <c r="X705" s="3"/>
      <c r="Y705" s="3"/>
      <c r="Z705" s="3"/>
    </row>
    <row r="706" spans="1:26" x14ac:dyDescent="0.2">
      <c r="A706" s="3"/>
      <c r="B706" s="4"/>
      <c r="C706" s="3"/>
      <c r="D706" s="3"/>
      <c r="E706" s="3"/>
      <c r="F706" s="3"/>
      <c r="G706" s="3"/>
      <c r="H706" s="3"/>
      <c r="I706" s="3"/>
      <c r="J706" s="3"/>
      <c r="K706" s="3"/>
      <c r="L706" s="3"/>
      <c r="M706" s="3"/>
      <c r="N706" s="3"/>
      <c r="O706" s="3"/>
      <c r="P706" s="3"/>
      <c r="Q706" s="3"/>
      <c r="R706" s="3"/>
      <c r="S706" s="3"/>
      <c r="T706" s="3"/>
      <c r="U706" s="3"/>
      <c r="V706" s="3"/>
      <c r="W706" s="3"/>
      <c r="X706" s="3"/>
      <c r="Y706" s="3"/>
      <c r="Z706" s="3"/>
    </row>
    <row r="707" spans="1:26" x14ac:dyDescent="0.2">
      <c r="A707" s="3"/>
      <c r="B707" s="4"/>
      <c r="C707" s="3"/>
      <c r="D707" s="3"/>
      <c r="E707" s="3"/>
      <c r="F707" s="3"/>
      <c r="G707" s="3"/>
      <c r="H707" s="3"/>
      <c r="I707" s="3"/>
      <c r="J707" s="3"/>
      <c r="K707" s="3"/>
      <c r="L707" s="3"/>
      <c r="M707" s="3"/>
      <c r="N707" s="3"/>
      <c r="O707" s="3"/>
      <c r="P707" s="3"/>
      <c r="Q707" s="3"/>
      <c r="R707" s="3"/>
      <c r="S707" s="3"/>
      <c r="T707" s="3"/>
      <c r="U707" s="3"/>
      <c r="V707" s="3"/>
      <c r="W707" s="3"/>
      <c r="X707" s="3"/>
      <c r="Y707" s="3"/>
      <c r="Z707" s="3"/>
    </row>
    <row r="708" spans="1:26" x14ac:dyDescent="0.2">
      <c r="A708" s="3"/>
      <c r="B708" s="4"/>
      <c r="C708" s="3"/>
      <c r="D708" s="3"/>
      <c r="E708" s="3"/>
      <c r="F708" s="3"/>
      <c r="G708" s="3"/>
      <c r="H708" s="3"/>
      <c r="I708" s="3"/>
      <c r="J708" s="3"/>
      <c r="K708" s="3"/>
      <c r="L708" s="3"/>
      <c r="M708" s="3"/>
      <c r="N708" s="3"/>
      <c r="O708" s="3"/>
      <c r="P708" s="3"/>
      <c r="Q708" s="3"/>
      <c r="R708" s="3"/>
      <c r="S708" s="3"/>
      <c r="T708" s="3"/>
      <c r="U708" s="3"/>
      <c r="V708" s="3"/>
      <c r="W708" s="3"/>
      <c r="X708" s="3"/>
      <c r="Y708" s="3"/>
      <c r="Z708" s="3"/>
    </row>
    <row r="709" spans="1:26" x14ac:dyDescent="0.2">
      <c r="A709" s="3"/>
      <c r="B709" s="4"/>
      <c r="C709" s="3"/>
      <c r="D709" s="3"/>
      <c r="E709" s="3"/>
      <c r="F709" s="3"/>
      <c r="G709" s="3"/>
      <c r="H709" s="3"/>
      <c r="I709" s="3"/>
      <c r="J709" s="3"/>
      <c r="K709" s="3"/>
      <c r="L709" s="3"/>
      <c r="M709" s="3"/>
      <c r="N709" s="3"/>
      <c r="O709" s="3"/>
      <c r="P709" s="3"/>
      <c r="Q709" s="3"/>
      <c r="R709" s="3"/>
      <c r="S709" s="3"/>
      <c r="T709" s="3"/>
      <c r="U709" s="3"/>
      <c r="V709" s="3"/>
      <c r="W709" s="3"/>
      <c r="X709" s="3"/>
      <c r="Y709" s="3"/>
      <c r="Z709" s="3"/>
    </row>
    <row r="710" spans="1:26" x14ac:dyDescent="0.2">
      <c r="A710" s="3"/>
      <c r="B710" s="4"/>
      <c r="C710" s="3"/>
      <c r="D710" s="3"/>
      <c r="E710" s="3"/>
      <c r="F710" s="3"/>
      <c r="G710" s="3"/>
      <c r="H710" s="3"/>
      <c r="I710" s="3"/>
      <c r="J710" s="3"/>
      <c r="K710" s="3"/>
      <c r="L710" s="3"/>
      <c r="M710" s="3"/>
      <c r="N710" s="3"/>
      <c r="O710" s="3"/>
      <c r="P710" s="3"/>
      <c r="Q710" s="3"/>
      <c r="R710" s="3"/>
      <c r="S710" s="3"/>
      <c r="T710" s="3"/>
      <c r="U710" s="3"/>
      <c r="V710" s="3"/>
      <c r="W710" s="3"/>
      <c r="X710" s="3"/>
      <c r="Y710" s="3"/>
      <c r="Z710" s="3"/>
    </row>
    <row r="711" spans="1:26" x14ac:dyDescent="0.2">
      <c r="A711" s="3"/>
      <c r="B711" s="4"/>
      <c r="C711" s="3"/>
      <c r="D711" s="3"/>
      <c r="E711" s="3"/>
      <c r="F711" s="3"/>
      <c r="G711" s="3"/>
      <c r="H711" s="3"/>
      <c r="I711" s="3"/>
      <c r="J711" s="3"/>
      <c r="K711" s="3"/>
      <c r="L711" s="3"/>
      <c r="M711" s="3"/>
      <c r="N711" s="3"/>
      <c r="O711" s="3"/>
      <c r="P711" s="3"/>
      <c r="Q711" s="3"/>
      <c r="R711" s="3"/>
      <c r="S711" s="3"/>
      <c r="T711" s="3"/>
      <c r="U711" s="3"/>
      <c r="V711" s="3"/>
      <c r="W711" s="3"/>
      <c r="X711" s="3"/>
      <c r="Y711" s="3"/>
      <c r="Z711" s="3"/>
    </row>
    <row r="712" spans="1:26" x14ac:dyDescent="0.2">
      <c r="A712" s="3"/>
      <c r="B712" s="4"/>
      <c r="C712" s="3"/>
      <c r="D712" s="3"/>
      <c r="E712" s="3"/>
      <c r="F712" s="3"/>
      <c r="G712" s="3"/>
      <c r="H712" s="3"/>
      <c r="I712" s="3"/>
      <c r="J712" s="3"/>
      <c r="K712" s="3"/>
      <c r="L712" s="3"/>
      <c r="M712" s="3"/>
      <c r="N712" s="3"/>
      <c r="O712" s="3"/>
      <c r="P712" s="3"/>
      <c r="Q712" s="3"/>
      <c r="R712" s="3"/>
      <c r="S712" s="3"/>
      <c r="T712" s="3"/>
      <c r="U712" s="3"/>
      <c r="V712" s="3"/>
      <c r="W712" s="3"/>
      <c r="X712" s="3"/>
      <c r="Y712" s="3"/>
      <c r="Z712" s="3"/>
    </row>
    <row r="713" spans="1:26" x14ac:dyDescent="0.2">
      <c r="A713" s="3"/>
      <c r="B713" s="4"/>
      <c r="C713" s="3"/>
      <c r="D713" s="3"/>
      <c r="E713" s="3"/>
      <c r="F713" s="3"/>
      <c r="G713" s="3"/>
      <c r="H713" s="3"/>
      <c r="I713" s="3"/>
      <c r="J713" s="3"/>
      <c r="K713" s="3"/>
      <c r="L713" s="3"/>
      <c r="M713" s="3"/>
      <c r="N713" s="3"/>
      <c r="O713" s="3"/>
      <c r="P713" s="3"/>
      <c r="Q713" s="3"/>
      <c r="R713" s="3"/>
      <c r="S713" s="3"/>
      <c r="T713" s="3"/>
      <c r="U713" s="3"/>
      <c r="V713" s="3"/>
      <c r="W713" s="3"/>
      <c r="X713" s="3"/>
      <c r="Y713" s="3"/>
      <c r="Z713" s="3"/>
    </row>
    <row r="714" spans="1:26" x14ac:dyDescent="0.2">
      <c r="A714" s="3"/>
      <c r="B714" s="4"/>
      <c r="C714" s="3"/>
      <c r="D714" s="3"/>
      <c r="E714" s="3"/>
      <c r="F714" s="3"/>
      <c r="G714" s="3"/>
      <c r="H714" s="3"/>
      <c r="I714" s="3"/>
      <c r="J714" s="3"/>
      <c r="K714" s="3"/>
      <c r="L714" s="3"/>
      <c r="M714" s="3"/>
      <c r="N714" s="3"/>
      <c r="O714" s="3"/>
      <c r="P714" s="3"/>
      <c r="Q714" s="3"/>
      <c r="R714" s="3"/>
      <c r="S714" s="3"/>
      <c r="T714" s="3"/>
      <c r="U714" s="3"/>
      <c r="V714" s="3"/>
      <c r="W714" s="3"/>
      <c r="X714" s="3"/>
      <c r="Y714" s="3"/>
      <c r="Z714" s="3"/>
    </row>
    <row r="715" spans="1:26" x14ac:dyDescent="0.2">
      <c r="A715" s="3"/>
      <c r="B715" s="4"/>
      <c r="C715" s="3"/>
      <c r="D715" s="3"/>
      <c r="E715" s="3"/>
      <c r="F715" s="3"/>
      <c r="G715" s="3"/>
      <c r="H715" s="3"/>
      <c r="I715" s="3"/>
      <c r="J715" s="3"/>
      <c r="K715" s="3"/>
      <c r="L715" s="3"/>
      <c r="M715" s="3"/>
      <c r="N715" s="3"/>
      <c r="O715" s="3"/>
      <c r="P715" s="3"/>
      <c r="Q715" s="3"/>
      <c r="R715" s="3"/>
      <c r="S715" s="3"/>
      <c r="T715" s="3"/>
      <c r="U715" s="3"/>
      <c r="V715" s="3"/>
      <c r="W715" s="3"/>
      <c r="X715" s="3"/>
      <c r="Y715" s="3"/>
      <c r="Z715" s="3"/>
    </row>
    <row r="716" spans="1:26" x14ac:dyDescent="0.2">
      <c r="A716" s="3"/>
      <c r="B716" s="4"/>
      <c r="C716" s="3"/>
      <c r="D716" s="3"/>
      <c r="E716" s="3"/>
      <c r="F716" s="3"/>
      <c r="G716" s="3"/>
      <c r="H716" s="3"/>
      <c r="I716" s="3"/>
      <c r="J716" s="3"/>
      <c r="K716" s="3"/>
      <c r="L716" s="3"/>
      <c r="M716" s="3"/>
      <c r="N716" s="3"/>
      <c r="O716" s="3"/>
      <c r="P716" s="3"/>
      <c r="Q716" s="3"/>
      <c r="R716" s="3"/>
      <c r="S716" s="3"/>
      <c r="T716" s="3"/>
      <c r="U716" s="3"/>
      <c r="V716" s="3"/>
      <c r="W716" s="3"/>
      <c r="X716" s="3"/>
      <c r="Y716" s="3"/>
      <c r="Z716" s="3"/>
    </row>
    <row r="717" spans="1:26" x14ac:dyDescent="0.2">
      <c r="A717" s="3"/>
      <c r="B717" s="4"/>
      <c r="C717" s="3"/>
      <c r="D717" s="3"/>
      <c r="E717" s="3"/>
      <c r="F717" s="3"/>
      <c r="G717" s="3"/>
      <c r="H717" s="3"/>
      <c r="I717" s="3"/>
      <c r="J717" s="3"/>
      <c r="K717" s="3"/>
      <c r="L717" s="3"/>
      <c r="M717" s="3"/>
      <c r="N717" s="3"/>
      <c r="O717" s="3"/>
      <c r="P717" s="3"/>
      <c r="Q717" s="3"/>
      <c r="R717" s="3"/>
      <c r="S717" s="3"/>
      <c r="T717" s="3"/>
      <c r="U717" s="3"/>
      <c r="V717" s="3"/>
      <c r="W717" s="3"/>
      <c r="X717" s="3"/>
      <c r="Y717" s="3"/>
      <c r="Z717" s="3"/>
    </row>
    <row r="718" spans="1:26" x14ac:dyDescent="0.2">
      <c r="A718" s="3"/>
      <c r="B718" s="4"/>
      <c r="C718" s="3"/>
      <c r="D718" s="3"/>
      <c r="E718" s="3"/>
      <c r="F718" s="3"/>
      <c r="G718" s="3"/>
      <c r="H718" s="3"/>
      <c r="I718" s="3"/>
      <c r="J718" s="3"/>
      <c r="K718" s="3"/>
      <c r="L718" s="3"/>
      <c r="M718" s="3"/>
      <c r="N718" s="3"/>
      <c r="O718" s="3"/>
      <c r="P718" s="3"/>
      <c r="Q718" s="3"/>
      <c r="R718" s="3"/>
      <c r="S718" s="3"/>
      <c r="T718" s="3"/>
      <c r="U718" s="3"/>
      <c r="V718" s="3"/>
      <c r="W718" s="3"/>
      <c r="X718" s="3"/>
      <c r="Y718" s="3"/>
      <c r="Z718" s="3"/>
    </row>
    <row r="719" spans="1:26" x14ac:dyDescent="0.2">
      <c r="A719" s="3"/>
      <c r="B719" s="4"/>
      <c r="C719" s="3"/>
      <c r="D719" s="3"/>
      <c r="E719" s="3"/>
      <c r="F719" s="3"/>
      <c r="G719" s="3"/>
      <c r="H719" s="3"/>
      <c r="I719" s="3"/>
      <c r="J719" s="3"/>
      <c r="K719" s="3"/>
      <c r="L719" s="3"/>
      <c r="M719" s="3"/>
      <c r="N719" s="3"/>
      <c r="O719" s="3"/>
      <c r="P719" s="3"/>
      <c r="Q719" s="3"/>
      <c r="R719" s="3"/>
      <c r="S719" s="3"/>
      <c r="T719" s="3"/>
      <c r="U719" s="3"/>
      <c r="V719" s="3"/>
      <c r="W719" s="3"/>
      <c r="X719" s="3"/>
      <c r="Y719" s="3"/>
      <c r="Z719" s="3"/>
    </row>
    <row r="720" spans="1:26" x14ac:dyDescent="0.2">
      <c r="A720" s="3"/>
      <c r="B720" s="4"/>
      <c r="C720" s="3"/>
      <c r="D720" s="3"/>
      <c r="E720" s="3"/>
      <c r="F720" s="3"/>
      <c r="G720" s="3"/>
      <c r="H720" s="3"/>
      <c r="I720" s="3"/>
      <c r="J720" s="3"/>
      <c r="K720" s="3"/>
      <c r="L720" s="3"/>
      <c r="M720" s="3"/>
      <c r="N720" s="3"/>
      <c r="O720" s="3"/>
      <c r="P720" s="3"/>
      <c r="Q720" s="3"/>
      <c r="R720" s="3"/>
      <c r="S720" s="3"/>
      <c r="T720" s="3"/>
      <c r="U720" s="3"/>
      <c r="V720" s="3"/>
      <c r="W720" s="3"/>
      <c r="X720" s="3"/>
      <c r="Y720" s="3"/>
      <c r="Z720" s="3"/>
    </row>
    <row r="721" spans="1:26" x14ac:dyDescent="0.2">
      <c r="A721" s="3"/>
      <c r="B721" s="4"/>
      <c r="C721" s="3"/>
      <c r="D721" s="3"/>
      <c r="E721" s="3"/>
      <c r="F721" s="3"/>
      <c r="G721" s="3"/>
      <c r="H721" s="3"/>
      <c r="I721" s="3"/>
      <c r="J721" s="3"/>
      <c r="K721" s="3"/>
      <c r="L721" s="3"/>
      <c r="M721" s="3"/>
      <c r="N721" s="3"/>
      <c r="O721" s="3"/>
      <c r="P721" s="3"/>
      <c r="Q721" s="3"/>
      <c r="R721" s="3"/>
      <c r="S721" s="3"/>
      <c r="T721" s="3"/>
      <c r="U721" s="3"/>
      <c r="V721" s="3"/>
      <c r="W721" s="3"/>
      <c r="X721" s="3"/>
      <c r="Y721" s="3"/>
      <c r="Z721" s="3"/>
    </row>
    <row r="722" spans="1:26" x14ac:dyDescent="0.2">
      <c r="A722" s="3"/>
      <c r="B722" s="4"/>
      <c r="C722" s="3"/>
      <c r="D722" s="3"/>
      <c r="E722" s="3"/>
      <c r="F722" s="3"/>
      <c r="G722" s="3"/>
      <c r="H722" s="3"/>
      <c r="I722" s="3"/>
      <c r="J722" s="3"/>
      <c r="K722" s="3"/>
      <c r="L722" s="3"/>
      <c r="M722" s="3"/>
      <c r="N722" s="3"/>
      <c r="O722" s="3"/>
      <c r="P722" s="3"/>
      <c r="Q722" s="3"/>
      <c r="R722" s="3"/>
      <c r="S722" s="3"/>
      <c r="T722" s="3"/>
      <c r="U722" s="3"/>
      <c r="V722" s="3"/>
      <c r="W722" s="3"/>
      <c r="X722" s="3"/>
      <c r="Y722" s="3"/>
      <c r="Z722" s="3"/>
    </row>
    <row r="723" spans="1:26" x14ac:dyDescent="0.2">
      <c r="A723" s="3"/>
      <c r="B723" s="4"/>
      <c r="C723" s="3"/>
      <c r="D723" s="3"/>
      <c r="E723" s="3"/>
      <c r="F723" s="3"/>
      <c r="G723" s="3"/>
      <c r="H723" s="3"/>
      <c r="I723" s="3"/>
      <c r="J723" s="3"/>
      <c r="K723" s="3"/>
      <c r="L723" s="3"/>
      <c r="M723" s="3"/>
      <c r="N723" s="3"/>
      <c r="O723" s="3"/>
      <c r="P723" s="3"/>
      <c r="Q723" s="3"/>
      <c r="R723" s="3"/>
      <c r="S723" s="3"/>
      <c r="T723" s="3"/>
      <c r="U723" s="3"/>
      <c r="V723" s="3"/>
      <c r="W723" s="3"/>
      <c r="X723" s="3"/>
      <c r="Y723" s="3"/>
      <c r="Z723" s="3"/>
    </row>
    <row r="724" spans="1:26" x14ac:dyDescent="0.2">
      <c r="A724" s="3"/>
      <c r="B724" s="4"/>
      <c r="C724" s="3"/>
      <c r="D724" s="3"/>
      <c r="E724" s="3"/>
      <c r="F724" s="3"/>
      <c r="G724" s="3"/>
      <c r="H724" s="3"/>
      <c r="I724" s="3"/>
      <c r="J724" s="3"/>
      <c r="K724" s="3"/>
      <c r="L724" s="3"/>
      <c r="M724" s="3"/>
      <c r="N724" s="3"/>
      <c r="O724" s="3"/>
      <c r="P724" s="3"/>
      <c r="Q724" s="3"/>
      <c r="R724" s="3"/>
      <c r="S724" s="3"/>
      <c r="T724" s="3"/>
      <c r="U724" s="3"/>
      <c r="V724" s="3"/>
      <c r="W724" s="3"/>
      <c r="X724" s="3"/>
      <c r="Y724" s="3"/>
      <c r="Z724" s="3"/>
    </row>
    <row r="725" spans="1:26" x14ac:dyDescent="0.2">
      <c r="A725" s="3"/>
      <c r="B725" s="4"/>
      <c r="C725" s="3"/>
      <c r="D725" s="3"/>
      <c r="E725" s="3"/>
      <c r="F725" s="3"/>
      <c r="G725" s="3"/>
      <c r="H725" s="3"/>
      <c r="I725" s="3"/>
      <c r="J725" s="3"/>
      <c r="K725" s="3"/>
      <c r="L725" s="3"/>
      <c r="M725" s="3"/>
      <c r="N725" s="3"/>
      <c r="O725" s="3"/>
      <c r="P725" s="3"/>
      <c r="Q725" s="3"/>
      <c r="R725" s="3"/>
      <c r="S725" s="3"/>
      <c r="T725" s="3"/>
      <c r="U725" s="3"/>
      <c r="V725" s="3"/>
      <c r="W725" s="3"/>
      <c r="X725" s="3"/>
      <c r="Y725" s="3"/>
      <c r="Z725" s="3"/>
    </row>
    <row r="726" spans="1:26" x14ac:dyDescent="0.2">
      <c r="A726" s="3"/>
      <c r="B726" s="4"/>
      <c r="C726" s="3"/>
      <c r="D726" s="3"/>
      <c r="E726" s="3"/>
      <c r="F726" s="3"/>
      <c r="G726" s="3"/>
      <c r="H726" s="3"/>
      <c r="I726" s="3"/>
      <c r="J726" s="3"/>
      <c r="K726" s="3"/>
      <c r="L726" s="3"/>
      <c r="M726" s="3"/>
      <c r="N726" s="3"/>
      <c r="O726" s="3"/>
      <c r="P726" s="3"/>
      <c r="Q726" s="3"/>
      <c r="R726" s="3"/>
      <c r="S726" s="3"/>
      <c r="T726" s="3"/>
      <c r="U726" s="3"/>
      <c r="V726" s="3"/>
      <c r="W726" s="3"/>
      <c r="X726" s="3"/>
      <c r="Y726" s="3"/>
      <c r="Z726" s="3"/>
    </row>
    <row r="727" spans="1:26" x14ac:dyDescent="0.2">
      <c r="A727" s="3"/>
      <c r="B727" s="4"/>
      <c r="C727" s="3"/>
      <c r="D727" s="3"/>
      <c r="E727" s="3"/>
      <c r="F727" s="3"/>
      <c r="G727" s="3"/>
      <c r="H727" s="3"/>
      <c r="I727" s="3"/>
      <c r="J727" s="3"/>
      <c r="K727" s="3"/>
      <c r="L727" s="3"/>
      <c r="M727" s="3"/>
      <c r="N727" s="3"/>
      <c r="O727" s="3"/>
      <c r="P727" s="3"/>
      <c r="Q727" s="3"/>
      <c r="R727" s="3"/>
      <c r="S727" s="3"/>
      <c r="T727" s="3"/>
      <c r="U727" s="3"/>
      <c r="V727" s="3"/>
      <c r="W727" s="3"/>
      <c r="X727" s="3"/>
      <c r="Y727" s="3"/>
      <c r="Z727" s="3"/>
    </row>
    <row r="728" spans="1:26" x14ac:dyDescent="0.2">
      <c r="A728" s="3"/>
      <c r="B728" s="4"/>
      <c r="C728" s="3"/>
      <c r="D728" s="3"/>
      <c r="E728" s="3"/>
      <c r="F728" s="3"/>
      <c r="G728" s="3"/>
      <c r="H728" s="3"/>
      <c r="I728" s="3"/>
      <c r="J728" s="3"/>
      <c r="K728" s="3"/>
      <c r="L728" s="3"/>
      <c r="M728" s="3"/>
      <c r="N728" s="3"/>
      <c r="O728" s="3"/>
      <c r="P728" s="3"/>
      <c r="Q728" s="3"/>
      <c r="R728" s="3"/>
      <c r="S728" s="3"/>
      <c r="T728" s="3"/>
      <c r="U728" s="3"/>
      <c r="V728" s="3"/>
      <c r="W728" s="3"/>
      <c r="X728" s="3"/>
      <c r="Y728" s="3"/>
      <c r="Z728" s="3"/>
    </row>
    <row r="729" spans="1:26" x14ac:dyDescent="0.2">
      <c r="A729" s="3"/>
      <c r="B729" s="4"/>
      <c r="C729" s="3"/>
      <c r="D729" s="3"/>
      <c r="E729" s="3"/>
      <c r="F729" s="3"/>
      <c r="G729" s="3"/>
      <c r="H729" s="3"/>
      <c r="I729" s="3"/>
      <c r="J729" s="3"/>
      <c r="K729" s="3"/>
      <c r="L729" s="3"/>
      <c r="M729" s="3"/>
      <c r="N729" s="3"/>
      <c r="O729" s="3"/>
      <c r="P729" s="3"/>
      <c r="Q729" s="3"/>
      <c r="R729" s="3"/>
      <c r="S729" s="3"/>
      <c r="T729" s="3"/>
      <c r="U729" s="3"/>
      <c r="V729" s="3"/>
      <c r="W729" s="3"/>
      <c r="X729" s="3"/>
      <c r="Y729" s="3"/>
      <c r="Z729" s="3"/>
    </row>
    <row r="730" spans="1:26" x14ac:dyDescent="0.2">
      <c r="A730" s="3"/>
      <c r="B730" s="4"/>
      <c r="C730" s="3"/>
      <c r="D730" s="3"/>
      <c r="E730" s="3"/>
      <c r="F730" s="3"/>
      <c r="G730" s="3"/>
      <c r="H730" s="3"/>
      <c r="I730" s="3"/>
      <c r="J730" s="3"/>
      <c r="K730" s="3"/>
      <c r="L730" s="3"/>
      <c r="M730" s="3"/>
      <c r="N730" s="3"/>
      <c r="O730" s="3"/>
      <c r="P730" s="3"/>
      <c r="Q730" s="3"/>
      <c r="R730" s="3"/>
      <c r="S730" s="3"/>
      <c r="T730" s="3"/>
      <c r="U730" s="3"/>
      <c r="V730" s="3"/>
      <c r="W730" s="3"/>
      <c r="X730" s="3"/>
      <c r="Y730" s="3"/>
      <c r="Z730" s="3"/>
    </row>
    <row r="731" spans="1:26" x14ac:dyDescent="0.2">
      <c r="A731" s="3"/>
      <c r="B731" s="4"/>
      <c r="C731" s="3"/>
      <c r="D731" s="3"/>
      <c r="E731" s="3"/>
      <c r="F731" s="3"/>
      <c r="G731" s="3"/>
      <c r="H731" s="3"/>
      <c r="I731" s="3"/>
      <c r="J731" s="3"/>
      <c r="K731" s="3"/>
      <c r="L731" s="3"/>
      <c r="M731" s="3"/>
      <c r="N731" s="3"/>
      <c r="O731" s="3"/>
      <c r="P731" s="3"/>
      <c r="Q731" s="3"/>
      <c r="R731" s="3"/>
      <c r="S731" s="3"/>
      <c r="T731" s="3"/>
      <c r="U731" s="3"/>
      <c r="V731" s="3"/>
      <c r="W731" s="3"/>
      <c r="X731" s="3"/>
      <c r="Y731" s="3"/>
      <c r="Z731" s="3"/>
    </row>
    <row r="732" spans="1:26" x14ac:dyDescent="0.2">
      <c r="A732" s="3"/>
      <c r="B732" s="4"/>
      <c r="C732" s="3"/>
      <c r="D732" s="3"/>
      <c r="E732" s="3"/>
      <c r="F732" s="3"/>
      <c r="G732" s="3"/>
      <c r="H732" s="3"/>
      <c r="I732" s="3"/>
      <c r="J732" s="3"/>
      <c r="K732" s="3"/>
      <c r="L732" s="3"/>
      <c r="M732" s="3"/>
      <c r="N732" s="3"/>
      <c r="O732" s="3"/>
      <c r="P732" s="3"/>
      <c r="Q732" s="3"/>
      <c r="R732" s="3"/>
      <c r="S732" s="3"/>
      <c r="T732" s="3"/>
      <c r="U732" s="3"/>
      <c r="V732" s="3"/>
      <c r="W732" s="3"/>
      <c r="X732" s="3"/>
      <c r="Y732" s="3"/>
      <c r="Z732" s="3"/>
    </row>
    <row r="733" spans="1:26" x14ac:dyDescent="0.2">
      <c r="A733" s="3"/>
      <c r="B733" s="4"/>
      <c r="C733" s="3"/>
      <c r="D733" s="3"/>
      <c r="E733" s="3"/>
      <c r="F733" s="3"/>
      <c r="G733" s="3"/>
      <c r="H733" s="3"/>
      <c r="I733" s="3"/>
      <c r="J733" s="3"/>
      <c r="K733" s="3"/>
      <c r="L733" s="3"/>
      <c r="M733" s="3"/>
      <c r="N733" s="3"/>
      <c r="O733" s="3"/>
      <c r="P733" s="3"/>
      <c r="Q733" s="3"/>
      <c r="R733" s="3"/>
      <c r="S733" s="3"/>
      <c r="T733" s="3"/>
      <c r="U733" s="3"/>
      <c r="V733" s="3"/>
      <c r="W733" s="3"/>
      <c r="X733" s="3"/>
      <c r="Y733" s="3"/>
      <c r="Z733" s="3"/>
    </row>
    <row r="734" spans="1:26" x14ac:dyDescent="0.2">
      <c r="A734" s="3"/>
      <c r="B734" s="4"/>
      <c r="C734" s="3"/>
      <c r="D734" s="3"/>
      <c r="E734" s="3"/>
      <c r="F734" s="3"/>
      <c r="G734" s="3"/>
      <c r="H734" s="3"/>
      <c r="I734" s="3"/>
      <c r="J734" s="3"/>
      <c r="K734" s="3"/>
      <c r="L734" s="3"/>
      <c r="M734" s="3"/>
      <c r="N734" s="3"/>
      <c r="O734" s="3"/>
      <c r="P734" s="3"/>
      <c r="Q734" s="3"/>
      <c r="R734" s="3"/>
      <c r="S734" s="3"/>
      <c r="T734" s="3"/>
      <c r="U734" s="3"/>
      <c r="V734" s="3"/>
      <c r="W734" s="3"/>
      <c r="X734" s="3"/>
      <c r="Y734" s="3"/>
      <c r="Z734" s="3"/>
    </row>
    <row r="735" spans="1:26" x14ac:dyDescent="0.2">
      <c r="A735" s="3"/>
      <c r="B735" s="4"/>
      <c r="C735" s="3"/>
      <c r="D735" s="3"/>
      <c r="E735" s="3"/>
      <c r="F735" s="3"/>
      <c r="G735" s="3"/>
      <c r="H735" s="3"/>
      <c r="I735" s="3"/>
      <c r="J735" s="3"/>
      <c r="K735" s="3"/>
      <c r="L735" s="3"/>
      <c r="M735" s="3"/>
      <c r="N735" s="3"/>
      <c r="O735" s="3"/>
      <c r="P735" s="3"/>
      <c r="Q735" s="3"/>
      <c r="R735" s="3"/>
      <c r="S735" s="3"/>
      <c r="T735" s="3"/>
      <c r="U735" s="3"/>
      <c r="V735" s="3"/>
      <c r="W735" s="3"/>
      <c r="X735" s="3"/>
      <c r="Y735" s="3"/>
      <c r="Z735" s="3"/>
    </row>
    <row r="736" spans="1:26" x14ac:dyDescent="0.2">
      <c r="A736" s="3"/>
      <c r="B736" s="4"/>
      <c r="C736" s="3"/>
      <c r="D736" s="3"/>
      <c r="E736" s="3"/>
      <c r="F736" s="3"/>
      <c r="G736" s="3"/>
      <c r="H736" s="3"/>
      <c r="I736" s="3"/>
      <c r="J736" s="3"/>
      <c r="K736" s="3"/>
      <c r="L736" s="3"/>
      <c r="M736" s="3"/>
      <c r="N736" s="3"/>
      <c r="O736" s="3"/>
      <c r="P736" s="3"/>
      <c r="Q736" s="3"/>
      <c r="R736" s="3"/>
      <c r="S736" s="3"/>
      <c r="T736" s="3"/>
      <c r="U736" s="3"/>
      <c r="V736" s="3"/>
      <c r="W736" s="3"/>
      <c r="X736" s="3"/>
      <c r="Y736" s="3"/>
      <c r="Z736" s="3"/>
    </row>
    <row r="737" spans="1:26" x14ac:dyDescent="0.2">
      <c r="A737" s="3"/>
      <c r="B737" s="4"/>
      <c r="C737" s="3"/>
      <c r="D737" s="3"/>
      <c r="E737" s="3"/>
      <c r="F737" s="3"/>
      <c r="G737" s="3"/>
      <c r="H737" s="3"/>
      <c r="I737" s="3"/>
      <c r="J737" s="3"/>
      <c r="K737" s="3"/>
      <c r="L737" s="3"/>
      <c r="M737" s="3"/>
      <c r="N737" s="3"/>
      <c r="O737" s="3"/>
      <c r="P737" s="3"/>
      <c r="Q737" s="3"/>
      <c r="R737" s="3"/>
      <c r="S737" s="3"/>
      <c r="T737" s="3"/>
      <c r="U737" s="3"/>
      <c r="V737" s="3"/>
      <c r="W737" s="3"/>
      <c r="X737" s="3"/>
      <c r="Y737" s="3"/>
      <c r="Z737" s="3"/>
    </row>
    <row r="738" spans="1:26" x14ac:dyDescent="0.2">
      <c r="A738" s="3"/>
      <c r="B738" s="4"/>
      <c r="C738" s="3"/>
      <c r="D738" s="3"/>
      <c r="E738" s="3"/>
      <c r="F738" s="3"/>
      <c r="G738" s="3"/>
      <c r="H738" s="3"/>
      <c r="I738" s="3"/>
      <c r="J738" s="3"/>
      <c r="K738" s="3"/>
      <c r="L738" s="3"/>
      <c r="M738" s="3"/>
      <c r="N738" s="3"/>
      <c r="O738" s="3"/>
      <c r="P738" s="3"/>
      <c r="Q738" s="3"/>
      <c r="R738" s="3"/>
      <c r="S738" s="3"/>
      <c r="T738" s="3"/>
      <c r="U738" s="3"/>
      <c r="V738" s="3"/>
      <c r="W738" s="3"/>
      <c r="X738" s="3"/>
      <c r="Y738" s="3"/>
      <c r="Z738" s="3"/>
    </row>
    <row r="739" spans="1:26" x14ac:dyDescent="0.2">
      <c r="A739" s="3"/>
      <c r="B739" s="4"/>
      <c r="C739" s="3"/>
      <c r="D739" s="3"/>
      <c r="E739" s="3"/>
      <c r="F739" s="3"/>
      <c r="G739" s="3"/>
      <c r="H739" s="3"/>
      <c r="I739" s="3"/>
      <c r="J739" s="3"/>
      <c r="K739" s="3"/>
      <c r="L739" s="3"/>
      <c r="M739" s="3"/>
      <c r="N739" s="3"/>
      <c r="O739" s="3"/>
      <c r="P739" s="3"/>
      <c r="Q739" s="3"/>
      <c r="R739" s="3"/>
      <c r="S739" s="3"/>
      <c r="T739" s="3"/>
      <c r="U739" s="3"/>
      <c r="V739" s="3"/>
      <c r="W739" s="3"/>
      <c r="X739" s="3"/>
      <c r="Y739" s="3"/>
      <c r="Z739" s="3"/>
    </row>
    <row r="740" spans="1:26" x14ac:dyDescent="0.2">
      <c r="A740" s="3"/>
      <c r="B740" s="4"/>
      <c r="C740" s="3"/>
      <c r="D740" s="3"/>
      <c r="E740" s="3"/>
      <c r="F740" s="3"/>
      <c r="G740" s="3"/>
      <c r="H740" s="3"/>
      <c r="I740" s="3"/>
      <c r="J740" s="3"/>
      <c r="K740" s="3"/>
      <c r="L740" s="3"/>
      <c r="M740" s="3"/>
      <c r="N740" s="3"/>
      <c r="O740" s="3"/>
      <c r="P740" s="3"/>
      <c r="Q740" s="3"/>
      <c r="R740" s="3"/>
      <c r="S740" s="3"/>
      <c r="T740" s="3"/>
      <c r="U740" s="3"/>
      <c r="V740" s="3"/>
      <c r="W740" s="3"/>
      <c r="X740" s="3"/>
      <c r="Y740" s="3"/>
      <c r="Z740" s="3"/>
    </row>
    <row r="741" spans="1:26" x14ac:dyDescent="0.2">
      <c r="A741" s="3"/>
      <c r="B741" s="4"/>
      <c r="C741" s="3"/>
      <c r="D741" s="3"/>
      <c r="E741" s="3"/>
      <c r="F741" s="3"/>
      <c r="G741" s="3"/>
      <c r="H741" s="3"/>
      <c r="I741" s="3"/>
      <c r="J741" s="3"/>
      <c r="K741" s="3"/>
      <c r="L741" s="3"/>
      <c r="M741" s="3"/>
      <c r="N741" s="3"/>
      <c r="O741" s="3"/>
      <c r="P741" s="3"/>
      <c r="Q741" s="3"/>
      <c r="R741" s="3"/>
      <c r="S741" s="3"/>
      <c r="T741" s="3"/>
      <c r="U741" s="3"/>
      <c r="V741" s="3"/>
      <c r="W741" s="3"/>
      <c r="X741" s="3"/>
      <c r="Y741" s="3"/>
      <c r="Z741" s="3"/>
    </row>
    <row r="742" spans="1:26" x14ac:dyDescent="0.2">
      <c r="A742" s="3"/>
      <c r="B742" s="4"/>
      <c r="C742" s="3"/>
      <c r="D742" s="3"/>
      <c r="E742" s="3"/>
      <c r="F742" s="3"/>
      <c r="G742" s="3"/>
      <c r="H742" s="3"/>
      <c r="I742" s="3"/>
      <c r="J742" s="3"/>
      <c r="K742" s="3"/>
      <c r="L742" s="3"/>
      <c r="M742" s="3"/>
      <c r="N742" s="3"/>
      <c r="O742" s="3"/>
      <c r="P742" s="3"/>
      <c r="Q742" s="3"/>
      <c r="R742" s="3"/>
      <c r="S742" s="3"/>
      <c r="T742" s="3"/>
      <c r="U742" s="3"/>
      <c r="V742" s="3"/>
      <c r="W742" s="3"/>
      <c r="X742" s="3"/>
      <c r="Y742" s="3"/>
      <c r="Z742" s="3"/>
    </row>
    <row r="743" spans="1:26" x14ac:dyDescent="0.2">
      <c r="A743" s="3"/>
      <c r="B743" s="4"/>
      <c r="C743" s="3"/>
      <c r="D743" s="3"/>
      <c r="E743" s="3"/>
      <c r="F743" s="3"/>
      <c r="G743" s="3"/>
      <c r="H743" s="3"/>
      <c r="I743" s="3"/>
      <c r="J743" s="3"/>
      <c r="K743" s="3"/>
      <c r="L743" s="3"/>
      <c r="M743" s="3"/>
      <c r="N743" s="3"/>
      <c r="O743" s="3"/>
      <c r="P743" s="3"/>
      <c r="Q743" s="3"/>
      <c r="R743" s="3"/>
      <c r="S743" s="3"/>
      <c r="T743" s="3"/>
      <c r="U743" s="3"/>
      <c r="V743" s="3"/>
      <c r="W743" s="3"/>
      <c r="X743" s="3"/>
      <c r="Y743" s="3"/>
      <c r="Z743" s="3"/>
    </row>
    <row r="744" spans="1:26" x14ac:dyDescent="0.2">
      <c r="A744" s="3"/>
      <c r="B744" s="4"/>
      <c r="C744" s="3"/>
      <c r="D744" s="3"/>
      <c r="E744" s="3"/>
      <c r="F744" s="3"/>
      <c r="G744" s="3"/>
      <c r="H744" s="3"/>
      <c r="I744" s="3"/>
      <c r="J744" s="3"/>
      <c r="K744" s="3"/>
      <c r="L744" s="3"/>
      <c r="M744" s="3"/>
      <c r="N744" s="3"/>
      <c r="O744" s="3"/>
      <c r="P744" s="3"/>
      <c r="Q744" s="3"/>
      <c r="R744" s="3"/>
      <c r="S744" s="3"/>
      <c r="T744" s="3"/>
      <c r="U744" s="3"/>
      <c r="V744" s="3"/>
      <c r="W744" s="3"/>
      <c r="X744" s="3"/>
      <c r="Y744" s="3"/>
      <c r="Z744" s="3"/>
    </row>
    <row r="745" spans="1:26" x14ac:dyDescent="0.2">
      <c r="A745" s="3"/>
      <c r="B745" s="4"/>
      <c r="C745" s="3"/>
      <c r="D745" s="3"/>
      <c r="E745" s="3"/>
      <c r="F745" s="3"/>
      <c r="G745" s="3"/>
      <c r="H745" s="3"/>
      <c r="I745" s="3"/>
      <c r="J745" s="3"/>
      <c r="K745" s="3"/>
      <c r="L745" s="3"/>
      <c r="M745" s="3"/>
      <c r="N745" s="3"/>
      <c r="O745" s="3"/>
      <c r="P745" s="3"/>
      <c r="Q745" s="3"/>
      <c r="R745" s="3"/>
      <c r="S745" s="3"/>
      <c r="T745" s="3"/>
      <c r="U745" s="3"/>
      <c r="V745" s="3"/>
      <c r="W745" s="3"/>
      <c r="X745" s="3"/>
      <c r="Y745" s="3"/>
      <c r="Z745" s="3"/>
    </row>
    <row r="746" spans="1:26" x14ac:dyDescent="0.2">
      <c r="A746" s="3"/>
      <c r="B746" s="4"/>
      <c r="C746" s="3"/>
      <c r="D746" s="3"/>
      <c r="E746" s="3"/>
      <c r="F746" s="3"/>
      <c r="G746" s="3"/>
      <c r="H746" s="3"/>
      <c r="I746" s="3"/>
      <c r="J746" s="3"/>
      <c r="K746" s="3"/>
      <c r="L746" s="3"/>
      <c r="M746" s="3"/>
      <c r="N746" s="3"/>
      <c r="O746" s="3"/>
      <c r="P746" s="3"/>
      <c r="Q746" s="3"/>
      <c r="R746" s="3"/>
      <c r="S746" s="3"/>
      <c r="T746" s="3"/>
      <c r="U746" s="3"/>
      <c r="V746" s="3"/>
      <c r="W746" s="3"/>
      <c r="X746" s="3"/>
      <c r="Y746" s="3"/>
      <c r="Z746" s="3"/>
    </row>
    <row r="747" spans="1:26" x14ac:dyDescent="0.2">
      <c r="A747" s="3"/>
      <c r="B747" s="4"/>
      <c r="C747" s="3"/>
      <c r="D747" s="3"/>
      <c r="E747" s="3"/>
      <c r="F747" s="3"/>
      <c r="G747" s="3"/>
      <c r="H747" s="3"/>
      <c r="I747" s="3"/>
      <c r="J747" s="3"/>
      <c r="K747" s="3"/>
      <c r="L747" s="3"/>
      <c r="M747" s="3"/>
      <c r="N747" s="3"/>
      <c r="O747" s="3"/>
      <c r="P747" s="3"/>
      <c r="Q747" s="3"/>
      <c r="R747" s="3"/>
      <c r="S747" s="3"/>
      <c r="T747" s="3"/>
      <c r="U747" s="3"/>
      <c r="V747" s="3"/>
      <c r="W747" s="3"/>
      <c r="X747" s="3"/>
      <c r="Y747" s="3"/>
      <c r="Z747" s="3"/>
    </row>
    <row r="748" spans="1:26" x14ac:dyDescent="0.2">
      <c r="A748" s="3"/>
      <c r="B748" s="4"/>
      <c r="C748" s="3"/>
      <c r="D748" s="3"/>
      <c r="E748" s="3"/>
      <c r="F748" s="3"/>
      <c r="G748" s="3"/>
      <c r="H748" s="3"/>
      <c r="I748" s="3"/>
      <c r="J748" s="3"/>
      <c r="K748" s="3"/>
      <c r="L748" s="3"/>
      <c r="M748" s="3"/>
      <c r="N748" s="3"/>
      <c r="O748" s="3"/>
      <c r="P748" s="3"/>
      <c r="Q748" s="3"/>
      <c r="R748" s="3"/>
      <c r="S748" s="3"/>
      <c r="T748" s="3"/>
      <c r="U748" s="3"/>
      <c r="V748" s="3"/>
      <c r="W748" s="3"/>
      <c r="X748" s="3"/>
      <c r="Y748" s="3"/>
      <c r="Z748" s="3"/>
    </row>
    <row r="749" spans="1:26" x14ac:dyDescent="0.2">
      <c r="A749" s="3"/>
      <c r="B749" s="4"/>
      <c r="C749" s="3"/>
      <c r="D749" s="3"/>
      <c r="E749" s="3"/>
      <c r="F749" s="3"/>
      <c r="G749" s="3"/>
      <c r="H749" s="3"/>
      <c r="I749" s="3"/>
      <c r="J749" s="3"/>
      <c r="K749" s="3"/>
      <c r="L749" s="3"/>
      <c r="M749" s="3"/>
      <c r="N749" s="3"/>
      <c r="O749" s="3"/>
      <c r="P749" s="3"/>
      <c r="Q749" s="3"/>
      <c r="R749" s="3"/>
      <c r="S749" s="3"/>
      <c r="T749" s="3"/>
      <c r="U749" s="3"/>
      <c r="V749" s="3"/>
      <c r="W749" s="3"/>
      <c r="X749" s="3"/>
      <c r="Y749" s="3"/>
      <c r="Z749" s="3"/>
    </row>
    <row r="750" spans="1:26" x14ac:dyDescent="0.2">
      <c r="A750" s="3"/>
      <c r="B750" s="4"/>
      <c r="C750" s="3"/>
      <c r="D750" s="3"/>
      <c r="E750" s="3"/>
      <c r="F750" s="3"/>
      <c r="G750" s="3"/>
      <c r="H750" s="3"/>
      <c r="I750" s="3"/>
      <c r="J750" s="3"/>
      <c r="K750" s="3"/>
      <c r="L750" s="3"/>
      <c r="M750" s="3"/>
      <c r="N750" s="3"/>
      <c r="O750" s="3"/>
      <c r="P750" s="3"/>
      <c r="Q750" s="3"/>
      <c r="R750" s="3"/>
      <c r="S750" s="3"/>
      <c r="T750" s="3"/>
      <c r="U750" s="3"/>
      <c r="V750" s="3"/>
      <c r="W750" s="3"/>
      <c r="X750" s="3"/>
      <c r="Y750" s="3"/>
      <c r="Z750" s="3"/>
    </row>
    <row r="751" spans="1:26" x14ac:dyDescent="0.2">
      <c r="A751" s="3"/>
      <c r="B751" s="4"/>
      <c r="C751" s="3"/>
      <c r="D751" s="3"/>
      <c r="E751" s="3"/>
      <c r="F751" s="3"/>
      <c r="G751" s="3"/>
      <c r="H751" s="3"/>
      <c r="I751" s="3"/>
      <c r="J751" s="3"/>
      <c r="K751" s="3"/>
      <c r="L751" s="3"/>
      <c r="M751" s="3"/>
      <c r="N751" s="3"/>
      <c r="O751" s="3"/>
      <c r="P751" s="3"/>
      <c r="Q751" s="3"/>
      <c r="R751" s="3"/>
      <c r="S751" s="3"/>
      <c r="T751" s="3"/>
      <c r="U751" s="3"/>
      <c r="V751" s="3"/>
      <c r="W751" s="3"/>
      <c r="X751" s="3"/>
      <c r="Y751" s="3"/>
      <c r="Z751" s="3"/>
    </row>
    <row r="752" spans="1:26" x14ac:dyDescent="0.2">
      <c r="A752" s="3"/>
      <c r="B752" s="4"/>
      <c r="C752" s="3"/>
      <c r="D752" s="3"/>
      <c r="E752" s="3"/>
      <c r="F752" s="3"/>
      <c r="G752" s="3"/>
      <c r="H752" s="3"/>
      <c r="I752" s="3"/>
      <c r="J752" s="3"/>
      <c r="K752" s="3"/>
      <c r="L752" s="3"/>
      <c r="M752" s="3"/>
      <c r="N752" s="3"/>
      <c r="O752" s="3"/>
      <c r="P752" s="3"/>
      <c r="Q752" s="3"/>
      <c r="R752" s="3"/>
      <c r="S752" s="3"/>
      <c r="T752" s="3"/>
      <c r="U752" s="3"/>
      <c r="V752" s="3"/>
      <c r="W752" s="3"/>
      <c r="X752" s="3"/>
      <c r="Y752" s="3"/>
      <c r="Z752" s="3"/>
    </row>
    <row r="753" spans="1:26" x14ac:dyDescent="0.2">
      <c r="A753" s="3"/>
      <c r="B753" s="4"/>
      <c r="C753" s="3"/>
      <c r="D753" s="3"/>
      <c r="E753" s="3"/>
      <c r="F753" s="3"/>
      <c r="G753" s="3"/>
      <c r="H753" s="3"/>
      <c r="I753" s="3"/>
      <c r="J753" s="3"/>
      <c r="K753" s="3"/>
      <c r="L753" s="3"/>
      <c r="M753" s="3"/>
      <c r="N753" s="3"/>
      <c r="O753" s="3"/>
      <c r="P753" s="3"/>
      <c r="Q753" s="3"/>
      <c r="R753" s="3"/>
      <c r="S753" s="3"/>
      <c r="T753" s="3"/>
      <c r="U753" s="3"/>
      <c r="V753" s="3"/>
      <c r="W753" s="3"/>
      <c r="X753" s="3"/>
      <c r="Y753" s="3"/>
      <c r="Z753" s="3"/>
    </row>
    <row r="754" spans="1:26" x14ac:dyDescent="0.2">
      <c r="A754" s="3"/>
      <c r="B754" s="4"/>
      <c r="C754" s="3"/>
      <c r="D754" s="3"/>
      <c r="E754" s="3"/>
      <c r="F754" s="3"/>
      <c r="G754" s="3"/>
      <c r="H754" s="3"/>
      <c r="I754" s="3"/>
      <c r="J754" s="3"/>
      <c r="K754" s="3"/>
      <c r="L754" s="3"/>
      <c r="M754" s="3"/>
      <c r="N754" s="3"/>
      <c r="O754" s="3"/>
      <c r="P754" s="3"/>
      <c r="Q754" s="3"/>
      <c r="R754" s="3"/>
      <c r="S754" s="3"/>
      <c r="T754" s="3"/>
      <c r="U754" s="3"/>
      <c r="V754" s="3"/>
      <c r="W754" s="3"/>
      <c r="X754" s="3"/>
      <c r="Y754" s="3"/>
      <c r="Z754" s="3"/>
    </row>
    <row r="755" spans="1:26" x14ac:dyDescent="0.2">
      <c r="A755" s="3"/>
      <c r="B755" s="4"/>
      <c r="C755" s="3"/>
      <c r="D755" s="3"/>
      <c r="E755" s="3"/>
      <c r="F755" s="3"/>
      <c r="G755" s="3"/>
      <c r="H755" s="3"/>
      <c r="I755" s="3"/>
      <c r="J755" s="3"/>
      <c r="K755" s="3"/>
      <c r="L755" s="3"/>
      <c r="M755" s="3"/>
      <c r="N755" s="3"/>
      <c r="O755" s="3"/>
      <c r="P755" s="3"/>
      <c r="Q755" s="3"/>
      <c r="R755" s="3"/>
      <c r="S755" s="3"/>
      <c r="T755" s="3"/>
      <c r="U755" s="3"/>
      <c r="V755" s="3"/>
      <c r="W755" s="3"/>
      <c r="X755" s="3"/>
      <c r="Y755" s="3"/>
      <c r="Z755" s="3"/>
    </row>
    <row r="756" spans="1:26" x14ac:dyDescent="0.2">
      <c r="A756" s="3"/>
      <c r="B756" s="4"/>
      <c r="C756" s="3"/>
      <c r="D756" s="3"/>
      <c r="E756" s="3"/>
      <c r="F756" s="3"/>
      <c r="G756" s="3"/>
      <c r="H756" s="3"/>
      <c r="I756" s="3"/>
      <c r="J756" s="3"/>
      <c r="K756" s="3"/>
      <c r="L756" s="3"/>
      <c r="M756" s="3"/>
      <c r="N756" s="3"/>
      <c r="O756" s="3"/>
      <c r="P756" s="3"/>
      <c r="Q756" s="3"/>
      <c r="R756" s="3"/>
      <c r="S756" s="3"/>
      <c r="T756" s="3"/>
      <c r="U756" s="3"/>
      <c r="V756" s="3"/>
      <c r="W756" s="3"/>
      <c r="X756" s="3"/>
      <c r="Y756" s="3"/>
      <c r="Z756" s="3"/>
    </row>
    <row r="757" spans="1:26" x14ac:dyDescent="0.2">
      <c r="A757" s="3"/>
      <c r="B757" s="4"/>
      <c r="C757" s="3"/>
      <c r="D757" s="3"/>
      <c r="E757" s="3"/>
      <c r="F757" s="3"/>
      <c r="G757" s="3"/>
      <c r="H757" s="3"/>
      <c r="I757" s="3"/>
      <c r="J757" s="3"/>
      <c r="K757" s="3"/>
      <c r="L757" s="3"/>
      <c r="M757" s="3"/>
      <c r="N757" s="3"/>
      <c r="O757" s="3"/>
      <c r="P757" s="3"/>
      <c r="Q757" s="3"/>
      <c r="R757" s="3"/>
      <c r="S757" s="3"/>
      <c r="T757" s="3"/>
      <c r="U757" s="3"/>
      <c r="V757" s="3"/>
      <c r="W757" s="3"/>
      <c r="X757" s="3"/>
      <c r="Y757" s="3"/>
      <c r="Z757" s="3"/>
    </row>
    <row r="758" spans="1:26" x14ac:dyDescent="0.2">
      <c r="A758" s="3"/>
      <c r="B758" s="4"/>
      <c r="C758" s="3"/>
      <c r="D758" s="3"/>
      <c r="E758" s="3"/>
      <c r="F758" s="3"/>
      <c r="G758" s="3"/>
      <c r="H758" s="3"/>
      <c r="I758" s="3"/>
      <c r="J758" s="3"/>
      <c r="K758" s="3"/>
      <c r="L758" s="3"/>
      <c r="M758" s="3"/>
      <c r="N758" s="3"/>
      <c r="O758" s="3"/>
      <c r="P758" s="3"/>
      <c r="Q758" s="3"/>
      <c r="R758" s="3"/>
      <c r="S758" s="3"/>
      <c r="T758" s="3"/>
      <c r="U758" s="3"/>
      <c r="V758" s="3"/>
      <c r="W758" s="3"/>
      <c r="X758" s="3"/>
      <c r="Y758" s="3"/>
      <c r="Z758" s="3"/>
    </row>
    <row r="759" spans="1:26" x14ac:dyDescent="0.2">
      <c r="A759" s="3"/>
      <c r="B759" s="4"/>
      <c r="C759" s="3"/>
      <c r="D759" s="3"/>
      <c r="E759" s="3"/>
      <c r="F759" s="3"/>
      <c r="G759" s="3"/>
      <c r="H759" s="3"/>
      <c r="I759" s="3"/>
      <c r="J759" s="3"/>
      <c r="K759" s="3"/>
      <c r="L759" s="3"/>
      <c r="M759" s="3"/>
      <c r="N759" s="3"/>
      <c r="O759" s="3"/>
      <c r="P759" s="3"/>
      <c r="Q759" s="3"/>
      <c r="R759" s="3"/>
      <c r="S759" s="3"/>
      <c r="T759" s="3"/>
      <c r="U759" s="3"/>
      <c r="V759" s="3"/>
      <c r="W759" s="3"/>
      <c r="X759" s="3"/>
      <c r="Y759" s="3"/>
      <c r="Z759" s="3"/>
    </row>
    <row r="760" spans="1:26" x14ac:dyDescent="0.2">
      <c r="A760" s="3"/>
      <c r="B760" s="4"/>
      <c r="C760" s="3"/>
      <c r="D760" s="3"/>
      <c r="E760" s="3"/>
      <c r="F760" s="3"/>
      <c r="G760" s="3"/>
      <c r="H760" s="3"/>
      <c r="I760" s="3"/>
      <c r="J760" s="3"/>
      <c r="K760" s="3"/>
      <c r="L760" s="3"/>
      <c r="M760" s="3"/>
      <c r="N760" s="3"/>
      <c r="O760" s="3"/>
      <c r="P760" s="3"/>
      <c r="Q760" s="3"/>
      <c r="R760" s="3"/>
      <c r="S760" s="3"/>
      <c r="T760" s="3"/>
      <c r="U760" s="3"/>
      <c r="V760" s="3"/>
      <c r="W760" s="3"/>
      <c r="X760" s="3"/>
      <c r="Y760" s="3"/>
      <c r="Z760" s="3"/>
    </row>
    <row r="761" spans="1:26" x14ac:dyDescent="0.2">
      <c r="A761" s="3"/>
      <c r="B761" s="4"/>
      <c r="C761" s="3"/>
      <c r="D761" s="3"/>
      <c r="E761" s="3"/>
      <c r="F761" s="3"/>
      <c r="G761" s="3"/>
      <c r="H761" s="3"/>
      <c r="I761" s="3"/>
      <c r="J761" s="3"/>
      <c r="K761" s="3"/>
      <c r="L761" s="3"/>
      <c r="M761" s="3"/>
      <c r="N761" s="3"/>
      <c r="O761" s="3"/>
      <c r="P761" s="3"/>
      <c r="Q761" s="3"/>
      <c r="R761" s="3"/>
      <c r="S761" s="3"/>
      <c r="T761" s="3"/>
      <c r="U761" s="3"/>
      <c r="V761" s="3"/>
      <c r="W761" s="3"/>
      <c r="X761" s="3"/>
      <c r="Y761" s="3"/>
      <c r="Z761" s="3"/>
    </row>
    <row r="762" spans="1:26" x14ac:dyDescent="0.2">
      <c r="A762" s="3"/>
      <c r="B762" s="4"/>
      <c r="C762" s="3"/>
      <c r="D762" s="3"/>
      <c r="E762" s="3"/>
      <c r="F762" s="3"/>
      <c r="G762" s="3"/>
      <c r="H762" s="3"/>
      <c r="I762" s="3"/>
      <c r="J762" s="3"/>
      <c r="K762" s="3"/>
      <c r="L762" s="3"/>
      <c r="M762" s="3"/>
      <c r="N762" s="3"/>
      <c r="O762" s="3"/>
      <c r="P762" s="3"/>
      <c r="Q762" s="3"/>
      <c r="R762" s="3"/>
      <c r="S762" s="3"/>
      <c r="T762" s="3"/>
      <c r="U762" s="3"/>
      <c r="V762" s="3"/>
      <c r="W762" s="3"/>
      <c r="X762" s="3"/>
      <c r="Y762" s="3"/>
      <c r="Z762" s="3"/>
    </row>
    <row r="763" spans="1:26" x14ac:dyDescent="0.2">
      <c r="A763" s="3"/>
      <c r="B763" s="4"/>
      <c r="C763" s="3"/>
      <c r="D763" s="3"/>
      <c r="E763" s="3"/>
      <c r="F763" s="3"/>
      <c r="G763" s="3"/>
      <c r="H763" s="3"/>
      <c r="I763" s="3"/>
      <c r="J763" s="3"/>
      <c r="K763" s="3"/>
      <c r="L763" s="3"/>
      <c r="M763" s="3"/>
      <c r="N763" s="3"/>
      <c r="O763" s="3"/>
      <c r="P763" s="3"/>
      <c r="Q763" s="3"/>
      <c r="R763" s="3"/>
      <c r="S763" s="3"/>
      <c r="T763" s="3"/>
      <c r="U763" s="3"/>
      <c r="V763" s="3"/>
      <c r="W763" s="3"/>
      <c r="X763" s="3"/>
      <c r="Y763" s="3"/>
      <c r="Z763" s="3"/>
    </row>
    <row r="764" spans="1:26" x14ac:dyDescent="0.2">
      <c r="A764" s="3"/>
      <c r="B764" s="4"/>
      <c r="C764" s="3"/>
      <c r="D764" s="3"/>
      <c r="E764" s="3"/>
      <c r="F764" s="3"/>
      <c r="G764" s="3"/>
      <c r="H764" s="3"/>
      <c r="I764" s="3"/>
      <c r="J764" s="3"/>
      <c r="K764" s="3"/>
      <c r="L764" s="3"/>
      <c r="M764" s="3"/>
      <c r="N764" s="3"/>
      <c r="O764" s="3"/>
      <c r="P764" s="3"/>
      <c r="Q764" s="3"/>
      <c r="R764" s="3"/>
      <c r="S764" s="3"/>
      <c r="T764" s="3"/>
      <c r="U764" s="3"/>
      <c r="V764" s="3"/>
      <c r="W764" s="3"/>
      <c r="X764" s="3"/>
      <c r="Y764" s="3"/>
      <c r="Z764" s="3"/>
    </row>
    <row r="765" spans="1:26" x14ac:dyDescent="0.2">
      <c r="A765" s="3"/>
      <c r="B765" s="4"/>
      <c r="C765" s="3"/>
      <c r="D765" s="3"/>
      <c r="E765" s="3"/>
      <c r="F765" s="3"/>
      <c r="G765" s="3"/>
      <c r="H765" s="3"/>
      <c r="I765" s="3"/>
      <c r="J765" s="3"/>
      <c r="K765" s="3"/>
      <c r="L765" s="3"/>
      <c r="M765" s="3"/>
      <c r="N765" s="3"/>
      <c r="O765" s="3"/>
      <c r="P765" s="3"/>
      <c r="Q765" s="3"/>
      <c r="R765" s="3"/>
      <c r="S765" s="3"/>
      <c r="T765" s="3"/>
      <c r="U765" s="3"/>
      <c r="V765" s="3"/>
      <c r="W765" s="3"/>
      <c r="X765" s="3"/>
      <c r="Y765" s="3"/>
      <c r="Z765" s="3"/>
    </row>
    <row r="766" spans="1:26" x14ac:dyDescent="0.2">
      <c r="A766" s="3"/>
      <c r="B766" s="4"/>
      <c r="C766" s="3"/>
      <c r="D766" s="3"/>
      <c r="E766" s="3"/>
      <c r="F766" s="3"/>
      <c r="G766" s="3"/>
      <c r="H766" s="3"/>
      <c r="I766" s="3"/>
      <c r="J766" s="3"/>
      <c r="K766" s="3"/>
      <c r="L766" s="3"/>
      <c r="M766" s="3"/>
      <c r="N766" s="3"/>
      <c r="O766" s="3"/>
      <c r="P766" s="3"/>
      <c r="Q766" s="3"/>
      <c r="R766" s="3"/>
      <c r="S766" s="3"/>
      <c r="T766" s="3"/>
      <c r="U766" s="3"/>
      <c r="V766" s="3"/>
      <c r="W766" s="3"/>
      <c r="X766" s="3"/>
      <c r="Y766" s="3"/>
      <c r="Z766" s="3"/>
    </row>
    <row r="767" spans="1:26" x14ac:dyDescent="0.2">
      <c r="A767" s="3"/>
      <c r="B767" s="4"/>
      <c r="C767" s="3"/>
      <c r="D767" s="3"/>
      <c r="E767" s="3"/>
      <c r="F767" s="3"/>
      <c r="G767" s="3"/>
      <c r="H767" s="3"/>
      <c r="I767" s="3"/>
      <c r="J767" s="3"/>
      <c r="K767" s="3"/>
      <c r="L767" s="3"/>
      <c r="M767" s="3"/>
      <c r="N767" s="3"/>
      <c r="O767" s="3"/>
      <c r="P767" s="3"/>
      <c r="Q767" s="3"/>
      <c r="R767" s="3"/>
      <c r="S767" s="3"/>
      <c r="T767" s="3"/>
      <c r="U767" s="3"/>
      <c r="V767" s="3"/>
      <c r="W767" s="3"/>
      <c r="X767" s="3"/>
      <c r="Y767" s="3"/>
      <c r="Z767" s="3"/>
    </row>
    <row r="768" spans="1:26" x14ac:dyDescent="0.2">
      <c r="A768" s="3"/>
      <c r="B768" s="4"/>
      <c r="C768" s="3"/>
      <c r="D768" s="3"/>
      <c r="E768" s="3"/>
      <c r="F768" s="3"/>
      <c r="G768" s="3"/>
      <c r="H768" s="3"/>
      <c r="I768" s="3"/>
      <c r="J768" s="3"/>
      <c r="K768" s="3"/>
      <c r="L768" s="3"/>
      <c r="M768" s="3"/>
      <c r="N768" s="3"/>
      <c r="O768" s="3"/>
      <c r="P768" s="3"/>
      <c r="Q768" s="3"/>
      <c r="R768" s="3"/>
      <c r="S768" s="3"/>
      <c r="T768" s="3"/>
      <c r="U768" s="3"/>
      <c r="V768" s="3"/>
      <c r="W768" s="3"/>
      <c r="X768" s="3"/>
      <c r="Y768" s="3"/>
      <c r="Z768" s="3"/>
    </row>
    <row r="769" spans="1:26" x14ac:dyDescent="0.2">
      <c r="A769" s="3"/>
      <c r="B769" s="4"/>
      <c r="C769" s="3"/>
      <c r="D769" s="3"/>
      <c r="E769" s="3"/>
      <c r="F769" s="3"/>
      <c r="G769" s="3"/>
      <c r="H769" s="3"/>
      <c r="I769" s="3"/>
      <c r="J769" s="3"/>
      <c r="K769" s="3"/>
      <c r="L769" s="3"/>
      <c r="M769" s="3"/>
      <c r="N769" s="3"/>
      <c r="O769" s="3"/>
      <c r="P769" s="3"/>
      <c r="Q769" s="3"/>
      <c r="R769" s="3"/>
      <c r="S769" s="3"/>
      <c r="T769" s="3"/>
      <c r="U769" s="3"/>
      <c r="V769" s="3"/>
      <c r="W769" s="3"/>
      <c r="X769" s="3"/>
      <c r="Y769" s="3"/>
      <c r="Z769" s="3"/>
    </row>
    <row r="770" spans="1:26" x14ac:dyDescent="0.2">
      <c r="A770" s="3"/>
      <c r="B770" s="4"/>
      <c r="C770" s="3"/>
      <c r="D770" s="3"/>
      <c r="E770" s="3"/>
      <c r="F770" s="3"/>
      <c r="G770" s="3"/>
      <c r="H770" s="3"/>
      <c r="I770" s="3"/>
      <c r="J770" s="3"/>
      <c r="K770" s="3"/>
      <c r="L770" s="3"/>
      <c r="M770" s="3"/>
      <c r="N770" s="3"/>
      <c r="O770" s="3"/>
      <c r="P770" s="3"/>
      <c r="Q770" s="3"/>
      <c r="R770" s="3"/>
      <c r="S770" s="3"/>
      <c r="T770" s="3"/>
      <c r="U770" s="3"/>
      <c r="V770" s="3"/>
      <c r="W770" s="3"/>
      <c r="X770" s="3"/>
      <c r="Y770" s="3"/>
      <c r="Z770" s="3"/>
    </row>
    <row r="771" spans="1:26" x14ac:dyDescent="0.2">
      <c r="A771" s="3"/>
      <c r="B771" s="4"/>
      <c r="C771" s="3"/>
      <c r="D771" s="3"/>
      <c r="E771" s="3"/>
      <c r="F771" s="3"/>
      <c r="G771" s="3"/>
      <c r="H771" s="3"/>
      <c r="I771" s="3"/>
      <c r="J771" s="3"/>
      <c r="K771" s="3"/>
      <c r="L771" s="3"/>
      <c r="M771" s="3"/>
      <c r="N771" s="3"/>
      <c r="O771" s="3"/>
      <c r="P771" s="3"/>
      <c r="Q771" s="3"/>
      <c r="R771" s="3"/>
      <c r="S771" s="3"/>
      <c r="T771" s="3"/>
      <c r="U771" s="3"/>
      <c r="V771" s="3"/>
      <c r="W771" s="3"/>
      <c r="X771" s="3"/>
      <c r="Y771" s="3"/>
      <c r="Z771" s="3"/>
    </row>
    <row r="772" spans="1:26" x14ac:dyDescent="0.2">
      <c r="A772" s="3"/>
      <c r="B772" s="4"/>
      <c r="C772" s="3"/>
      <c r="D772" s="3"/>
      <c r="E772" s="3"/>
      <c r="F772" s="3"/>
      <c r="G772" s="3"/>
      <c r="H772" s="3"/>
      <c r="I772" s="3"/>
      <c r="J772" s="3"/>
      <c r="K772" s="3"/>
      <c r="L772" s="3"/>
      <c r="M772" s="3"/>
      <c r="N772" s="3"/>
      <c r="O772" s="3"/>
      <c r="P772" s="3"/>
      <c r="Q772" s="3"/>
      <c r="R772" s="3"/>
      <c r="S772" s="3"/>
      <c r="T772" s="3"/>
      <c r="U772" s="3"/>
      <c r="V772" s="3"/>
      <c r="W772" s="3"/>
      <c r="X772" s="3"/>
      <c r="Y772" s="3"/>
      <c r="Z772" s="3"/>
    </row>
    <row r="773" spans="1:26" x14ac:dyDescent="0.2">
      <c r="A773" s="3"/>
      <c r="B773" s="4"/>
      <c r="C773" s="3"/>
      <c r="D773" s="3"/>
      <c r="E773" s="3"/>
      <c r="F773" s="3"/>
      <c r="G773" s="3"/>
      <c r="H773" s="3"/>
      <c r="I773" s="3"/>
      <c r="J773" s="3"/>
      <c r="K773" s="3"/>
      <c r="L773" s="3"/>
      <c r="M773" s="3"/>
      <c r="N773" s="3"/>
      <c r="O773" s="3"/>
      <c r="P773" s="3"/>
      <c r="Q773" s="3"/>
      <c r="R773" s="3"/>
      <c r="S773" s="3"/>
      <c r="T773" s="3"/>
      <c r="U773" s="3"/>
      <c r="V773" s="3"/>
      <c r="W773" s="3"/>
      <c r="X773" s="3"/>
      <c r="Y773" s="3"/>
      <c r="Z773" s="3"/>
    </row>
    <row r="774" spans="1:26" x14ac:dyDescent="0.2">
      <c r="A774" s="3"/>
      <c r="B774" s="4"/>
      <c r="C774" s="3"/>
      <c r="D774" s="3"/>
      <c r="E774" s="3"/>
      <c r="F774" s="3"/>
      <c r="G774" s="3"/>
      <c r="H774" s="3"/>
      <c r="I774" s="3"/>
      <c r="J774" s="3"/>
      <c r="K774" s="3"/>
      <c r="L774" s="3"/>
      <c r="M774" s="3"/>
      <c r="N774" s="3"/>
      <c r="O774" s="3"/>
      <c r="P774" s="3"/>
      <c r="Q774" s="3"/>
      <c r="R774" s="3"/>
      <c r="S774" s="3"/>
      <c r="T774" s="3"/>
      <c r="U774" s="3"/>
      <c r="V774" s="3"/>
      <c r="W774" s="3"/>
      <c r="X774" s="3"/>
      <c r="Y774" s="3"/>
      <c r="Z774" s="3"/>
    </row>
    <row r="775" spans="1:26" x14ac:dyDescent="0.2">
      <c r="A775" s="3"/>
      <c r="B775" s="4"/>
      <c r="C775" s="3"/>
      <c r="D775" s="3"/>
      <c r="E775" s="3"/>
      <c r="F775" s="3"/>
      <c r="G775" s="3"/>
      <c r="H775" s="3"/>
      <c r="I775" s="3"/>
      <c r="J775" s="3"/>
      <c r="K775" s="3"/>
      <c r="L775" s="3"/>
      <c r="M775" s="3"/>
      <c r="N775" s="3"/>
      <c r="O775" s="3"/>
      <c r="P775" s="3"/>
      <c r="Q775" s="3"/>
      <c r="R775" s="3"/>
      <c r="S775" s="3"/>
      <c r="T775" s="3"/>
      <c r="U775" s="3"/>
      <c r="V775" s="3"/>
      <c r="W775" s="3"/>
      <c r="X775" s="3"/>
      <c r="Y775" s="3"/>
      <c r="Z775" s="3"/>
    </row>
    <row r="776" spans="1:26" x14ac:dyDescent="0.2">
      <c r="A776" s="3"/>
      <c r="B776" s="4"/>
      <c r="C776" s="3"/>
      <c r="D776" s="3"/>
      <c r="E776" s="3"/>
      <c r="F776" s="3"/>
      <c r="G776" s="3"/>
      <c r="H776" s="3"/>
      <c r="I776" s="3"/>
      <c r="J776" s="3"/>
      <c r="K776" s="3"/>
      <c r="L776" s="3"/>
      <c r="M776" s="3"/>
      <c r="N776" s="3"/>
      <c r="O776" s="3"/>
      <c r="P776" s="3"/>
      <c r="Q776" s="3"/>
      <c r="R776" s="3"/>
      <c r="S776" s="3"/>
      <c r="T776" s="3"/>
      <c r="U776" s="3"/>
      <c r="V776" s="3"/>
      <c r="W776" s="3"/>
      <c r="X776" s="3"/>
      <c r="Y776" s="3"/>
      <c r="Z776" s="3"/>
    </row>
    <row r="777" spans="1:26" x14ac:dyDescent="0.2">
      <c r="A777" s="3"/>
      <c r="B777" s="4"/>
      <c r="C777" s="3"/>
      <c r="D777" s="3"/>
      <c r="E777" s="3"/>
      <c r="F777" s="3"/>
      <c r="G777" s="3"/>
      <c r="H777" s="3"/>
      <c r="I777" s="3"/>
      <c r="J777" s="3"/>
      <c r="K777" s="3"/>
      <c r="L777" s="3"/>
      <c r="M777" s="3"/>
      <c r="N777" s="3"/>
      <c r="O777" s="3"/>
      <c r="P777" s="3"/>
      <c r="Q777" s="3"/>
      <c r="R777" s="3"/>
      <c r="S777" s="3"/>
      <c r="T777" s="3"/>
      <c r="U777" s="3"/>
      <c r="V777" s="3"/>
      <c r="W777" s="3"/>
      <c r="X777" s="3"/>
      <c r="Y777" s="3"/>
      <c r="Z777" s="3"/>
    </row>
    <row r="778" spans="1:26" x14ac:dyDescent="0.2">
      <c r="A778" s="3"/>
      <c r="B778" s="4"/>
      <c r="C778" s="3"/>
      <c r="D778" s="3"/>
      <c r="E778" s="3"/>
      <c r="F778" s="3"/>
      <c r="G778" s="3"/>
      <c r="H778" s="3"/>
      <c r="I778" s="3"/>
      <c r="J778" s="3"/>
      <c r="K778" s="3"/>
      <c r="L778" s="3"/>
      <c r="M778" s="3"/>
      <c r="N778" s="3"/>
      <c r="O778" s="3"/>
      <c r="P778" s="3"/>
      <c r="Q778" s="3"/>
      <c r="R778" s="3"/>
      <c r="S778" s="3"/>
      <c r="T778" s="3"/>
      <c r="U778" s="3"/>
      <c r="V778" s="3"/>
      <c r="W778" s="3"/>
      <c r="X778" s="3"/>
      <c r="Y778" s="3"/>
      <c r="Z778" s="3"/>
    </row>
    <row r="779" spans="1:26" x14ac:dyDescent="0.2">
      <c r="A779" s="3"/>
      <c r="B779" s="4"/>
      <c r="C779" s="3"/>
      <c r="D779" s="3"/>
      <c r="E779" s="3"/>
      <c r="F779" s="3"/>
      <c r="G779" s="3"/>
      <c r="H779" s="3"/>
      <c r="I779" s="3"/>
      <c r="J779" s="3"/>
      <c r="K779" s="3"/>
      <c r="L779" s="3"/>
      <c r="M779" s="3"/>
      <c r="N779" s="3"/>
      <c r="O779" s="3"/>
      <c r="P779" s="3"/>
      <c r="Q779" s="3"/>
      <c r="R779" s="3"/>
      <c r="S779" s="3"/>
      <c r="T779" s="3"/>
      <c r="U779" s="3"/>
      <c r="V779" s="3"/>
      <c r="W779" s="3"/>
      <c r="X779" s="3"/>
      <c r="Y779" s="3"/>
      <c r="Z779" s="3"/>
    </row>
    <row r="780" spans="1:26" x14ac:dyDescent="0.2">
      <c r="A780" s="3"/>
      <c r="B780" s="4"/>
      <c r="C780" s="3"/>
      <c r="D780" s="3"/>
      <c r="E780" s="3"/>
      <c r="F780" s="3"/>
      <c r="G780" s="3"/>
      <c r="H780" s="3"/>
      <c r="I780" s="3"/>
      <c r="J780" s="3"/>
      <c r="K780" s="3"/>
      <c r="L780" s="3"/>
      <c r="M780" s="3"/>
      <c r="N780" s="3"/>
      <c r="O780" s="3"/>
      <c r="P780" s="3"/>
      <c r="Q780" s="3"/>
      <c r="R780" s="3"/>
      <c r="S780" s="3"/>
      <c r="T780" s="3"/>
      <c r="U780" s="3"/>
      <c r="V780" s="3"/>
      <c r="W780" s="3"/>
      <c r="X780" s="3"/>
      <c r="Y780" s="3"/>
      <c r="Z780" s="3"/>
    </row>
    <row r="781" spans="1:26" x14ac:dyDescent="0.2">
      <c r="A781" s="3"/>
      <c r="B781" s="4"/>
      <c r="C781" s="3"/>
      <c r="D781" s="3"/>
      <c r="E781" s="3"/>
      <c r="F781" s="3"/>
      <c r="G781" s="3"/>
      <c r="H781" s="3"/>
      <c r="I781" s="3"/>
      <c r="J781" s="3"/>
      <c r="K781" s="3"/>
      <c r="L781" s="3"/>
      <c r="M781" s="3"/>
      <c r="N781" s="3"/>
      <c r="O781" s="3"/>
      <c r="P781" s="3"/>
      <c r="Q781" s="3"/>
      <c r="R781" s="3"/>
      <c r="S781" s="3"/>
      <c r="T781" s="3"/>
      <c r="U781" s="3"/>
      <c r="V781" s="3"/>
      <c r="W781" s="3"/>
      <c r="X781" s="3"/>
      <c r="Y781" s="3"/>
      <c r="Z781" s="3"/>
    </row>
    <row r="782" spans="1:26" x14ac:dyDescent="0.2">
      <c r="A782" s="3"/>
      <c r="B782" s="4"/>
      <c r="C782" s="3"/>
      <c r="D782" s="3"/>
      <c r="E782" s="3"/>
      <c r="F782" s="3"/>
      <c r="G782" s="3"/>
      <c r="H782" s="3"/>
      <c r="I782" s="3"/>
      <c r="J782" s="3"/>
      <c r="K782" s="3"/>
      <c r="L782" s="3"/>
      <c r="M782" s="3"/>
      <c r="N782" s="3"/>
      <c r="O782" s="3"/>
      <c r="P782" s="3"/>
      <c r="Q782" s="3"/>
      <c r="R782" s="3"/>
      <c r="S782" s="3"/>
      <c r="T782" s="3"/>
      <c r="U782" s="3"/>
      <c r="V782" s="3"/>
      <c r="W782" s="3"/>
      <c r="X782" s="3"/>
      <c r="Y782" s="3"/>
      <c r="Z782" s="3"/>
    </row>
    <row r="783" spans="1:26" x14ac:dyDescent="0.2">
      <c r="A783" s="3"/>
      <c r="B783" s="4"/>
      <c r="C783" s="3"/>
      <c r="D783" s="3"/>
      <c r="E783" s="3"/>
      <c r="F783" s="3"/>
      <c r="G783" s="3"/>
      <c r="H783" s="3"/>
      <c r="I783" s="3"/>
      <c r="J783" s="3"/>
      <c r="K783" s="3"/>
      <c r="L783" s="3"/>
      <c r="M783" s="3"/>
      <c r="N783" s="3"/>
      <c r="O783" s="3"/>
      <c r="P783" s="3"/>
      <c r="Q783" s="3"/>
      <c r="R783" s="3"/>
      <c r="S783" s="3"/>
      <c r="T783" s="3"/>
      <c r="U783" s="3"/>
      <c r="V783" s="3"/>
      <c r="W783" s="3"/>
      <c r="X783" s="3"/>
      <c r="Y783" s="3"/>
      <c r="Z783" s="3"/>
    </row>
    <row r="784" spans="1:26" x14ac:dyDescent="0.2">
      <c r="A784" s="3"/>
      <c r="B784" s="4"/>
      <c r="C784" s="3"/>
      <c r="D784" s="3"/>
      <c r="E784" s="3"/>
      <c r="F784" s="3"/>
      <c r="G784" s="3"/>
      <c r="H784" s="3"/>
      <c r="I784" s="3"/>
      <c r="J784" s="3"/>
      <c r="K784" s="3"/>
      <c r="L784" s="3"/>
      <c r="M784" s="3"/>
      <c r="N784" s="3"/>
      <c r="O784" s="3"/>
      <c r="P784" s="3"/>
      <c r="Q784" s="3"/>
      <c r="R784" s="3"/>
      <c r="S784" s="3"/>
      <c r="T784" s="3"/>
      <c r="U784" s="3"/>
      <c r="V784" s="3"/>
      <c r="W784" s="3"/>
      <c r="X784" s="3"/>
      <c r="Y784" s="3"/>
      <c r="Z784" s="3"/>
    </row>
    <row r="785" spans="1:26" x14ac:dyDescent="0.2">
      <c r="A785" s="3"/>
      <c r="B785" s="4"/>
      <c r="C785" s="3"/>
      <c r="D785" s="3"/>
      <c r="E785" s="3"/>
      <c r="F785" s="3"/>
      <c r="G785" s="3"/>
      <c r="H785" s="3"/>
      <c r="I785" s="3"/>
      <c r="J785" s="3"/>
      <c r="K785" s="3"/>
      <c r="L785" s="3"/>
      <c r="M785" s="3"/>
      <c r="N785" s="3"/>
      <c r="O785" s="3"/>
      <c r="P785" s="3"/>
      <c r="Q785" s="3"/>
      <c r="R785" s="3"/>
      <c r="S785" s="3"/>
      <c r="T785" s="3"/>
      <c r="U785" s="3"/>
      <c r="V785" s="3"/>
      <c r="W785" s="3"/>
      <c r="X785" s="3"/>
      <c r="Y785" s="3"/>
      <c r="Z785" s="3"/>
    </row>
    <row r="786" spans="1:26" x14ac:dyDescent="0.2">
      <c r="A786" s="3"/>
      <c r="B786" s="4"/>
      <c r="C786" s="3"/>
      <c r="D786" s="3"/>
      <c r="E786" s="3"/>
      <c r="F786" s="3"/>
      <c r="G786" s="3"/>
      <c r="H786" s="3"/>
      <c r="I786" s="3"/>
      <c r="J786" s="3"/>
      <c r="K786" s="3"/>
      <c r="L786" s="3"/>
      <c r="M786" s="3"/>
      <c r="N786" s="3"/>
      <c r="O786" s="3"/>
      <c r="P786" s="3"/>
      <c r="Q786" s="3"/>
      <c r="R786" s="3"/>
      <c r="S786" s="3"/>
      <c r="T786" s="3"/>
      <c r="U786" s="3"/>
      <c r="V786" s="3"/>
      <c r="W786" s="3"/>
      <c r="X786" s="3"/>
      <c r="Y786" s="3"/>
      <c r="Z786" s="3"/>
    </row>
    <row r="787" spans="1:26" x14ac:dyDescent="0.2">
      <c r="A787" s="3"/>
      <c r="B787" s="4"/>
      <c r="C787" s="3"/>
      <c r="D787" s="3"/>
      <c r="E787" s="3"/>
      <c r="F787" s="3"/>
      <c r="G787" s="3"/>
      <c r="H787" s="3"/>
      <c r="I787" s="3"/>
      <c r="J787" s="3"/>
      <c r="K787" s="3"/>
      <c r="L787" s="3"/>
      <c r="M787" s="3"/>
      <c r="N787" s="3"/>
      <c r="O787" s="3"/>
      <c r="P787" s="3"/>
      <c r="Q787" s="3"/>
      <c r="R787" s="3"/>
      <c r="S787" s="3"/>
      <c r="T787" s="3"/>
      <c r="U787" s="3"/>
      <c r="V787" s="3"/>
      <c r="W787" s="3"/>
      <c r="X787" s="3"/>
      <c r="Y787" s="3"/>
      <c r="Z787" s="3"/>
    </row>
    <row r="788" spans="1:26" x14ac:dyDescent="0.2">
      <c r="A788" s="3"/>
      <c r="B788" s="4"/>
      <c r="C788" s="3"/>
      <c r="D788" s="3"/>
      <c r="E788" s="3"/>
      <c r="F788" s="3"/>
      <c r="G788" s="3"/>
      <c r="H788" s="3"/>
      <c r="I788" s="3"/>
      <c r="J788" s="3"/>
      <c r="K788" s="3"/>
      <c r="L788" s="3"/>
      <c r="M788" s="3"/>
      <c r="N788" s="3"/>
      <c r="O788" s="3"/>
      <c r="P788" s="3"/>
      <c r="Q788" s="3"/>
      <c r="R788" s="3"/>
      <c r="S788" s="3"/>
      <c r="T788" s="3"/>
      <c r="U788" s="3"/>
      <c r="V788" s="3"/>
      <c r="W788" s="3"/>
      <c r="X788" s="3"/>
      <c r="Y788" s="3"/>
      <c r="Z788" s="3"/>
    </row>
    <row r="789" spans="1:26" x14ac:dyDescent="0.2">
      <c r="A789" s="3"/>
      <c r="B789" s="4"/>
      <c r="C789" s="3"/>
      <c r="D789" s="3"/>
      <c r="E789" s="3"/>
      <c r="F789" s="3"/>
      <c r="G789" s="3"/>
      <c r="H789" s="3"/>
      <c r="I789" s="3"/>
      <c r="J789" s="3"/>
      <c r="K789" s="3"/>
      <c r="L789" s="3"/>
      <c r="M789" s="3"/>
      <c r="N789" s="3"/>
      <c r="O789" s="3"/>
      <c r="P789" s="3"/>
      <c r="Q789" s="3"/>
      <c r="R789" s="3"/>
      <c r="S789" s="3"/>
      <c r="T789" s="3"/>
      <c r="U789" s="3"/>
      <c r="V789" s="3"/>
      <c r="W789" s="3"/>
      <c r="X789" s="3"/>
      <c r="Y789" s="3"/>
      <c r="Z789" s="3"/>
    </row>
    <row r="790" spans="1:26" x14ac:dyDescent="0.2">
      <c r="A790" s="3"/>
      <c r="B790" s="4"/>
      <c r="C790" s="3"/>
      <c r="D790" s="3"/>
      <c r="E790" s="3"/>
      <c r="F790" s="3"/>
      <c r="G790" s="3"/>
      <c r="H790" s="3"/>
      <c r="I790" s="3"/>
      <c r="J790" s="3"/>
      <c r="K790" s="3"/>
      <c r="L790" s="3"/>
      <c r="M790" s="3"/>
      <c r="N790" s="3"/>
      <c r="O790" s="3"/>
      <c r="P790" s="3"/>
      <c r="Q790" s="3"/>
      <c r="R790" s="3"/>
      <c r="S790" s="3"/>
      <c r="T790" s="3"/>
      <c r="U790" s="3"/>
      <c r="V790" s="3"/>
      <c r="W790" s="3"/>
      <c r="X790" s="3"/>
      <c r="Y790" s="3"/>
      <c r="Z790" s="3"/>
    </row>
    <row r="791" spans="1:26" x14ac:dyDescent="0.2">
      <c r="A791" s="3"/>
      <c r="B791" s="4"/>
      <c r="C791" s="3"/>
      <c r="D791" s="3"/>
      <c r="E791" s="3"/>
      <c r="F791" s="3"/>
      <c r="G791" s="3"/>
      <c r="H791" s="3"/>
      <c r="I791" s="3"/>
      <c r="J791" s="3"/>
      <c r="K791" s="3"/>
      <c r="L791" s="3"/>
      <c r="M791" s="3"/>
      <c r="N791" s="3"/>
      <c r="O791" s="3"/>
      <c r="P791" s="3"/>
      <c r="Q791" s="3"/>
      <c r="R791" s="3"/>
      <c r="S791" s="3"/>
      <c r="T791" s="3"/>
      <c r="U791" s="3"/>
      <c r="V791" s="3"/>
      <c r="W791" s="3"/>
      <c r="X791" s="3"/>
      <c r="Y791" s="3"/>
      <c r="Z791" s="3"/>
    </row>
    <row r="792" spans="1:26" x14ac:dyDescent="0.2">
      <c r="A792" s="3"/>
      <c r="B792" s="4"/>
      <c r="C792" s="3"/>
      <c r="D792" s="3"/>
      <c r="E792" s="3"/>
      <c r="F792" s="3"/>
      <c r="G792" s="3"/>
      <c r="H792" s="3"/>
      <c r="I792" s="3"/>
      <c r="J792" s="3"/>
      <c r="K792" s="3"/>
      <c r="L792" s="3"/>
      <c r="M792" s="3"/>
      <c r="N792" s="3"/>
      <c r="O792" s="3"/>
      <c r="P792" s="3"/>
      <c r="Q792" s="3"/>
      <c r="R792" s="3"/>
      <c r="S792" s="3"/>
      <c r="T792" s="3"/>
      <c r="U792" s="3"/>
      <c r="V792" s="3"/>
      <c r="W792" s="3"/>
      <c r="X792" s="3"/>
      <c r="Y792" s="3"/>
      <c r="Z792" s="3"/>
    </row>
    <row r="793" spans="1:26" x14ac:dyDescent="0.2">
      <c r="A793" s="3"/>
      <c r="B793" s="4"/>
      <c r="C793" s="3"/>
      <c r="D793" s="3"/>
      <c r="E793" s="3"/>
      <c r="F793" s="3"/>
      <c r="G793" s="3"/>
      <c r="H793" s="3"/>
      <c r="I793" s="3"/>
      <c r="J793" s="3"/>
      <c r="K793" s="3"/>
      <c r="L793" s="3"/>
      <c r="M793" s="3"/>
      <c r="N793" s="3"/>
      <c r="O793" s="3"/>
      <c r="P793" s="3"/>
      <c r="Q793" s="3"/>
      <c r="R793" s="3"/>
      <c r="S793" s="3"/>
      <c r="T793" s="3"/>
      <c r="U793" s="3"/>
      <c r="V793" s="3"/>
      <c r="W793" s="3"/>
      <c r="X793" s="3"/>
      <c r="Y793" s="3"/>
      <c r="Z793" s="3"/>
    </row>
    <row r="794" spans="1:26" x14ac:dyDescent="0.2">
      <c r="A794" s="3"/>
      <c r="B794" s="4"/>
      <c r="C794" s="3"/>
      <c r="D794" s="3"/>
      <c r="E794" s="3"/>
      <c r="F794" s="3"/>
      <c r="G794" s="3"/>
      <c r="H794" s="3"/>
      <c r="I794" s="3"/>
      <c r="J794" s="3"/>
      <c r="K794" s="3"/>
      <c r="L794" s="3"/>
      <c r="M794" s="3"/>
      <c r="N794" s="3"/>
      <c r="O794" s="3"/>
      <c r="P794" s="3"/>
      <c r="Q794" s="3"/>
      <c r="R794" s="3"/>
      <c r="S794" s="3"/>
      <c r="T794" s="3"/>
      <c r="U794" s="3"/>
      <c r="V794" s="3"/>
      <c r="W794" s="3"/>
      <c r="X794" s="3"/>
      <c r="Y794" s="3"/>
      <c r="Z794" s="3"/>
    </row>
    <row r="795" spans="1:26" x14ac:dyDescent="0.2">
      <c r="A795" s="3"/>
      <c r="B795" s="4"/>
      <c r="C795" s="3"/>
      <c r="D795" s="3"/>
      <c r="E795" s="3"/>
      <c r="F795" s="3"/>
      <c r="G795" s="3"/>
      <c r="H795" s="3"/>
      <c r="I795" s="3"/>
      <c r="J795" s="3"/>
      <c r="K795" s="3"/>
      <c r="L795" s="3"/>
      <c r="M795" s="3"/>
      <c r="N795" s="3"/>
      <c r="O795" s="3"/>
      <c r="P795" s="3"/>
      <c r="Q795" s="3"/>
      <c r="R795" s="3"/>
      <c r="S795" s="3"/>
      <c r="T795" s="3"/>
      <c r="U795" s="3"/>
      <c r="V795" s="3"/>
      <c r="W795" s="3"/>
      <c r="X795" s="3"/>
      <c r="Y795" s="3"/>
      <c r="Z795" s="3"/>
    </row>
    <row r="796" spans="1:26" x14ac:dyDescent="0.2">
      <c r="A796" s="3"/>
      <c r="B796" s="4"/>
      <c r="C796" s="3"/>
      <c r="D796" s="3"/>
      <c r="E796" s="3"/>
      <c r="F796" s="3"/>
      <c r="G796" s="3"/>
      <c r="H796" s="3"/>
      <c r="I796" s="3"/>
      <c r="J796" s="3"/>
      <c r="K796" s="3"/>
      <c r="L796" s="3"/>
      <c r="M796" s="3"/>
      <c r="N796" s="3"/>
      <c r="O796" s="3"/>
      <c r="P796" s="3"/>
      <c r="Q796" s="3"/>
      <c r="R796" s="3"/>
      <c r="S796" s="3"/>
      <c r="T796" s="3"/>
      <c r="U796" s="3"/>
      <c r="V796" s="3"/>
      <c r="W796" s="3"/>
      <c r="X796" s="3"/>
      <c r="Y796" s="3"/>
      <c r="Z796" s="3"/>
    </row>
    <row r="797" spans="1:26" x14ac:dyDescent="0.2">
      <c r="A797" s="3"/>
      <c r="B797" s="4"/>
      <c r="C797" s="3"/>
      <c r="D797" s="3"/>
      <c r="E797" s="3"/>
      <c r="F797" s="3"/>
      <c r="G797" s="3"/>
      <c r="H797" s="3"/>
      <c r="I797" s="3"/>
      <c r="J797" s="3"/>
      <c r="K797" s="3"/>
      <c r="L797" s="3"/>
      <c r="M797" s="3"/>
      <c r="N797" s="3"/>
      <c r="O797" s="3"/>
      <c r="P797" s="3"/>
      <c r="Q797" s="3"/>
      <c r="R797" s="3"/>
      <c r="S797" s="3"/>
      <c r="T797" s="3"/>
      <c r="U797" s="3"/>
      <c r="V797" s="3"/>
      <c r="W797" s="3"/>
      <c r="X797" s="3"/>
      <c r="Y797" s="3"/>
      <c r="Z797" s="3"/>
    </row>
    <row r="798" spans="1:26" x14ac:dyDescent="0.2">
      <c r="A798" s="3"/>
      <c r="B798" s="4"/>
      <c r="C798" s="3"/>
      <c r="D798" s="3"/>
      <c r="E798" s="3"/>
      <c r="F798" s="3"/>
      <c r="G798" s="3"/>
      <c r="H798" s="3"/>
      <c r="I798" s="3"/>
      <c r="J798" s="3"/>
      <c r="K798" s="3"/>
      <c r="L798" s="3"/>
      <c r="M798" s="3"/>
      <c r="N798" s="3"/>
      <c r="O798" s="3"/>
      <c r="P798" s="3"/>
      <c r="Q798" s="3"/>
      <c r="R798" s="3"/>
      <c r="S798" s="3"/>
      <c r="T798" s="3"/>
      <c r="U798" s="3"/>
      <c r="V798" s="3"/>
      <c r="W798" s="3"/>
      <c r="X798" s="3"/>
      <c r="Y798" s="3"/>
      <c r="Z798" s="3"/>
    </row>
    <row r="799" spans="1:26" x14ac:dyDescent="0.2">
      <c r="A799" s="3"/>
      <c r="B799" s="4"/>
      <c r="C799" s="3"/>
      <c r="D799" s="3"/>
      <c r="E799" s="3"/>
      <c r="F799" s="3"/>
      <c r="G799" s="3"/>
      <c r="H799" s="3"/>
      <c r="I799" s="3"/>
      <c r="J799" s="3"/>
      <c r="K799" s="3"/>
      <c r="L799" s="3"/>
      <c r="M799" s="3"/>
      <c r="N799" s="3"/>
      <c r="O799" s="3"/>
      <c r="P799" s="3"/>
      <c r="Q799" s="3"/>
      <c r="R799" s="3"/>
      <c r="S799" s="3"/>
      <c r="T799" s="3"/>
      <c r="U799" s="3"/>
      <c r="V799" s="3"/>
      <c r="W799" s="3"/>
      <c r="X799" s="3"/>
      <c r="Y799" s="3"/>
      <c r="Z799" s="3"/>
    </row>
    <row r="800" spans="1:26" x14ac:dyDescent="0.2">
      <c r="A800" s="3"/>
      <c r="B800" s="4"/>
      <c r="C800" s="3"/>
      <c r="D800" s="3"/>
      <c r="E800" s="3"/>
      <c r="F800" s="3"/>
      <c r="G800" s="3"/>
      <c r="H800" s="3"/>
      <c r="I800" s="3"/>
      <c r="J800" s="3"/>
      <c r="K800" s="3"/>
      <c r="L800" s="3"/>
      <c r="M800" s="3"/>
      <c r="N800" s="3"/>
      <c r="O800" s="3"/>
      <c r="P800" s="3"/>
      <c r="Q800" s="3"/>
      <c r="R800" s="3"/>
      <c r="S800" s="3"/>
      <c r="T800" s="3"/>
      <c r="U800" s="3"/>
      <c r="V800" s="3"/>
      <c r="W800" s="3"/>
      <c r="X800" s="3"/>
      <c r="Y800" s="3"/>
      <c r="Z800" s="3"/>
    </row>
    <row r="801" spans="1:26" x14ac:dyDescent="0.2">
      <c r="A801" s="3"/>
      <c r="B801" s="4"/>
      <c r="C801" s="3"/>
      <c r="D801" s="3"/>
      <c r="E801" s="3"/>
      <c r="F801" s="3"/>
      <c r="G801" s="3"/>
      <c r="H801" s="3"/>
      <c r="I801" s="3"/>
      <c r="J801" s="3"/>
      <c r="K801" s="3"/>
      <c r="L801" s="3"/>
      <c r="M801" s="3"/>
      <c r="N801" s="3"/>
      <c r="O801" s="3"/>
      <c r="P801" s="3"/>
      <c r="Q801" s="3"/>
      <c r="R801" s="3"/>
      <c r="S801" s="3"/>
      <c r="T801" s="3"/>
      <c r="U801" s="3"/>
      <c r="V801" s="3"/>
      <c r="W801" s="3"/>
      <c r="X801" s="3"/>
      <c r="Y801" s="3"/>
      <c r="Z801" s="3"/>
    </row>
    <row r="802" spans="1:26" x14ac:dyDescent="0.2">
      <c r="A802" s="3"/>
      <c r="B802" s="4"/>
      <c r="C802" s="3"/>
      <c r="D802" s="3"/>
      <c r="E802" s="3"/>
      <c r="F802" s="3"/>
      <c r="G802" s="3"/>
      <c r="H802" s="3"/>
      <c r="I802" s="3"/>
      <c r="J802" s="3"/>
      <c r="K802" s="3"/>
      <c r="L802" s="3"/>
      <c r="M802" s="3"/>
      <c r="N802" s="3"/>
      <c r="O802" s="3"/>
      <c r="P802" s="3"/>
      <c r="Q802" s="3"/>
      <c r="R802" s="3"/>
      <c r="S802" s="3"/>
      <c r="T802" s="3"/>
      <c r="U802" s="3"/>
      <c r="V802" s="3"/>
      <c r="W802" s="3"/>
      <c r="X802" s="3"/>
      <c r="Y802" s="3"/>
      <c r="Z802" s="3"/>
    </row>
    <row r="803" spans="1:26" x14ac:dyDescent="0.2">
      <c r="A803" s="3"/>
      <c r="B803" s="4"/>
      <c r="C803" s="3"/>
      <c r="D803" s="3"/>
      <c r="E803" s="3"/>
      <c r="F803" s="3"/>
      <c r="G803" s="3"/>
      <c r="H803" s="3"/>
      <c r="I803" s="3"/>
      <c r="J803" s="3"/>
      <c r="K803" s="3"/>
      <c r="L803" s="3"/>
      <c r="M803" s="3"/>
      <c r="N803" s="3"/>
      <c r="O803" s="3"/>
      <c r="P803" s="3"/>
      <c r="Q803" s="3"/>
      <c r="R803" s="3"/>
      <c r="S803" s="3"/>
      <c r="T803" s="3"/>
      <c r="U803" s="3"/>
      <c r="V803" s="3"/>
      <c r="W803" s="3"/>
      <c r="X803" s="3"/>
      <c r="Y803" s="3"/>
      <c r="Z803" s="3"/>
    </row>
    <row r="804" spans="1:26" x14ac:dyDescent="0.2">
      <c r="A804" s="3"/>
      <c r="B804" s="4"/>
      <c r="C804" s="3"/>
      <c r="D804" s="3"/>
      <c r="E804" s="3"/>
      <c r="F804" s="3"/>
      <c r="G804" s="3"/>
      <c r="H804" s="3"/>
      <c r="I804" s="3"/>
      <c r="J804" s="3"/>
      <c r="K804" s="3"/>
      <c r="L804" s="3"/>
      <c r="M804" s="3"/>
      <c r="N804" s="3"/>
      <c r="O804" s="3"/>
      <c r="P804" s="3"/>
      <c r="Q804" s="3"/>
      <c r="R804" s="3"/>
      <c r="S804" s="3"/>
      <c r="T804" s="3"/>
      <c r="U804" s="3"/>
      <c r="V804" s="3"/>
      <c r="W804" s="3"/>
      <c r="X804" s="3"/>
      <c r="Y804" s="3"/>
      <c r="Z804" s="3"/>
    </row>
    <row r="805" spans="1:26" x14ac:dyDescent="0.2">
      <c r="A805" s="3"/>
      <c r="B805" s="4"/>
      <c r="C805" s="3"/>
      <c r="D805" s="3"/>
      <c r="E805" s="3"/>
      <c r="F805" s="3"/>
      <c r="G805" s="3"/>
      <c r="H805" s="3"/>
      <c r="I805" s="3"/>
      <c r="J805" s="3"/>
      <c r="K805" s="3"/>
      <c r="L805" s="3"/>
      <c r="M805" s="3"/>
      <c r="N805" s="3"/>
      <c r="O805" s="3"/>
      <c r="P805" s="3"/>
      <c r="Q805" s="3"/>
      <c r="R805" s="3"/>
      <c r="S805" s="3"/>
      <c r="T805" s="3"/>
      <c r="U805" s="3"/>
      <c r="V805" s="3"/>
      <c r="W805" s="3"/>
      <c r="X805" s="3"/>
      <c r="Y805" s="3"/>
      <c r="Z805" s="3"/>
    </row>
    <row r="806" spans="1:26" x14ac:dyDescent="0.2">
      <c r="A806" s="3"/>
      <c r="B806" s="4"/>
      <c r="C806" s="3"/>
      <c r="D806" s="3"/>
      <c r="E806" s="3"/>
      <c r="F806" s="3"/>
      <c r="G806" s="3"/>
      <c r="H806" s="3"/>
      <c r="I806" s="3"/>
      <c r="J806" s="3"/>
      <c r="K806" s="3"/>
      <c r="L806" s="3"/>
      <c r="M806" s="3"/>
      <c r="N806" s="3"/>
      <c r="O806" s="3"/>
      <c r="P806" s="3"/>
      <c r="Q806" s="3"/>
      <c r="R806" s="3"/>
      <c r="S806" s="3"/>
      <c r="T806" s="3"/>
      <c r="U806" s="3"/>
      <c r="V806" s="3"/>
      <c r="W806" s="3"/>
      <c r="X806" s="3"/>
      <c r="Y806" s="3"/>
      <c r="Z806" s="3"/>
    </row>
    <row r="807" spans="1:26" x14ac:dyDescent="0.2">
      <c r="A807" s="3"/>
      <c r="B807" s="4"/>
      <c r="C807" s="3"/>
      <c r="D807" s="3"/>
      <c r="E807" s="3"/>
      <c r="F807" s="3"/>
      <c r="G807" s="3"/>
      <c r="H807" s="3"/>
      <c r="I807" s="3"/>
      <c r="J807" s="3"/>
      <c r="K807" s="3"/>
      <c r="L807" s="3"/>
      <c r="M807" s="3"/>
      <c r="N807" s="3"/>
      <c r="O807" s="3"/>
      <c r="P807" s="3"/>
      <c r="Q807" s="3"/>
      <c r="R807" s="3"/>
      <c r="S807" s="3"/>
      <c r="T807" s="3"/>
      <c r="U807" s="3"/>
      <c r="V807" s="3"/>
      <c r="W807" s="3"/>
      <c r="X807" s="3"/>
      <c r="Y807" s="3"/>
      <c r="Z807" s="3"/>
    </row>
    <row r="808" spans="1:26" x14ac:dyDescent="0.2">
      <c r="A808" s="3"/>
      <c r="B808" s="4"/>
      <c r="C808" s="3"/>
      <c r="D808" s="3"/>
      <c r="E808" s="3"/>
      <c r="F808" s="3"/>
      <c r="G808" s="3"/>
      <c r="H808" s="3"/>
      <c r="I808" s="3"/>
      <c r="J808" s="3"/>
      <c r="K808" s="3"/>
      <c r="L808" s="3"/>
      <c r="M808" s="3"/>
      <c r="N808" s="3"/>
      <c r="O808" s="3"/>
      <c r="P808" s="3"/>
      <c r="Q808" s="3"/>
      <c r="R808" s="3"/>
      <c r="S808" s="3"/>
      <c r="T808" s="3"/>
      <c r="U808" s="3"/>
      <c r="V808" s="3"/>
      <c r="W808" s="3"/>
      <c r="X808" s="3"/>
      <c r="Y808" s="3"/>
      <c r="Z808" s="3"/>
    </row>
    <row r="809" spans="1:26" x14ac:dyDescent="0.2">
      <c r="A809" s="3"/>
      <c r="B809" s="4"/>
      <c r="C809" s="3"/>
      <c r="D809" s="3"/>
      <c r="E809" s="3"/>
      <c r="F809" s="3"/>
      <c r="G809" s="3"/>
      <c r="H809" s="3"/>
      <c r="I809" s="3"/>
      <c r="J809" s="3"/>
      <c r="K809" s="3"/>
      <c r="L809" s="3"/>
      <c r="M809" s="3"/>
      <c r="N809" s="3"/>
      <c r="O809" s="3"/>
      <c r="P809" s="3"/>
      <c r="Q809" s="3"/>
      <c r="R809" s="3"/>
      <c r="S809" s="3"/>
      <c r="T809" s="3"/>
      <c r="U809" s="3"/>
      <c r="V809" s="3"/>
      <c r="W809" s="3"/>
      <c r="X809" s="3"/>
      <c r="Y809" s="3"/>
      <c r="Z809" s="3"/>
    </row>
    <row r="810" spans="1:26" x14ac:dyDescent="0.2">
      <c r="A810" s="3"/>
      <c r="B810" s="4"/>
      <c r="C810" s="3"/>
      <c r="D810" s="3"/>
      <c r="E810" s="3"/>
      <c r="F810" s="3"/>
      <c r="G810" s="3"/>
      <c r="H810" s="3"/>
      <c r="I810" s="3"/>
      <c r="J810" s="3"/>
      <c r="K810" s="3"/>
      <c r="L810" s="3"/>
      <c r="M810" s="3"/>
      <c r="N810" s="3"/>
      <c r="O810" s="3"/>
      <c r="P810" s="3"/>
      <c r="Q810" s="3"/>
      <c r="R810" s="3"/>
      <c r="S810" s="3"/>
      <c r="T810" s="3"/>
      <c r="U810" s="3"/>
      <c r="V810" s="3"/>
      <c r="W810" s="3"/>
      <c r="X810" s="3"/>
      <c r="Y810" s="3"/>
      <c r="Z810" s="3"/>
    </row>
    <row r="811" spans="1:26" x14ac:dyDescent="0.2">
      <c r="A811" s="3"/>
      <c r="B811" s="4"/>
      <c r="C811" s="3"/>
      <c r="D811" s="3"/>
      <c r="E811" s="3"/>
      <c r="F811" s="3"/>
      <c r="G811" s="3"/>
      <c r="H811" s="3"/>
      <c r="I811" s="3"/>
      <c r="J811" s="3"/>
      <c r="K811" s="3"/>
      <c r="L811" s="3"/>
      <c r="M811" s="3"/>
      <c r="N811" s="3"/>
      <c r="O811" s="3"/>
      <c r="P811" s="3"/>
      <c r="Q811" s="3"/>
      <c r="R811" s="3"/>
      <c r="S811" s="3"/>
      <c r="T811" s="3"/>
      <c r="U811" s="3"/>
      <c r="V811" s="3"/>
      <c r="W811" s="3"/>
      <c r="X811" s="3"/>
      <c r="Y811" s="3"/>
      <c r="Z811" s="3"/>
    </row>
    <row r="812" spans="1:26" x14ac:dyDescent="0.2">
      <c r="A812" s="3"/>
      <c r="B812" s="4"/>
      <c r="C812" s="3"/>
      <c r="D812" s="3"/>
      <c r="E812" s="3"/>
      <c r="F812" s="3"/>
      <c r="G812" s="3"/>
      <c r="H812" s="3"/>
      <c r="I812" s="3"/>
      <c r="J812" s="3"/>
      <c r="K812" s="3"/>
      <c r="L812" s="3"/>
      <c r="M812" s="3"/>
      <c r="N812" s="3"/>
      <c r="O812" s="3"/>
      <c r="P812" s="3"/>
      <c r="Q812" s="3"/>
      <c r="R812" s="3"/>
      <c r="S812" s="3"/>
      <c r="T812" s="3"/>
      <c r="U812" s="3"/>
      <c r="V812" s="3"/>
      <c r="W812" s="3"/>
      <c r="X812" s="3"/>
      <c r="Y812" s="3"/>
      <c r="Z812" s="3"/>
    </row>
    <row r="813" spans="1:26" x14ac:dyDescent="0.2">
      <c r="A813" s="3"/>
      <c r="B813" s="4"/>
      <c r="C813" s="3"/>
      <c r="D813" s="3"/>
      <c r="E813" s="3"/>
      <c r="F813" s="3"/>
      <c r="G813" s="3"/>
      <c r="H813" s="3"/>
      <c r="I813" s="3"/>
      <c r="J813" s="3"/>
      <c r="K813" s="3"/>
      <c r="L813" s="3"/>
      <c r="M813" s="3"/>
      <c r="N813" s="3"/>
      <c r="O813" s="3"/>
      <c r="P813" s="3"/>
      <c r="Q813" s="3"/>
      <c r="R813" s="3"/>
      <c r="S813" s="3"/>
      <c r="T813" s="3"/>
      <c r="U813" s="3"/>
      <c r="V813" s="3"/>
      <c r="W813" s="3"/>
      <c r="X813" s="3"/>
      <c r="Y813" s="3"/>
      <c r="Z813" s="3"/>
    </row>
    <row r="814" spans="1:26" x14ac:dyDescent="0.2">
      <c r="A814" s="3"/>
      <c r="B814" s="4"/>
      <c r="C814" s="3"/>
      <c r="D814" s="3"/>
      <c r="E814" s="3"/>
      <c r="F814" s="3"/>
      <c r="G814" s="3"/>
      <c r="H814" s="3"/>
      <c r="I814" s="3"/>
      <c r="J814" s="3"/>
      <c r="K814" s="3"/>
      <c r="L814" s="3"/>
      <c r="M814" s="3"/>
      <c r="N814" s="3"/>
      <c r="O814" s="3"/>
      <c r="P814" s="3"/>
      <c r="Q814" s="3"/>
      <c r="R814" s="3"/>
      <c r="S814" s="3"/>
      <c r="T814" s="3"/>
      <c r="U814" s="3"/>
      <c r="V814" s="3"/>
      <c r="W814" s="3"/>
      <c r="X814" s="3"/>
      <c r="Y814" s="3"/>
      <c r="Z814" s="3"/>
    </row>
    <row r="815" spans="1:26" x14ac:dyDescent="0.2">
      <c r="A815" s="3"/>
      <c r="B815" s="4"/>
      <c r="C815" s="3"/>
      <c r="D815" s="3"/>
      <c r="E815" s="3"/>
      <c r="F815" s="3"/>
      <c r="G815" s="3"/>
      <c r="H815" s="3"/>
      <c r="I815" s="3"/>
      <c r="J815" s="3"/>
      <c r="K815" s="3"/>
      <c r="L815" s="3"/>
      <c r="M815" s="3"/>
      <c r="N815" s="3"/>
      <c r="O815" s="3"/>
      <c r="P815" s="3"/>
      <c r="Q815" s="3"/>
      <c r="R815" s="3"/>
      <c r="S815" s="3"/>
      <c r="T815" s="3"/>
      <c r="U815" s="3"/>
      <c r="V815" s="3"/>
      <c r="W815" s="3"/>
      <c r="X815" s="3"/>
      <c r="Y815" s="3"/>
      <c r="Z815" s="3"/>
    </row>
    <row r="816" spans="1:26" x14ac:dyDescent="0.2">
      <c r="A816" s="3"/>
      <c r="B816" s="4"/>
      <c r="C816" s="3"/>
      <c r="D816" s="3"/>
      <c r="E816" s="3"/>
      <c r="F816" s="3"/>
      <c r="G816" s="3"/>
      <c r="H816" s="3"/>
      <c r="I816" s="3"/>
      <c r="J816" s="3"/>
      <c r="K816" s="3"/>
      <c r="L816" s="3"/>
      <c r="M816" s="3"/>
      <c r="N816" s="3"/>
      <c r="O816" s="3"/>
      <c r="P816" s="3"/>
      <c r="Q816" s="3"/>
      <c r="R816" s="3"/>
      <c r="S816" s="3"/>
      <c r="T816" s="3"/>
      <c r="U816" s="3"/>
      <c r="V816" s="3"/>
      <c r="W816" s="3"/>
      <c r="X816" s="3"/>
      <c r="Y816" s="3"/>
      <c r="Z816" s="3"/>
    </row>
    <row r="817" spans="1:26" x14ac:dyDescent="0.2">
      <c r="A817" s="3"/>
      <c r="B817" s="4"/>
      <c r="C817" s="3"/>
      <c r="D817" s="3"/>
      <c r="E817" s="3"/>
      <c r="F817" s="3"/>
      <c r="G817" s="3"/>
      <c r="H817" s="3"/>
      <c r="I817" s="3"/>
      <c r="J817" s="3"/>
      <c r="K817" s="3"/>
      <c r="L817" s="3"/>
      <c r="M817" s="3"/>
      <c r="N817" s="3"/>
      <c r="O817" s="3"/>
      <c r="P817" s="3"/>
      <c r="Q817" s="3"/>
      <c r="R817" s="3"/>
      <c r="S817" s="3"/>
      <c r="T817" s="3"/>
      <c r="U817" s="3"/>
      <c r="V817" s="3"/>
      <c r="W817" s="3"/>
      <c r="X817" s="3"/>
      <c r="Y817" s="3"/>
      <c r="Z817" s="3"/>
    </row>
    <row r="818" spans="1:26" x14ac:dyDescent="0.2">
      <c r="A818" s="3"/>
      <c r="B818" s="4"/>
      <c r="C818" s="3"/>
      <c r="D818" s="3"/>
      <c r="E818" s="3"/>
      <c r="F818" s="3"/>
      <c r="G818" s="3"/>
      <c r="H818" s="3"/>
      <c r="I818" s="3"/>
      <c r="J818" s="3"/>
      <c r="K818" s="3"/>
      <c r="L818" s="3"/>
      <c r="M818" s="3"/>
      <c r="N818" s="3"/>
      <c r="O818" s="3"/>
      <c r="P818" s="3"/>
      <c r="Q818" s="3"/>
      <c r="R818" s="3"/>
      <c r="S818" s="3"/>
      <c r="T818" s="3"/>
      <c r="U818" s="3"/>
      <c r="V818" s="3"/>
      <c r="W818" s="3"/>
      <c r="X818" s="3"/>
      <c r="Y818" s="3"/>
      <c r="Z818" s="3"/>
    </row>
    <row r="819" spans="1:26" x14ac:dyDescent="0.2">
      <c r="A819" s="3"/>
      <c r="B819" s="4"/>
      <c r="C819" s="3"/>
      <c r="D819" s="3"/>
      <c r="E819" s="3"/>
      <c r="F819" s="3"/>
      <c r="G819" s="3"/>
      <c r="H819" s="3"/>
      <c r="I819" s="3"/>
      <c r="J819" s="3"/>
      <c r="K819" s="3"/>
      <c r="L819" s="3"/>
      <c r="M819" s="3"/>
      <c r="N819" s="3"/>
      <c r="O819" s="3"/>
      <c r="P819" s="3"/>
      <c r="Q819" s="3"/>
      <c r="R819" s="3"/>
      <c r="S819" s="3"/>
      <c r="T819" s="3"/>
      <c r="U819" s="3"/>
      <c r="V819" s="3"/>
      <c r="W819" s="3"/>
      <c r="X819" s="3"/>
      <c r="Y819" s="3"/>
      <c r="Z819" s="3"/>
    </row>
    <row r="820" spans="1:26" x14ac:dyDescent="0.2">
      <c r="A820" s="3"/>
      <c r="B820" s="4"/>
      <c r="C820" s="3"/>
      <c r="D820" s="3"/>
      <c r="E820" s="3"/>
      <c r="F820" s="3"/>
      <c r="G820" s="3"/>
      <c r="H820" s="3"/>
      <c r="I820" s="3"/>
      <c r="J820" s="3"/>
      <c r="K820" s="3"/>
      <c r="L820" s="3"/>
      <c r="M820" s="3"/>
      <c r="N820" s="3"/>
      <c r="O820" s="3"/>
      <c r="P820" s="3"/>
      <c r="Q820" s="3"/>
      <c r="R820" s="3"/>
      <c r="S820" s="3"/>
      <c r="T820" s="3"/>
      <c r="U820" s="3"/>
      <c r="V820" s="3"/>
      <c r="W820" s="3"/>
      <c r="X820" s="3"/>
      <c r="Y820" s="3"/>
      <c r="Z820" s="3"/>
    </row>
    <row r="821" spans="1:26" x14ac:dyDescent="0.2">
      <c r="A821" s="3"/>
      <c r="B821" s="4"/>
      <c r="C821" s="3"/>
      <c r="D821" s="3"/>
      <c r="E821" s="3"/>
      <c r="F821" s="3"/>
      <c r="G821" s="3"/>
      <c r="H821" s="3"/>
      <c r="I821" s="3"/>
      <c r="J821" s="3"/>
      <c r="K821" s="3"/>
      <c r="L821" s="3"/>
      <c r="M821" s="3"/>
      <c r="N821" s="3"/>
      <c r="O821" s="3"/>
      <c r="P821" s="3"/>
      <c r="Q821" s="3"/>
      <c r="R821" s="3"/>
      <c r="S821" s="3"/>
      <c r="T821" s="3"/>
      <c r="U821" s="3"/>
      <c r="V821" s="3"/>
      <c r="W821" s="3"/>
      <c r="X821" s="3"/>
      <c r="Y821" s="3"/>
      <c r="Z821" s="3"/>
    </row>
    <row r="822" spans="1:26" x14ac:dyDescent="0.2">
      <c r="A822" s="3"/>
      <c r="B822" s="4"/>
      <c r="C822" s="3"/>
      <c r="D822" s="3"/>
      <c r="E822" s="3"/>
      <c r="F822" s="3"/>
      <c r="G822" s="3"/>
      <c r="H822" s="3"/>
      <c r="I822" s="3"/>
      <c r="J822" s="3"/>
      <c r="K822" s="3"/>
      <c r="L822" s="3"/>
      <c r="M822" s="3"/>
      <c r="N822" s="3"/>
      <c r="O822" s="3"/>
      <c r="P822" s="3"/>
      <c r="Q822" s="3"/>
      <c r="R822" s="3"/>
      <c r="S822" s="3"/>
      <c r="T822" s="3"/>
      <c r="U822" s="3"/>
      <c r="V822" s="3"/>
      <c r="W822" s="3"/>
      <c r="X822" s="3"/>
      <c r="Y822" s="3"/>
      <c r="Z822" s="3"/>
    </row>
    <row r="823" spans="1:26" x14ac:dyDescent="0.2">
      <c r="A823" s="3"/>
      <c r="B823" s="4"/>
      <c r="C823" s="3"/>
      <c r="D823" s="3"/>
      <c r="E823" s="3"/>
      <c r="F823" s="3"/>
      <c r="G823" s="3"/>
      <c r="H823" s="3"/>
      <c r="I823" s="3"/>
      <c r="J823" s="3"/>
      <c r="K823" s="3"/>
      <c r="L823" s="3"/>
      <c r="M823" s="3"/>
      <c r="N823" s="3"/>
      <c r="O823" s="3"/>
      <c r="P823" s="3"/>
      <c r="Q823" s="3"/>
      <c r="R823" s="3"/>
      <c r="S823" s="3"/>
      <c r="T823" s="3"/>
      <c r="U823" s="3"/>
      <c r="V823" s="3"/>
      <c r="W823" s="3"/>
      <c r="X823" s="3"/>
      <c r="Y823" s="3"/>
      <c r="Z823" s="3"/>
    </row>
    <row r="824" spans="1:26" x14ac:dyDescent="0.2">
      <c r="A824" s="3"/>
      <c r="B824" s="4"/>
      <c r="C824" s="3"/>
      <c r="D824" s="3"/>
      <c r="E824" s="3"/>
      <c r="F824" s="3"/>
      <c r="G824" s="3"/>
      <c r="H824" s="3"/>
      <c r="I824" s="3"/>
      <c r="J824" s="3"/>
      <c r="K824" s="3"/>
      <c r="L824" s="3"/>
      <c r="M824" s="3"/>
      <c r="N824" s="3"/>
      <c r="O824" s="3"/>
      <c r="P824" s="3"/>
      <c r="Q824" s="3"/>
      <c r="R824" s="3"/>
      <c r="S824" s="3"/>
      <c r="T824" s="3"/>
      <c r="U824" s="3"/>
      <c r="V824" s="3"/>
      <c r="W824" s="3"/>
      <c r="X824" s="3"/>
      <c r="Y824" s="3"/>
      <c r="Z824" s="3"/>
    </row>
    <row r="825" spans="1:26" x14ac:dyDescent="0.2">
      <c r="A825" s="3"/>
      <c r="B825" s="4"/>
      <c r="C825" s="3"/>
      <c r="D825" s="3"/>
      <c r="E825" s="3"/>
      <c r="F825" s="3"/>
      <c r="G825" s="3"/>
      <c r="H825" s="3"/>
      <c r="I825" s="3"/>
      <c r="J825" s="3"/>
      <c r="K825" s="3"/>
      <c r="L825" s="3"/>
      <c r="M825" s="3"/>
      <c r="N825" s="3"/>
      <c r="O825" s="3"/>
      <c r="P825" s="3"/>
      <c r="Q825" s="3"/>
      <c r="R825" s="3"/>
      <c r="S825" s="3"/>
      <c r="T825" s="3"/>
      <c r="U825" s="3"/>
      <c r="V825" s="3"/>
      <c r="W825" s="3"/>
      <c r="X825" s="3"/>
      <c r="Y825" s="3"/>
      <c r="Z825" s="3"/>
    </row>
    <row r="826" spans="1:26" x14ac:dyDescent="0.2">
      <c r="A826" s="3"/>
      <c r="B826" s="4"/>
      <c r="C826" s="3"/>
      <c r="D826" s="3"/>
      <c r="E826" s="3"/>
      <c r="F826" s="3"/>
      <c r="G826" s="3"/>
      <c r="H826" s="3"/>
      <c r="I826" s="3"/>
      <c r="J826" s="3"/>
      <c r="K826" s="3"/>
      <c r="L826" s="3"/>
      <c r="M826" s="3"/>
      <c r="N826" s="3"/>
      <c r="O826" s="3"/>
      <c r="P826" s="3"/>
      <c r="Q826" s="3"/>
      <c r="R826" s="3"/>
      <c r="S826" s="3"/>
      <c r="T826" s="3"/>
      <c r="U826" s="3"/>
      <c r="V826" s="3"/>
      <c r="W826" s="3"/>
      <c r="X826" s="3"/>
      <c r="Y826" s="3"/>
      <c r="Z826" s="3"/>
    </row>
    <row r="827" spans="1:26" x14ac:dyDescent="0.2">
      <c r="A827" s="3"/>
      <c r="B827" s="4"/>
      <c r="C827" s="3"/>
      <c r="D827" s="3"/>
      <c r="E827" s="3"/>
      <c r="F827" s="3"/>
      <c r="G827" s="3"/>
      <c r="H827" s="3"/>
      <c r="I827" s="3"/>
      <c r="J827" s="3"/>
      <c r="K827" s="3"/>
      <c r="L827" s="3"/>
      <c r="M827" s="3"/>
      <c r="N827" s="3"/>
      <c r="O827" s="3"/>
      <c r="P827" s="3"/>
      <c r="Q827" s="3"/>
      <c r="R827" s="3"/>
      <c r="S827" s="3"/>
      <c r="T827" s="3"/>
      <c r="U827" s="3"/>
      <c r="V827" s="3"/>
      <c r="W827" s="3"/>
      <c r="X827" s="3"/>
      <c r="Y827" s="3"/>
      <c r="Z827" s="3"/>
    </row>
    <row r="828" spans="1:26" x14ac:dyDescent="0.2">
      <c r="A828" s="3"/>
      <c r="B828" s="4"/>
      <c r="C828" s="3"/>
      <c r="D828" s="3"/>
      <c r="E828" s="3"/>
      <c r="F828" s="3"/>
      <c r="G828" s="3"/>
      <c r="H828" s="3"/>
      <c r="I828" s="3"/>
      <c r="J828" s="3"/>
      <c r="K828" s="3"/>
      <c r="L828" s="3"/>
      <c r="M828" s="3"/>
      <c r="N828" s="3"/>
      <c r="O828" s="3"/>
      <c r="P828" s="3"/>
      <c r="Q828" s="3"/>
      <c r="R828" s="3"/>
      <c r="S828" s="3"/>
      <c r="T828" s="3"/>
      <c r="U828" s="3"/>
      <c r="V828" s="3"/>
      <c r="W828" s="3"/>
      <c r="X828" s="3"/>
      <c r="Y828" s="3"/>
      <c r="Z828" s="3"/>
    </row>
    <row r="829" spans="1:26" x14ac:dyDescent="0.2">
      <c r="A829" s="3"/>
      <c r="B829" s="4"/>
      <c r="C829" s="3"/>
      <c r="D829" s="3"/>
      <c r="E829" s="3"/>
      <c r="F829" s="3"/>
      <c r="G829" s="3"/>
      <c r="H829" s="3"/>
      <c r="I829" s="3"/>
      <c r="J829" s="3"/>
      <c r="K829" s="3"/>
      <c r="L829" s="3"/>
      <c r="M829" s="3"/>
      <c r="N829" s="3"/>
      <c r="O829" s="3"/>
      <c r="P829" s="3"/>
      <c r="Q829" s="3"/>
      <c r="R829" s="3"/>
      <c r="S829" s="3"/>
      <c r="T829" s="3"/>
      <c r="U829" s="3"/>
      <c r="V829" s="3"/>
      <c r="W829" s="3"/>
      <c r="X829" s="3"/>
      <c r="Y829" s="3"/>
      <c r="Z829" s="3"/>
    </row>
    <row r="830" spans="1:26" x14ac:dyDescent="0.2">
      <c r="A830" s="3"/>
      <c r="B830" s="4"/>
      <c r="C830" s="3"/>
      <c r="D830" s="3"/>
      <c r="E830" s="3"/>
      <c r="F830" s="3"/>
      <c r="G830" s="3"/>
      <c r="H830" s="3"/>
      <c r="I830" s="3"/>
      <c r="J830" s="3"/>
      <c r="K830" s="3"/>
      <c r="L830" s="3"/>
      <c r="M830" s="3"/>
      <c r="N830" s="3"/>
      <c r="O830" s="3"/>
      <c r="P830" s="3"/>
      <c r="Q830" s="3"/>
      <c r="R830" s="3"/>
      <c r="S830" s="3"/>
      <c r="T830" s="3"/>
      <c r="U830" s="3"/>
      <c r="V830" s="3"/>
      <c r="W830" s="3"/>
      <c r="X830" s="3"/>
      <c r="Y830" s="3"/>
      <c r="Z830" s="3"/>
    </row>
    <row r="831" spans="1:26" x14ac:dyDescent="0.2">
      <c r="A831" s="3"/>
      <c r="B831" s="4"/>
      <c r="C831" s="3"/>
      <c r="D831" s="3"/>
      <c r="E831" s="3"/>
      <c r="F831" s="3"/>
      <c r="G831" s="3"/>
      <c r="H831" s="3"/>
      <c r="I831" s="3"/>
      <c r="J831" s="3"/>
      <c r="K831" s="3"/>
      <c r="L831" s="3"/>
      <c r="M831" s="3"/>
      <c r="N831" s="3"/>
      <c r="O831" s="3"/>
      <c r="P831" s="3"/>
      <c r="Q831" s="3"/>
      <c r="R831" s="3"/>
      <c r="S831" s="3"/>
      <c r="T831" s="3"/>
      <c r="U831" s="3"/>
      <c r="V831" s="3"/>
      <c r="W831" s="3"/>
      <c r="X831" s="3"/>
      <c r="Y831" s="3"/>
      <c r="Z831" s="3"/>
    </row>
    <row r="832" spans="1:26" x14ac:dyDescent="0.2">
      <c r="A832" s="3"/>
      <c r="B832" s="4"/>
      <c r="C832" s="3"/>
      <c r="D832" s="3"/>
      <c r="E832" s="3"/>
      <c r="F832" s="3"/>
      <c r="G832" s="3"/>
      <c r="H832" s="3"/>
      <c r="I832" s="3"/>
      <c r="J832" s="3"/>
      <c r="K832" s="3"/>
      <c r="L832" s="3"/>
      <c r="M832" s="3"/>
      <c r="N832" s="3"/>
      <c r="O832" s="3"/>
      <c r="P832" s="3"/>
      <c r="Q832" s="3"/>
      <c r="R832" s="3"/>
      <c r="S832" s="3"/>
      <c r="T832" s="3"/>
      <c r="U832" s="3"/>
      <c r="V832" s="3"/>
      <c r="W832" s="3"/>
      <c r="X832" s="3"/>
      <c r="Y832" s="3"/>
      <c r="Z832" s="3"/>
    </row>
    <row r="833" spans="1:26" x14ac:dyDescent="0.2">
      <c r="A833" s="3"/>
      <c r="B833" s="4"/>
      <c r="C833" s="3"/>
      <c r="D833" s="3"/>
      <c r="E833" s="3"/>
      <c r="F833" s="3"/>
      <c r="G833" s="3"/>
      <c r="H833" s="3"/>
      <c r="I833" s="3"/>
      <c r="J833" s="3"/>
      <c r="K833" s="3"/>
      <c r="L833" s="3"/>
      <c r="M833" s="3"/>
      <c r="N833" s="3"/>
      <c r="O833" s="3"/>
      <c r="P833" s="3"/>
      <c r="Q833" s="3"/>
      <c r="R833" s="3"/>
      <c r="S833" s="3"/>
      <c r="T833" s="3"/>
      <c r="U833" s="3"/>
      <c r="V833" s="3"/>
      <c r="W833" s="3"/>
      <c r="X833" s="3"/>
      <c r="Y833" s="3"/>
      <c r="Z833" s="3"/>
    </row>
    <row r="834" spans="1:26" x14ac:dyDescent="0.2">
      <c r="A834" s="3"/>
      <c r="B834" s="4"/>
      <c r="C834" s="3"/>
      <c r="D834" s="3"/>
      <c r="E834" s="3"/>
      <c r="F834" s="3"/>
      <c r="G834" s="3"/>
      <c r="H834" s="3"/>
      <c r="I834" s="3"/>
      <c r="J834" s="3"/>
      <c r="K834" s="3"/>
      <c r="L834" s="3"/>
      <c r="M834" s="3"/>
      <c r="N834" s="3"/>
      <c r="O834" s="3"/>
      <c r="P834" s="3"/>
      <c r="Q834" s="3"/>
      <c r="R834" s="3"/>
      <c r="S834" s="3"/>
      <c r="T834" s="3"/>
      <c r="U834" s="3"/>
      <c r="V834" s="3"/>
      <c r="W834" s="3"/>
      <c r="X834" s="3"/>
      <c r="Y834" s="3"/>
      <c r="Z834" s="3"/>
    </row>
    <row r="835" spans="1:26" x14ac:dyDescent="0.2">
      <c r="A835" s="3"/>
      <c r="B835" s="4"/>
      <c r="C835" s="3"/>
      <c r="D835" s="3"/>
      <c r="E835" s="3"/>
      <c r="F835" s="3"/>
      <c r="G835" s="3"/>
      <c r="H835" s="3"/>
      <c r="I835" s="3"/>
      <c r="J835" s="3"/>
      <c r="K835" s="3"/>
      <c r="L835" s="3"/>
      <c r="M835" s="3"/>
      <c r="N835" s="3"/>
      <c r="O835" s="3"/>
      <c r="P835" s="3"/>
      <c r="Q835" s="3"/>
      <c r="R835" s="3"/>
      <c r="S835" s="3"/>
      <c r="T835" s="3"/>
      <c r="U835" s="3"/>
      <c r="V835" s="3"/>
      <c r="W835" s="3"/>
      <c r="X835" s="3"/>
      <c r="Y835" s="3"/>
      <c r="Z835" s="3"/>
    </row>
    <row r="836" spans="1:26" x14ac:dyDescent="0.2">
      <c r="A836" s="3"/>
      <c r="B836" s="4"/>
      <c r="C836" s="3"/>
      <c r="D836" s="3"/>
      <c r="E836" s="3"/>
      <c r="F836" s="3"/>
      <c r="G836" s="3"/>
      <c r="H836" s="3"/>
      <c r="I836" s="3"/>
      <c r="J836" s="3"/>
      <c r="K836" s="3"/>
      <c r="L836" s="3"/>
      <c r="M836" s="3"/>
      <c r="N836" s="3"/>
      <c r="O836" s="3"/>
      <c r="P836" s="3"/>
      <c r="Q836" s="3"/>
      <c r="R836" s="3"/>
      <c r="S836" s="3"/>
      <c r="T836" s="3"/>
      <c r="U836" s="3"/>
      <c r="V836" s="3"/>
      <c r="W836" s="3"/>
      <c r="X836" s="3"/>
      <c r="Y836" s="3"/>
      <c r="Z836" s="3"/>
    </row>
    <row r="837" spans="1:26" x14ac:dyDescent="0.2">
      <c r="A837" s="3"/>
      <c r="B837" s="4"/>
      <c r="C837" s="3"/>
      <c r="D837" s="3"/>
      <c r="E837" s="3"/>
      <c r="F837" s="3"/>
      <c r="G837" s="3"/>
      <c r="H837" s="3"/>
      <c r="I837" s="3"/>
      <c r="J837" s="3"/>
      <c r="K837" s="3"/>
      <c r="L837" s="3"/>
      <c r="M837" s="3"/>
      <c r="N837" s="3"/>
      <c r="O837" s="3"/>
      <c r="P837" s="3"/>
      <c r="Q837" s="3"/>
      <c r="R837" s="3"/>
      <c r="S837" s="3"/>
      <c r="T837" s="3"/>
      <c r="U837" s="3"/>
      <c r="V837" s="3"/>
      <c r="W837" s="3"/>
      <c r="X837" s="3"/>
      <c r="Y837" s="3"/>
      <c r="Z837" s="3"/>
    </row>
    <row r="838" spans="1:26" x14ac:dyDescent="0.2">
      <c r="A838" s="3"/>
      <c r="B838" s="4"/>
      <c r="C838" s="3"/>
      <c r="D838" s="3"/>
      <c r="E838" s="3"/>
      <c r="F838" s="3"/>
      <c r="G838" s="3"/>
      <c r="H838" s="3"/>
      <c r="I838" s="3"/>
      <c r="J838" s="3"/>
      <c r="K838" s="3"/>
      <c r="L838" s="3"/>
      <c r="M838" s="3"/>
      <c r="N838" s="3"/>
      <c r="O838" s="3"/>
      <c r="P838" s="3"/>
      <c r="Q838" s="3"/>
      <c r="R838" s="3"/>
      <c r="S838" s="3"/>
      <c r="T838" s="3"/>
      <c r="U838" s="3"/>
      <c r="V838" s="3"/>
      <c r="W838" s="3"/>
      <c r="X838" s="3"/>
      <c r="Y838" s="3"/>
      <c r="Z838" s="3"/>
    </row>
    <row r="839" spans="1:26" x14ac:dyDescent="0.2">
      <c r="A839" s="3"/>
      <c r="B839" s="4"/>
      <c r="C839" s="3"/>
      <c r="D839" s="3"/>
      <c r="E839" s="3"/>
      <c r="F839" s="3"/>
      <c r="G839" s="3"/>
      <c r="H839" s="3"/>
      <c r="I839" s="3"/>
      <c r="J839" s="3"/>
      <c r="K839" s="3"/>
      <c r="L839" s="3"/>
      <c r="M839" s="3"/>
      <c r="N839" s="3"/>
      <c r="O839" s="3"/>
      <c r="P839" s="3"/>
      <c r="Q839" s="3"/>
      <c r="R839" s="3"/>
      <c r="S839" s="3"/>
      <c r="T839" s="3"/>
      <c r="U839" s="3"/>
      <c r="V839" s="3"/>
      <c r="W839" s="3"/>
      <c r="X839" s="3"/>
      <c r="Y839" s="3"/>
      <c r="Z839" s="3"/>
    </row>
    <row r="840" spans="1:26" x14ac:dyDescent="0.2">
      <c r="A840" s="3"/>
      <c r="B840" s="4"/>
      <c r="C840" s="3"/>
      <c r="D840" s="3"/>
      <c r="E840" s="3"/>
      <c r="F840" s="3"/>
      <c r="G840" s="3"/>
      <c r="H840" s="3"/>
      <c r="I840" s="3"/>
      <c r="J840" s="3"/>
      <c r="K840" s="3"/>
      <c r="L840" s="3"/>
      <c r="M840" s="3"/>
      <c r="N840" s="3"/>
      <c r="O840" s="3"/>
      <c r="P840" s="3"/>
      <c r="Q840" s="3"/>
      <c r="R840" s="3"/>
      <c r="S840" s="3"/>
      <c r="T840" s="3"/>
      <c r="U840" s="3"/>
      <c r="V840" s="3"/>
      <c r="W840" s="3"/>
      <c r="X840" s="3"/>
      <c r="Y840" s="3"/>
      <c r="Z840" s="3"/>
    </row>
    <row r="841" spans="1:26" x14ac:dyDescent="0.2">
      <c r="A841" s="3"/>
      <c r="B841" s="4"/>
      <c r="C841" s="3"/>
      <c r="D841" s="3"/>
      <c r="E841" s="3"/>
      <c r="F841" s="3"/>
      <c r="G841" s="3"/>
      <c r="H841" s="3"/>
      <c r="I841" s="3"/>
      <c r="J841" s="3"/>
      <c r="K841" s="3"/>
      <c r="L841" s="3"/>
      <c r="M841" s="3"/>
      <c r="N841" s="3"/>
      <c r="O841" s="3"/>
      <c r="P841" s="3"/>
      <c r="Q841" s="3"/>
      <c r="R841" s="3"/>
      <c r="S841" s="3"/>
      <c r="T841" s="3"/>
      <c r="U841" s="3"/>
      <c r="V841" s="3"/>
      <c r="W841" s="3"/>
      <c r="X841" s="3"/>
      <c r="Y841" s="3"/>
      <c r="Z841" s="3"/>
    </row>
    <row r="842" spans="1:26" x14ac:dyDescent="0.2">
      <c r="A842" s="3"/>
      <c r="B842" s="4"/>
      <c r="C842" s="3"/>
      <c r="D842" s="3"/>
      <c r="E842" s="3"/>
      <c r="F842" s="3"/>
      <c r="G842" s="3"/>
      <c r="H842" s="3"/>
      <c r="I842" s="3"/>
      <c r="J842" s="3"/>
      <c r="K842" s="3"/>
      <c r="L842" s="3"/>
      <c r="M842" s="3"/>
      <c r="N842" s="3"/>
      <c r="O842" s="3"/>
      <c r="P842" s="3"/>
      <c r="Q842" s="3"/>
      <c r="R842" s="3"/>
      <c r="S842" s="3"/>
      <c r="T842" s="3"/>
      <c r="U842" s="3"/>
      <c r="V842" s="3"/>
      <c r="W842" s="3"/>
      <c r="X842" s="3"/>
      <c r="Y842" s="3"/>
      <c r="Z842" s="3"/>
    </row>
    <row r="843" spans="1:26" x14ac:dyDescent="0.2">
      <c r="A843" s="3"/>
      <c r="B843" s="4"/>
      <c r="C843" s="3"/>
      <c r="D843" s="3"/>
      <c r="E843" s="3"/>
      <c r="F843" s="3"/>
      <c r="G843" s="3"/>
      <c r="H843" s="3"/>
      <c r="I843" s="3"/>
      <c r="J843" s="3"/>
      <c r="K843" s="3"/>
      <c r="L843" s="3"/>
      <c r="M843" s="3"/>
      <c r="N843" s="3"/>
      <c r="O843" s="3"/>
      <c r="P843" s="3"/>
      <c r="Q843" s="3"/>
      <c r="R843" s="3"/>
      <c r="S843" s="3"/>
      <c r="T843" s="3"/>
      <c r="U843" s="3"/>
      <c r="V843" s="3"/>
      <c r="W843" s="3"/>
      <c r="X843" s="3"/>
      <c r="Y843" s="3"/>
      <c r="Z843" s="3"/>
    </row>
    <row r="844" spans="1:26" x14ac:dyDescent="0.2">
      <c r="A844" s="3"/>
      <c r="B844" s="4"/>
      <c r="C844" s="3"/>
      <c r="D844" s="3"/>
      <c r="E844" s="3"/>
      <c r="F844" s="3"/>
      <c r="G844" s="3"/>
      <c r="H844" s="3"/>
      <c r="I844" s="3"/>
      <c r="J844" s="3"/>
      <c r="K844" s="3"/>
      <c r="L844" s="3"/>
      <c r="M844" s="3"/>
      <c r="N844" s="3"/>
      <c r="O844" s="3"/>
      <c r="P844" s="3"/>
      <c r="Q844" s="3"/>
      <c r="R844" s="3"/>
      <c r="S844" s="3"/>
      <c r="T844" s="3"/>
      <c r="U844" s="3"/>
      <c r="V844" s="3"/>
      <c r="W844" s="3"/>
      <c r="X844" s="3"/>
      <c r="Y844" s="3"/>
      <c r="Z844" s="3"/>
    </row>
    <row r="845" spans="1:26" x14ac:dyDescent="0.2">
      <c r="A845" s="3"/>
      <c r="B845" s="4"/>
      <c r="C845" s="3"/>
      <c r="D845" s="3"/>
      <c r="E845" s="3"/>
      <c r="F845" s="3"/>
      <c r="G845" s="3"/>
      <c r="H845" s="3"/>
      <c r="I845" s="3"/>
      <c r="J845" s="3"/>
      <c r="K845" s="3"/>
      <c r="L845" s="3"/>
      <c r="M845" s="3"/>
      <c r="N845" s="3"/>
      <c r="O845" s="3"/>
      <c r="P845" s="3"/>
      <c r="Q845" s="3"/>
      <c r="R845" s="3"/>
      <c r="S845" s="3"/>
      <c r="T845" s="3"/>
      <c r="U845" s="3"/>
      <c r="V845" s="3"/>
      <c r="W845" s="3"/>
      <c r="X845" s="3"/>
      <c r="Y845" s="3"/>
      <c r="Z845" s="3"/>
    </row>
    <row r="846" spans="1:26" x14ac:dyDescent="0.2">
      <c r="A846" s="3"/>
      <c r="B846" s="4"/>
      <c r="C846" s="3"/>
      <c r="D846" s="3"/>
      <c r="E846" s="3"/>
      <c r="F846" s="3"/>
      <c r="G846" s="3"/>
      <c r="H846" s="3"/>
      <c r="I846" s="3"/>
      <c r="J846" s="3"/>
      <c r="K846" s="3"/>
      <c r="L846" s="3"/>
      <c r="M846" s="3"/>
      <c r="N846" s="3"/>
      <c r="O846" s="3"/>
      <c r="P846" s="3"/>
      <c r="Q846" s="3"/>
      <c r="R846" s="3"/>
      <c r="S846" s="3"/>
      <c r="T846" s="3"/>
      <c r="U846" s="3"/>
      <c r="V846" s="3"/>
      <c r="W846" s="3"/>
      <c r="X846" s="3"/>
      <c r="Y846" s="3"/>
      <c r="Z846" s="3"/>
    </row>
    <row r="847" spans="1:26" x14ac:dyDescent="0.2">
      <c r="A847" s="3"/>
      <c r="B847" s="4"/>
      <c r="C847" s="3"/>
      <c r="D847" s="3"/>
      <c r="E847" s="3"/>
      <c r="F847" s="3"/>
      <c r="G847" s="3"/>
      <c r="H847" s="3"/>
      <c r="I847" s="3"/>
      <c r="J847" s="3"/>
      <c r="K847" s="3"/>
      <c r="L847" s="3"/>
      <c r="M847" s="3"/>
      <c r="N847" s="3"/>
      <c r="O847" s="3"/>
      <c r="P847" s="3"/>
      <c r="Q847" s="3"/>
      <c r="R847" s="3"/>
      <c r="S847" s="3"/>
      <c r="T847" s="3"/>
      <c r="U847" s="3"/>
      <c r="V847" s="3"/>
      <c r="W847" s="3"/>
      <c r="X847" s="3"/>
      <c r="Y847" s="3"/>
      <c r="Z847" s="3"/>
    </row>
    <row r="848" spans="1:26" x14ac:dyDescent="0.2">
      <c r="A848" s="3"/>
      <c r="B848" s="4"/>
      <c r="C848" s="3"/>
      <c r="D848" s="3"/>
      <c r="E848" s="3"/>
      <c r="F848" s="3"/>
      <c r="G848" s="3"/>
      <c r="H848" s="3"/>
      <c r="I848" s="3"/>
      <c r="J848" s="3"/>
      <c r="K848" s="3"/>
      <c r="L848" s="3"/>
      <c r="M848" s="3"/>
      <c r="N848" s="3"/>
      <c r="O848" s="3"/>
      <c r="P848" s="3"/>
      <c r="Q848" s="3"/>
      <c r="R848" s="3"/>
      <c r="S848" s="3"/>
      <c r="T848" s="3"/>
      <c r="U848" s="3"/>
      <c r="V848" s="3"/>
      <c r="W848" s="3"/>
      <c r="X848" s="3"/>
      <c r="Y848" s="3"/>
      <c r="Z848" s="3"/>
    </row>
    <row r="849" spans="1:26" x14ac:dyDescent="0.2">
      <c r="A849" s="3"/>
      <c r="B849" s="4"/>
      <c r="C849" s="3"/>
      <c r="D849" s="3"/>
      <c r="E849" s="3"/>
      <c r="F849" s="3"/>
      <c r="G849" s="3"/>
      <c r="H849" s="3"/>
      <c r="I849" s="3"/>
      <c r="J849" s="3"/>
      <c r="K849" s="3"/>
      <c r="L849" s="3"/>
      <c r="M849" s="3"/>
      <c r="N849" s="3"/>
      <c r="O849" s="3"/>
      <c r="P849" s="3"/>
      <c r="Q849" s="3"/>
      <c r="R849" s="3"/>
      <c r="S849" s="3"/>
      <c r="T849" s="3"/>
      <c r="U849" s="3"/>
      <c r="V849" s="3"/>
      <c r="W849" s="3"/>
      <c r="X849" s="3"/>
      <c r="Y849" s="3"/>
      <c r="Z849" s="3"/>
    </row>
    <row r="850" spans="1:26" x14ac:dyDescent="0.2">
      <c r="A850" s="3"/>
      <c r="B850" s="4"/>
      <c r="C850" s="3"/>
      <c r="D850" s="3"/>
      <c r="E850" s="3"/>
      <c r="F850" s="3"/>
      <c r="G850" s="3"/>
      <c r="H850" s="3"/>
      <c r="I850" s="3"/>
      <c r="J850" s="3"/>
      <c r="K850" s="3"/>
      <c r="L850" s="3"/>
      <c r="M850" s="3"/>
      <c r="N850" s="3"/>
      <c r="O850" s="3"/>
      <c r="P850" s="3"/>
      <c r="Q850" s="3"/>
      <c r="R850" s="3"/>
      <c r="S850" s="3"/>
      <c r="T850" s="3"/>
      <c r="U850" s="3"/>
      <c r="V850" s="3"/>
      <c r="W850" s="3"/>
      <c r="X850" s="3"/>
      <c r="Y850" s="3"/>
      <c r="Z850" s="3"/>
    </row>
    <row r="851" spans="1:26" x14ac:dyDescent="0.2">
      <c r="A851" s="3"/>
      <c r="B851" s="4"/>
      <c r="C851" s="3"/>
      <c r="D851" s="3"/>
      <c r="E851" s="3"/>
      <c r="F851" s="3"/>
      <c r="G851" s="3"/>
      <c r="H851" s="3"/>
      <c r="I851" s="3"/>
      <c r="J851" s="3"/>
      <c r="K851" s="3"/>
      <c r="L851" s="3"/>
      <c r="M851" s="3"/>
      <c r="N851" s="3"/>
      <c r="O851" s="3"/>
      <c r="P851" s="3"/>
      <c r="Q851" s="3"/>
      <c r="R851" s="3"/>
      <c r="S851" s="3"/>
      <c r="T851" s="3"/>
      <c r="U851" s="3"/>
      <c r="V851" s="3"/>
      <c r="W851" s="3"/>
      <c r="X851" s="3"/>
      <c r="Y851" s="3"/>
      <c r="Z851" s="3"/>
    </row>
    <row r="852" spans="1:26" x14ac:dyDescent="0.2">
      <c r="A852" s="3"/>
      <c r="B852" s="4"/>
      <c r="C852" s="3"/>
      <c r="D852" s="3"/>
      <c r="E852" s="3"/>
      <c r="F852" s="3"/>
      <c r="G852" s="3"/>
      <c r="H852" s="3"/>
      <c r="I852" s="3"/>
      <c r="J852" s="3"/>
      <c r="K852" s="3"/>
      <c r="L852" s="3"/>
      <c r="M852" s="3"/>
      <c r="N852" s="3"/>
      <c r="O852" s="3"/>
      <c r="P852" s="3"/>
      <c r="Q852" s="3"/>
      <c r="R852" s="3"/>
      <c r="S852" s="3"/>
      <c r="T852" s="3"/>
      <c r="U852" s="3"/>
      <c r="V852" s="3"/>
      <c r="W852" s="3"/>
      <c r="X852" s="3"/>
      <c r="Y852" s="3"/>
      <c r="Z852" s="3"/>
    </row>
    <row r="853" spans="1:26" x14ac:dyDescent="0.2">
      <c r="A853" s="3"/>
      <c r="B853" s="4"/>
      <c r="C853" s="3"/>
      <c r="D853" s="3"/>
      <c r="E853" s="3"/>
      <c r="F853" s="3"/>
      <c r="G853" s="3"/>
      <c r="H853" s="3"/>
      <c r="I853" s="3"/>
      <c r="J853" s="3"/>
      <c r="K853" s="3"/>
      <c r="L853" s="3"/>
      <c r="M853" s="3"/>
      <c r="N853" s="3"/>
      <c r="O853" s="3"/>
      <c r="P853" s="3"/>
      <c r="Q853" s="3"/>
      <c r="R853" s="3"/>
      <c r="S853" s="3"/>
      <c r="T853" s="3"/>
      <c r="U853" s="3"/>
      <c r="V853" s="3"/>
      <c r="W853" s="3"/>
      <c r="X853" s="3"/>
      <c r="Y853" s="3"/>
      <c r="Z853" s="3"/>
    </row>
    <row r="854" spans="1:26" x14ac:dyDescent="0.2">
      <c r="A854" s="3"/>
      <c r="B854" s="4"/>
      <c r="C854" s="3"/>
      <c r="D854" s="3"/>
      <c r="E854" s="3"/>
      <c r="F854" s="3"/>
      <c r="G854" s="3"/>
      <c r="H854" s="3"/>
      <c r="I854" s="3"/>
      <c r="J854" s="3"/>
      <c r="K854" s="3"/>
      <c r="L854" s="3"/>
      <c r="M854" s="3"/>
      <c r="N854" s="3"/>
      <c r="O854" s="3"/>
      <c r="P854" s="3"/>
      <c r="Q854" s="3"/>
      <c r="R854" s="3"/>
      <c r="S854" s="3"/>
      <c r="T854" s="3"/>
      <c r="U854" s="3"/>
      <c r="V854" s="3"/>
      <c r="W854" s="3"/>
      <c r="X854" s="3"/>
      <c r="Y854" s="3"/>
      <c r="Z854" s="3"/>
    </row>
    <row r="855" spans="1:26" x14ac:dyDescent="0.2">
      <c r="A855" s="3"/>
      <c r="B855" s="4"/>
      <c r="C855" s="3"/>
      <c r="D855" s="3"/>
      <c r="E855" s="3"/>
      <c r="F855" s="3"/>
      <c r="G855" s="3"/>
      <c r="H855" s="3"/>
      <c r="I855" s="3"/>
      <c r="J855" s="3"/>
      <c r="K855" s="3"/>
      <c r="L855" s="3"/>
      <c r="M855" s="3"/>
      <c r="N855" s="3"/>
      <c r="O855" s="3"/>
      <c r="P855" s="3"/>
      <c r="Q855" s="3"/>
      <c r="R855" s="3"/>
      <c r="S855" s="3"/>
      <c r="T855" s="3"/>
      <c r="U855" s="3"/>
      <c r="V855" s="3"/>
      <c r="W855" s="3"/>
      <c r="X855" s="3"/>
      <c r="Y855" s="3"/>
      <c r="Z855" s="3"/>
    </row>
    <row r="856" spans="1:26" x14ac:dyDescent="0.2">
      <c r="A856" s="3"/>
      <c r="B856" s="4"/>
      <c r="C856" s="3"/>
      <c r="D856" s="3"/>
      <c r="E856" s="3"/>
      <c r="F856" s="3"/>
      <c r="G856" s="3"/>
      <c r="H856" s="3"/>
      <c r="I856" s="3"/>
      <c r="J856" s="3"/>
      <c r="K856" s="3"/>
      <c r="L856" s="3"/>
      <c r="M856" s="3"/>
      <c r="N856" s="3"/>
      <c r="O856" s="3"/>
      <c r="P856" s="3"/>
      <c r="Q856" s="3"/>
      <c r="R856" s="3"/>
      <c r="S856" s="3"/>
      <c r="T856" s="3"/>
      <c r="U856" s="3"/>
      <c r="V856" s="3"/>
      <c r="W856" s="3"/>
      <c r="X856" s="3"/>
      <c r="Y856" s="3"/>
      <c r="Z856" s="3"/>
    </row>
    <row r="857" spans="1:26" x14ac:dyDescent="0.2">
      <c r="A857" s="3"/>
      <c r="B857" s="4"/>
      <c r="C857" s="3"/>
      <c r="D857" s="3"/>
      <c r="E857" s="3"/>
      <c r="F857" s="3"/>
      <c r="G857" s="3"/>
      <c r="H857" s="3"/>
      <c r="I857" s="3"/>
      <c r="J857" s="3"/>
      <c r="K857" s="3"/>
      <c r="L857" s="3"/>
      <c r="M857" s="3"/>
      <c r="N857" s="3"/>
      <c r="O857" s="3"/>
      <c r="P857" s="3"/>
      <c r="Q857" s="3"/>
      <c r="R857" s="3"/>
      <c r="S857" s="3"/>
      <c r="T857" s="3"/>
      <c r="U857" s="3"/>
      <c r="V857" s="3"/>
      <c r="W857" s="3"/>
      <c r="X857" s="3"/>
      <c r="Y857" s="3"/>
      <c r="Z857" s="3"/>
    </row>
    <row r="858" spans="1:26" x14ac:dyDescent="0.2">
      <c r="A858" s="3"/>
      <c r="B858" s="4"/>
      <c r="C858" s="3"/>
      <c r="D858" s="3"/>
      <c r="E858" s="3"/>
      <c r="F858" s="3"/>
      <c r="G858" s="3"/>
      <c r="H858" s="3"/>
      <c r="I858" s="3"/>
      <c r="J858" s="3"/>
      <c r="K858" s="3"/>
      <c r="L858" s="3"/>
      <c r="M858" s="3"/>
      <c r="N858" s="3"/>
      <c r="O858" s="3"/>
      <c r="P858" s="3"/>
      <c r="Q858" s="3"/>
      <c r="R858" s="3"/>
      <c r="S858" s="3"/>
      <c r="T858" s="3"/>
      <c r="U858" s="3"/>
      <c r="V858" s="3"/>
      <c r="W858" s="3"/>
      <c r="X858" s="3"/>
      <c r="Y858" s="3"/>
      <c r="Z858" s="3"/>
    </row>
    <row r="859" spans="1:26" x14ac:dyDescent="0.2">
      <c r="A859" s="3"/>
      <c r="B859" s="4"/>
      <c r="C859" s="3"/>
      <c r="D859" s="3"/>
      <c r="E859" s="3"/>
      <c r="F859" s="3"/>
      <c r="G859" s="3"/>
      <c r="H859" s="3"/>
      <c r="I859" s="3"/>
      <c r="J859" s="3"/>
      <c r="K859" s="3"/>
      <c r="L859" s="3"/>
      <c r="M859" s="3"/>
      <c r="N859" s="3"/>
      <c r="O859" s="3"/>
      <c r="P859" s="3"/>
      <c r="Q859" s="3"/>
      <c r="R859" s="3"/>
      <c r="S859" s="3"/>
      <c r="T859" s="3"/>
      <c r="U859" s="3"/>
      <c r="V859" s="3"/>
      <c r="W859" s="3"/>
      <c r="X859" s="3"/>
      <c r="Y859" s="3"/>
      <c r="Z859" s="3"/>
    </row>
    <row r="860" spans="1:26" x14ac:dyDescent="0.2">
      <c r="A860" s="3"/>
      <c r="B860" s="4"/>
      <c r="C860" s="3"/>
      <c r="D860" s="3"/>
      <c r="E860" s="3"/>
      <c r="F860" s="3"/>
      <c r="G860" s="3"/>
      <c r="H860" s="3"/>
      <c r="I860" s="3"/>
      <c r="J860" s="3"/>
      <c r="K860" s="3"/>
      <c r="L860" s="3"/>
      <c r="M860" s="3"/>
      <c r="N860" s="3"/>
      <c r="O860" s="3"/>
      <c r="P860" s="3"/>
      <c r="Q860" s="3"/>
      <c r="R860" s="3"/>
      <c r="S860" s="3"/>
      <c r="T860" s="3"/>
      <c r="U860" s="3"/>
      <c r="V860" s="3"/>
      <c r="W860" s="3"/>
      <c r="X860" s="3"/>
      <c r="Y860" s="3"/>
      <c r="Z860" s="3"/>
    </row>
    <row r="861" spans="1:26" x14ac:dyDescent="0.2">
      <c r="A861" s="3"/>
      <c r="B861" s="4"/>
      <c r="C861" s="3"/>
      <c r="D861" s="3"/>
      <c r="E861" s="3"/>
      <c r="F861" s="3"/>
      <c r="G861" s="3"/>
      <c r="H861" s="3"/>
      <c r="I861" s="3"/>
      <c r="J861" s="3"/>
      <c r="K861" s="3"/>
      <c r="L861" s="3"/>
      <c r="M861" s="3"/>
      <c r="N861" s="3"/>
      <c r="O861" s="3"/>
      <c r="P861" s="3"/>
      <c r="Q861" s="3"/>
      <c r="R861" s="3"/>
      <c r="S861" s="3"/>
      <c r="T861" s="3"/>
      <c r="U861" s="3"/>
      <c r="V861" s="3"/>
      <c r="W861" s="3"/>
      <c r="X861" s="3"/>
      <c r="Y861" s="3"/>
      <c r="Z861" s="3"/>
    </row>
    <row r="862" spans="1:26" x14ac:dyDescent="0.2">
      <c r="A862" s="3"/>
      <c r="B862" s="4"/>
      <c r="C862" s="3"/>
      <c r="D862" s="3"/>
      <c r="E862" s="3"/>
      <c r="F862" s="3"/>
      <c r="G862" s="3"/>
      <c r="H862" s="3"/>
      <c r="I862" s="3"/>
      <c r="J862" s="3"/>
      <c r="K862" s="3"/>
      <c r="L862" s="3"/>
      <c r="M862" s="3"/>
      <c r="N862" s="3"/>
      <c r="O862" s="3"/>
      <c r="P862" s="3"/>
      <c r="Q862" s="3"/>
      <c r="R862" s="3"/>
      <c r="S862" s="3"/>
      <c r="T862" s="3"/>
      <c r="U862" s="3"/>
      <c r="V862" s="3"/>
      <c r="W862" s="3"/>
      <c r="X862" s="3"/>
      <c r="Y862" s="3"/>
      <c r="Z862" s="3"/>
    </row>
    <row r="863" spans="1:26" x14ac:dyDescent="0.2">
      <c r="A863" s="3"/>
      <c r="B863" s="4"/>
      <c r="C863" s="3"/>
      <c r="D863" s="3"/>
      <c r="E863" s="3"/>
      <c r="F863" s="3"/>
      <c r="G863" s="3"/>
      <c r="H863" s="3"/>
      <c r="I863" s="3"/>
      <c r="J863" s="3"/>
      <c r="K863" s="3"/>
      <c r="L863" s="3"/>
      <c r="M863" s="3"/>
      <c r="N863" s="3"/>
      <c r="O863" s="3"/>
      <c r="P863" s="3"/>
      <c r="Q863" s="3"/>
      <c r="R863" s="3"/>
      <c r="S863" s="3"/>
      <c r="T863" s="3"/>
      <c r="U863" s="3"/>
      <c r="V863" s="3"/>
      <c r="W863" s="3"/>
      <c r="X863" s="3"/>
      <c r="Y863" s="3"/>
      <c r="Z863" s="3"/>
    </row>
    <row r="864" spans="1:26" x14ac:dyDescent="0.2">
      <c r="A864" s="3"/>
      <c r="B864" s="4"/>
      <c r="C864" s="3"/>
      <c r="D864" s="3"/>
      <c r="E864" s="3"/>
      <c r="F864" s="3"/>
      <c r="G864" s="3"/>
      <c r="H864" s="3"/>
      <c r="I864" s="3"/>
      <c r="J864" s="3"/>
      <c r="K864" s="3"/>
      <c r="L864" s="3"/>
      <c r="M864" s="3"/>
      <c r="N864" s="3"/>
      <c r="O864" s="3"/>
      <c r="P864" s="3"/>
      <c r="Q864" s="3"/>
      <c r="R864" s="3"/>
      <c r="S864" s="3"/>
      <c r="T864" s="3"/>
      <c r="U864" s="3"/>
      <c r="V864" s="3"/>
      <c r="W864" s="3"/>
      <c r="X864" s="3"/>
      <c r="Y864" s="3"/>
      <c r="Z864" s="3"/>
    </row>
    <row r="865" spans="1:26" x14ac:dyDescent="0.2">
      <c r="A865" s="3"/>
      <c r="B865" s="4"/>
      <c r="C865" s="3"/>
      <c r="D865" s="3"/>
      <c r="E865" s="3"/>
      <c r="F865" s="3"/>
      <c r="G865" s="3"/>
      <c r="H865" s="3"/>
      <c r="I865" s="3"/>
      <c r="J865" s="3"/>
      <c r="K865" s="3"/>
      <c r="L865" s="3"/>
      <c r="M865" s="3"/>
      <c r="N865" s="3"/>
      <c r="O865" s="3"/>
      <c r="P865" s="3"/>
      <c r="Q865" s="3"/>
      <c r="R865" s="3"/>
      <c r="S865" s="3"/>
      <c r="T865" s="3"/>
      <c r="U865" s="3"/>
      <c r="V865" s="3"/>
      <c r="W865" s="3"/>
      <c r="X865" s="3"/>
      <c r="Y865" s="3"/>
      <c r="Z865" s="3"/>
    </row>
    <row r="866" spans="1:26" x14ac:dyDescent="0.2">
      <c r="A866" s="3"/>
      <c r="B866" s="4"/>
      <c r="C866" s="3"/>
      <c r="D866" s="3"/>
      <c r="E866" s="3"/>
      <c r="F866" s="3"/>
      <c r="G866" s="3"/>
      <c r="H866" s="3"/>
      <c r="I866" s="3"/>
      <c r="J866" s="3"/>
      <c r="K866" s="3"/>
      <c r="L866" s="3"/>
      <c r="M866" s="3"/>
      <c r="N866" s="3"/>
      <c r="O866" s="3"/>
      <c r="P866" s="3"/>
      <c r="Q866" s="3"/>
      <c r="R866" s="3"/>
      <c r="S866" s="3"/>
      <c r="T866" s="3"/>
      <c r="U866" s="3"/>
      <c r="V866" s="3"/>
      <c r="W866" s="3"/>
      <c r="X866" s="3"/>
      <c r="Y866" s="3"/>
      <c r="Z866" s="3"/>
    </row>
    <row r="867" spans="1:26" x14ac:dyDescent="0.2">
      <c r="A867" s="3"/>
      <c r="B867" s="4"/>
      <c r="C867" s="3"/>
      <c r="D867" s="3"/>
      <c r="E867" s="3"/>
      <c r="F867" s="3"/>
      <c r="G867" s="3"/>
      <c r="H867" s="3"/>
      <c r="I867" s="3"/>
      <c r="J867" s="3"/>
      <c r="K867" s="3"/>
      <c r="L867" s="3"/>
      <c r="M867" s="3"/>
      <c r="N867" s="3"/>
      <c r="O867" s="3"/>
      <c r="P867" s="3"/>
      <c r="Q867" s="3"/>
      <c r="R867" s="3"/>
      <c r="S867" s="3"/>
      <c r="T867" s="3"/>
      <c r="U867" s="3"/>
      <c r="V867" s="3"/>
      <c r="W867" s="3"/>
      <c r="X867" s="3"/>
      <c r="Y867" s="3"/>
      <c r="Z867" s="3"/>
    </row>
    <row r="868" spans="1:26" x14ac:dyDescent="0.2">
      <c r="A868" s="3"/>
      <c r="B868" s="4"/>
      <c r="C868" s="3"/>
      <c r="D868" s="3"/>
      <c r="E868" s="3"/>
      <c r="F868" s="3"/>
      <c r="G868" s="3"/>
      <c r="H868" s="3"/>
      <c r="I868" s="3"/>
      <c r="J868" s="3"/>
      <c r="K868" s="3"/>
      <c r="L868" s="3"/>
      <c r="M868" s="3"/>
      <c r="N868" s="3"/>
      <c r="O868" s="3"/>
      <c r="P868" s="3"/>
      <c r="Q868" s="3"/>
      <c r="R868" s="3"/>
      <c r="S868" s="3"/>
      <c r="T868" s="3"/>
      <c r="U868" s="3"/>
      <c r="V868" s="3"/>
      <c r="W868" s="3"/>
      <c r="X868" s="3"/>
      <c r="Y868" s="3"/>
      <c r="Z868" s="3"/>
    </row>
    <row r="869" spans="1:26" x14ac:dyDescent="0.2">
      <c r="A869" s="3"/>
      <c r="B869" s="4"/>
      <c r="C869" s="3"/>
      <c r="D869" s="3"/>
      <c r="E869" s="3"/>
      <c r="F869" s="3"/>
      <c r="G869" s="3"/>
      <c r="H869" s="3"/>
      <c r="I869" s="3"/>
      <c r="J869" s="3"/>
      <c r="K869" s="3"/>
      <c r="L869" s="3"/>
      <c r="M869" s="3"/>
      <c r="N869" s="3"/>
      <c r="O869" s="3"/>
      <c r="P869" s="3"/>
      <c r="Q869" s="3"/>
      <c r="R869" s="3"/>
      <c r="S869" s="3"/>
      <c r="T869" s="3"/>
      <c r="U869" s="3"/>
      <c r="V869" s="3"/>
      <c r="W869" s="3"/>
      <c r="X869" s="3"/>
      <c r="Y869" s="3"/>
      <c r="Z869" s="3"/>
    </row>
    <row r="870" spans="1:26" x14ac:dyDescent="0.2">
      <c r="A870" s="3"/>
      <c r="B870" s="4"/>
      <c r="C870" s="3"/>
      <c r="D870" s="3"/>
      <c r="E870" s="3"/>
      <c r="F870" s="3"/>
      <c r="G870" s="3"/>
      <c r="H870" s="3"/>
      <c r="I870" s="3"/>
      <c r="J870" s="3"/>
      <c r="K870" s="3"/>
      <c r="L870" s="3"/>
      <c r="M870" s="3"/>
      <c r="N870" s="3"/>
      <c r="O870" s="3"/>
      <c r="P870" s="3"/>
      <c r="Q870" s="3"/>
      <c r="R870" s="3"/>
      <c r="S870" s="3"/>
      <c r="T870" s="3"/>
      <c r="U870" s="3"/>
      <c r="V870" s="3"/>
      <c r="W870" s="3"/>
      <c r="X870" s="3"/>
      <c r="Y870" s="3"/>
      <c r="Z870" s="3"/>
    </row>
    <row r="871" spans="1:26" x14ac:dyDescent="0.2">
      <c r="A871" s="3"/>
      <c r="B871" s="4"/>
      <c r="C871" s="3"/>
      <c r="D871" s="3"/>
      <c r="E871" s="3"/>
      <c r="F871" s="3"/>
      <c r="G871" s="3"/>
      <c r="H871" s="3"/>
      <c r="I871" s="3"/>
      <c r="J871" s="3"/>
      <c r="K871" s="3"/>
      <c r="L871" s="3"/>
      <c r="M871" s="3"/>
      <c r="N871" s="3"/>
      <c r="O871" s="3"/>
      <c r="P871" s="3"/>
      <c r="Q871" s="3"/>
      <c r="R871" s="3"/>
      <c r="S871" s="3"/>
      <c r="T871" s="3"/>
      <c r="U871" s="3"/>
      <c r="V871" s="3"/>
      <c r="W871" s="3"/>
      <c r="X871" s="3"/>
      <c r="Y871" s="3"/>
      <c r="Z871" s="3"/>
    </row>
    <row r="872" spans="1:26" x14ac:dyDescent="0.2">
      <c r="A872" s="3"/>
      <c r="B872" s="4"/>
      <c r="C872" s="3"/>
      <c r="D872" s="3"/>
      <c r="E872" s="3"/>
      <c r="F872" s="3"/>
      <c r="G872" s="3"/>
      <c r="H872" s="3"/>
      <c r="I872" s="3"/>
      <c r="J872" s="3"/>
      <c r="K872" s="3"/>
      <c r="L872" s="3"/>
      <c r="M872" s="3"/>
      <c r="N872" s="3"/>
      <c r="O872" s="3"/>
      <c r="P872" s="3"/>
      <c r="Q872" s="3"/>
      <c r="R872" s="3"/>
      <c r="S872" s="3"/>
      <c r="T872" s="3"/>
      <c r="U872" s="3"/>
      <c r="V872" s="3"/>
      <c r="W872" s="3"/>
      <c r="X872" s="3"/>
      <c r="Y872" s="3"/>
      <c r="Z872" s="3"/>
    </row>
    <row r="873" spans="1:26" x14ac:dyDescent="0.2">
      <c r="A873" s="3"/>
      <c r="B873" s="4"/>
      <c r="C873" s="3"/>
      <c r="D873" s="3"/>
      <c r="E873" s="3"/>
      <c r="F873" s="3"/>
      <c r="G873" s="3"/>
      <c r="H873" s="3"/>
      <c r="I873" s="3"/>
      <c r="J873" s="3"/>
      <c r="K873" s="3"/>
      <c r="L873" s="3"/>
      <c r="M873" s="3"/>
      <c r="N873" s="3"/>
      <c r="O873" s="3"/>
      <c r="P873" s="3"/>
      <c r="Q873" s="3"/>
      <c r="R873" s="3"/>
      <c r="S873" s="3"/>
      <c r="T873" s="3"/>
      <c r="U873" s="3"/>
      <c r="V873" s="3"/>
      <c r="W873" s="3"/>
      <c r="X873" s="3"/>
      <c r="Y873" s="3"/>
      <c r="Z873" s="3"/>
    </row>
    <row r="874" spans="1:26" x14ac:dyDescent="0.2">
      <c r="A874" s="3"/>
      <c r="B874" s="4"/>
      <c r="C874" s="3"/>
      <c r="D874" s="3"/>
      <c r="E874" s="3"/>
      <c r="F874" s="3"/>
      <c r="G874" s="3"/>
      <c r="H874" s="3"/>
      <c r="I874" s="3"/>
      <c r="J874" s="3"/>
      <c r="K874" s="3"/>
      <c r="L874" s="3"/>
      <c r="M874" s="3"/>
      <c r="N874" s="3"/>
      <c r="O874" s="3"/>
      <c r="P874" s="3"/>
      <c r="Q874" s="3"/>
      <c r="R874" s="3"/>
      <c r="S874" s="3"/>
      <c r="T874" s="3"/>
      <c r="U874" s="3"/>
      <c r="V874" s="3"/>
      <c r="W874" s="3"/>
      <c r="X874" s="3"/>
      <c r="Y874" s="3"/>
      <c r="Z874" s="3"/>
    </row>
    <row r="875" spans="1:26" x14ac:dyDescent="0.2">
      <c r="A875" s="3"/>
      <c r="B875" s="4"/>
      <c r="C875" s="3"/>
      <c r="D875" s="3"/>
      <c r="E875" s="3"/>
      <c r="F875" s="3"/>
      <c r="G875" s="3"/>
      <c r="H875" s="3"/>
      <c r="I875" s="3"/>
      <c r="J875" s="3"/>
      <c r="K875" s="3"/>
      <c r="L875" s="3"/>
      <c r="M875" s="3"/>
      <c r="N875" s="3"/>
      <c r="O875" s="3"/>
      <c r="P875" s="3"/>
      <c r="Q875" s="3"/>
      <c r="R875" s="3"/>
      <c r="S875" s="3"/>
      <c r="T875" s="3"/>
      <c r="U875" s="3"/>
      <c r="V875" s="3"/>
      <c r="W875" s="3"/>
      <c r="X875" s="3"/>
      <c r="Y875" s="3"/>
      <c r="Z875" s="3"/>
    </row>
    <row r="876" spans="1:26" x14ac:dyDescent="0.2">
      <c r="A876" s="3"/>
      <c r="B876" s="4"/>
      <c r="C876" s="3"/>
      <c r="D876" s="3"/>
      <c r="E876" s="3"/>
      <c r="F876" s="3"/>
      <c r="G876" s="3"/>
      <c r="H876" s="3"/>
      <c r="I876" s="3"/>
      <c r="J876" s="3"/>
      <c r="K876" s="3"/>
      <c r="L876" s="3"/>
      <c r="M876" s="3"/>
      <c r="N876" s="3"/>
      <c r="O876" s="3"/>
      <c r="P876" s="3"/>
      <c r="Q876" s="3"/>
      <c r="R876" s="3"/>
      <c r="S876" s="3"/>
      <c r="T876" s="3"/>
      <c r="U876" s="3"/>
      <c r="V876" s="3"/>
      <c r="W876" s="3"/>
      <c r="X876" s="3"/>
      <c r="Y876" s="3"/>
      <c r="Z876" s="3"/>
    </row>
    <row r="877" spans="1:26" x14ac:dyDescent="0.2">
      <c r="A877" s="3"/>
      <c r="B877" s="4"/>
      <c r="C877" s="3"/>
      <c r="D877" s="3"/>
      <c r="E877" s="3"/>
      <c r="F877" s="3"/>
      <c r="G877" s="3"/>
      <c r="H877" s="3"/>
      <c r="I877" s="3"/>
      <c r="J877" s="3"/>
      <c r="K877" s="3"/>
      <c r="L877" s="3"/>
      <c r="M877" s="3"/>
      <c r="N877" s="3"/>
      <c r="O877" s="3"/>
      <c r="P877" s="3"/>
      <c r="Q877" s="3"/>
      <c r="R877" s="3"/>
      <c r="S877" s="3"/>
      <c r="T877" s="3"/>
      <c r="U877" s="3"/>
      <c r="V877" s="3"/>
      <c r="W877" s="3"/>
      <c r="X877" s="3"/>
      <c r="Y877" s="3"/>
      <c r="Z877" s="3"/>
    </row>
    <row r="878" spans="1:26" x14ac:dyDescent="0.2">
      <c r="A878" s="3"/>
      <c r="B878" s="4"/>
      <c r="C878" s="3"/>
      <c r="D878" s="3"/>
      <c r="E878" s="3"/>
      <c r="F878" s="3"/>
      <c r="G878" s="3"/>
      <c r="H878" s="3"/>
      <c r="I878" s="3"/>
      <c r="J878" s="3"/>
      <c r="K878" s="3"/>
      <c r="L878" s="3"/>
      <c r="M878" s="3"/>
      <c r="N878" s="3"/>
      <c r="O878" s="3"/>
      <c r="P878" s="3"/>
      <c r="Q878" s="3"/>
      <c r="R878" s="3"/>
      <c r="S878" s="3"/>
      <c r="T878" s="3"/>
      <c r="U878" s="3"/>
      <c r="V878" s="3"/>
      <c r="W878" s="3"/>
      <c r="X878" s="3"/>
      <c r="Y878" s="3"/>
      <c r="Z878" s="3"/>
    </row>
    <row r="879" spans="1:26" x14ac:dyDescent="0.2">
      <c r="A879" s="3"/>
      <c r="B879" s="4"/>
      <c r="C879" s="3"/>
      <c r="D879" s="3"/>
      <c r="E879" s="3"/>
      <c r="F879" s="3"/>
      <c r="G879" s="3"/>
      <c r="H879" s="3"/>
      <c r="I879" s="3"/>
      <c r="J879" s="3"/>
      <c r="K879" s="3"/>
      <c r="L879" s="3"/>
      <c r="M879" s="3"/>
      <c r="N879" s="3"/>
      <c r="O879" s="3"/>
      <c r="P879" s="3"/>
      <c r="Q879" s="3"/>
      <c r="R879" s="3"/>
      <c r="S879" s="3"/>
      <c r="T879" s="3"/>
      <c r="U879" s="3"/>
      <c r="V879" s="3"/>
      <c r="W879" s="3"/>
      <c r="X879" s="3"/>
      <c r="Y879" s="3"/>
      <c r="Z879" s="3"/>
    </row>
    <row r="880" spans="1:26" x14ac:dyDescent="0.2">
      <c r="A880" s="3"/>
      <c r="B880" s="4"/>
      <c r="C880" s="3"/>
      <c r="D880" s="3"/>
      <c r="E880" s="3"/>
      <c r="F880" s="3"/>
      <c r="G880" s="3"/>
      <c r="H880" s="3"/>
      <c r="I880" s="3"/>
      <c r="J880" s="3"/>
      <c r="K880" s="3"/>
      <c r="L880" s="3"/>
      <c r="M880" s="3"/>
      <c r="N880" s="3"/>
      <c r="O880" s="3"/>
      <c r="P880" s="3"/>
      <c r="Q880" s="3"/>
      <c r="R880" s="3"/>
      <c r="S880" s="3"/>
      <c r="T880" s="3"/>
      <c r="U880" s="3"/>
      <c r="V880" s="3"/>
      <c r="W880" s="3"/>
      <c r="X880" s="3"/>
      <c r="Y880" s="3"/>
      <c r="Z880" s="3"/>
    </row>
    <row r="881" spans="1:26" x14ac:dyDescent="0.2">
      <c r="A881" s="3"/>
      <c r="B881" s="4"/>
      <c r="C881" s="3"/>
      <c r="D881" s="3"/>
      <c r="E881" s="3"/>
      <c r="F881" s="3"/>
      <c r="G881" s="3"/>
      <c r="H881" s="3"/>
      <c r="I881" s="3"/>
      <c r="J881" s="3"/>
      <c r="K881" s="3"/>
      <c r="L881" s="3"/>
      <c r="M881" s="3"/>
      <c r="N881" s="3"/>
      <c r="O881" s="3"/>
      <c r="P881" s="3"/>
      <c r="Q881" s="3"/>
      <c r="R881" s="3"/>
      <c r="S881" s="3"/>
      <c r="T881" s="3"/>
      <c r="U881" s="3"/>
      <c r="V881" s="3"/>
      <c r="W881" s="3"/>
      <c r="X881" s="3"/>
      <c r="Y881" s="3"/>
      <c r="Z881" s="3"/>
    </row>
    <row r="882" spans="1:26" x14ac:dyDescent="0.2">
      <c r="A882" s="3"/>
      <c r="B882" s="4"/>
      <c r="C882" s="3"/>
      <c r="D882" s="3"/>
      <c r="E882" s="3"/>
      <c r="F882" s="3"/>
      <c r="G882" s="3"/>
      <c r="H882" s="3"/>
      <c r="I882" s="3"/>
      <c r="J882" s="3"/>
      <c r="K882" s="3"/>
      <c r="L882" s="3"/>
      <c r="M882" s="3"/>
      <c r="N882" s="3"/>
      <c r="O882" s="3"/>
      <c r="P882" s="3"/>
      <c r="Q882" s="3"/>
      <c r="R882" s="3"/>
      <c r="S882" s="3"/>
      <c r="T882" s="3"/>
      <c r="U882" s="3"/>
      <c r="V882" s="3"/>
      <c r="W882" s="3"/>
      <c r="X882" s="3"/>
      <c r="Y882" s="3"/>
      <c r="Z882" s="3"/>
    </row>
    <row r="883" spans="1:26" x14ac:dyDescent="0.2">
      <c r="A883" s="3"/>
      <c r="B883" s="4"/>
      <c r="C883" s="3"/>
      <c r="D883" s="3"/>
      <c r="E883" s="3"/>
      <c r="F883" s="3"/>
      <c r="G883" s="3"/>
      <c r="H883" s="3"/>
      <c r="I883" s="3"/>
      <c r="J883" s="3"/>
      <c r="K883" s="3"/>
      <c r="L883" s="3"/>
      <c r="M883" s="3"/>
      <c r="N883" s="3"/>
      <c r="O883" s="3"/>
      <c r="P883" s="3"/>
      <c r="Q883" s="3"/>
      <c r="R883" s="3"/>
      <c r="S883" s="3"/>
      <c r="T883" s="3"/>
      <c r="U883" s="3"/>
      <c r="V883" s="3"/>
      <c r="W883" s="3"/>
      <c r="X883" s="3"/>
      <c r="Y883" s="3"/>
      <c r="Z883" s="3"/>
    </row>
    <row r="884" spans="1:26" x14ac:dyDescent="0.2">
      <c r="A884" s="3"/>
      <c r="B884" s="4"/>
      <c r="C884" s="3"/>
      <c r="D884" s="3"/>
      <c r="E884" s="3"/>
      <c r="F884" s="3"/>
      <c r="G884" s="3"/>
      <c r="H884" s="3"/>
      <c r="I884" s="3"/>
      <c r="J884" s="3"/>
      <c r="K884" s="3"/>
      <c r="L884" s="3"/>
      <c r="M884" s="3"/>
      <c r="N884" s="3"/>
      <c r="O884" s="3"/>
      <c r="P884" s="3"/>
      <c r="Q884" s="3"/>
      <c r="R884" s="3"/>
      <c r="S884" s="3"/>
      <c r="T884" s="3"/>
      <c r="U884" s="3"/>
      <c r="V884" s="3"/>
      <c r="W884" s="3"/>
      <c r="X884" s="3"/>
      <c r="Y884" s="3"/>
      <c r="Z884" s="3"/>
    </row>
    <row r="885" spans="1:26" x14ac:dyDescent="0.2">
      <c r="A885" s="3"/>
      <c r="B885" s="4"/>
      <c r="C885" s="3"/>
      <c r="D885" s="3"/>
      <c r="E885" s="3"/>
      <c r="F885" s="3"/>
      <c r="G885" s="3"/>
      <c r="H885" s="3"/>
      <c r="I885" s="3"/>
      <c r="J885" s="3"/>
      <c r="K885" s="3"/>
      <c r="L885" s="3"/>
      <c r="M885" s="3"/>
      <c r="N885" s="3"/>
      <c r="O885" s="3"/>
      <c r="P885" s="3"/>
      <c r="Q885" s="3"/>
      <c r="R885" s="3"/>
      <c r="S885" s="3"/>
      <c r="T885" s="3"/>
      <c r="U885" s="3"/>
      <c r="V885" s="3"/>
      <c r="W885" s="3"/>
      <c r="X885" s="3"/>
      <c r="Y885" s="3"/>
      <c r="Z885" s="3"/>
    </row>
    <row r="886" spans="1:26" x14ac:dyDescent="0.2">
      <c r="A886" s="3"/>
      <c r="B886" s="4"/>
      <c r="C886" s="3"/>
      <c r="D886" s="3"/>
      <c r="E886" s="3"/>
      <c r="F886" s="3"/>
      <c r="G886" s="3"/>
      <c r="H886" s="3"/>
      <c r="I886" s="3"/>
      <c r="J886" s="3"/>
      <c r="K886" s="3"/>
      <c r="L886" s="3"/>
      <c r="M886" s="3"/>
      <c r="N886" s="3"/>
      <c r="O886" s="3"/>
      <c r="P886" s="3"/>
      <c r="Q886" s="3"/>
      <c r="R886" s="3"/>
      <c r="S886" s="3"/>
      <c r="T886" s="3"/>
      <c r="U886" s="3"/>
      <c r="V886" s="3"/>
      <c r="W886" s="3"/>
      <c r="X886" s="3"/>
      <c r="Y886" s="3"/>
      <c r="Z886" s="3"/>
    </row>
    <row r="887" spans="1:26" x14ac:dyDescent="0.2">
      <c r="A887" s="3"/>
      <c r="B887" s="4"/>
      <c r="C887" s="3"/>
      <c r="D887" s="3"/>
      <c r="E887" s="3"/>
      <c r="F887" s="3"/>
      <c r="G887" s="3"/>
      <c r="H887" s="3"/>
      <c r="I887" s="3"/>
      <c r="J887" s="3"/>
      <c r="K887" s="3"/>
      <c r="L887" s="3"/>
      <c r="M887" s="3"/>
      <c r="N887" s="3"/>
      <c r="O887" s="3"/>
      <c r="P887" s="3"/>
      <c r="Q887" s="3"/>
      <c r="R887" s="3"/>
      <c r="S887" s="3"/>
      <c r="T887" s="3"/>
      <c r="U887" s="3"/>
      <c r="V887" s="3"/>
      <c r="W887" s="3"/>
      <c r="X887" s="3"/>
      <c r="Y887" s="3"/>
      <c r="Z887" s="3"/>
    </row>
    <row r="888" spans="1:26" x14ac:dyDescent="0.2">
      <c r="A888" s="3"/>
      <c r="B888" s="4"/>
      <c r="C888" s="3"/>
      <c r="D888" s="3"/>
      <c r="E888" s="3"/>
      <c r="F888" s="3"/>
      <c r="G888" s="3"/>
      <c r="H888" s="3"/>
      <c r="I888" s="3"/>
      <c r="J888" s="3"/>
      <c r="K888" s="3"/>
      <c r="L888" s="3"/>
      <c r="M888" s="3"/>
      <c r="N888" s="3"/>
      <c r="O888" s="3"/>
      <c r="P888" s="3"/>
      <c r="Q888" s="3"/>
      <c r="R888" s="3"/>
      <c r="S888" s="3"/>
      <c r="T888" s="3"/>
      <c r="U888" s="3"/>
      <c r="V888" s="3"/>
      <c r="W888" s="3"/>
      <c r="X888" s="3"/>
      <c r="Y888" s="3"/>
      <c r="Z888" s="3"/>
    </row>
    <row r="889" spans="1:26" x14ac:dyDescent="0.2">
      <c r="A889" s="3"/>
      <c r="B889" s="4"/>
      <c r="C889" s="3"/>
      <c r="D889" s="3"/>
      <c r="E889" s="3"/>
      <c r="F889" s="3"/>
      <c r="G889" s="3"/>
      <c r="H889" s="3"/>
      <c r="I889" s="3"/>
      <c r="J889" s="3"/>
      <c r="K889" s="3"/>
      <c r="L889" s="3"/>
      <c r="M889" s="3"/>
      <c r="N889" s="3"/>
      <c r="O889" s="3"/>
      <c r="P889" s="3"/>
      <c r="Q889" s="3"/>
      <c r="R889" s="3"/>
      <c r="S889" s="3"/>
      <c r="T889" s="3"/>
      <c r="U889" s="3"/>
      <c r="V889" s="3"/>
      <c r="W889" s="3"/>
      <c r="X889" s="3"/>
      <c r="Y889" s="3"/>
      <c r="Z889" s="3"/>
    </row>
    <row r="890" spans="1:26" x14ac:dyDescent="0.2">
      <c r="A890" s="3"/>
      <c r="B890" s="4"/>
      <c r="C890" s="3"/>
      <c r="D890" s="3"/>
      <c r="E890" s="3"/>
      <c r="F890" s="3"/>
      <c r="G890" s="3"/>
      <c r="H890" s="3"/>
      <c r="I890" s="3"/>
      <c r="J890" s="3"/>
      <c r="K890" s="3"/>
      <c r="L890" s="3"/>
      <c r="M890" s="3"/>
      <c r="N890" s="3"/>
      <c r="O890" s="3"/>
      <c r="P890" s="3"/>
      <c r="Q890" s="3"/>
      <c r="R890" s="3"/>
      <c r="S890" s="3"/>
      <c r="T890" s="3"/>
      <c r="U890" s="3"/>
      <c r="V890" s="3"/>
      <c r="W890" s="3"/>
      <c r="X890" s="3"/>
      <c r="Y890" s="3"/>
      <c r="Z890" s="3"/>
    </row>
    <row r="891" spans="1:26" x14ac:dyDescent="0.2">
      <c r="A891" s="3"/>
      <c r="B891" s="4"/>
      <c r="C891" s="3"/>
      <c r="D891" s="3"/>
      <c r="E891" s="3"/>
      <c r="F891" s="3"/>
      <c r="G891" s="3"/>
      <c r="H891" s="3"/>
      <c r="I891" s="3"/>
      <c r="J891" s="3"/>
      <c r="K891" s="3"/>
      <c r="L891" s="3"/>
      <c r="M891" s="3"/>
      <c r="N891" s="3"/>
      <c r="O891" s="3"/>
      <c r="P891" s="3"/>
      <c r="Q891" s="3"/>
      <c r="R891" s="3"/>
      <c r="S891" s="3"/>
      <c r="T891" s="3"/>
      <c r="U891" s="3"/>
      <c r="V891" s="3"/>
      <c r="W891" s="3"/>
      <c r="X891" s="3"/>
      <c r="Y891" s="3"/>
      <c r="Z891" s="3"/>
    </row>
    <row r="892" spans="1:26" x14ac:dyDescent="0.2">
      <c r="A892" s="3"/>
      <c r="B892" s="4"/>
      <c r="C892" s="3"/>
      <c r="D892" s="3"/>
      <c r="E892" s="3"/>
      <c r="F892" s="3"/>
      <c r="G892" s="3"/>
      <c r="H892" s="3"/>
      <c r="I892" s="3"/>
      <c r="J892" s="3"/>
      <c r="K892" s="3"/>
      <c r="L892" s="3"/>
      <c r="M892" s="3"/>
      <c r="N892" s="3"/>
      <c r="O892" s="3"/>
      <c r="P892" s="3"/>
      <c r="Q892" s="3"/>
      <c r="R892" s="3"/>
      <c r="S892" s="3"/>
      <c r="T892" s="3"/>
      <c r="U892" s="3"/>
      <c r="V892" s="3"/>
      <c r="W892" s="3"/>
      <c r="X892" s="3"/>
      <c r="Y892" s="3"/>
      <c r="Z892" s="3"/>
    </row>
    <row r="893" spans="1:26" x14ac:dyDescent="0.2">
      <c r="A893" s="3"/>
      <c r="B893" s="4"/>
      <c r="C893" s="3"/>
      <c r="D893" s="3"/>
      <c r="E893" s="3"/>
      <c r="F893" s="3"/>
      <c r="G893" s="3"/>
      <c r="H893" s="3"/>
      <c r="I893" s="3"/>
      <c r="J893" s="3"/>
      <c r="K893" s="3"/>
      <c r="L893" s="3"/>
      <c r="M893" s="3"/>
      <c r="N893" s="3"/>
      <c r="O893" s="3"/>
      <c r="P893" s="3"/>
      <c r="Q893" s="3"/>
      <c r="R893" s="3"/>
      <c r="S893" s="3"/>
      <c r="T893" s="3"/>
      <c r="U893" s="3"/>
      <c r="V893" s="3"/>
      <c r="W893" s="3"/>
      <c r="X893" s="3"/>
      <c r="Y893" s="3"/>
      <c r="Z893" s="3"/>
    </row>
    <row r="894" spans="1:26" x14ac:dyDescent="0.2">
      <c r="A894" s="3"/>
      <c r="B894" s="4"/>
      <c r="C894" s="3"/>
      <c r="D894" s="3"/>
      <c r="E894" s="3"/>
      <c r="F894" s="3"/>
      <c r="G894" s="3"/>
      <c r="H894" s="3"/>
      <c r="I894" s="3"/>
      <c r="J894" s="3"/>
      <c r="K894" s="3"/>
      <c r="L894" s="3"/>
      <c r="M894" s="3"/>
      <c r="N894" s="3"/>
      <c r="O894" s="3"/>
      <c r="P894" s="3"/>
      <c r="Q894" s="3"/>
      <c r="R894" s="3"/>
      <c r="S894" s="3"/>
      <c r="T894" s="3"/>
      <c r="U894" s="3"/>
      <c r="V894" s="3"/>
      <c r="W894" s="3"/>
      <c r="X894" s="3"/>
      <c r="Y894" s="3"/>
      <c r="Z894" s="3"/>
    </row>
    <row r="895" spans="1:26" x14ac:dyDescent="0.2">
      <c r="A895" s="3"/>
      <c r="B895" s="4"/>
      <c r="C895" s="3"/>
      <c r="D895" s="3"/>
      <c r="E895" s="3"/>
      <c r="F895" s="3"/>
      <c r="G895" s="3"/>
      <c r="H895" s="3"/>
      <c r="I895" s="3"/>
      <c r="J895" s="3"/>
      <c r="K895" s="3"/>
      <c r="L895" s="3"/>
      <c r="M895" s="3"/>
      <c r="N895" s="3"/>
      <c r="O895" s="3"/>
      <c r="P895" s="3"/>
      <c r="Q895" s="3"/>
      <c r="R895" s="3"/>
      <c r="S895" s="3"/>
      <c r="T895" s="3"/>
      <c r="U895" s="3"/>
      <c r="V895" s="3"/>
      <c r="W895" s="3"/>
      <c r="X895" s="3"/>
      <c r="Y895" s="3"/>
      <c r="Z895" s="3"/>
    </row>
    <row r="896" spans="1:26" x14ac:dyDescent="0.2">
      <c r="A896" s="3"/>
      <c r="B896" s="4"/>
      <c r="C896" s="3"/>
      <c r="D896" s="3"/>
      <c r="E896" s="3"/>
      <c r="F896" s="3"/>
      <c r="G896" s="3"/>
      <c r="H896" s="3"/>
      <c r="I896" s="3"/>
      <c r="J896" s="3"/>
      <c r="K896" s="3"/>
      <c r="L896" s="3"/>
      <c r="M896" s="3"/>
      <c r="N896" s="3"/>
      <c r="O896" s="3"/>
      <c r="P896" s="3"/>
      <c r="Q896" s="3"/>
      <c r="R896" s="3"/>
      <c r="S896" s="3"/>
      <c r="T896" s="3"/>
      <c r="U896" s="3"/>
      <c r="V896" s="3"/>
      <c r="W896" s="3"/>
      <c r="X896" s="3"/>
      <c r="Y896" s="3"/>
      <c r="Z896" s="3"/>
    </row>
    <row r="897" spans="1:26" x14ac:dyDescent="0.2">
      <c r="A897" s="3"/>
      <c r="B897" s="4"/>
      <c r="C897" s="3"/>
      <c r="D897" s="3"/>
      <c r="E897" s="3"/>
      <c r="F897" s="3"/>
      <c r="G897" s="3"/>
      <c r="H897" s="3"/>
      <c r="I897" s="3"/>
      <c r="J897" s="3"/>
      <c r="K897" s="3"/>
      <c r="L897" s="3"/>
      <c r="M897" s="3"/>
      <c r="N897" s="3"/>
      <c r="O897" s="3"/>
      <c r="P897" s="3"/>
      <c r="Q897" s="3"/>
      <c r="R897" s="3"/>
      <c r="S897" s="3"/>
      <c r="T897" s="3"/>
      <c r="U897" s="3"/>
      <c r="V897" s="3"/>
      <c r="W897" s="3"/>
      <c r="X897" s="3"/>
      <c r="Y897" s="3"/>
      <c r="Z897" s="3"/>
    </row>
    <row r="898" spans="1:26" x14ac:dyDescent="0.2">
      <c r="A898" s="3"/>
      <c r="B898" s="4"/>
      <c r="C898" s="3"/>
      <c r="D898" s="3"/>
      <c r="E898" s="3"/>
      <c r="F898" s="3"/>
      <c r="G898" s="3"/>
      <c r="H898" s="3"/>
      <c r="I898" s="3"/>
      <c r="J898" s="3"/>
      <c r="K898" s="3"/>
      <c r="L898" s="3"/>
      <c r="M898" s="3"/>
      <c r="N898" s="3"/>
      <c r="O898" s="3"/>
      <c r="P898" s="3"/>
      <c r="Q898" s="3"/>
      <c r="R898" s="3"/>
      <c r="S898" s="3"/>
      <c r="T898" s="3"/>
      <c r="U898" s="3"/>
      <c r="V898" s="3"/>
      <c r="W898" s="3"/>
      <c r="X898" s="3"/>
      <c r="Y898" s="3"/>
      <c r="Z898" s="3"/>
    </row>
    <row r="899" spans="1:26" x14ac:dyDescent="0.2">
      <c r="A899" s="3"/>
      <c r="B899" s="4"/>
      <c r="C899" s="3"/>
      <c r="D899" s="3"/>
      <c r="E899" s="3"/>
      <c r="F899" s="3"/>
      <c r="G899" s="3"/>
      <c r="H899" s="3"/>
      <c r="I899" s="3"/>
      <c r="J899" s="3"/>
      <c r="K899" s="3"/>
      <c r="L899" s="3"/>
      <c r="M899" s="3"/>
      <c r="N899" s="3"/>
      <c r="O899" s="3"/>
      <c r="P899" s="3"/>
      <c r="Q899" s="3"/>
      <c r="R899" s="3"/>
      <c r="S899" s="3"/>
      <c r="T899" s="3"/>
      <c r="U899" s="3"/>
      <c r="V899" s="3"/>
      <c r="W899" s="3"/>
      <c r="X899" s="3"/>
      <c r="Y899" s="3"/>
      <c r="Z899" s="3"/>
    </row>
    <row r="900" spans="1:26" x14ac:dyDescent="0.2">
      <c r="A900" s="3"/>
      <c r="B900" s="4"/>
      <c r="C900" s="3"/>
      <c r="D900" s="3"/>
      <c r="E900" s="3"/>
      <c r="F900" s="3"/>
      <c r="G900" s="3"/>
      <c r="H900" s="3"/>
      <c r="I900" s="3"/>
      <c r="J900" s="3"/>
      <c r="K900" s="3"/>
      <c r="L900" s="3"/>
      <c r="M900" s="3"/>
      <c r="N900" s="3"/>
      <c r="O900" s="3"/>
      <c r="P900" s="3"/>
      <c r="Q900" s="3"/>
      <c r="R900" s="3"/>
      <c r="S900" s="3"/>
      <c r="T900" s="3"/>
      <c r="U900" s="3"/>
      <c r="V900" s="3"/>
      <c r="W900" s="3"/>
      <c r="X900" s="3"/>
      <c r="Y900" s="3"/>
      <c r="Z900" s="3"/>
    </row>
    <row r="901" spans="1:26" x14ac:dyDescent="0.2">
      <c r="A901" s="3"/>
      <c r="B901" s="4"/>
      <c r="C901" s="3"/>
      <c r="D901" s="3"/>
      <c r="E901" s="3"/>
      <c r="F901" s="3"/>
      <c r="G901" s="3"/>
      <c r="H901" s="3"/>
      <c r="I901" s="3"/>
      <c r="J901" s="3"/>
      <c r="K901" s="3"/>
      <c r="L901" s="3"/>
      <c r="M901" s="3"/>
      <c r="N901" s="3"/>
      <c r="O901" s="3"/>
      <c r="P901" s="3"/>
      <c r="Q901" s="3"/>
      <c r="R901" s="3"/>
      <c r="S901" s="3"/>
      <c r="T901" s="3"/>
      <c r="U901" s="3"/>
      <c r="V901" s="3"/>
      <c r="W901" s="3"/>
      <c r="X901" s="3"/>
      <c r="Y901" s="3"/>
      <c r="Z901" s="3"/>
    </row>
    <row r="902" spans="1:26" x14ac:dyDescent="0.2">
      <c r="A902" s="3"/>
      <c r="B902" s="4"/>
      <c r="C902" s="3"/>
      <c r="D902" s="3"/>
      <c r="E902" s="3"/>
      <c r="F902" s="3"/>
      <c r="G902" s="3"/>
      <c r="H902" s="3"/>
      <c r="I902" s="3"/>
      <c r="J902" s="3"/>
      <c r="K902" s="3"/>
      <c r="L902" s="3"/>
      <c r="M902" s="3"/>
      <c r="N902" s="3"/>
      <c r="O902" s="3"/>
      <c r="P902" s="3"/>
      <c r="Q902" s="3"/>
      <c r="R902" s="3"/>
      <c r="S902" s="3"/>
      <c r="T902" s="3"/>
      <c r="U902" s="3"/>
      <c r="V902" s="3"/>
      <c r="W902" s="3"/>
      <c r="X902" s="3"/>
      <c r="Y902" s="3"/>
      <c r="Z902" s="3"/>
    </row>
    <row r="903" spans="1:26" x14ac:dyDescent="0.2">
      <c r="A903" s="3"/>
      <c r="B903" s="4"/>
      <c r="C903" s="3"/>
      <c r="D903" s="3"/>
      <c r="E903" s="3"/>
      <c r="F903" s="3"/>
      <c r="G903" s="3"/>
      <c r="H903" s="3"/>
      <c r="I903" s="3"/>
      <c r="J903" s="3"/>
      <c r="K903" s="3"/>
      <c r="L903" s="3"/>
      <c r="M903" s="3"/>
      <c r="N903" s="3"/>
      <c r="O903" s="3"/>
      <c r="P903" s="3"/>
      <c r="Q903" s="3"/>
      <c r="R903" s="3"/>
      <c r="S903" s="3"/>
      <c r="T903" s="3"/>
      <c r="U903" s="3"/>
      <c r="V903" s="3"/>
      <c r="W903" s="3"/>
      <c r="X903" s="3"/>
      <c r="Y903" s="3"/>
      <c r="Z903" s="3"/>
    </row>
    <row r="904" spans="1:26" x14ac:dyDescent="0.2">
      <c r="A904" s="3"/>
      <c r="B904" s="4"/>
      <c r="C904" s="3"/>
      <c r="D904" s="3"/>
      <c r="E904" s="3"/>
      <c r="F904" s="3"/>
      <c r="G904" s="3"/>
      <c r="H904" s="3"/>
      <c r="I904" s="3"/>
      <c r="J904" s="3"/>
      <c r="K904" s="3"/>
      <c r="L904" s="3"/>
      <c r="M904" s="3"/>
      <c r="N904" s="3"/>
      <c r="O904" s="3"/>
      <c r="P904" s="3"/>
      <c r="Q904" s="3"/>
      <c r="R904" s="3"/>
      <c r="S904" s="3"/>
      <c r="T904" s="3"/>
      <c r="U904" s="3"/>
      <c r="V904" s="3"/>
      <c r="W904" s="3"/>
      <c r="X904" s="3"/>
      <c r="Y904" s="3"/>
      <c r="Z904" s="3"/>
    </row>
    <row r="905" spans="1:26" x14ac:dyDescent="0.2">
      <c r="A905" s="3"/>
      <c r="B905" s="4"/>
      <c r="C905" s="3"/>
      <c r="D905" s="3"/>
      <c r="E905" s="3"/>
      <c r="F905" s="3"/>
      <c r="G905" s="3"/>
      <c r="H905" s="3"/>
      <c r="I905" s="3"/>
      <c r="J905" s="3"/>
      <c r="K905" s="3"/>
      <c r="L905" s="3"/>
      <c r="M905" s="3"/>
      <c r="N905" s="3"/>
      <c r="O905" s="3"/>
      <c r="P905" s="3"/>
      <c r="Q905" s="3"/>
      <c r="R905" s="3"/>
      <c r="S905" s="3"/>
      <c r="T905" s="3"/>
      <c r="U905" s="3"/>
      <c r="V905" s="3"/>
      <c r="W905" s="3"/>
      <c r="X905" s="3"/>
      <c r="Y905" s="3"/>
      <c r="Z905" s="3"/>
    </row>
    <row r="906" spans="1:26" x14ac:dyDescent="0.2">
      <c r="A906" s="3"/>
      <c r="B906" s="4"/>
      <c r="C906" s="3"/>
      <c r="D906" s="3"/>
      <c r="E906" s="3"/>
      <c r="F906" s="3"/>
      <c r="G906" s="3"/>
      <c r="H906" s="3"/>
      <c r="I906" s="3"/>
      <c r="J906" s="3"/>
      <c r="K906" s="3"/>
      <c r="L906" s="3"/>
      <c r="M906" s="3"/>
      <c r="N906" s="3"/>
      <c r="O906" s="3"/>
      <c r="P906" s="3"/>
      <c r="Q906" s="3"/>
      <c r="R906" s="3"/>
      <c r="S906" s="3"/>
      <c r="T906" s="3"/>
      <c r="U906" s="3"/>
      <c r="V906" s="3"/>
      <c r="W906" s="3"/>
      <c r="X906" s="3"/>
      <c r="Y906" s="3"/>
      <c r="Z906" s="3"/>
    </row>
    <row r="907" spans="1:26" x14ac:dyDescent="0.2">
      <c r="A907" s="3"/>
      <c r="B907" s="4"/>
      <c r="C907" s="3"/>
      <c r="D907" s="3"/>
      <c r="E907" s="3"/>
      <c r="F907" s="3"/>
      <c r="G907" s="3"/>
      <c r="H907" s="3"/>
      <c r="I907" s="3"/>
      <c r="J907" s="3"/>
      <c r="K907" s="3"/>
      <c r="L907" s="3"/>
      <c r="M907" s="3"/>
      <c r="N907" s="3"/>
      <c r="O907" s="3"/>
      <c r="P907" s="3"/>
      <c r="Q907" s="3"/>
      <c r="R907" s="3"/>
      <c r="S907" s="3"/>
      <c r="T907" s="3"/>
      <c r="U907" s="3"/>
      <c r="V907" s="3"/>
      <c r="W907" s="3"/>
      <c r="X907" s="3"/>
      <c r="Y907" s="3"/>
      <c r="Z907" s="3"/>
    </row>
    <row r="908" spans="1:26" x14ac:dyDescent="0.2">
      <c r="A908" s="3"/>
      <c r="B908" s="4"/>
      <c r="C908" s="3"/>
      <c r="D908" s="3"/>
      <c r="E908" s="3"/>
      <c r="F908" s="3"/>
      <c r="G908" s="3"/>
      <c r="H908" s="3"/>
      <c r="I908" s="3"/>
      <c r="J908" s="3"/>
      <c r="K908" s="3"/>
      <c r="L908" s="3"/>
      <c r="M908" s="3"/>
      <c r="N908" s="3"/>
      <c r="O908" s="3"/>
      <c r="P908" s="3"/>
      <c r="Q908" s="3"/>
      <c r="R908" s="3"/>
      <c r="S908" s="3"/>
      <c r="T908" s="3"/>
      <c r="U908" s="3"/>
      <c r="V908" s="3"/>
      <c r="W908" s="3"/>
      <c r="X908" s="3"/>
      <c r="Y908" s="3"/>
      <c r="Z908" s="3"/>
    </row>
    <row r="909" spans="1:26" x14ac:dyDescent="0.2">
      <c r="A909" s="3"/>
      <c r="B909" s="4"/>
      <c r="C909" s="3"/>
      <c r="D909" s="3"/>
      <c r="E909" s="3"/>
      <c r="F909" s="3"/>
      <c r="G909" s="3"/>
      <c r="H909" s="3"/>
      <c r="I909" s="3"/>
      <c r="J909" s="3"/>
      <c r="K909" s="3"/>
      <c r="L909" s="3"/>
      <c r="M909" s="3"/>
      <c r="N909" s="3"/>
      <c r="O909" s="3"/>
      <c r="P909" s="3"/>
      <c r="Q909" s="3"/>
      <c r="R909" s="3"/>
      <c r="S909" s="3"/>
      <c r="T909" s="3"/>
      <c r="U909" s="3"/>
      <c r="V909" s="3"/>
      <c r="W909" s="3"/>
      <c r="X909" s="3"/>
      <c r="Y909" s="3"/>
      <c r="Z909" s="3"/>
    </row>
    <row r="910" spans="1:26" x14ac:dyDescent="0.2">
      <c r="A910" s="3"/>
      <c r="B910" s="4"/>
      <c r="C910" s="3"/>
      <c r="D910" s="3"/>
      <c r="E910" s="3"/>
      <c r="F910" s="3"/>
      <c r="G910" s="3"/>
      <c r="H910" s="3"/>
      <c r="I910" s="3"/>
      <c r="J910" s="3"/>
      <c r="K910" s="3"/>
      <c r="L910" s="3"/>
      <c r="M910" s="3"/>
      <c r="N910" s="3"/>
      <c r="O910" s="3"/>
      <c r="P910" s="3"/>
      <c r="Q910" s="3"/>
      <c r="R910" s="3"/>
      <c r="S910" s="3"/>
      <c r="T910" s="3"/>
      <c r="U910" s="3"/>
      <c r="V910" s="3"/>
      <c r="W910" s="3"/>
      <c r="X910" s="3"/>
      <c r="Y910" s="3"/>
      <c r="Z910" s="3"/>
    </row>
    <row r="911" spans="1:26" x14ac:dyDescent="0.2">
      <c r="A911" s="3"/>
      <c r="B911" s="4"/>
      <c r="C911" s="3"/>
      <c r="D911" s="3"/>
      <c r="E911" s="3"/>
      <c r="F911" s="3"/>
      <c r="G911" s="3"/>
      <c r="H911" s="3"/>
      <c r="I911" s="3"/>
      <c r="J911" s="3"/>
      <c r="K911" s="3"/>
      <c r="L911" s="3"/>
      <c r="M911" s="3"/>
      <c r="N911" s="3"/>
      <c r="O911" s="3"/>
      <c r="P911" s="3"/>
      <c r="Q911" s="3"/>
      <c r="R911" s="3"/>
      <c r="S911" s="3"/>
      <c r="T911" s="3"/>
      <c r="U911" s="3"/>
      <c r="V911" s="3"/>
      <c r="W911" s="3"/>
      <c r="X911" s="3"/>
      <c r="Y911" s="3"/>
      <c r="Z911" s="3"/>
    </row>
    <row r="912" spans="1:26" x14ac:dyDescent="0.2">
      <c r="A912" s="3"/>
      <c r="B912" s="4"/>
      <c r="C912" s="3"/>
      <c r="D912" s="3"/>
      <c r="E912" s="3"/>
      <c r="F912" s="3"/>
      <c r="G912" s="3"/>
      <c r="H912" s="3"/>
      <c r="I912" s="3"/>
      <c r="J912" s="3"/>
      <c r="K912" s="3"/>
      <c r="L912" s="3"/>
      <c r="M912" s="3"/>
      <c r="N912" s="3"/>
      <c r="O912" s="3"/>
      <c r="P912" s="3"/>
      <c r="Q912" s="3"/>
      <c r="R912" s="3"/>
      <c r="S912" s="3"/>
      <c r="T912" s="3"/>
      <c r="U912" s="3"/>
      <c r="V912" s="3"/>
      <c r="W912" s="3"/>
      <c r="X912" s="3"/>
      <c r="Y912" s="3"/>
      <c r="Z912" s="3"/>
    </row>
    <row r="913" spans="1:26" x14ac:dyDescent="0.2">
      <c r="A913" s="3"/>
      <c r="B913" s="4"/>
      <c r="C913" s="3"/>
      <c r="D913" s="3"/>
      <c r="E913" s="3"/>
      <c r="F913" s="3"/>
      <c r="G913" s="3"/>
      <c r="H913" s="3"/>
      <c r="I913" s="3"/>
      <c r="J913" s="3"/>
      <c r="K913" s="3"/>
      <c r="L913" s="3"/>
      <c r="M913" s="3"/>
      <c r="N913" s="3"/>
      <c r="O913" s="3"/>
      <c r="P913" s="3"/>
      <c r="Q913" s="3"/>
      <c r="R913" s="3"/>
      <c r="S913" s="3"/>
      <c r="T913" s="3"/>
      <c r="U913" s="3"/>
      <c r="V913" s="3"/>
      <c r="W913" s="3"/>
      <c r="X913" s="3"/>
      <c r="Y913" s="3"/>
      <c r="Z913" s="3"/>
    </row>
    <row r="914" spans="1:26" x14ac:dyDescent="0.2">
      <c r="A914" s="3"/>
      <c r="B914" s="4"/>
      <c r="C914" s="3"/>
      <c r="D914" s="3"/>
      <c r="E914" s="3"/>
      <c r="F914" s="3"/>
      <c r="G914" s="3"/>
      <c r="H914" s="3"/>
      <c r="I914" s="3"/>
      <c r="J914" s="3"/>
      <c r="K914" s="3"/>
      <c r="L914" s="3"/>
      <c r="M914" s="3"/>
      <c r="N914" s="3"/>
      <c r="O914" s="3"/>
      <c r="P914" s="3"/>
      <c r="Q914" s="3"/>
      <c r="R914" s="3"/>
      <c r="S914" s="3"/>
      <c r="T914" s="3"/>
      <c r="U914" s="3"/>
      <c r="V914" s="3"/>
      <c r="W914" s="3"/>
      <c r="X914" s="3"/>
      <c r="Y914" s="3"/>
      <c r="Z914" s="3"/>
    </row>
    <row r="915" spans="1:26" x14ac:dyDescent="0.2">
      <c r="A915" s="3"/>
      <c r="B915" s="4"/>
      <c r="C915" s="3"/>
      <c r="D915" s="3"/>
      <c r="E915" s="3"/>
      <c r="F915" s="3"/>
      <c r="G915" s="3"/>
      <c r="H915" s="3"/>
      <c r="I915" s="3"/>
      <c r="J915" s="3"/>
      <c r="K915" s="3"/>
      <c r="L915" s="3"/>
      <c r="M915" s="3"/>
      <c r="N915" s="3"/>
      <c r="O915" s="3"/>
      <c r="P915" s="3"/>
      <c r="Q915" s="3"/>
      <c r="R915" s="3"/>
      <c r="S915" s="3"/>
      <c r="T915" s="3"/>
      <c r="U915" s="3"/>
      <c r="V915" s="3"/>
      <c r="W915" s="3"/>
      <c r="X915" s="3"/>
      <c r="Y915" s="3"/>
      <c r="Z915" s="3"/>
    </row>
    <row r="916" spans="1:26" x14ac:dyDescent="0.2">
      <c r="A916" s="3"/>
      <c r="B916" s="4"/>
      <c r="C916" s="3"/>
      <c r="D916" s="3"/>
      <c r="E916" s="3"/>
      <c r="F916" s="3"/>
      <c r="G916" s="3"/>
      <c r="H916" s="3"/>
      <c r="I916" s="3"/>
      <c r="J916" s="3"/>
      <c r="K916" s="3"/>
      <c r="L916" s="3"/>
      <c r="M916" s="3"/>
      <c r="N916" s="3"/>
      <c r="O916" s="3"/>
      <c r="P916" s="3"/>
      <c r="Q916" s="3"/>
      <c r="R916" s="3"/>
      <c r="S916" s="3"/>
      <c r="T916" s="3"/>
      <c r="U916" s="3"/>
      <c r="V916" s="3"/>
      <c r="W916" s="3"/>
      <c r="X916" s="3"/>
      <c r="Y916" s="3"/>
      <c r="Z916" s="3"/>
    </row>
    <row r="917" spans="1:26" x14ac:dyDescent="0.2">
      <c r="A917" s="3"/>
      <c r="B917" s="4"/>
      <c r="C917" s="3"/>
      <c r="D917" s="3"/>
      <c r="E917" s="3"/>
      <c r="F917" s="3"/>
      <c r="G917" s="3"/>
      <c r="H917" s="3"/>
      <c r="I917" s="3"/>
      <c r="J917" s="3"/>
      <c r="K917" s="3"/>
      <c r="L917" s="3"/>
      <c r="M917" s="3"/>
      <c r="N917" s="3"/>
      <c r="O917" s="3"/>
      <c r="P917" s="3"/>
      <c r="Q917" s="3"/>
      <c r="R917" s="3"/>
      <c r="S917" s="3"/>
      <c r="T917" s="3"/>
      <c r="U917" s="3"/>
      <c r="V917" s="3"/>
      <c r="W917" s="3"/>
      <c r="X917" s="3"/>
      <c r="Y917" s="3"/>
      <c r="Z917" s="3"/>
    </row>
    <row r="918" spans="1:26" x14ac:dyDescent="0.2">
      <c r="A918" s="3"/>
      <c r="B918" s="4"/>
      <c r="C918" s="3"/>
      <c r="D918" s="3"/>
      <c r="E918" s="3"/>
      <c r="F918" s="3"/>
      <c r="G918" s="3"/>
      <c r="H918" s="3"/>
      <c r="I918" s="3"/>
      <c r="J918" s="3"/>
      <c r="K918" s="3"/>
      <c r="L918" s="3"/>
      <c r="M918" s="3"/>
      <c r="N918" s="3"/>
      <c r="O918" s="3"/>
      <c r="P918" s="3"/>
      <c r="Q918" s="3"/>
      <c r="R918" s="3"/>
      <c r="S918" s="3"/>
      <c r="T918" s="3"/>
      <c r="U918" s="3"/>
      <c r="V918" s="3"/>
      <c r="W918" s="3"/>
      <c r="X918" s="3"/>
      <c r="Y918" s="3"/>
      <c r="Z918" s="3"/>
    </row>
    <row r="919" spans="1:26" x14ac:dyDescent="0.2">
      <c r="A919" s="3"/>
      <c r="B919" s="4"/>
      <c r="C919" s="3"/>
      <c r="D919" s="3"/>
      <c r="E919" s="3"/>
      <c r="F919" s="3"/>
      <c r="G919" s="3"/>
      <c r="H919" s="3"/>
      <c r="I919" s="3"/>
      <c r="J919" s="3"/>
      <c r="K919" s="3"/>
      <c r="L919" s="3"/>
      <c r="M919" s="3"/>
      <c r="N919" s="3"/>
      <c r="O919" s="3"/>
      <c r="P919" s="3"/>
      <c r="Q919" s="3"/>
      <c r="R919" s="3"/>
      <c r="S919" s="3"/>
      <c r="T919" s="3"/>
      <c r="U919" s="3"/>
      <c r="V919" s="3"/>
      <c r="W919" s="3"/>
      <c r="X919" s="3"/>
      <c r="Y919" s="3"/>
      <c r="Z919" s="3"/>
    </row>
    <row r="920" spans="1:26" x14ac:dyDescent="0.2">
      <c r="A920" s="3"/>
      <c r="B920" s="4"/>
      <c r="C920" s="3"/>
      <c r="D920" s="3"/>
      <c r="E920" s="3"/>
      <c r="F920" s="3"/>
      <c r="G920" s="3"/>
      <c r="H920" s="3"/>
      <c r="I920" s="3"/>
      <c r="J920" s="3"/>
      <c r="K920" s="3"/>
      <c r="L920" s="3"/>
      <c r="M920" s="3"/>
      <c r="N920" s="3"/>
      <c r="O920" s="3"/>
      <c r="P920" s="3"/>
      <c r="Q920" s="3"/>
      <c r="R920" s="3"/>
      <c r="S920" s="3"/>
      <c r="T920" s="3"/>
      <c r="U920" s="3"/>
      <c r="V920" s="3"/>
      <c r="W920" s="3"/>
      <c r="X920" s="3"/>
      <c r="Y920" s="3"/>
      <c r="Z920" s="3"/>
    </row>
    <row r="921" spans="1:26" x14ac:dyDescent="0.2">
      <c r="A921" s="3"/>
      <c r="B921" s="4"/>
      <c r="C921" s="3"/>
      <c r="D921" s="3"/>
      <c r="E921" s="3"/>
      <c r="F921" s="3"/>
      <c r="G921" s="3"/>
      <c r="H921" s="3"/>
      <c r="I921" s="3"/>
      <c r="J921" s="3"/>
      <c r="K921" s="3"/>
      <c r="L921" s="3"/>
      <c r="M921" s="3"/>
      <c r="N921" s="3"/>
      <c r="O921" s="3"/>
      <c r="P921" s="3"/>
      <c r="Q921" s="3"/>
      <c r="R921" s="3"/>
      <c r="S921" s="3"/>
      <c r="T921" s="3"/>
      <c r="U921" s="3"/>
      <c r="V921" s="3"/>
      <c r="W921" s="3"/>
      <c r="X921" s="3"/>
      <c r="Y921" s="3"/>
      <c r="Z921" s="3"/>
    </row>
    <row r="922" spans="1:26" x14ac:dyDescent="0.2">
      <c r="A922" s="3"/>
      <c r="B922" s="4"/>
      <c r="C922" s="3"/>
      <c r="D922" s="3"/>
      <c r="E922" s="3"/>
      <c r="F922" s="3"/>
      <c r="G922" s="3"/>
      <c r="H922" s="3"/>
      <c r="I922" s="3"/>
      <c r="J922" s="3"/>
      <c r="K922" s="3"/>
      <c r="L922" s="3"/>
      <c r="M922" s="3"/>
      <c r="N922" s="3"/>
      <c r="O922" s="3"/>
      <c r="P922" s="3"/>
      <c r="Q922" s="3"/>
      <c r="R922" s="3"/>
      <c r="S922" s="3"/>
      <c r="T922" s="3"/>
      <c r="U922" s="3"/>
      <c r="V922" s="3"/>
      <c r="W922" s="3"/>
      <c r="X922" s="3"/>
      <c r="Y922" s="3"/>
      <c r="Z922" s="3"/>
    </row>
    <row r="923" spans="1:26" x14ac:dyDescent="0.2">
      <c r="A923" s="3"/>
      <c r="B923" s="4"/>
      <c r="C923" s="3"/>
      <c r="D923" s="3"/>
      <c r="E923" s="3"/>
      <c r="F923" s="3"/>
      <c r="G923" s="3"/>
      <c r="H923" s="3"/>
      <c r="I923" s="3"/>
      <c r="J923" s="3"/>
      <c r="K923" s="3"/>
      <c r="L923" s="3"/>
      <c r="M923" s="3"/>
      <c r="N923" s="3"/>
      <c r="O923" s="3"/>
      <c r="P923" s="3"/>
      <c r="Q923" s="3"/>
      <c r="R923" s="3"/>
      <c r="S923" s="3"/>
      <c r="T923" s="3"/>
      <c r="U923" s="3"/>
      <c r="V923" s="3"/>
      <c r="W923" s="3"/>
      <c r="X923" s="3"/>
      <c r="Y923" s="3"/>
      <c r="Z923" s="3"/>
    </row>
    <row r="924" spans="1:26" x14ac:dyDescent="0.2">
      <c r="A924" s="3"/>
      <c r="B924" s="4"/>
      <c r="C924" s="3"/>
      <c r="D924" s="3"/>
      <c r="E924" s="3"/>
      <c r="F924" s="3"/>
      <c r="G924" s="3"/>
      <c r="H924" s="3"/>
      <c r="I924" s="3"/>
      <c r="J924" s="3"/>
      <c r="K924" s="3"/>
      <c r="L924" s="3"/>
      <c r="M924" s="3"/>
      <c r="N924" s="3"/>
      <c r="O924" s="3"/>
      <c r="P924" s="3"/>
      <c r="Q924" s="3"/>
      <c r="R924" s="3"/>
      <c r="S924" s="3"/>
      <c r="T924" s="3"/>
      <c r="U924" s="3"/>
      <c r="V924" s="3"/>
      <c r="W924" s="3"/>
      <c r="X924" s="3"/>
      <c r="Y924" s="3"/>
      <c r="Z924" s="3"/>
    </row>
    <row r="925" spans="1:26" x14ac:dyDescent="0.2">
      <c r="A925" s="3"/>
      <c r="B925" s="4"/>
      <c r="C925" s="3"/>
      <c r="D925" s="3"/>
      <c r="E925" s="3"/>
      <c r="F925" s="3"/>
      <c r="G925" s="3"/>
      <c r="H925" s="3"/>
      <c r="I925" s="3"/>
      <c r="J925" s="3"/>
      <c r="K925" s="3"/>
      <c r="L925" s="3"/>
      <c r="M925" s="3"/>
      <c r="N925" s="3"/>
      <c r="O925" s="3"/>
      <c r="P925" s="3"/>
      <c r="Q925" s="3"/>
      <c r="R925" s="3"/>
      <c r="S925" s="3"/>
      <c r="T925" s="3"/>
      <c r="U925" s="3"/>
      <c r="V925" s="3"/>
      <c r="W925" s="3"/>
      <c r="X925" s="3"/>
      <c r="Y925" s="3"/>
      <c r="Z925" s="3"/>
    </row>
    <row r="926" spans="1:26" x14ac:dyDescent="0.2">
      <c r="A926" s="3"/>
      <c r="B926" s="4"/>
      <c r="C926" s="3"/>
      <c r="D926" s="3"/>
      <c r="E926" s="3"/>
      <c r="F926" s="3"/>
      <c r="G926" s="3"/>
      <c r="H926" s="3"/>
      <c r="I926" s="3"/>
      <c r="J926" s="3"/>
      <c r="K926" s="3"/>
      <c r="L926" s="3"/>
      <c r="M926" s="3"/>
      <c r="N926" s="3"/>
      <c r="O926" s="3"/>
      <c r="P926" s="3"/>
      <c r="Q926" s="3"/>
      <c r="R926" s="3"/>
      <c r="S926" s="3"/>
      <c r="T926" s="3"/>
      <c r="U926" s="3"/>
      <c r="V926" s="3"/>
      <c r="W926" s="3"/>
      <c r="X926" s="3"/>
      <c r="Y926" s="3"/>
      <c r="Z926" s="3"/>
    </row>
    <row r="927" spans="1:26" x14ac:dyDescent="0.2">
      <c r="A927" s="3"/>
      <c r="B927" s="4"/>
      <c r="C927" s="3"/>
      <c r="D927" s="3"/>
      <c r="E927" s="3"/>
      <c r="F927" s="3"/>
      <c r="G927" s="3"/>
      <c r="H927" s="3"/>
      <c r="I927" s="3"/>
      <c r="J927" s="3"/>
      <c r="K927" s="3"/>
      <c r="L927" s="3"/>
      <c r="M927" s="3"/>
      <c r="N927" s="3"/>
      <c r="O927" s="3"/>
      <c r="P927" s="3"/>
      <c r="Q927" s="3"/>
      <c r="R927" s="3"/>
      <c r="S927" s="3"/>
      <c r="T927" s="3"/>
      <c r="U927" s="3"/>
      <c r="V927" s="3"/>
      <c r="W927" s="3"/>
      <c r="X927" s="3"/>
      <c r="Y927" s="3"/>
      <c r="Z927" s="3"/>
    </row>
    <row r="928" spans="1:26" x14ac:dyDescent="0.2">
      <c r="A928" s="3"/>
      <c r="B928" s="4"/>
      <c r="C928" s="3"/>
      <c r="D928" s="3"/>
      <c r="E928" s="3"/>
      <c r="F928" s="3"/>
      <c r="G928" s="3"/>
      <c r="H928" s="3"/>
      <c r="I928" s="3"/>
      <c r="J928" s="3"/>
      <c r="K928" s="3"/>
      <c r="L928" s="3"/>
      <c r="M928" s="3"/>
      <c r="N928" s="3"/>
      <c r="O928" s="3"/>
      <c r="P928" s="3"/>
      <c r="Q928" s="3"/>
      <c r="R928" s="3"/>
      <c r="S928" s="3"/>
      <c r="T928" s="3"/>
      <c r="U928" s="3"/>
      <c r="V928" s="3"/>
      <c r="W928" s="3"/>
      <c r="X928" s="3"/>
      <c r="Y928" s="3"/>
      <c r="Z928" s="3"/>
    </row>
    <row r="929" spans="1:26" x14ac:dyDescent="0.2">
      <c r="A929" s="3"/>
      <c r="B929" s="4"/>
      <c r="C929" s="3"/>
      <c r="D929" s="3"/>
      <c r="E929" s="3"/>
      <c r="F929" s="3"/>
      <c r="G929" s="3"/>
      <c r="H929" s="3"/>
      <c r="I929" s="3"/>
      <c r="J929" s="3"/>
      <c r="K929" s="3"/>
      <c r="L929" s="3"/>
      <c r="M929" s="3"/>
      <c r="N929" s="3"/>
      <c r="O929" s="3"/>
      <c r="P929" s="3"/>
      <c r="Q929" s="3"/>
      <c r="R929" s="3"/>
      <c r="S929" s="3"/>
      <c r="T929" s="3"/>
      <c r="U929" s="3"/>
      <c r="V929" s="3"/>
      <c r="W929" s="3"/>
      <c r="X929" s="3"/>
      <c r="Y929" s="3"/>
      <c r="Z929" s="3"/>
    </row>
    <row r="930" spans="1:26" x14ac:dyDescent="0.2">
      <c r="A930" s="3"/>
      <c r="B930" s="4"/>
      <c r="C930" s="3"/>
      <c r="D930" s="3"/>
      <c r="E930" s="3"/>
      <c r="F930" s="3"/>
      <c r="G930" s="3"/>
      <c r="H930" s="3"/>
      <c r="I930" s="3"/>
      <c r="J930" s="3"/>
      <c r="K930" s="3"/>
      <c r="L930" s="3"/>
      <c r="M930" s="3"/>
      <c r="N930" s="3"/>
      <c r="O930" s="3"/>
      <c r="P930" s="3"/>
      <c r="Q930" s="3"/>
      <c r="R930" s="3"/>
      <c r="S930" s="3"/>
      <c r="T930" s="3"/>
      <c r="U930" s="3"/>
      <c r="V930" s="3"/>
      <c r="W930" s="3"/>
      <c r="X930" s="3"/>
      <c r="Y930" s="3"/>
      <c r="Z930" s="3"/>
    </row>
    <row r="931" spans="1:26" x14ac:dyDescent="0.2">
      <c r="A931" s="3"/>
      <c r="B931" s="4"/>
      <c r="C931" s="3"/>
      <c r="D931" s="3"/>
      <c r="E931" s="3"/>
      <c r="F931" s="3"/>
      <c r="G931" s="3"/>
      <c r="H931" s="3"/>
      <c r="I931" s="3"/>
      <c r="J931" s="3"/>
      <c r="K931" s="3"/>
      <c r="L931" s="3"/>
      <c r="M931" s="3"/>
      <c r="N931" s="3"/>
      <c r="O931" s="3"/>
      <c r="P931" s="3"/>
      <c r="Q931" s="3"/>
      <c r="R931" s="3"/>
      <c r="S931" s="3"/>
      <c r="T931" s="3"/>
      <c r="U931" s="3"/>
      <c r="V931" s="3"/>
      <c r="W931" s="3"/>
      <c r="X931" s="3"/>
      <c r="Y931" s="3"/>
      <c r="Z931" s="3"/>
    </row>
    <row r="932" spans="1:26" x14ac:dyDescent="0.2">
      <c r="A932" s="3"/>
      <c r="B932" s="4"/>
      <c r="C932" s="3"/>
      <c r="D932" s="3"/>
      <c r="E932" s="3"/>
      <c r="F932" s="3"/>
      <c r="G932" s="3"/>
      <c r="H932" s="3"/>
      <c r="I932" s="3"/>
      <c r="J932" s="3"/>
      <c r="K932" s="3"/>
      <c r="L932" s="3"/>
      <c r="M932" s="3"/>
      <c r="N932" s="3"/>
      <c r="O932" s="3"/>
      <c r="P932" s="3"/>
      <c r="Q932" s="3"/>
      <c r="R932" s="3"/>
      <c r="S932" s="3"/>
      <c r="T932" s="3"/>
      <c r="U932" s="3"/>
      <c r="V932" s="3"/>
      <c r="W932" s="3"/>
      <c r="X932" s="3"/>
      <c r="Y932" s="3"/>
      <c r="Z932" s="3"/>
    </row>
    <row r="933" spans="1:26" x14ac:dyDescent="0.2">
      <c r="A933" s="3"/>
      <c r="B933" s="4"/>
      <c r="C933" s="3"/>
      <c r="D933" s="3"/>
      <c r="E933" s="3"/>
      <c r="F933" s="3"/>
      <c r="G933" s="3"/>
      <c r="H933" s="3"/>
      <c r="I933" s="3"/>
      <c r="J933" s="3"/>
      <c r="K933" s="3"/>
      <c r="L933" s="3"/>
      <c r="M933" s="3"/>
      <c r="N933" s="3"/>
      <c r="O933" s="3"/>
      <c r="P933" s="3"/>
      <c r="Q933" s="3"/>
      <c r="R933" s="3"/>
      <c r="S933" s="3"/>
      <c r="T933" s="3"/>
      <c r="U933" s="3"/>
      <c r="V933" s="3"/>
      <c r="W933" s="3"/>
      <c r="X933" s="3"/>
      <c r="Y933" s="3"/>
      <c r="Z933" s="3"/>
    </row>
    <row r="934" spans="1:26" x14ac:dyDescent="0.2">
      <c r="A934" s="3"/>
      <c r="B934" s="4"/>
      <c r="C934" s="3"/>
      <c r="D934" s="3"/>
      <c r="E934" s="3"/>
      <c r="F934" s="3"/>
      <c r="G934" s="3"/>
      <c r="H934" s="3"/>
      <c r="I934" s="3"/>
      <c r="J934" s="3"/>
      <c r="K934" s="3"/>
      <c r="L934" s="3"/>
      <c r="M934" s="3"/>
      <c r="N934" s="3"/>
      <c r="O934" s="3"/>
      <c r="P934" s="3"/>
      <c r="Q934" s="3"/>
      <c r="R934" s="3"/>
      <c r="S934" s="3"/>
      <c r="T934" s="3"/>
      <c r="U934" s="3"/>
      <c r="V934" s="3"/>
      <c r="W934" s="3"/>
      <c r="X934" s="3"/>
      <c r="Y934" s="3"/>
      <c r="Z934" s="3"/>
    </row>
    <row r="935" spans="1:26" x14ac:dyDescent="0.2">
      <c r="A935" s="3"/>
      <c r="B935" s="4"/>
      <c r="C935" s="3"/>
      <c r="D935" s="3"/>
      <c r="E935" s="3"/>
      <c r="F935" s="3"/>
      <c r="G935" s="3"/>
      <c r="H935" s="3"/>
      <c r="I935" s="3"/>
      <c r="J935" s="3"/>
      <c r="K935" s="3"/>
      <c r="L935" s="3"/>
      <c r="M935" s="3"/>
      <c r="N935" s="3"/>
      <c r="O935" s="3"/>
      <c r="P935" s="3"/>
      <c r="Q935" s="3"/>
      <c r="R935" s="3"/>
      <c r="S935" s="3"/>
      <c r="T935" s="3"/>
      <c r="U935" s="3"/>
      <c r="V935" s="3"/>
      <c r="W935" s="3"/>
      <c r="X935" s="3"/>
      <c r="Y935" s="3"/>
      <c r="Z935" s="3"/>
    </row>
    <row r="936" spans="1:26" x14ac:dyDescent="0.2">
      <c r="A936" s="3"/>
      <c r="B936" s="4"/>
      <c r="C936" s="3"/>
      <c r="D936" s="3"/>
      <c r="E936" s="3"/>
      <c r="F936" s="3"/>
      <c r="G936" s="3"/>
      <c r="H936" s="3"/>
      <c r="I936" s="3"/>
      <c r="J936" s="3"/>
      <c r="K936" s="3"/>
      <c r="L936" s="3"/>
      <c r="M936" s="3"/>
      <c r="N936" s="3"/>
      <c r="O936" s="3"/>
      <c r="P936" s="3"/>
      <c r="Q936" s="3"/>
      <c r="R936" s="3"/>
      <c r="S936" s="3"/>
      <c r="T936" s="3"/>
      <c r="U936" s="3"/>
      <c r="V936" s="3"/>
      <c r="W936" s="3"/>
      <c r="X936" s="3"/>
      <c r="Y936" s="3"/>
      <c r="Z936" s="3"/>
    </row>
    <row r="937" spans="1:26" x14ac:dyDescent="0.2">
      <c r="A937" s="3"/>
      <c r="B937" s="4"/>
      <c r="C937" s="3"/>
      <c r="D937" s="3"/>
      <c r="E937" s="3"/>
      <c r="F937" s="3"/>
      <c r="G937" s="3"/>
      <c r="H937" s="3"/>
      <c r="I937" s="3"/>
      <c r="J937" s="3"/>
      <c r="K937" s="3"/>
      <c r="L937" s="3"/>
      <c r="M937" s="3"/>
      <c r="N937" s="3"/>
      <c r="O937" s="3"/>
      <c r="P937" s="3"/>
      <c r="Q937" s="3"/>
      <c r="R937" s="3"/>
      <c r="S937" s="3"/>
      <c r="T937" s="3"/>
      <c r="U937" s="3"/>
      <c r="V937" s="3"/>
      <c r="W937" s="3"/>
      <c r="X937" s="3"/>
      <c r="Y937" s="3"/>
      <c r="Z937" s="3"/>
    </row>
    <row r="938" spans="1:26" x14ac:dyDescent="0.2">
      <c r="A938" s="3"/>
      <c r="B938" s="4"/>
      <c r="C938" s="3"/>
      <c r="D938" s="3"/>
      <c r="E938" s="3"/>
      <c r="F938" s="3"/>
      <c r="G938" s="3"/>
      <c r="H938" s="3"/>
      <c r="I938" s="3"/>
      <c r="J938" s="3"/>
      <c r="K938" s="3"/>
      <c r="L938" s="3"/>
      <c r="M938" s="3"/>
      <c r="N938" s="3"/>
      <c r="O938" s="3"/>
      <c r="P938" s="3"/>
      <c r="Q938" s="3"/>
      <c r="R938" s="3"/>
      <c r="S938" s="3"/>
      <c r="T938" s="3"/>
      <c r="U938" s="3"/>
      <c r="V938" s="3"/>
      <c r="W938" s="3"/>
      <c r="X938" s="3"/>
      <c r="Y938" s="3"/>
      <c r="Z938" s="3"/>
    </row>
    <row r="939" spans="1:26" x14ac:dyDescent="0.2">
      <c r="A939" s="3"/>
      <c r="B939" s="4"/>
      <c r="C939" s="3"/>
      <c r="D939" s="3"/>
      <c r="E939" s="3"/>
      <c r="F939" s="3"/>
      <c r="G939" s="3"/>
      <c r="H939" s="3"/>
      <c r="I939" s="3"/>
      <c r="J939" s="3"/>
      <c r="K939" s="3"/>
      <c r="L939" s="3"/>
      <c r="M939" s="3"/>
      <c r="N939" s="3"/>
      <c r="O939" s="3"/>
      <c r="P939" s="3"/>
      <c r="Q939" s="3"/>
      <c r="R939" s="3"/>
      <c r="S939" s="3"/>
      <c r="T939" s="3"/>
      <c r="U939" s="3"/>
      <c r="V939" s="3"/>
      <c r="W939" s="3"/>
      <c r="X939" s="3"/>
      <c r="Y939" s="3"/>
      <c r="Z939" s="3"/>
    </row>
    <row r="940" spans="1:26" x14ac:dyDescent="0.2">
      <c r="A940" s="3"/>
      <c r="B940" s="4"/>
      <c r="C940" s="3"/>
      <c r="D940" s="3"/>
      <c r="E940" s="3"/>
      <c r="F940" s="3"/>
      <c r="G940" s="3"/>
      <c r="H940" s="3"/>
      <c r="I940" s="3"/>
      <c r="J940" s="3"/>
      <c r="K940" s="3"/>
      <c r="L940" s="3"/>
      <c r="M940" s="3"/>
      <c r="N940" s="3"/>
      <c r="O940" s="3"/>
      <c r="P940" s="3"/>
      <c r="Q940" s="3"/>
      <c r="R940" s="3"/>
      <c r="S940" s="3"/>
      <c r="T940" s="3"/>
      <c r="U940" s="3"/>
      <c r="V940" s="3"/>
      <c r="W940" s="3"/>
      <c r="X940" s="3"/>
      <c r="Y940" s="3"/>
      <c r="Z940" s="3"/>
    </row>
    <row r="941" spans="1:26" x14ac:dyDescent="0.2">
      <c r="A941" s="3"/>
      <c r="B941" s="4"/>
      <c r="C941" s="3"/>
      <c r="D941" s="3"/>
      <c r="E941" s="3"/>
      <c r="F941" s="3"/>
      <c r="G941" s="3"/>
      <c r="H941" s="3"/>
      <c r="I941" s="3"/>
      <c r="J941" s="3"/>
      <c r="K941" s="3"/>
      <c r="L941" s="3"/>
      <c r="M941" s="3"/>
      <c r="N941" s="3"/>
      <c r="O941" s="3"/>
      <c r="P941" s="3"/>
      <c r="Q941" s="3"/>
      <c r="R941" s="3"/>
      <c r="S941" s="3"/>
      <c r="T941" s="3"/>
      <c r="U941" s="3"/>
      <c r="V941" s="3"/>
      <c r="W941" s="3"/>
      <c r="X941" s="3"/>
      <c r="Y941" s="3"/>
      <c r="Z941" s="3"/>
    </row>
    <row r="942" spans="1:26" x14ac:dyDescent="0.2">
      <c r="A942" s="3"/>
      <c r="B942" s="4"/>
      <c r="C942" s="3"/>
      <c r="D942" s="3"/>
      <c r="E942" s="3"/>
      <c r="F942" s="3"/>
      <c r="G942" s="3"/>
      <c r="H942" s="3"/>
      <c r="I942" s="3"/>
      <c r="J942" s="3"/>
      <c r="K942" s="3"/>
      <c r="L942" s="3"/>
      <c r="M942" s="3"/>
      <c r="N942" s="3"/>
      <c r="O942" s="3"/>
      <c r="P942" s="3"/>
      <c r="Q942" s="3"/>
      <c r="R942" s="3"/>
      <c r="S942" s="3"/>
      <c r="T942" s="3"/>
      <c r="U942" s="3"/>
      <c r="V942" s="3"/>
      <c r="W942" s="3"/>
      <c r="X942" s="3"/>
      <c r="Y942" s="3"/>
      <c r="Z942" s="3"/>
    </row>
    <row r="943" spans="1:26" x14ac:dyDescent="0.2">
      <c r="A943" s="3"/>
      <c r="B943" s="4"/>
      <c r="C943" s="3"/>
      <c r="D943" s="3"/>
      <c r="E943" s="3"/>
      <c r="F943" s="3"/>
      <c r="G943" s="3"/>
      <c r="H943" s="3"/>
      <c r="I943" s="3"/>
      <c r="J943" s="3"/>
      <c r="K943" s="3"/>
      <c r="L943" s="3"/>
      <c r="M943" s="3"/>
      <c r="N943" s="3"/>
      <c r="O943" s="3"/>
      <c r="P943" s="3"/>
      <c r="Q943" s="3"/>
      <c r="R943" s="3"/>
      <c r="S943" s="3"/>
      <c r="T943" s="3"/>
      <c r="U943" s="3"/>
      <c r="V943" s="3"/>
      <c r="W943" s="3"/>
      <c r="X943" s="3"/>
      <c r="Y943" s="3"/>
      <c r="Z943" s="3"/>
    </row>
    <row r="944" spans="1:26" x14ac:dyDescent="0.2">
      <c r="A944" s="3"/>
      <c r="B944" s="4"/>
      <c r="C944" s="3"/>
      <c r="D944" s="3"/>
      <c r="E944" s="3"/>
      <c r="F944" s="3"/>
      <c r="G944" s="3"/>
      <c r="H944" s="3"/>
      <c r="I944" s="3"/>
      <c r="J944" s="3"/>
      <c r="K944" s="3"/>
      <c r="L944" s="3"/>
      <c r="M944" s="3"/>
      <c r="N944" s="3"/>
      <c r="O944" s="3"/>
      <c r="P944" s="3"/>
      <c r="Q944" s="3"/>
      <c r="R944" s="3"/>
      <c r="S944" s="3"/>
      <c r="T944" s="3"/>
      <c r="U944" s="3"/>
      <c r="V944" s="3"/>
      <c r="W944" s="3"/>
      <c r="X944" s="3"/>
      <c r="Y944" s="3"/>
      <c r="Z944" s="3"/>
    </row>
    <row r="945" spans="1:26" x14ac:dyDescent="0.2">
      <c r="A945" s="3"/>
      <c r="B945" s="4"/>
      <c r="C945" s="3"/>
      <c r="D945" s="3"/>
      <c r="E945" s="3"/>
      <c r="F945" s="3"/>
      <c r="G945" s="3"/>
      <c r="H945" s="3"/>
      <c r="I945" s="3"/>
      <c r="J945" s="3"/>
      <c r="K945" s="3"/>
      <c r="L945" s="3"/>
      <c r="M945" s="3"/>
      <c r="N945" s="3"/>
      <c r="O945" s="3"/>
      <c r="P945" s="3"/>
      <c r="Q945" s="3"/>
      <c r="R945" s="3"/>
      <c r="S945" s="3"/>
      <c r="T945" s="3"/>
      <c r="U945" s="3"/>
      <c r="V945" s="3"/>
      <c r="W945" s="3"/>
      <c r="X945" s="3"/>
      <c r="Y945" s="3"/>
      <c r="Z945" s="3"/>
    </row>
    <row r="946" spans="1:26" x14ac:dyDescent="0.2">
      <c r="A946" s="3"/>
      <c r="B946" s="4"/>
      <c r="C946" s="3"/>
      <c r="D946" s="3"/>
      <c r="E946" s="3"/>
      <c r="F946" s="3"/>
      <c r="G946" s="3"/>
      <c r="H946" s="3"/>
      <c r="I946" s="3"/>
      <c r="J946" s="3"/>
      <c r="K946" s="3"/>
      <c r="L946" s="3"/>
      <c r="M946" s="3"/>
      <c r="N946" s="3"/>
      <c r="O946" s="3"/>
      <c r="P946" s="3"/>
      <c r="Q946" s="3"/>
      <c r="R946" s="3"/>
      <c r="S946" s="3"/>
      <c r="T946" s="3"/>
      <c r="U946" s="3"/>
      <c r="V946" s="3"/>
      <c r="W946" s="3"/>
      <c r="X946" s="3"/>
      <c r="Y946" s="3"/>
      <c r="Z946" s="3"/>
    </row>
    <row r="947" spans="1:26" x14ac:dyDescent="0.2">
      <c r="A947" s="3"/>
      <c r="B947" s="4"/>
      <c r="C947" s="3"/>
      <c r="D947" s="3"/>
      <c r="E947" s="3"/>
      <c r="F947" s="3"/>
      <c r="G947" s="3"/>
      <c r="H947" s="3"/>
      <c r="I947" s="3"/>
      <c r="J947" s="3"/>
      <c r="K947" s="3"/>
      <c r="L947" s="3"/>
      <c r="M947" s="3"/>
      <c r="N947" s="3"/>
      <c r="O947" s="3"/>
      <c r="P947" s="3"/>
      <c r="Q947" s="3"/>
      <c r="R947" s="3"/>
      <c r="S947" s="3"/>
      <c r="T947" s="3"/>
      <c r="U947" s="3"/>
      <c r="V947" s="3"/>
      <c r="W947" s="3"/>
      <c r="X947" s="3"/>
      <c r="Y947" s="3"/>
      <c r="Z947" s="3"/>
    </row>
    <row r="948" spans="1:26" x14ac:dyDescent="0.2">
      <c r="A948" s="3"/>
      <c r="B948" s="4"/>
      <c r="C948" s="3"/>
      <c r="D948" s="3"/>
      <c r="E948" s="3"/>
      <c r="F948" s="3"/>
      <c r="G948" s="3"/>
      <c r="H948" s="3"/>
      <c r="I948" s="3"/>
      <c r="J948" s="3"/>
      <c r="K948" s="3"/>
      <c r="L948" s="3"/>
      <c r="M948" s="3"/>
      <c r="N948" s="3"/>
      <c r="O948" s="3"/>
      <c r="P948" s="3"/>
      <c r="Q948" s="3"/>
      <c r="R948" s="3"/>
      <c r="S948" s="3"/>
      <c r="T948" s="3"/>
      <c r="U948" s="3"/>
      <c r="V948" s="3"/>
      <c r="W948" s="3"/>
      <c r="X948" s="3"/>
      <c r="Y948" s="3"/>
      <c r="Z948" s="3"/>
    </row>
    <row r="949" spans="1:26" x14ac:dyDescent="0.2">
      <c r="A949" s="3"/>
      <c r="B949" s="4"/>
      <c r="C949" s="3"/>
      <c r="D949" s="3"/>
      <c r="E949" s="3"/>
      <c r="F949" s="3"/>
      <c r="G949" s="3"/>
      <c r="H949" s="3"/>
      <c r="I949" s="3"/>
      <c r="J949" s="3"/>
      <c r="K949" s="3"/>
      <c r="L949" s="3"/>
      <c r="M949" s="3"/>
      <c r="N949" s="3"/>
      <c r="O949" s="3"/>
      <c r="P949" s="3"/>
      <c r="Q949" s="3"/>
      <c r="R949" s="3"/>
      <c r="S949" s="3"/>
      <c r="T949" s="3"/>
      <c r="U949" s="3"/>
      <c r="V949" s="3"/>
      <c r="W949" s="3"/>
      <c r="X949" s="3"/>
      <c r="Y949" s="3"/>
      <c r="Z949" s="3"/>
    </row>
    <row r="950" spans="1:26" x14ac:dyDescent="0.2">
      <c r="A950" s="3"/>
      <c r="B950" s="4"/>
      <c r="C950" s="3"/>
      <c r="D950" s="3"/>
      <c r="E950" s="3"/>
      <c r="F950" s="3"/>
      <c r="G950" s="3"/>
      <c r="H950" s="3"/>
      <c r="I950" s="3"/>
      <c r="J950" s="3"/>
      <c r="K950" s="3"/>
      <c r="L950" s="3"/>
      <c r="M950" s="3"/>
      <c r="N950" s="3"/>
      <c r="O950" s="3"/>
      <c r="P950" s="3"/>
      <c r="Q950" s="3"/>
      <c r="R950" s="3"/>
      <c r="S950" s="3"/>
      <c r="T950" s="3"/>
      <c r="U950" s="3"/>
      <c r="V950" s="3"/>
      <c r="W950" s="3"/>
      <c r="X950" s="3"/>
      <c r="Y950" s="3"/>
      <c r="Z950" s="3"/>
    </row>
    <row r="951" spans="1:26" x14ac:dyDescent="0.2">
      <c r="A951" s="3"/>
      <c r="B951" s="4"/>
      <c r="C951" s="3"/>
      <c r="D951" s="3"/>
      <c r="E951" s="3"/>
      <c r="F951" s="3"/>
      <c r="G951" s="3"/>
      <c r="H951" s="3"/>
      <c r="I951" s="3"/>
      <c r="J951" s="3"/>
      <c r="K951" s="3"/>
      <c r="L951" s="3"/>
      <c r="M951" s="3"/>
      <c r="N951" s="3"/>
      <c r="O951" s="3"/>
      <c r="P951" s="3"/>
      <c r="Q951" s="3"/>
      <c r="R951" s="3"/>
      <c r="S951" s="3"/>
      <c r="T951" s="3"/>
      <c r="U951" s="3"/>
      <c r="V951" s="3"/>
      <c r="W951" s="3"/>
      <c r="X951" s="3"/>
      <c r="Y951" s="3"/>
      <c r="Z951" s="3"/>
    </row>
    <row r="952" spans="1:26" x14ac:dyDescent="0.2">
      <c r="A952" s="3"/>
      <c r="B952" s="4"/>
      <c r="C952" s="3"/>
      <c r="D952" s="3"/>
      <c r="E952" s="3"/>
      <c r="F952" s="3"/>
      <c r="G952" s="3"/>
      <c r="H952" s="3"/>
      <c r="I952" s="3"/>
      <c r="J952" s="3"/>
      <c r="K952" s="3"/>
      <c r="L952" s="3"/>
      <c r="M952" s="3"/>
      <c r="N952" s="3"/>
      <c r="O952" s="3"/>
      <c r="P952" s="3"/>
      <c r="Q952" s="3"/>
      <c r="R952" s="3"/>
      <c r="S952" s="3"/>
      <c r="T952" s="3"/>
      <c r="U952" s="3"/>
      <c r="V952" s="3"/>
      <c r="W952" s="3"/>
      <c r="X952" s="3"/>
      <c r="Y952" s="3"/>
      <c r="Z952" s="3"/>
    </row>
    <row r="953" spans="1:26" x14ac:dyDescent="0.2">
      <c r="A953" s="3"/>
      <c r="B953" s="4"/>
      <c r="C953" s="3"/>
      <c r="D953" s="3"/>
      <c r="E953" s="3"/>
      <c r="F953" s="3"/>
      <c r="G953" s="3"/>
      <c r="H953" s="3"/>
      <c r="I953" s="3"/>
      <c r="J953" s="3"/>
      <c r="K953" s="3"/>
      <c r="L953" s="3"/>
      <c r="M953" s="3"/>
      <c r="N953" s="3"/>
      <c r="O953" s="3"/>
      <c r="P953" s="3"/>
      <c r="Q953" s="3"/>
      <c r="R953" s="3"/>
      <c r="S953" s="3"/>
      <c r="T953" s="3"/>
      <c r="U953" s="3"/>
      <c r="V953" s="3"/>
      <c r="W953" s="3"/>
      <c r="X953" s="3"/>
      <c r="Y953" s="3"/>
      <c r="Z953" s="3"/>
    </row>
    <row r="954" spans="1:26" x14ac:dyDescent="0.2">
      <c r="A954" s="3"/>
      <c r="B954" s="4"/>
      <c r="C954" s="3"/>
      <c r="D954" s="3"/>
      <c r="E954" s="3"/>
      <c r="F954" s="3"/>
      <c r="G954" s="3"/>
      <c r="H954" s="3"/>
      <c r="I954" s="3"/>
      <c r="J954" s="3"/>
      <c r="K954" s="3"/>
      <c r="L954" s="3"/>
      <c r="M954" s="3"/>
      <c r="N954" s="3"/>
      <c r="O954" s="3"/>
      <c r="P954" s="3"/>
      <c r="Q954" s="3"/>
      <c r="R954" s="3"/>
      <c r="S954" s="3"/>
      <c r="T954" s="3"/>
      <c r="U954" s="3"/>
      <c r="V954" s="3"/>
      <c r="W954" s="3"/>
      <c r="X954" s="3"/>
      <c r="Y954" s="3"/>
      <c r="Z954" s="3"/>
    </row>
    <row r="955" spans="1:26" x14ac:dyDescent="0.2">
      <c r="A955" s="3"/>
      <c r="B955" s="4"/>
      <c r="C955" s="3"/>
      <c r="D955" s="3"/>
      <c r="E955" s="3"/>
      <c r="F955" s="3"/>
      <c r="G955" s="3"/>
      <c r="H955" s="3"/>
      <c r="I955" s="3"/>
      <c r="J955" s="3"/>
      <c r="K955" s="3"/>
      <c r="L955" s="3"/>
      <c r="M955" s="3"/>
      <c r="N955" s="3"/>
      <c r="O955" s="3"/>
      <c r="P955" s="3"/>
      <c r="Q955" s="3"/>
      <c r="R955" s="3"/>
      <c r="S955" s="3"/>
      <c r="T955" s="3"/>
      <c r="U955" s="3"/>
      <c r="V955" s="3"/>
      <c r="W955" s="3"/>
      <c r="X955" s="3"/>
      <c r="Y955" s="3"/>
      <c r="Z955" s="3"/>
    </row>
    <row r="956" spans="1:26" x14ac:dyDescent="0.2">
      <c r="A956" s="3"/>
      <c r="B956" s="4"/>
      <c r="C956" s="3"/>
      <c r="D956" s="3"/>
      <c r="E956" s="3"/>
      <c r="F956" s="3"/>
      <c r="G956" s="3"/>
      <c r="H956" s="3"/>
      <c r="I956" s="3"/>
      <c r="J956" s="3"/>
      <c r="K956" s="3"/>
      <c r="L956" s="3"/>
      <c r="M956" s="3"/>
      <c r="N956" s="3"/>
      <c r="O956" s="3"/>
      <c r="P956" s="3"/>
      <c r="Q956" s="3"/>
      <c r="R956" s="3"/>
      <c r="S956" s="3"/>
      <c r="T956" s="3"/>
      <c r="U956" s="3"/>
      <c r="V956" s="3"/>
      <c r="W956" s="3"/>
      <c r="X956" s="3"/>
      <c r="Y956" s="3"/>
      <c r="Z956" s="3"/>
    </row>
    <row r="957" spans="1:26" x14ac:dyDescent="0.2">
      <c r="A957" s="3"/>
      <c r="B957" s="4"/>
      <c r="C957" s="3"/>
      <c r="D957" s="3"/>
      <c r="E957" s="3"/>
      <c r="F957" s="3"/>
      <c r="G957" s="3"/>
      <c r="H957" s="3"/>
      <c r="I957" s="3"/>
      <c r="J957" s="3"/>
      <c r="K957" s="3"/>
      <c r="L957" s="3"/>
      <c r="M957" s="3"/>
      <c r="N957" s="3"/>
      <c r="O957" s="3"/>
      <c r="P957" s="3"/>
      <c r="Q957" s="3"/>
      <c r="R957" s="3"/>
      <c r="S957" s="3"/>
      <c r="T957" s="3"/>
      <c r="U957" s="3"/>
      <c r="V957" s="3"/>
      <c r="W957" s="3"/>
      <c r="X957" s="3"/>
      <c r="Y957" s="3"/>
      <c r="Z957" s="3"/>
    </row>
    <row r="958" spans="1:26" x14ac:dyDescent="0.2">
      <c r="A958" s="3"/>
      <c r="B958" s="4"/>
      <c r="C958" s="3"/>
      <c r="D958" s="3"/>
      <c r="E958" s="3"/>
      <c r="F958" s="3"/>
      <c r="G958" s="3"/>
      <c r="H958" s="3"/>
      <c r="I958" s="3"/>
      <c r="J958" s="3"/>
      <c r="K958" s="3"/>
      <c r="L958" s="3"/>
      <c r="M958" s="3"/>
      <c r="N958" s="3"/>
      <c r="O958" s="3"/>
      <c r="P958" s="3"/>
      <c r="Q958" s="3"/>
      <c r="R958" s="3"/>
      <c r="S958" s="3"/>
      <c r="T958" s="3"/>
      <c r="U958" s="3"/>
      <c r="V958" s="3"/>
      <c r="W958" s="3"/>
      <c r="X958" s="3"/>
      <c r="Y958" s="3"/>
      <c r="Z958" s="3"/>
    </row>
    <row r="959" spans="1:26" x14ac:dyDescent="0.2">
      <c r="A959" s="3"/>
      <c r="B959" s="4"/>
      <c r="C959" s="3"/>
      <c r="D959" s="3"/>
      <c r="E959" s="3"/>
      <c r="F959" s="3"/>
      <c r="G959" s="3"/>
      <c r="H959" s="3"/>
      <c r="I959" s="3"/>
      <c r="J959" s="3"/>
      <c r="K959" s="3"/>
      <c r="L959" s="3"/>
      <c r="M959" s="3"/>
      <c r="N959" s="3"/>
      <c r="O959" s="3"/>
      <c r="P959" s="3"/>
      <c r="Q959" s="3"/>
      <c r="R959" s="3"/>
      <c r="S959" s="3"/>
      <c r="T959" s="3"/>
      <c r="U959" s="3"/>
      <c r="V959" s="3"/>
      <c r="W959" s="3"/>
      <c r="X959" s="3"/>
      <c r="Y959" s="3"/>
      <c r="Z959" s="3"/>
    </row>
    <row r="960" spans="1:26" x14ac:dyDescent="0.2">
      <c r="A960" s="3"/>
      <c r="B960" s="4"/>
      <c r="C960" s="3"/>
      <c r="D960" s="3"/>
      <c r="E960" s="3"/>
      <c r="F960" s="3"/>
      <c r="G960" s="3"/>
      <c r="H960" s="3"/>
      <c r="I960" s="3"/>
      <c r="J960" s="3"/>
      <c r="K960" s="3"/>
      <c r="L960" s="3"/>
      <c r="M960" s="3"/>
      <c r="N960" s="3"/>
      <c r="O960" s="3"/>
      <c r="P960" s="3"/>
      <c r="Q960" s="3"/>
      <c r="R960" s="3"/>
      <c r="S960" s="3"/>
      <c r="T960" s="3"/>
      <c r="U960" s="3"/>
      <c r="V960" s="3"/>
      <c r="W960" s="3"/>
      <c r="X960" s="3"/>
      <c r="Y960" s="3"/>
      <c r="Z960" s="3"/>
    </row>
    <row r="961" spans="1:26" x14ac:dyDescent="0.2">
      <c r="A961" s="3"/>
      <c r="B961" s="4"/>
      <c r="C961" s="3"/>
      <c r="D961" s="3"/>
      <c r="E961" s="3"/>
      <c r="F961" s="3"/>
      <c r="G961" s="3"/>
      <c r="H961" s="3"/>
      <c r="I961" s="3"/>
      <c r="J961" s="3"/>
      <c r="K961" s="3"/>
      <c r="L961" s="3"/>
      <c r="M961" s="3"/>
      <c r="N961" s="3"/>
      <c r="O961" s="3"/>
      <c r="P961" s="3"/>
      <c r="Q961" s="3"/>
      <c r="R961" s="3"/>
      <c r="S961" s="3"/>
      <c r="T961" s="3"/>
      <c r="U961" s="3"/>
      <c r="V961" s="3"/>
      <c r="W961" s="3"/>
      <c r="X961" s="3"/>
      <c r="Y961" s="3"/>
      <c r="Z961" s="3"/>
    </row>
    <row r="962" spans="1:26" x14ac:dyDescent="0.2">
      <c r="A962" s="3"/>
      <c r="B962" s="4"/>
      <c r="C962" s="3"/>
      <c r="D962" s="3"/>
      <c r="E962" s="3"/>
      <c r="F962" s="3"/>
      <c r="G962" s="3"/>
      <c r="H962" s="3"/>
      <c r="I962" s="3"/>
      <c r="J962" s="3"/>
      <c r="K962" s="3"/>
      <c r="L962" s="3"/>
      <c r="M962" s="3"/>
      <c r="N962" s="3"/>
      <c r="O962" s="3"/>
      <c r="P962" s="3"/>
      <c r="Q962" s="3"/>
      <c r="R962" s="3"/>
      <c r="S962" s="3"/>
      <c r="T962" s="3"/>
      <c r="U962" s="3"/>
      <c r="V962" s="3"/>
      <c r="W962" s="3"/>
      <c r="X962" s="3"/>
      <c r="Y962" s="3"/>
      <c r="Z962" s="3"/>
    </row>
    <row r="963" spans="1:26" x14ac:dyDescent="0.2">
      <c r="A963" s="3"/>
      <c r="B963" s="4"/>
      <c r="C963" s="3"/>
      <c r="D963" s="3"/>
      <c r="E963" s="3"/>
      <c r="F963" s="3"/>
      <c r="G963" s="3"/>
      <c r="H963" s="3"/>
      <c r="I963" s="3"/>
      <c r="J963" s="3"/>
      <c r="K963" s="3"/>
      <c r="L963" s="3"/>
      <c r="M963" s="3"/>
      <c r="N963" s="3"/>
      <c r="O963" s="3"/>
      <c r="P963" s="3"/>
      <c r="Q963" s="3"/>
      <c r="R963" s="3"/>
      <c r="S963" s="3"/>
      <c r="T963" s="3"/>
      <c r="U963" s="3"/>
      <c r="V963" s="3"/>
      <c r="W963" s="3"/>
      <c r="X963" s="3"/>
      <c r="Y963" s="3"/>
      <c r="Z963" s="3"/>
    </row>
    <row r="964" spans="1:26" x14ac:dyDescent="0.2">
      <c r="A964" s="3"/>
      <c r="B964" s="4"/>
      <c r="C964" s="3"/>
      <c r="D964" s="3"/>
      <c r="E964" s="3"/>
      <c r="F964" s="3"/>
      <c r="G964" s="3"/>
      <c r="H964" s="3"/>
      <c r="I964" s="3"/>
      <c r="J964" s="3"/>
      <c r="K964" s="3"/>
      <c r="L964" s="3"/>
      <c r="M964" s="3"/>
      <c r="N964" s="3"/>
      <c r="O964" s="3"/>
      <c r="P964" s="3"/>
      <c r="Q964" s="3"/>
      <c r="R964" s="3"/>
      <c r="S964" s="3"/>
      <c r="T964" s="3"/>
      <c r="U964" s="3"/>
      <c r="V964" s="3"/>
      <c r="W964" s="3"/>
      <c r="X964" s="3"/>
      <c r="Y964" s="3"/>
      <c r="Z964" s="3"/>
    </row>
    <row r="965" spans="1:26" x14ac:dyDescent="0.2">
      <c r="A965" s="3"/>
      <c r="B965" s="4"/>
      <c r="C965" s="3"/>
      <c r="D965" s="3"/>
      <c r="E965" s="3"/>
      <c r="F965" s="3"/>
      <c r="G965" s="3"/>
      <c r="H965" s="3"/>
      <c r="I965" s="3"/>
      <c r="J965" s="3"/>
      <c r="K965" s="3"/>
      <c r="L965" s="3"/>
      <c r="M965" s="3"/>
      <c r="N965" s="3"/>
      <c r="O965" s="3"/>
      <c r="P965" s="3"/>
      <c r="Q965" s="3"/>
      <c r="R965" s="3"/>
      <c r="S965" s="3"/>
      <c r="T965" s="3"/>
      <c r="U965" s="3"/>
      <c r="V965" s="3"/>
      <c r="W965" s="3"/>
      <c r="X965" s="3"/>
      <c r="Y965" s="3"/>
      <c r="Z965" s="3"/>
    </row>
    <row r="966" spans="1:26" x14ac:dyDescent="0.2">
      <c r="A966" s="3"/>
      <c r="B966" s="4"/>
      <c r="C966" s="3"/>
      <c r="D966" s="3"/>
      <c r="E966" s="3"/>
      <c r="F966" s="3"/>
      <c r="G966" s="3"/>
      <c r="H966" s="3"/>
      <c r="I966" s="3"/>
      <c r="J966" s="3"/>
      <c r="K966" s="3"/>
      <c r="L966" s="3"/>
      <c r="M966" s="3"/>
      <c r="N966" s="3"/>
      <c r="O966" s="3"/>
      <c r="P966" s="3"/>
      <c r="Q966" s="3"/>
      <c r="R966" s="3"/>
      <c r="S966" s="3"/>
      <c r="T966" s="3"/>
      <c r="U966" s="3"/>
      <c r="V966" s="3"/>
      <c r="W966" s="3"/>
      <c r="X966" s="3"/>
      <c r="Y966" s="3"/>
      <c r="Z966" s="3"/>
    </row>
    <row r="967" spans="1:26" x14ac:dyDescent="0.2">
      <c r="A967" s="3"/>
      <c r="B967" s="4"/>
      <c r="C967" s="3"/>
      <c r="D967" s="3"/>
      <c r="E967" s="3"/>
      <c r="F967" s="3"/>
      <c r="G967" s="3"/>
      <c r="H967" s="3"/>
      <c r="I967" s="3"/>
      <c r="J967" s="3"/>
      <c r="K967" s="3"/>
      <c r="L967" s="3"/>
      <c r="M967" s="3"/>
      <c r="N967" s="3"/>
      <c r="O967" s="3"/>
      <c r="P967" s="3"/>
      <c r="Q967" s="3"/>
      <c r="R967" s="3"/>
      <c r="S967" s="3"/>
      <c r="T967" s="3"/>
      <c r="U967" s="3"/>
      <c r="V967" s="3"/>
      <c r="W967" s="3"/>
      <c r="X967" s="3"/>
      <c r="Y967" s="3"/>
      <c r="Z967" s="3"/>
    </row>
    <row r="968" spans="1:26" x14ac:dyDescent="0.2">
      <c r="A968" s="3"/>
      <c r="B968" s="4"/>
      <c r="C968" s="3"/>
      <c r="D968" s="3"/>
      <c r="E968" s="3"/>
      <c r="F968" s="3"/>
      <c r="G968" s="3"/>
      <c r="H968" s="3"/>
      <c r="I968" s="3"/>
      <c r="J968" s="3"/>
      <c r="K968" s="3"/>
      <c r="L968" s="3"/>
      <c r="M968" s="3"/>
      <c r="N968" s="3"/>
      <c r="O968" s="3"/>
      <c r="P968" s="3"/>
      <c r="Q968" s="3"/>
      <c r="R968" s="3"/>
      <c r="S968" s="3"/>
      <c r="T968" s="3"/>
      <c r="U968" s="3"/>
      <c r="V968" s="3"/>
      <c r="W968" s="3"/>
      <c r="X968" s="3"/>
      <c r="Y968" s="3"/>
      <c r="Z968" s="3"/>
    </row>
    <row r="969" spans="1:26" x14ac:dyDescent="0.2">
      <c r="A969" s="3"/>
      <c r="B969" s="4"/>
      <c r="C969" s="3"/>
      <c r="D969" s="3"/>
      <c r="E969" s="3"/>
      <c r="F969" s="3"/>
      <c r="G969" s="3"/>
      <c r="H969" s="3"/>
      <c r="I969" s="3"/>
      <c r="J969" s="3"/>
      <c r="K969" s="3"/>
      <c r="L969" s="3"/>
      <c r="M969" s="3"/>
      <c r="N969" s="3"/>
      <c r="O969" s="3"/>
      <c r="P969" s="3"/>
      <c r="Q969" s="3"/>
      <c r="R969" s="3"/>
      <c r="S969" s="3"/>
      <c r="T969" s="3"/>
      <c r="U969" s="3"/>
      <c r="V969" s="3"/>
      <c r="W969" s="3"/>
      <c r="X969" s="3"/>
      <c r="Y969" s="3"/>
      <c r="Z969" s="3"/>
    </row>
    <row r="970" spans="1:26" x14ac:dyDescent="0.2">
      <c r="A970" s="3"/>
      <c r="B970" s="4"/>
      <c r="C970" s="3"/>
      <c r="D970" s="3"/>
      <c r="E970" s="3"/>
      <c r="F970" s="3"/>
      <c r="G970" s="3"/>
      <c r="H970" s="3"/>
      <c r="I970" s="3"/>
      <c r="J970" s="3"/>
      <c r="K970" s="3"/>
      <c r="L970" s="3"/>
      <c r="M970" s="3"/>
      <c r="N970" s="3"/>
      <c r="O970" s="3"/>
      <c r="P970" s="3"/>
      <c r="Q970" s="3"/>
      <c r="R970" s="3"/>
      <c r="S970" s="3"/>
      <c r="T970" s="3"/>
      <c r="U970" s="3"/>
      <c r="V970" s="3"/>
      <c r="W970" s="3"/>
      <c r="X970" s="3"/>
      <c r="Y970" s="3"/>
      <c r="Z970" s="3"/>
    </row>
    <row r="971" spans="1:26" x14ac:dyDescent="0.2">
      <c r="A971" s="3"/>
      <c r="B971" s="4"/>
      <c r="C971" s="3"/>
      <c r="D971" s="3"/>
      <c r="E971" s="3"/>
      <c r="F971" s="3"/>
      <c r="G971" s="3"/>
      <c r="H971" s="3"/>
      <c r="I971" s="3"/>
      <c r="J971" s="3"/>
      <c r="K971" s="3"/>
      <c r="L971" s="3"/>
      <c r="M971" s="3"/>
      <c r="N971" s="3"/>
      <c r="O971" s="3"/>
      <c r="P971" s="3"/>
      <c r="Q971" s="3"/>
      <c r="R971" s="3"/>
      <c r="S971" s="3"/>
      <c r="T971" s="3"/>
      <c r="U971" s="3"/>
      <c r="V971" s="3"/>
      <c r="W971" s="3"/>
      <c r="X971" s="3"/>
      <c r="Y971" s="3"/>
      <c r="Z971" s="3"/>
    </row>
    <row r="972" spans="1:26" x14ac:dyDescent="0.2">
      <c r="A972" s="3"/>
      <c r="B972" s="4"/>
      <c r="C972" s="3"/>
      <c r="D972" s="3"/>
      <c r="E972" s="3"/>
      <c r="F972" s="3"/>
      <c r="G972" s="3"/>
      <c r="H972" s="3"/>
      <c r="I972" s="3"/>
      <c r="J972" s="3"/>
      <c r="K972" s="3"/>
      <c r="L972" s="3"/>
      <c r="M972" s="3"/>
      <c r="N972" s="3"/>
      <c r="O972" s="3"/>
      <c r="P972" s="3"/>
      <c r="Q972" s="3"/>
      <c r="R972" s="3"/>
      <c r="S972" s="3"/>
      <c r="T972" s="3"/>
      <c r="U972" s="3"/>
      <c r="V972" s="3"/>
      <c r="W972" s="3"/>
      <c r="X972" s="3"/>
      <c r="Y972" s="3"/>
      <c r="Z972" s="3"/>
    </row>
    <row r="973" spans="1:26" x14ac:dyDescent="0.2">
      <c r="A973" s="3"/>
      <c r="B973" s="4"/>
      <c r="C973" s="3"/>
      <c r="D973" s="3"/>
      <c r="E973" s="3"/>
      <c r="F973" s="3"/>
      <c r="G973" s="3"/>
      <c r="H973" s="3"/>
      <c r="I973" s="3"/>
      <c r="J973" s="3"/>
      <c r="K973" s="3"/>
      <c r="L973" s="3"/>
      <c r="M973" s="3"/>
      <c r="N973" s="3"/>
      <c r="O973" s="3"/>
      <c r="P973" s="3"/>
      <c r="Q973" s="3"/>
      <c r="R973" s="3"/>
      <c r="S973" s="3"/>
      <c r="T973" s="3"/>
      <c r="U973" s="3"/>
      <c r="V973" s="3"/>
      <c r="W973" s="3"/>
      <c r="X973" s="3"/>
      <c r="Y973" s="3"/>
      <c r="Z973" s="3"/>
    </row>
    <row r="974" spans="1:26" x14ac:dyDescent="0.2">
      <c r="A974" s="3"/>
      <c r="B974" s="4"/>
      <c r="C974" s="3"/>
      <c r="D974" s="3"/>
      <c r="E974" s="3"/>
      <c r="F974" s="3"/>
      <c r="G974" s="3"/>
      <c r="H974" s="3"/>
      <c r="I974" s="3"/>
      <c r="J974" s="3"/>
      <c r="K974" s="3"/>
      <c r="L974" s="3"/>
      <c r="M974" s="3"/>
      <c r="N974" s="3"/>
      <c r="O974" s="3"/>
      <c r="P974" s="3"/>
      <c r="Q974" s="3"/>
      <c r="R974" s="3"/>
      <c r="S974" s="3"/>
      <c r="T974" s="3"/>
      <c r="U974" s="3"/>
      <c r="V974" s="3"/>
      <c r="W974" s="3"/>
      <c r="X974" s="3"/>
      <c r="Y974" s="3"/>
      <c r="Z974" s="3"/>
    </row>
    <row r="975" spans="1:26" x14ac:dyDescent="0.2">
      <c r="A975" s="3"/>
      <c r="B975" s="4"/>
      <c r="C975" s="3"/>
      <c r="D975" s="3"/>
      <c r="E975" s="3"/>
      <c r="F975" s="3"/>
      <c r="G975" s="3"/>
      <c r="H975" s="3"/>
      <c r="I975" s="3"/>
      <c r="J975" s="3"/>
      <c r="K975" s="3"/>
      <c r="L975" s="3"/>
      <c r="M975" s="3"/>
      <c r="N975" s="3"/>
      <c r="O975" s="3"/>
      <c r="P975" s="3"/>
      <c r="Q975" s="3"/>
      <c r="R975" s="3"/>
      <c r="S975" s="3"/>
      <c r="T975" s="3"/>
      <c r="U975" s="3"/>
      <c r="V975" s="3"/>
      <c r="W975" s="3"/>
      <c r="X975" s="3"/>
      <c r="Y975" s="3"/>
      <c r="Z975" s="3"/>
    </row>
    <row r="976" spans="1:26" x14ac:dyDescent="0.2">
      <c r="A976" s="3"/>
      <c r="B976" s="4"/>
      <c r="C976" s="3"/>
      <c r="D976" s="3"/>
      <c r="E976" s="3"/>
      <c r="F976" s="3"/>
      <c r="G976" s="3"/>
      <c r="H976" s="3"/>
      <c r="I976" s="3"/>
      <c r="J976" s="3"/>
      <c r="K976" s="3"/>
      <c r="L976" s="3"/>
      <c r="M976" s="3"/>
      <c r="N976" s="3"/>
      <c r="O976" s="3"/>
      <c r="P976" s="3"/>
      <c r="Q976" s="3"/>
      <c r="R976" s="3"/>
      <c r="S976" s="3"/>
      <c r="T976" s="3"/>
      <c r="U976" s="3"/>
      <c r="V976" s="3"/>
      <c r="W976" s="3"/>
      <c r="X976" s="3"/>
      <c r="Y976" s="3"/>
      <c r="Z976" s="3"/>
    </row>
    <row r="977" spans="1:26" x14ac:dyDescent="0.2">
      <c r="A977" s="3"/>
      <c r="B977" s="4"/>
      <c r="C977" s="3"/>
      <c r="D977" s="3"/>
      <c r="E977" s="3"/>
      <c r="F977" s="3"/>
      <c r="G977" s="3"/>
      <c r="H977" s="3"/>
      <c r="I977" s="3"/>
      <c r="J977" s="3"/>
      <c r="K977" s="3"/>
      <c r="L977" s="3"/>
      <c r="M977" s="3"/>
      <c r="N977" s="3"/>
      <c r="O977" s="3"/>
      <c r="P977" s="3"/>
      <c r="Q977" s="3"/>
      <c r="R977" s="3"/>
      <c r="S977" s="3"/>
      <c r="T977" s="3"/>
      <c r="U977" s="3"/>
      <c r="V977" s="3"/>
      <c r="W977" s="3"/>
      <c r="X977" s="3"/>
      <c r="Y977" s="3"/>
      <c r="Z977" s="3"/>
    </row>
    <row r="978" spans="1:26" x14ac:dyDescent="0.2">
      <c r="A978" s="3"/>
      <c r="B978" s="4"/>
      <c r="C978" s="3"/>
      <c r="D978" s="3"/>
      <c r="E978" s="3"/>
      <c r="F978" s="3"/>
      <c r="G978" s="3"/>
      <c r="H978" s="3"/>
      <c r="I978" s="3"/>
      <c r="J978" s="3"/>
      <c r="K978" s="3"/>
      <c r="L978" s="3"/>
      <c r="M978" s="3"/>
      <c r="N978" s="3"/>
      <c r="O978" s="3"/>
      <c r="P978" s="3"/>
      <c r="Q978" s="3"/>
      <c r="R978" s="3"/>
      <c r="S978" s="3"/>
      <c r="T978" s="3"/>
      <c r="U978" s="3"/>
      <c r="V978" s="3"/>
      <c r="W978" s="3"/>
      <c r="X978" s="3"/>
      <c r="Y978" s="3"/>
      <c r="Z978" s="3"/>
    </row>
    <row r="979" spans="1:26" x14ac:dyDescent="0.2">
      <c r="A979" s="3"/>
      <c r="B979" s="4"/>
      <c r="C979" s="3"/>
      <c r="D979" s="3"/>
      <c r="E979" s="3"/>
      <c r="F979" s="3"/>
      <c r="G979" s="3"/>
      <c r="H979" s="3"/>
      <c r="I979" s="3"/>
      <c r="J979" s="3"/>
      <c r="K979" s="3"/>
      <c r="L979" s="3"/>
      <c r="M979" s="3"/>
      <c r="N979" s="3"/>
      <c r="O979" s="3"/>
      <c r="P979" s="3"/>
      <c r="Q979" s="3"/>
      <c r="R979" s="3"/>
      <c r="S979" s="3"/>
      <c r="T979" s="3"/>
      <c r="U979" s="3"/>
      <c r="V979" s="3"/>
      <c r="W979" s="3"/>
      <c r="X979" s="3"/>
      <c r="Y979" s="3"/>
      <c r="Z979" s="3"/>
    </row>
    <row r="980" spans="1:26" x14ac:dyDescent="0.2">
      <c r="A980" s="3"/>
      <c r="B980" s="4"/>
      <c r="C980" s="3"/>
      <c r="D980" s="3"/>
      <c r="E980" s="3"/>
      <c r="F980" s="3"/>
      <c r="G980" s="3"/>
      <c r="H980" s="3"/>
      <c r="I980" s="3"/>
      <c r="J980" s="3"/>
      <c r="K980" s="3"/>
      <c r="L980" s="3"/>
      <c r="M980" s="3"/>
      <c r="N980" s="3"/>
      <c r="O980" s="3"/>
      <c r="P980" s="3"/>
      <c r="Q980" s="3"/>
      <c r="R980" s="3"/>
      <c r="S980" s="3"/>
      <c r="T980" s="3"/>
      <c r="U980" s="3"/>
      <c r="V980" s="3"/>
      <c r="W980" s="3"/>
      <c r="X980" s="3"/>
      <c r="Y980" s="3"/>
      <c r="Z980" s="3"/>
    </row>
    <row r="981" spans="1:26" x14ac:dyDescent="0.2">
      <c r="A981" s="3"/>
      <c r="B981" s="4"/>
      <c r="C981" s="3"/>
      <c r="D981" s="3"/>
      <c r="E981" s="3"/>
      <c r="F981" s="3"/>
      <c r="G981" s="3"/>
      <c r="H981" s="3"/>
      <c r="I981" s="3"/>
      <c r="J981" s="3"/>
      <c r="K981" s="3"/>
      <c r="L981" s="3"/>
      <c r="M981" s="3"/>
      <c r="N981" s="3"/>
      <c r="O981" s="3"/>
      <c r="P981" s="3"/>
      <c r="Q981" s="3"/>
      <c r="R981" s="3"/>
      <c r="S981" s="3"/>
      <c r="T981" s="3"/>
      <c r="U981" s="3"/>
      <c r="V981" s="3"/>
      <c r="W981" s="3"/>
      <c r="X981" s="3"/>
      <c r="Y981" s="3"/>
      <c r="Z981" s="3"/>
    </row>
    <row r="982" spans="1:26" x14ac:dyDescent="0.2">
      <c r="A982" s="3"/>
      <c r="B982" s="4"/>
      <c r="C982" s="3"/>
      <c r="D982" s="3"/>
      <c r="E982" s="3"/>
      <c r="F982" s="3"/>
      <c r="G982" s="3"/>
      <c r="H982" s="3"/>
      <c r="I982" s="3"/>
      <c r="J982" s="3"/>
      <c r="K982" s="3"/>
      <c r="L982" s="3"/>
      <c r="M982" s="3"/>
      <c r="N982" s="3"/>
      <c r="O982" s="3"/>
      <c r="P982" s="3"/>
      <c r="Q982" s="3"/>
      <c r="R982" s="3"/>
      <c r="S982" s="3"/>
      <c r="T982" s="3"/>
      <c r="U982" s="3"/>
      <c r="V982" s="3"/>
      <c r="W982" s="3"/>
      <c r="X982" s="3"/>
      <c r="Y982" s="3"/>
      <c r="Z982" s="3"/>
    </row>
    <row r="983" spans="1:26" x14ac:dyDescent="0.2">
      <c r="A983" s="3"/>
      <c r="B983" s="4"/>
      <c r="C983" s="3"/>
      <c r="D983" s="3"/>
      <c r="E983" s="3"/>
      <c r="F983" s="3"/>
      <c r="G983" s="3"/>
      <c r="H983" s="3"/>
      <c r="I983" s="3"/>
      <c r="J983" s="3"/>
      <c r="K983" s="3"/>
      <c r="L983" s="3"/>
      <c r="M983" s="3"/>
      <c r="N983" s="3"/>
      <c r="O983" s="3"/>
      <c r="P983" s="3"/>
      <c r="Q983" s="3"/>
      <c r="R983" s="3"/>
      <c r="S983" s="3"/>
      <c r="T983" s="3"/>
      <c r="U983" s="3"/>
      <c r="V983" s="3"/>
      <c r="W983" s="3"/>
      <c r="X983" s="3"/>
      <c r="Y983" s="3"/>
      <c r="Z983" s="3"/>
    </row>
    <row r="984" spans="1:26" x14ac:dyDescent="0.2">
      <c r="A984" s="3"/>
      <c r="B984" s="4"/>
      <c r="C984" s="3"/>
      <c r="D984" s="3"/>
      <c r="E984" s="3"/>
      <c r="F984" s="3"/>
      <c r="G984" s="3"/>
      <c r="H984" s="3"/>
      <c r="I984" s="3"/>
      <c r="J984" s="3"/>
      <c r="K984" s="3"/>
      <c r="L984" s="3"/>
      <c r="M984" s="3"/>
      <c r="N984" s="3"/>
      <c r="O984" s="3"/>
      <c r="P984" s="3"/>
      <c r="Q984" s="3"/>
      <c r="R984" s="3"/>
      <c r="S984" s="3"/>
      <c r="T984" s="3"/>
      <c r="U984" s="3"/>
      <c r="V984" s="3"/>
      <c r="W984" s="3"/>
      <c r="X984" s="3"/>
      <c r="Y984" s="3"/>
      <c r="Z984" s="3"/>
    </row>
    <row r="985" spans="1:26" x14ac:dyDescent="0.2">
      <c r="A985" s="3"/>
      <c r="B985" s="4"/>
      <c r="C985" s="3"/>
      <c r="D985" s="3"/>
      <c r="E985" s="3"/>
      <c r="F985" s="3"/>
      <c r="G985" s="3"/>
      <c r="H985" s="3"/>
      <c r="I985" s="3"/>
      <c r="J985" s="3"/>
      <c r="K985" s="3"/>
      <c r="L985" s="3"/>
      <c r="M985" s="3"/>
      <c r="N985" s="3"/>
      <c r="O985" s="3"/>
      <c r="P985" s="3"/>
      <c r="Q985" s="3"/>
      <c r="R985" s="3"/>
      <c r="S985" s="3"/>
      <c r="T985" s="3"/>
      <c r="U985" s="3"/>
      <c r="V985" s="3"/>
      <c r="W985" s="3"/>
      <c r="X985" s="3"/>
      <c r="Y985" s="3"/>
      <c r="Z985" s="3"/>
    </row>
    <row r="986" spans="1:26" x14ac:dyDescent="0.2">
      <c r="A986" s="3"/>
      <c r="B986" s="4"/>
      <c r="C986" s="3"/>
      <c r="D986" s="3"/>
      <c r="E986" s="3"/>
      <c r="F986" s="3"/>
      <c r="G986" s="3"/>
      <c r="H986" s="3"/>
      <c r="I986" s="3"/>
      <c r="J986" s="3"/>
      <c r="K986" s="3"/>
      <c r="L986" s="3"/>
      <c r="M986" s="3"/>
      <c r="N986" s="3"/>
      <c r="O986" s="3"/>
      <c r="P986" s="3"/>
      <c r="Q986" s="3"/>
      <c r="R986" s="3"/>
      <c r="S986" s="3"/>
      <c r="T986" s="3"/>
      <c r="U986" s="3"/>
      <c r="V986" s="3"/>
      <c r="W986" s="3"/>
      <c r="X986" s="3"/>
      <c r="Y986" s="3"/>
      <c r="Z986" s="3"/>
    </row>
    <row r="987" spans="1:26" x14ac:dyDescent="0.2">
      <c r="A987" s="3"/>
      <c r="B987" s="4"/>
      <c r="C987" s="3"/>
      <c r="D987" s="3"/>
      <c r="E987" s="3"/>
      <c r="F987" s="3"/>
      <c r="G987" s="3"/>
      <c r="H987" s="3"/>
      <c r="I987" s="3"/>
      <c r="J987" s="3"/>
      <c r="K987" s="3"/>
      <c r="L987" s="3"/>
      <c r="M987" s="3"/>
      <c r="N987" s="3"/>
      <c r="O987" s="3"/>
      <c r="P987" s="3"/>
      <c r="Q987" s="3"/>
      <c r="R987" s="3"/>
      <c r="S987" s="3"/>
      <c r="T987" s="3"/>
      <c r="U987" s="3"/>
      <c r="V987" s="3"/>
      <c r="W987" s="3"/>
      <c r="X987" s="3"/>
      <c r="Y987" s="3"/>
      <c r="Z987" s="3"/>
    </row>
    <row r="988" spans="1:26" x14ac:dyDescent="0.2">
      <c r="A988" s="3"/>
      <c r="B988" s="4"/>
      <c r="C988" s="3"/>
      <c r="D988" s="3"/>
      <c r="E988" s="3"/>
      <c r="F988" s="3"/>
      <c r="G988" s="3"/>
      <c r="H988" s="3"/>
      <c r="I988" s="3"/>
      <c r="J988" s="3"/>
      <c r="K988" s="3"/>
      <c r="L988" s="3"/>
      <c r="M988" s="3"/>
      <c r="N988" s="3"/>
      <c r="O988" s="3"/>
      <c r="P988" s="3"/>
      <c r="Q988" s="3"/>
      <c r="R988" s="3"/>
      <c r="S988" s="3"/>
      <c r="T988" s="3"/>
      <c r="U988" s="3"/>
      <c r="V988" s="3"/>
      <c r="W988" s="3"/>
      <c r="X988" s="3"/>
      <c r="Y988" s="3"/>
      <c r="Z988" s="3"/>
    </row>
    <row r="989" spans="1:26" x14ac:dyDescent="0.2">
      <c r="A989" s="3"/>
      <c r="B989" s="4"/>
      <c r="C989" s="3"/>
      <c r="D989" s="3"/>
      <c r="E989" s="3"/>
      <c r="F989" s="3"/>
      <c r="G989" s="3"/>
      <c r="H989" s="3"/>
      <c r="I989" s="3"/>
      <c r="J989" s="3"/>
      <c r="K989" s="3"/>
      <c r="L989" s="3"/>
      <c r="M989" s="3"/>
      <c r="N989" s="3"/>
      <c r="O989" s="3"/>
      <c r="P989" s="3"/>
      <c r="Q989" s="3"/>
      <c r="R989" s="3"/>
      <c r="S989" s="3"/>
      <c r="T989" s="3"/>
      <c r="U989" s="3"/>
      <c r="V989" s="3"/>
      <c r="W989" s="3"/>
      <c r="X989" s="3"/>
      <c r="Y989" s="3"/>
      <c r="Z989" s="3"/>
    </row>
    <row r="990" spans="1:26" x14ac:dyDescent="0.2">
      <c r="A990" s="3"/>
      <c r="B990" s="4"/>
      <c r="C990" s="3"/>
      <c r="D990" s="3"/>
      <c r="E990" s="3"/>
      <c r="F990" s="3"/>
      <c r="G990" s="3"/>
      <c r="H990" s="3"/>
      <c r="I990" s="3"/>
      <c r="J990" s="3"/>
      <c r="K990" s="3"/>
      <c r="L990" s="3"/>
      <c r="M990" s="3"/>
      <c r="N990" s="3"/>
      <c r="O990" s="3"/>
      <c r="P990" s="3"/>
      <c r="Q990" s="3"/>
      <c r="R990" s="3"/>
      <c r="S990" s="3"/>
      <c r="T990" s="3"/>
      <c r="U990" s="3"/>
      <c r="V990" s="3"/>
      <c r="W990" s="3"/>
      <c r="X990" s="3"/>
      <c r="Y990" s="3"/>
      <c r="Z990" s="3"/>
    </row>
    <row r="991" spans="1:26" x14ac:dyDescent="0.2">
      <c r="A991" s="3"/>
      <c r="B991" s="4"/>
      <c r="C991" s="3"/>
      <c r="D991" s="3"/>
      <c r="E991" s="3"/>
      <c r="F991" s="3"/>
      <c r="G991" s="3"/>
      <c r="H991" s="3"/>
      <c r="I991" s="3"/>
      <c r="J991" s="3"/>
      <c r="K991" s="3"/>
      <c r="L991" s="3"/>
      <c r="M991" s="3"/>
      <c r="N991" s="3"/>
      <c r="O991" s="3"/>
      <c r="P991" s="3"/>
      <c r="Q991" s="3"/>
      <c r="R991" s="3"/>
      <c r="S991" s="3"/>
      <c r="T991" s="3"/>
      <c r="U991" s="3"/>
      <c r="V991" s="3"/>
      <c r="W991" s="3"/>
      <c r="X991" s="3"/>
      <c r="Y991" s="3"/>
      <c r="Z991" s="3"/>
    </row>
    <row r="992" spans="1:26" x14ac:dyDescent="0.2">
      <c r="A992" s="3"/>
      <c r="B992" s="4"/>
      <c r="C992" s="3"/>
      <c r="D992" s="3"/>
      <c r="E992" s="3"/>
      <c r="F992" s="3"/>
      <c r="G992" s="3"/>
      <c r="H992" s="3"/>
      <c r="I992" s="3"/>
      <c r="J992" s="3"/>
      <c r="K992" s="3"/>
      <c r="L992" s="3"/>
      <c r="M992" s="3"/>
      <c r="N992" s="3"/>
      <c r="O992" s="3"/>
      <c r="P992" s="3"/>
      <c r="Q992" s="3"/>
      <c r="R992" s="3"/>
      <c r="S992" s="3"/>
      <c r="T992" s="3"/>
      <c r="U992" s="3"/>
      <c r="V992" s="3"/>
      <c r="W992" s="3"/>
      <c r="X992" s="3"/>
      <c r="Y992" s="3"/>
      <c r="Z992" s="3"/>
    </row>
    <row r="993" spans="1:26" x14ac:dyDescent="0.2">
      <c r="A993" s="3"/>
      <c r="B993" s="4"/>
      <c r="C993" s="3"/>
      <c r="D993" s="3"/>
      <c r="E993" s="3"/>
      <c r="F993" s="3"/>
      <c r="G993" s="3"/>
      <c r="H993" s="3"/>
      <c r="I993" s="3"/>
      <c r="J993" s="3"/>
      <c r="K993" s="3"/>
      <c r="L993" s="3"/>
      <c r="M993" s="3"/>
      <c r="N993" s="3"/>
      <c r="O993" s="3"/>
      <c r="P993" s="3"/>
      <c r="Q993" s="3"/>
      <c r="R993" s="3"/>
      <c r="S993" s="3"/>
      <c r="T993" s="3"/>
      <c r="U993" s="3"/>
      <c r="V993" s="3"/>
      <c r="W993" s="3"/>
      <c r="X993" s="3"/>
      <c r="Y993" s="3"/>
      <c r="Z993" s="3"/>
    </row>
  </sheetData>
  <pageMargins left="0.7" right="0.7" top="0.75" bottom="0.75" header="0.3" footer="0.3"/>
  <pageSetup scale="82" orientation="landscape" r:id="rId1"/>
  <headerFooter>
    <oddHeader>&amp;C&amp;A</oddHeader>
    <oddFooter>&amp;Rprinted &amp;D</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filterMode="1">
    <pageSetUpPr fitToPage="1"/>
  </sheetPr>
  <dimension ref="A1:AI357"/>
  <sheetViews>
    <sheetView zoomScale="75" zoomScaleNormal="75" workbookViewId="0">
      <pane xSplit="2" ySplit="1" topLeftCell="C2" activePane="bottomRight" state="frozen"/>
      <selection pane="topRight" activeCell="C1" sqref="C1"/>
      <selection pane="bottomLeft" activeCell="A3" sqref="A3"/>
      <selection pane="bottomRight" activeCell="D12" sqref="D12"/>
    </sheetView>
  </sheetViews>
  <sheetFormatPr defaultColWidth="51.33203125" defaultRowHeight="12.75" outlineLevelRow="2" outlineLevelCol="1" x14ac:dyDescent="0.2"/>
  <cols>
    <col min="1" max="1" width="6" style="23" customWidth="1"/>
    <col min="2" max="3" width="14.33203125" style="24" customWidth="1"/>
    <col min="4" max="4" width="14.44140625" style="24" customWidth="1"/>
    <col min="5" max="5" width="17.109375" style="24" hidden="1" customWidth="1" outlineLevel="1"/>
    <col min="6" max="6" width="6.5546875" style="24" hidden="1" customWidth="1" outlineLevel="1"/>
    <col min="7" max="7" width="8.21875" style="24" hidden="1" customWidth="1" outlineLevel="1"/>
    <col min="8" max="8" width="9.109375" style="24" hidden="1" customWidth="1" outlineLevel="1"/>
    <col min="9" max="9" width="13.44140625" style="24" hidden="1" customWidth="1" outlineLevel="1"/>
    <col min="10" max="10" width="8.6640625" style="24" hidden="1" customWidth="1" outlineLevel="1"/>
    <col min="11" max="11" width="14.88671875" style="24" hidden="1" customWidth="1" outlineLevel="1"/>
    <col min="12" max="12" width="19.77734375" style="24" hidden="1" customWidth="1" outlineLevel="1"/>
    <col min="13" max="13" width="6.33203125" style="25" hidden="1" customWidth="1" outlineLevel="1"/>
    <col min="14" max="14" width="8.33203125" style="25" customWidth="1" collapsed="1"/>
    <col min="15" max="15" width="10.5546875" style="25" customWidth="1"/>
    <col min="16" max="16" width="9.6640625" style="25" customWidth="1"/>
    <col min="17" max="17" width="8.88671875" style="25" customWidth="1"/>
    <col min="18" max="18" width="8.5546875" style="25" customWidth="1"/>
    <col min="19" max="19" width="11.6640625" style="25" customWidth="1"/>
    <col min="20" max="20" width="9" style="25" customWidth="1"/>
    <col min="21" max="21" width="10.33203125" style="25" customWidth="1"/>
    <col min="22" max="22" width="13" style="25" customWidth="1"/>
    <col min="23" max="34" width="14.21875" style="26" customWidth="1"/>
    <col min="35" max="16384" width="51.33203125" style="26"/>
  </cols>
  <sheetData>
    <row r="1" spans="1:35" s="135" customFormat="1" ht="87.75" customHeight="1" x14ac:dyDescent="0.2">
      <c r="A1" s="120" t="s">
        <v>0</v>
      </c>
      <c r="B1" s="121" t="s">
        <v>970</v>
      </c>
      <c r="C1" s="121" t="s">
        <v>1155</v>
      </c>
      <c r="D1" s="121" t="s">
        <v>1</v>
      </c>
      <c r="E1" s="121" t="s">
        <v>2</v>
      </c>
      <c r="F1" s="121" t="s">
        <v>3</v>
      </c>
      <c r="G1" s="122" t="s">
        <v>4</v>
      </c>
      <c r="H1" s="122" t="s">
        <v>5</v>
      </c>
      <c r="I1" s="122" t="s">
        <v>6</v>
      </c>
      <c r="J1" s="122" t="s">
        <v>971</v>
      </c>
      <c r="K1" s="123" t="s">
        <v>7</v>
      </c>
      <c r="L1" s="123" t="s">
        <v>1003</v>
      </c>
      <c r="M1" s="124" t="s">
        <v>972</v>
      </c>
      <c r="N1" s="124" t="s">
        <v>973</v>
      </c>
      <c r="O1" s="124" t="s">
        <v>974</v>
      </c>
      <c r="P1" s="125" t="s">
        <v>598</v>
      </c>
      <c r="Q1" s="125" t="s">
        <v>975</v>
      </c>
      <c r="R1" s="125" t="s">
        <v>976</v>
      </c>
      <c r="S1" s="124" t="s">
        <v>977</v>
      </c>
      <c r="T1" s="124" t="s">
        <v>978</v>
      </c>
      <c r="U1" s="124" t="s">
        <v>979</v>
      </c>
      <c r="V1" s="126" t="s">
        <v>980</v>
      </c>
      <c r="W1" s="127" t="s">
        <v>981</v>
      </c>
      <c r="X1" s="127" t="s">
        <v>982</v>
      </c>
      <c r="Y1" s="128" t="s">
        <v>983</v>
      </c>
      <c r="Z1" s="128" t="s">
        <v>984</v>
      </c>
      <c r="AA1" s="129" t="s">
        <v>985</v>
      </c>
      <c r="AB1" s="130" t="s">
        <v>986</v>
      </c>
      <c r="AC1" s="131" t="s">
        <v>987</v>
      </c>
      <c r="AD1" s="130" t="s">
        <v>988</v>
      </c>
      <c r="AE1" s="131" t="s">
        <v>989</v>
      </c>
      <c r="AF1" s="132" t="s">
        <v>990</v>
      </c>
      <c r="AG1" s="132" t="s">
        <v>991</v>
      </c>
      <c r="AH1" s="133" t="s">
        <v>992</v>
      </c>
      <c r="AI1" s="134" t="s">
        <v>993</v>
      </c>
    </row>
    <row r="2" spans="1:35" s="36" customFormat="1" ht="25.5" hidden="1" outlineLevel="2" x14ac:dyDescent="0.2">
      <c r="A2" s="27" t="s">
        <v>507</v>
      </c>
      <c r="B2" s="89" t="s">
        <v>508</v>
      </c>
      <c r="C2" s="89" t="s">
        <v>1006</v>
      </c>
      <c r="D2" s="29" t="s">
        <v>19</v>
      </c>
      <c r="E2" s="90" t="s">
        <v>20</v>
      </c>
      <c r="F2" s="30">
        <v>2</v>
      </c>
      <c r="G2" s="28" t="s">
        <v>498</v>
      </c>
      <c r="H2" s="89" t="s">
        <v>599</v>
      </c>
      <c r="I2" s="89" t="s">
        <v>600</v>
      </c>
      <c r="J2" s="28" t="s">
        <v>601</v>
      </c>
      <c r="K2" s="91">
        <v>601690</v>
      </c>
      <c r="L2" s="91" t="s">
        <v>875</v>
      </c>
      <c r="M2" s="32">
        <v>1</v>
      </c>
      <c r="N2" s="33">
        <v>1</v>
      </c>
      <c r="O2" s="34">
        <f>M2*N2</f>
        <v>1</v>
      </c>
      <c r="P2" s="35" t="s">
        <v>12</v>
      </c>
      <c r="Q2" s="34">
        <f>IF(P2="Y",O2,0)</f>
        <v>0</v>
      </c>
      <c r="R2" s="35" t="s">
        <v>12</v>
      </c>
      <c r="S2" s="34">
        <v>0</v>
      </c>
      <c r="T2" s="35" t="s">
        <v>12</v>
      </c>
      <c r="U2" s="34">
        <v>0</v>
      </c>
      <c r="V2" s="34">
        <f>O2+Q2+S2+U2</f>
        <v>1</v>
      </c>
      <c r="W2" s="137"/>
    </row>
    <row r="3" spans="1:35" s="36" customFormat="1" outlineLevel="1" collapsed="1" x14ac:dyDescent="0.2">
      <c r="A3" s="27"/>
      <c r="B3" s="89"/>
      <c r="C3" s="116" t="s">
        <v>1156</v>
      </c>
      <c r="D3" s="29"/>
      <c r="E3" s="90"/>
      <c r="F3" s="30"/>
      <c r="G3" s="28"/>
      <c r="H3" s="89"/>
      <c r="I3" s="89"/>
      <c r="J3" s="28"/>
      <c r="K3" s="91"/>
      <c r="L3" s="91"/>
      <c r="M3" s="32"/>
      <c r="N3" s="33">
        <v>1</v>
      </c>
      <c r="O3" s="34"/>
      <c r="P3" s="35"/>
      <c r="Q3" s="34"/>
      <c r="R3" s="35"/>
      <c r="S3" s="34"/>
      <c r="T3" s="35"/>
      <c r="U3" s="34"/>
      <c r="V3" s="34"/>
      <c r="W3" s="97"/>
    </row>
    <row r="4" spans="1:35" s="36" customFormat="1" ht="25.5" hidden="1" outlineLevel="2" x14ac:dyDescent="0.2">
      <c r="A4" s="27" t="s">
        <v>152</v>
      </c>
      <c r="B4" s="28" t="s">
        <v>153</v>
      </c>
      <c r="C4" s="89" t="s">
        <v>1007</v>
      </c>
      <c r="D4" s="29" t="s">
        <v>19</v>
      </c>
      <c r="E4" s="28" t="s">
        <v>20</v>
      </c>
      <c r="F4" s="30">
        <v>2</v>
      </c>
      <c r="G4" s="28" t="s">
        <v>135</v>
      </c>
      <c r="H4" s="28" t="s">
        <v>602</v>
      </c>
      <c r="I4" s="28" t="s">
        <v>603</v>
      </c>
      <c r="J4" s="28" t="s">
        <v>137</v>
      </c>
      <c r="K4" s="28">
        <v>505911</v>
      </c>
      <c r="L4" s="29" t="s">
        <v>875</v>
      </c>
      <c r="M4" s="32">
        <v>1</v>
      </c>
      <c r="N4" s="33">
        <v>0.5</v>
      </c>
      <c r="O4" s="34">
        <f>M4*N4</f>
        <v>0.5</v>
      </c>
      <c r="P4" s="35" t="s">
        <v>12</v>
      </c>
      <c r="Q4" s="34">
        <f>IF(P4="Y",O4,0)</f>
        <v>0</v>
      </c>
      <c r="R4" s="35" t="s">
        <v>12</v>
      </c>
      <c r="S4" s="34">
        <v>0</v>
      </c>
      <c r="T4" s="35" t="s">
        <v>12</v>
      </c>
      <c r="U4" s="34">
        <v>0</v>
      </c>
      <c r="V4" s="34">
        <f>O4+Q4+S4+U4</f>
        <v>0.5</v>
      </c>
    </row>
    <row r="5" spans="1:35" s="36" customFormat="1" ht="25.5" hidden="1" outlineLevel="2" x14ac:dyDescent="0.2">
      <c r="A5" s="27" t="s">
        <v>120</v>
      </c>
      <c r="B5" s="28" t="s">
        <v>153</v>
      </c>
      <c r="C5" s="89" t="s">
        <v>1007</v>
      </c>
      <c r="D5" s="29" t="s">
        <v>19</v>
      </c>
      <c r="E5" s="28" t="s">
        <v>20</v>
      </c>
      <c r="F5" s="30">
        <v>2</v>
      </c>
      <c r="G5" s="28" t="s">
        <v>135</v>
      </c>
      <c r="H5" s="28" t="s">
        <v>604</v>
      </c>
      <c r="I5" s="28" t="s">
        <v>605</v>
      </c>
      <c r="J5" s="28" t="s">
        <v>137</v>
      </c>
      <c r="K5" s="28" t="s">
        <v>551</v>
      </c>
      <c r="L5" s="29" t="s">
        <v>875</v>
      </c>
      <c r="M5" s="32">
        <v>1</v>
      </c>
      <c r="N5" s="33">
        <v>0.5</v>
      </c>
      <c r="O5" s="34">
        <f>M5*N5</f>
        <v>0.5</v>
      </c>
      <c r="P5" s="35" t="s">
        <v>12</v>
      </c>
      <c r="Q5" s="34">
        <f>IF(P5="Y",O5,0)</f>
        <v>0</v>
      </c>
      <c r="R5" s="35" t="s">
        <v>12</v>
      </c>
      <c r="S5" s="34">
        <v>0</v>
      </c>
      <c r="T5" s="35" t="s">
        <v>12</v>
      </c>
      <c r="U5" s="34">
        <v>0</v>
      </c>
      <c r="V5" s="34">
        <f>O5+Q5+S5+U5</f>
        <v>0.5</v>
      </c>
    </row>
    <row r="6" spans="1:35" s="36" customFormat="1" outlineLevel="1" collapsed="1" x14ac:dyDescent="0.2">
      <c r="A6" s="27"/>
      <c r="B6" s="28"/>
      <c r="C6" s="116" t="s">
        <v>1081</v>
      </c>
      <c r="D6" s="29"/>
      <c r="E6" s="28"/>
      <c r="F6" s="30"/>
      <c r="G6" s="28"/>
      <c r="H6" s="28"/>
      <c r="I6" s="28"/>
      <c r="J6" s="28"/>
      <c r="K6" s="28"/>
      <c r="L6" s="29"/>
      <c r="M6" s="32"/>
      <c r="N6" s="33">
        <v>1</v>
      </c>
      <c r="O6" s="34"/>
      <c r="P6" s="35"/>
      <c r="Q6" s="34"/>
      <c r="R6" s="35"/>
      <c r="S6" s="34"/>
      <c r="T6" s="35"/>
      <c r="U6" s="34"/>
      <c r="V6" s="34"/>
    </row>
    <row r="7" spans="1:35" s="36" customFormat="1" ht="38.25" hidden="1" outlineLevel="2" x14ac:dyDescent="0.2">
      <c r="A7" s="27" t="s">
        <v>17</v>
      </c>
      <c r="B7" s="28" t="s">
        <v>18</v>
      </c>
      <c r="C7" s="89" t="s">
        <v>1008</v>
      </c>
      <c r="D7" s="29" t="s">
        <v>19</v>
      </c>
      <c r="E7" s="28" t="s">
        <v>20</v>
      </c>
      <c r="F7" s="30">
        <v>2</v>
      </c>
      <c r="G7" s="28" t="s">
        <v>11</v>
      </c>
      <c r="H7" s="28" t="s">
        <v>606</v>
      </c>
      <c r="I7" s="29" t="s">
        <v>607</v>
      </c>
      <c r="J7" s="28" t="s">
        <v>608</v>
      </c>
      <c r="K7" s="31">
        <v>150000</v>
      </c>
      <c r="L7" s="29" t="s">
        <v>875</v>
      </c>
      <c r="M7" s="32">
        <v>3</v>
      </c>
      <c r="N7" s="33">
        <v>1</v>
      </c>
      <c r="O7" s="34">
        <f>M7*N7</f>
        <v>3</v>
      </c>
      <c r="P7" s="35" t="s">
        <v>12</v>
      </c>
      <c r="Q7" s="34">
        <f>IF(P7="Y",O7,0)</f>
        <v>0</v>
      </c>
      <c r="R7" s="35" t="s">
        <v>12</v>
      </c>
      <c r="S7" s="34">
        <v>0</v>
      </c>
      <c r="T7" s="35" t="s">
        <v>12</v>
      </c>
      <c r="U7" s="34">
        <v>0</v>
      </c>
      <c r="V7" s="34">
        <f>O7+Q7+S7+U7</f>
        <v>3</v>
      </c>
      <c r="W7" s="138" t="e">
        <f>V7*#REF!</f>
        <v>#REF!</v>
      </c>
      <c r="X7" s="136" t="e">
        <f>W7/12</f>
        <v>#REF!</v>
      </c>
    </row>
    <row r="8" spans="1:35" s="36" customFormat="1" outlineLevel="1" collapsed="1" x14ac:dyDescent="0.2">
      <c r="A8" s="27"/>
      <c r="B8" s="28"/>
      <c r="C8" s="116" t="s">
        <v>1082</v>
      </c>
      <c r="D8" s="29"/>
      <c r="E8" s="28"/>
      <c r="F8" s="30"/>
      <c r="G8" s="28"/>
      <c r="H8" s="28"/>
      <c r="I8" s="29"/>
      <c r="J8" s="28"/>
      <c r="K8" s="31"/>
      <c r="L8" s="29"/>
      <c r="M8" s="32"/>
      <c r="N8" s="33">
        <v>1</v>
      </c>
      <c r="O8" s="34"/>
      <c r="P8" s="35"/>
      <c r="Q8" s="34"/>
      <c r="R8" s="35"/>
      <c r="S8" s="34"/>
      <c r="T8" s="35"/>
      <c r="U8" s="34"/>
      <c r="V8" s="34"/>
      <c r="W8" s="138"/>
      <c r="X8" s="136"/>
    </row>
    <row r="9" spans="1:35" s="150" customFormat="1" ht="25.5" hidden="1" outlineLevel="2" x14ac:dyDescent="0.2">
      <c r="A9" s="27" t="s">
        <v>31</v>
      </c>
      <c r="B9" s="28" t="s">
        <v>1005</v>
      </c>
      <c r="C9" s="89" t="s">
        <v>1009</v>
      </c>
      <c r="D9" s="29" t="s">
        <v>19</v>
      </c>
      <c r="E9" s="28" t="s">
        <v>20</v>
      </c>
      <c r="F9" s="30">
        <v>2</v>
      </c>
      <c r="G9" s="28" t="s">
        <v>11</v>
      </c>
      <c r="H9" s="28" t="s">
        <v>612</v>
      </c>
      <c r="I9" s="28" t="s">
        <v>32</v>
      </c>
      <c r="J9" s="28" t="s">
        <v>608</v>
      </c>
      <c r="K9" s="28">
        <v>151301</v>
      </c>
      <c r="L9" s="29" t="s">
        <v>875</v>
      </c>
      <c r="M9" s="32">
        <v>2</v>
      </c>
      <c r="N9" s="33">
        <v>1</v>
      </c>
      <c r="O9" s="34">
        <f>M9*N9</f>
        <v>2</v>
      </c>
      <c r="P9" s="140" t="s">
        <v>12</v>
      </c>
      <c r="Q9" s="34">
        <f>IF(P9="Y",O9,0)</f>
        <v>0</v>
      </c>
      <c r="R9" s="35" t="s">
        <v>12</v>
      </c>
      <c r="S9" s="34">
        <v>0</v>
      </c>
      <c r="T9" s="35" t="s">
        <v>12</v>
      </c>
      <c r="U9" s="34">
        <v>0</v>
      </c>
      <c r="V9" s="140">
        <f>O9+Q9+S9+U9</f>
        <v>2</v>
      </c>
      <c r="W9" s="36"/>
      <c r="X9" s="36"/>
      <c r="Y9" s="36"/>
      <c r="Z9" s="36"/>
      <c r="AA9" s="36"/>
      <c r="AB9" s="36"/>
      <c r="AC9" s="36"/>
      <c r="AD9" s="36"/>
      <c r="AE9" s="36"/>
      <c r="AF9" s="36"/>
      <c r="AG9" s="36"/>
      <c r="AH9" s="36"/>
      <c r="AI9" s="45"/>
    </row>
    <row r="10" spans="1:35" s="150" customFormat="1" outlineLevel="1" collapsed="1" x14ac:dyDescent="0.2">
      <c r="A10" s="27"/>
      <c r="B10" s="28"/>
      <c r="C10" s="116" t="s">
        <v>1083</v>
      </c>
      <c r="D10" s="29"/>
      <c r="E10" s="28"/>
      <c r="F10" s="30"/>
      <c r="G10" s="28"/>
      <c r="H10" s="28"/>
      <c r="I10" s="28"/>
      <c r="J10" s="28"/>
      <c r="K10" s="28"/>
      <c r="L10" s="29"/>
      <c r="M10" s="32"/>
      <c r="N10" s="33">
        <v>1</v>
      </c>
      <c r="O10" s="34"/>
      <c r="P10" s="140"/>
      <c r="Q10" s="34"/>
      <c r="R10" s="35"/>
      <c r="S10" s="34"/>
      <c r="T10" s="35"/>
      <c r="U10" s="34"/>
      <c r="V10" s="140"/>
      <c r="W10" s="36"/>
      <c r="X10" s="36"/>
      <c r="Y10" s="36"/>
      <c r="Z10" s="36"/>
      <c r="AA10" s="36"/>
      <c r="AB10" s="36"/>
      <c r="AC10" s="36"/>
      <c r="AD10" s="36"/>
      <c r="AE10" s="36"/>
      <c r="AF10" s="36"/>
      <c r="AG10" s="36"/>
      <c r="AH10" s="36"/>
      <c r="AI10" s="45"/>
    </row>
    <row r="11" spans="1:35" s="150" customFormat="1" ht="38.25" hidden="1" outlineLevel="2" x14ac:dyDescent="0.2">
      <c r="A11" s="75" t="s">
        <v>533</v>
      </c>
      <c r="B11" s="39" t="s">
        <v>1004</v>
      </c>
      <c r="C11" s="89" t="s">
        <v>1010</v>
      </c>
      <c r="D11" s="49" t="s">
        <v>25</v>
      </c>
      <c r="E11" s="39" t="s">
        <v>26</v>
      </c>
      <c r="F11" s="64" t="s">
        <v>27</v>
      </c>
      <c r="G11" s="39" t="s">
        <v>521</v>
      </c>
      <c r="H11" s="39" t="s">
        <v>614</v>
      </c>
      <c r="I11" s="39" t="s">
        <v>534</v>
      </c>
      <c r="J11" s="39" t="s">
        <v>535</v>
      </c>
      <c r="K11" s="75">
        <v>106000</v>
      </c>
      <c r="L11" s="96" t="s">
        <v>883</v>
      </c>
      <c r="M11" s="52">
        <v>0</v>
      </c>
      <c r="N11" s="188">
        <v>0</v>
      </c>
      <c r="O11" s="44">
        <f>M11*N11</f>
        <v>0</v>
      </c>
      <c r="P11" s="43" t="s">
        <v>12</v>
      </c>
      <c r="Q11" s="44">
        <f>IF(P11="Y",O11,0)</f>
        <v>0</v>
      </c>
      <c r="R11" s="43" t="s">
        <v>12</v>
      </c>
      <c r="S11" s="44">
        <v>0</v>
      </c>
      <c r="T11" s="43" t="s">
        <v>12</v>
      </c>
      <c r="U11" s="44">
        <v>0</v>
      </c>
      <c r="V11" s="44">
        <f>O11+Q11+S11+U11</f>
        <v>0</v>
      </c>
      <c r="W11" s="45"/>
      <c r="X11" s="45"/>
      <c r="Y11" s="45"/>
      <c r="Z11" s="45"/>
      <c r="AA11" s="45"/>
      <c r="AB11" s="45"/>
      <c r="AC11" s="45"/>
      <c r="AD11" s="45"/>
      <c r="AE11" s="45"/>
      <c r="AF11" s="45"/>
      <c r="AG11" s="45"/>
      <c r="AH11" s="45"/>
      <c r="AI11" s="45"/>
    </row>
    <row r="12" spans="1:35" s="236" customFormat="1" outlineLevel="1" collapsed="1" x14ac:dyDescent="0.2">
      <c r="A12" s="228"/>
      <c r="B12" s="212"/>
      <c r="C12" s="227" t="s">
        <v>1084</v>
      </c>
      <c r="D12" s="229" t="s">
        <v>25</v>
      </c>
      <c r="E12" s="212"/>
      <c r="F12" s="230"/>
      <c r="G12" s="212"/>
      <c r="H12" s="212"/>
      <c r="I12" s="212"/>
      <c r="J12" s="212"/>
      <c r="K12" s="228"/>
      <c r="L12" s="231"/>
      <c r="M12" s="232"/>
      <c r="N12" s="233">
        <v>0</v>
      </c>
      <c r="O12" s="234"/>
      <c r="P12" s="235"/>
      <c r="Q12" s="234"/>
      <c r="R12" s="235"/>
      <c r="S12" s="234"/>
      <c r="T12" s="235"/>
      <c r="U12" s="234"/>
      <c r="V12" s="234"/>
      <c r="W12" s="207"/>
      <c r="X12" s="207"/>
      <c r="Y12" s="207"/>
      <c r="Z12" s="207"/>
      <c r="AA12" s="207"/>
      <c r="AB12" s="207"/>
      <c r="AC12" s="207"/>
      <c r="AD12" s="207"/>
      <c r="AE12" s="207"/>
      <c r="AF12" s="207"/>
      <c r="AG12" s="207"/>
      <c r="AH12" s="207"/>
      <c r="AI12" s="207"/>
    </row>
    <row r="13" spans="1:35" s="150" customFormat="1" ht="25.5" hidden="1" outlineLevel="2" x14ac:dyDescent="0.2">
      <c r="A13" s="185" t="s">
        <v>24</v>
      </c>
      <c r="B13" s="66" t="s">
        <v>1000</v>
      </c>
      <c r="C13" s="89" t="s">
        <v>1011</v>
      </c>
      <c r="D13" s="186" t="s">
        <v>1002</v>
      </c>
      <c r="E13" s="66" t="s">
        <v>1001</v>
      </c>
      <c r="F13" s="64" t="s">
        <v>27</v>
      </c>
      <c r="G13" s="39" t="s">
        <v>11</v>
      </c>
      <c r="H13" s="39" t="s">
        <v>613</v>
      </c>
      <c r="I13" s="39" t="s">
        <v>28</v>
      </c>
      <c r="J13" s="39" t="s">
        <v>608</v>
      </c>
      <c r="K13" s="39" t="s">
        <v>29</v>
      </c>
      <c r="L13" s="49" t="s">
        <v>875</v>
      </c>
      <c r="M13" s="187">
        <v>2</v>
      </c>
      <c r="N13" s="188">
        <v>1</v>
      </c>
      <c r="O13" s="189">
        <f>M13*N13</f>
        <v>2</v>
      </c>
      <c r="P13" s="190" t="s">
        <v>12</v>
      </c>
      <c r="Q13" s="44">
        <f>IF(P13="Y",O13,0)</f>
        <v>0</v>
      </c>
      <c r="R13" s="43" t="s">
        <v>12</v>
      </c>
      <c r="S13" s="44">
        <v>0</v>
      </c>
      <c r="T13" s="43" t="s">
        <v>12</v>
      </c>
      <c r="U13" s="44">
        <v>0</v>
      </c>
      <c r="V13" s="44">
        <f>O13+Q13+S13+U13</f>
        <v>2</v>
      </c>
      <c r="W13" s="45"/>
      <c r="X13" s="45"/>
      <c r="Y13" s="45"/>
      <c r="Z13" s="45"/>
      <c r="AA13" s="45"/>
      <c r="AB13" s="45"/>
      <c r="AC13" s="45"/>
      <c r="AD13" s="45"/>
      <c r="AE13" s="45"/>
      <c r="AF13" s="45"/>
      <c r="AG13" s="45"/>
      <c r="AH13" s="45"/>
      <c r="AI13" s="45"/>
    </row>
    <row r="14" spans="1:35" s="150" customFormat="1" outlineLevel="1" collapsed="1" x14ac:dyDescent="0.2">
      <c r="A14" s="185"/>
      <c r="B14" s="66"/>
      <c r="C14" s="116" t="s">
        <v>1085</v>
      </c>
      <c r="D14" s="186"/>
      <c r="E14" s="66"/>
      <c r="F14" s="64"/>
      <c r="G14" s="39"/>
      <c r="H14" s="39"/>
      <c r="I14" s="39"/>
      <c r="J14" s="39"/>
      <c r="K14" s="39"/>
      <c r="L14" s="49"/>
      <c r="M14" s="187"/>
      <c r="N14" s="188">
        <v>1</v>
      </c>
      <c r="O14" s="189"/>
      <c r="P14" s="190"/>
      <c r="Q14" s="44"/>
      <c r="R14" s="43"/>
      <c r="S14" s="44"/>
      <c r="T14" s="43"/>
      <c r="U14" s="44"/>
      <c r="V14" s="44"/>
      <c r="W14" s="45"/>
      <c r="X14" s="45"/>
      <c r="Y14" s="45"/>
      <c r="Z14" s="45"/>
      <c r="AA14" s="45"/>
      <c r="AB14" s="45"/>
      <c r="AC14" s="45"/>
      <c r="AD14" s="45"/>
      <c r="AE14" s="45"/>
      <c r="AF14" s="45"/>
      <c r="AG14" s="45"/>
      <c r="AH14" s="45"/>
      <c r="AI14" s="45"/>
    </row>
    <row r="15" spans="1:35" s="36" customFormat="1" ht="25.5" hidden="1" outlineLevel="2" x14ac:dyDescent="0.2">
      <c r="A15" s="27" t="s">
        <v>509</v>
      </c>
      <c r="B15" s="28" t="s">
        <v>145</v>
      </c>
      <c r="C15" s="89" t="s">
        <v>1012</v>
      </c>
      <c r="D15" s="29" t="s">
        <v>25</v>
      </c>
      <c r="E15" s="28" t="s">
        <v>26</v>
      </c>
      <c r="F15" s="30">
        <v>2</v>
      </c>
      <c r="G15" s="28" t="s">
        <v>498</v>
      </c>
      <c r="H15" s="58" t="s">
        <v>618</v>
      </c>
      <c r="I15" s="58" t="s">
        <v>920</v>
      </c>
      <c r="J15" s="66" t="s">
        <v>921</v>
      </c>
      <c r="K15" s="39">
        <v>601410</v>
      </c>
      <c r="L15" s="39" t="s">
        <v>922</v>
      </c>
      <c r="M15" s="32">
        <v>2</v>
      </c>
      <c r="N15" s="33">
        <v>1</v>
      </c>
      <c r="O15" s="34">
        <f>M15*N15</f>
        <v>2</v>
      </c>
      <c r="P15" s="35" t="s">
        <v>12</v>
      </c>
      <c r="Q15" s="34">
        <f>IF(P15="Y",O15,0)</f>
        <v>0</v>
      </c>
      <c r="R15" s="35" t="s">
        <v>12</v>
      </c>
      <c r="S15" s="34">
        <v>0</v>
      </c>
      <c r="T15" s="35" t="s">
        <v>12</v>
      </c>
      <c r="U15" s="34">
        <v>0</v>
      </c>
      <c r="V15" s="34">
        <f>O15+Q15+S15+U15</f>
        <v>2</v>
      </c>
    </row>
    <row r="16" spans="1:35" s="45" customFormat="1" ht="25.5" hidden="1" outlineLevel="2" x14ac:dyDescent="0.2">
      <c r="A16" s="27" t="s">
        <v>144</v>
      </c>
      <c r="B16" s="28" t="s">
        <v>615</v>
      </c>
      <c r="C16" s="89" t="s">
        <v>1012</v>
      </c>
      <c r="D16" s="29" t="s">
        <v>15</v>
      </c>
      <c r="E16" s="28" t="s">
        <v>16</v>
      </c>
      <c r="F16" s="30">
        <v>2</v>
      </c>
      <c r="G16" s="28" t="s">
        <v>135</v>
      </c>
      <c r="H16" s="28" t="s">
        <v>602</v>
      </c>
      <c r="I16" s="28" t="s">
        <v>616</v>
      </c>
      <c r="J16" s="28" t="s">
        <v>137</v>
      </c>
      <c r="K16" s="31">
        <v>502230</v>
      </c>
      <c r="L16" s="29" t="s">
        <v>875</v>
      </c>
      <c r="M16" s="32">
        <v>2</v>
      </c>
      <c r="N16" s="33">
        <v>1</v>
      </c>
      <c r="O16" s="34">
        <f>M16*N16</f>
        <v>2</v>
      </c>
      <c r="P16" s="35" t="s">
        <v>12</v>
      </c>
      <c r="Q16" s="34">
        <f>IF(P16="Y",O16,0)</f>
        <v>0</v>
      </c>
      <c r="R16" s="35" t="s">
        <v>12</v>
      </c>
      <c r="S16" s="34">
        <v>0</v>
      </c>
      <c r="T16" s="35" t="s">
        <v>12</v>
      </c>
      <c r="U16" s="34">
        <v>0</v>
      </c>
      <c r="V16" s="34">
        <f>O16+Q16+S16+U16</f>
        <v>2</v>
      </c>
      <c r="W16" s="36"/>
      <c r="X16" s="36"/>
      <c r="Y16" s="36"/>
      <c r="Z16" s="36"/>
      <c r="AA16" s="36"/>
      <c r="AB16" s="36"/>
      <c r="AC16" s="36"/>
      <c r="AD16" s="36"/>
      <c r="AE16" s="36"/>
      <c r="AF16" s="36"/>
      <c r="AG16" s="36"/>
      <c r="AH16" s="36"/>
      <c r="AI16" s="36"/>
    </row>
    <row r="17" spans="1:34" s="45" customFormat="1" hidden="1" outlineLevel="2" x14ac:dyDescent="0.2">
      <c r="A17" s="27" t="s">
        <v>13</v>
      </c>
      <c r="B17" s="28" t="s">
        <v>14</v>
      </c>
      <c r="C17" s="89" t="s">
        <v>1012</v>
      </c>
      <c r="D17" s="29" t="s">
        <v>15</v>
      </c>
      <c r="E17" s="28" t="s">
        <v>16</v>
      </c>
      <c r="F17" s="30">
        <v>2</v>
      </c>
      <c r="G17" s="28" t="s">
        <v>11</v>
      </c>
      <c r="H17" s="28" t="s">
        <v>612</v>
      </c>
      <c r="I17" s="28" t="s">
        <v>617</v>
      </c>
      <c r="J17" s="28" t="s">
        <v>608</v>
      </c>
      <c r="K17" s="31">
        <v>152200</v>
      </c>
      <c r="L17" s="29" t="s">
        <v>875</v>
      </c>
      <c r="M17" s="32">
        <v>2</v>
      </c>
      <c r="N17" s="33">
        <v>1</v>
      </c>
      <c r="O17" s="34">
        <f>M17*N17</f>
        <v>2</v>
      </c>
      <c r="P17" s="35" t="s">
        <v>12</v>
      </c>
      <c r="Q17" s="34">
        <f>IF(P17="Y",O17,0)</f>
        <v>0</v>
      </c>
      <c r="R17" s="35" t="s">
        <v>12</v>
      </c>
      <c r="S17" s="34">
        <v>0</v>
      </c>
      <c r="T17" s="35" t="s">
        <v>12</v>
      </c>
      <c r="U17" s="34">
        <v>0</v>
      </c>
      <c r="V17" s="34">
        <f>O17+Q17+S17+U17</f>
        <v>2</v>
      </c>
      <c r="W17" s="36"/>
      <c r="X17" s="36"/>
      <c r="Y17" s="36"/>
      <c r="Z17" s="36"/>
      <c r="AA17" s="36"/>
      <c r="AB17" s="36"/>
      <c r="AC17" s="36"/>
      <c r="AD17" s="36"/>
      <c r="AE17" s="36"/>
      <c r="AF17" s="36"/>
      <c r="AG17" s="36"/>
      <c r="AH17" s="36"/>
    </row>
    <row r="18" spans="1:34" s="248" customFormat="1" outlineLevel="1" collapsed="1" x14ac:dyDescent="0.2">
      <c r="A18" s="237"/>
      <c r="B18" s="238"/>
      <c r="C18" s="239" t="s">
        <v>1086</v>
      </c>
      <c r="D18" s="240"/>
      <c r="E18" s="238"/>
      <c r="F18" s="241"/>
      <c r="G18" s="238"/>
      <c r="H18" s="238"/>
      <c r="I18" s="238"/>
      <c r="J18" s="238"/>
      <c r="K18" s="242"/>
      <c r="L18" s="240"/>
      <c r="M18" s="243"/>
      <c r="N18" s="244">
        <v>3</v>
      </c>
      <c r="O18" s="245"/>
      <c r="P18" s="246"/>
      <c r="Q18" s="245"/>
      <c r="R18" s="246"/>
      <c r="S18" s="245"/>
      <c r="T18" s="246"/>
      <c r="U18" s="245"/>
      <c r="V18" s="245"/>
      <c r="W18" s="247"/>
      <c r="X18" s="247"/>
      <c r="Y18" s="247"/>
      <c r="Z18" s="247"/>
      <c r="AA18" s="247"/>
      <c r="AB18" s="247"/>
      <c r="AC18" s="247"/>
      <c r="AD18" s="247"/>
      <c r="AE18" s="247"/>
      <c r="AF18" s="247"/>
      <c r="AG18" s="247"/>
      <c r="AH18" s="247"/>
    </row>
    <row r="19" spans="1:34" s="36" customFormat="1" ht="25.5" hidden="1" outlineLevel="2" x14ac:dyDescent="0.2">
      <c r="A19" s="27" t="s">
        <v>516</v>
      </c>
      <c r="B19" s="89" t="s">
        <v>517</v>
      </c>
      <c r="C19" s="89" t="s">
        <v>1013</v>
      </c>
      <c r="D19" s="29" t="s">
        <v>15</v>
      </c>
      <c r="E19" s="90" t="s">
        <v>16</v>
      </c>
      <c r="F19" s="30">
        <v>2</v>
      </c>
      <c r="G19" s="28" t="s">
        <v>498</v>
      </c>
      <c r="H19" s="92" t="s">
        <v>581</v>
      </c>
      <c r="I19" s="93" t="s">
        <v>619</v>
      </c>
      <c r="J19" s="39" t="s">
        <v>620</v>
      </c>
      <c r="K19" s="94">
        <v>601210</v>
      </c>
      <c r="L19" s="94" t="s">
        <v>5</v>
      </c>
      <c r="M19" s="32">
        <v>1</v>
      </c>
      <c r="N19" s="33">
        <v>1</v>
      </c>
      <c r="O19" s="34">
        <f>M19*N19</f>
        <v>1</v>
      </c>
      <c r="P19" s="35" t="s">
        <v>12</v>
      </c>
      <c r="Q19" s="34">
        <f>IF(P19="Y",O19,0)</f>
        <v>0</v>
      </c>
      <c r="R19" s="35" t="s">
        <v>12</v>
      </c>
      <c r="S19" s="34">
        <v>0</v>
      </c>
      <c r="T19" s="35" t="s">
        <v>12</v>
      </c>
      <c r="U19" s="34">
        <v>0</v>
      </c>
      <c r="V19" s="34">
        <f>O19+Q19+S19+U19</f>
        <v>1</v>
      </c>
    </row>
    <row r="20" spans="1:34" s="36" customFormat="1" outlineLevel="1" collapsed="1" x14ac:dyDescent="0.2">
      <c r="A20" s="27"/>
      <c r="B20" s="89"/>
      <c r="C20" s="116" t="s">
        <v>1087</v>
      </c>
      <c r="D20" s="29"/>
      <c r="E20" s="90"/>
      <c r="F20" s="30"/>
      <c r="G20" s="28"/>
      <c r="H20" s="92"/>
      <c r="I20" s="93"/>
      <c r="J20" s="39"/>
      <c r="K20" s="94"/>
      <c r="L20" s="94"/>
      <c r="M20" s="32"/>
      <c r="N20" s="33">
        <v>1</v>
      </c>
      <c r="O20" s="34"/>
      <c r="P20" s="35"/>
      <c r="Q20" s="34"/>
      <c r="R20" s="35"/>
      <c r="S20" s="34"/>
      <c r="T20" s="35"/>
      <c r="U20" s="34"/>
      <c r="V20" s="34"/>
    </row>
    <row r="21" spans="1:34" s="36" customFormat="1" ht="38.25" hidden="1" outlineLevel="2" x14ac:dyDescent="0.2">
      <c r="A21" s="31" t="s">
        <v>485</v>
      </c>
      <c r="B21" s="28" t="s">
        <v>486</v>
      </c>
      <c r="C21" s="89" t="s">
        <v>1014</v>
      </c>
      <c r="D21" s="29" t="s">
        <v>15</v>
      </c>
      <c r="E21" s="28" t="s">
        <v>16</v>
      </c>
      <c r="F21" s="30">
        <v>2</v>
      </c>
      <c r="G21" s="28" t="s">
        <v>789</v>
      </c>
      <c r="H21" s="28" t="s">
        <v>241</v>
      </c>
      <c r="I21" s="28" t="s">
        <v>487</v>
      </c>
      <c r="J21" s="28" t="s">
        <v>488</v>
      </c>
      <c r="K21" s="31">
        <v>405500</v>
      </c>
      <c r="L21" s="29" t="s">
        <v>957</v>
      </c>
      <c r="M21" s="32">
        <v>1</v>
      </c>
      <c r="N21" s="33">
        <v>1</v>
      </c>
      <c r="O21" s="34">
        <f>M21*N21</f>
        <v>1</v>
      </c>
      <c r="P21" s="35" t="s">
        <v>12</v>
      </c>
      <c r="Q21" s="34">
        <f>IF(P21="Y",O21,0)</f>
        <v>0</v>
      </c>
      <c r="R21" s="35" t="s">
        <v>12</v>
      </c>
      <c r="S21" s="34">
        <v>0</v>
      </c>
      <c r="T21" s="35" t="s">
        <v>76</v>
      </c>
      <c r="U21" s="34">
        <v>1</v>
      </c>
      <c r="V21" s="34">
        <f>O21+Q21+S21+U21</f>
        <v>2</v>
      </c>
    </row>
    <row r="22" spans="1:34" s="36" customFormat="1" outlineLevel="1" collapsed="1" x14ac:dyDescent="0.2">
      <c r="A22" s="31"/>
      <c r="B22" s="28"/>
      <c r="C22" s="116" t="s">
        <v>1088</v>
      </c>
      <c r="D22" s="29"/>
      <c r="E22" s="28"/>
      <c r="F22" s="30"/>
      <c r="G22" s="28"/>
      <c r="H22" s="28"/>
      <c r="I22" s="28"/>
      <c r="J22" s="28"/>
      <c r="K22" s="31"/>
      <c r="L22" s="29"/>
      <c r="M22" s="32"/>
      <c r="N22" s="33">
        <v>1</v>
      </c>
      <c r="O22" s="34"/>
      <c r="P22" s="35"/>
      <c r="Q22" s="34"/>
      <c r="R22" s="35"/>
      <c r="S22" s="34"/>
      <c r="T22" s="35"/>
      <c r="U22" s="34"/>
      <c r="V22" s="34"/>
    </row>
    <row r="23" spans="1:34" s="36" customFormat="1" ht="25.5" hidden="1" outlineLevel="2" x14ac:dyDescent="0.2">
      <c r="A23" s="27" t="s">
        <v>518</v>
      </c>
      <c r="B23" s="89" t="s">
        <v>519</v>
      </c>
      <c r="C23" s="89" t="s">
        <v>519</v>
      </c>
      <c r="D23" s="29" t="s">
        <v>15</v>
      </c>
      <c r="E23" s="90" t="s">
        <v>16</v>
      </c>
      <c r="F23" s="30">
        <v>2</v>
      </c>
      <c r="G23" s="28" t="s">
        <v>498</v>
      </c>
      <c r="H23" s="93" t="s">
        <v>618</v>
      </c>
      <c r="I23" s="93" t="s">
        <v>621</v>
      </c>
      <c r="J23" s="66" t="s">
        <v>923</v>
      </c>
      <c r="K23" s="94">
        <v>601473</v>
      </c>
      <c r="L23" s="94" t="s">
        <v>857</v>
      </c>
      <c r="M23" s="32">
        <v>1</v>
      </c>
      <c r="N23" s="33">
        <v>1</v>
      </c>
      <c r="O23" s="34">
        <f>M23*N23</f>
        <v>1</v>
      </c>
      <c r="P23" s="35" t="s">
        <v>12</v>
      </c>
      <c r="Q23" s="34">
        <f>IF(P23="Y",O23,0)</f>
        <v>0</v>
      </c>
      <c r="R23" s="35" t="s">
        <v>12</v>
      </c>
      <c r="S23" s="34">
        <v>0</v>
      </c>
      <c r="T23" s="35" t="s">
        <v>12</v>
      </c>
      <c r="U23" s="34">
        <v>0</v>
      </c>
      <c r="V23" s="34">
        <f>O23+Q23+S23+U23</f>
        <v>1</v>
      </c>
    </row>
    <row r="24" spans="1:34" s="36" customFormat="1" outlineLevel="1" collapsed="1" x14ac:dyDescent="0.2">
      <c r="A24" s="27"/>
      <c r="B24" s="89"/>
      <c r="C24" s="116" t="s">
        <v>961</v>
      </c>
      <c r="D24" s="29"/>
      <c r="E24" s="90"/>
      <c r="F24" s="30"/>
      <c r="G24" s="28"/>
      <c r="H24" s="93"/>
      <c r="I24" s="93"/>
      <c r="J24" s="66"/>
      <c r="K24" s="94"/>
      <c r="L24" s="94"/>
      <c r="M24" s="32"/>
      <c r="N24" s="33">
        <v>1</v>
      </c>
      <c r="O24" s="34"/>
      <c r="P24" s="35"/>
      <c r="Q24" s="34"/>
      <c r="R24" s="35"/>
      <c r="S24" s="34"/>
      <c r="T24" s="35"/>
      <c r="U24" s="34"/>
      <c r="V24" s="34"/>
    </row>
    <row r="25" spans="1:34" s="36" customFormat="1" ht="38.25" hidden="1" outlineLevel="2" x14ac:dyDescent="0.2">
      <c r="A25" s="31" t="s">
        <v>461</v>
      </c>
      <c r="B25" s="28" t="s">
        <v>462</v>
      </c>
      <c r="C25" s="89" t="s">
        <v>1015</v>
      </c>
      <c r="D25" s="29" t="s">
        <v>463</v>
      </c>
      <c r="E25" s="28" t="s">
        <v>464</v>
      </c>
      <c r="F25" s="30">
        <v>2</v>
      </c>
      <c r="G25" s="28" t="s">
        <v>789</v>
      </c>
      <c r="H25" s="28" t="s">
        <v>241</v>
      </c>
      <c r="I25" s="28" t="s">
        <v>465</v>
      </c>
      <c r="J25" s="28" t="s">
        <v>466</v>
      </c>
      <c r="K25" s="28" t="s">
        <v>835</v>
      </c>
      <c r="L25" s="29" t="s">
        <v>957</v>
      </c>
      <c r="M25" s="32">
        <v>1</v>
      </c>
      <c r="N25" s="33">
        <v>1</v>
      </c>
      <c r="O25" s="34">
        <f>M25*N25</f>
        <v>1</v>
      </c>
      <c r="P25" s="35" t="s">
        <v>12</v>
      </c>
      <c r="Q25" s="34">
        <f>IF(P25="Y",O25,0)</f>
        <v>0</v>
      </c>
      <c r="R25" s="35" t="s">
        <v>12</v>
      </c>
      <c r="S25" s="34">
        <v>0</v>
      </c>
      <c r="T25" s="35" t="s">
        <v>12</v>
      </c>
      <c r="U25" s="34">
        <v>0</v>
      </c>
      <c r="V25" s="34">
        <f>O25+Q25+S25+U25</f>
        <v>1</v>
      </c>
    </row>
    <row r="26" spans="1:34" s="36" customFormat="1" outlineLevel="1" collapsed="1" x14ac:dyDescent="0.2">
      <c r="A26" s="31"/>
      <c r="B26" s="28"/>
      <c r="C26" s="116" t="s">
        <v>1089</v>
      </c>
      <c r="D26" s="29"/>
      <c r="E26" s="28"/>
      <c r="F26" s="30"/>
      <c r="G26" s="28"/>
      <c r="H26" s="28"/>
      <c r="I26" s="28"/>
      <c r="J26" s="28"/>
      <c r="K26" s="28"/>
      <c r="L26" s="29"/>
      <c r="M26" s="32"/>
      <c r="N26" s="33">
        <v>1</v>
      </c>
      <c r="O26" s="34"/>
      <c r="P26" s="35"/>
      <c r="Q26" s="34"/>
      <c r="R26" s="35"/>
      <c r="S26" s="34"/>
      <c r="T26" s="35"/>
      <c r="U26" s="34"/>
      <c r="V26" s="34"/>
    </row>
    <row r="27" spans="1:34" s="36" customFormat="1" ht="25.5" hidden="1" outlineLevel="2" x14ac:dyDescent="0.2">
      <c r="A27" s="31" t="s">
        <v>390</v>
      </c>
      <c r="B27" s="28" t="s">
        <v>391</v>
      </c>
      <c r="C27" s="89" t="s">
        <v>1016</v>
      </c>
      <c r="D27" s="29" t="s">
        <v>235</v>
      </c>
      <c r="E27" s="28" t="s">
        <v>236</v>
      </c>
      <c r="F27" s="30">
        <v>1</v>
      </c>
      <c r="G27" s="47" t="s">
        <v>789</v>
      </c>
      <c r="H27" s="28" t="s">
        <v>392</v>
      </c>
      <c r="I27" s="28" t="s">
        <v>393</v>
      </c>
      <c r="J27" s="28" t="s">
        <v>394</v>
      </c>
      <c r="K27" s="28">
        <v>409155</v>
      </c>
      <c r="L27" s="29" t="s">
        <v>957</v>
      </c>
      <c r="M27" s="32">
        <v>1</v>
      </c>
      <c r="N27" s="33">
        <v>1</v>
      </c>
      <c r="O27" s="34">
        <f>M27*N27</f>
        <v>1</v>
      </c>
      <c r="P27" s="35" t="s">
        <v>12</v>
      </c>
      <c r="Q27" s="34">
        <f>IF(P27="Y",O27,0)</f>
        <v>0</v>
      </c>
      <c r="R27" s="35" t="s">
        <v>12</v>
      </c>
      <c r="S27" s="34">
        <v>0</v>
      </c>
      <c r="T27" s="35" t="s">
        <v>12</v>
      </c>
      <c r="U27" s="34">
        <v>0</v>
      </c>
      <c r="V27" s="34">
        <f>O27+Q27+S27+U27</f>
        <v>1</v>
      </c>
    </row>
    <row r="28" spans="1:34" s="36" customFormat="1" outlineLevel="1" collapsed="1" x14ac:dyDescent="0.2">
      <c r="A28" s="31"/>
      <c r="B28" s="28"/>
      <c r="C28" s="116" t="s">
        <v>1090</v>
      </c>
      <c r="D28" s="29"/>
      <c r="E28" s="28"/>
      <c r="F28" s="30"/>
      <c r="G28" s="47"/>
      <c r="H28" s="28"/>
      <c r="I28" s="28"/>
      <c r="J28" s="28"/>
      <c r="K28" s="28"/>
      <c r="L28" s="29"/>
      <c r="M28" s="32"/>
      <c r="N28" s="33">
        <v>1</v>
      </c>
      <c r="O28" s="34"/>
      <c r="P28" s="35"/>
      <c r="Q28" s="34"/>
      <c r="R28" s="35"/>
      <c r="S28" s="34"/>
      <c r="T28" s="35"/>
      <c r="U28" s="34"/>
      <c r="V28" s="34"/>
    </row>
    <row r="29" spans="1:34" s="36" customFormat="1" ht="38.25" hidden="1" outlineLevel="2" x14ac:dyDescent="0.2">
      <c r="A29" s="31" t="s">
        <v>301</v>
      </c>
      <c r="B29" s="28" t="s">
        <v>302</v>
      </c>
      <c r="C29" s="89" t="s">
        <v>1017</v>
      </c>
      <c r="D29" s="29" t="s">
        <v>235</v>
      </c>
      <c r="E29" s="28" t="s">
        <v>236</v>
      </c>
      <c r="F29" s="30">
        <v>4</v>
      </c>
      <c r="G29" s="47" t="s">
        <v>789</v>
      </c>
      <c r="H29" s="28" t="s">
        <v>241</v>
      </c>
      <c r="I29" s="28" t="s">
        <v>303</v>
      </c>
      <c r="J29" s="28" t="s">
        <v>304</v>
      </c>
      <c r="K29" s="31">
        <v>408200</v>
      </c>
      <c r="L29" s="29" t="s">
        <v>957</v>
      </c>
      <c r="M29" s="32">
        <v>1</v>
      </c>
      <c r="N29" s="33">
        <v>1</v>
      </c>
      <c r="O29" s="34">
        <f>M29*N29</f>
        <v>1</v>
      </c>
      <c r="P29" s="35" t="s">
        <v>12</v>
      </c>
      <c r="Q29" s="34">
        <f>IF(P29="Y",O29,0)</f>
        <v>0</v>
      </c>
      <c r="R29" s="35" t="s">
        <v>12</v>
      </c>
      <c r="S29" s="34">
        <v>0</v>
      </c>
      <c r="T29" s="35" t="s">
        <v>12</v>
      </c>
      <c r="U29" s="34">
        <v>0</v>
      </c>
      <c r="V29" s="34">
        <f>O29+Q29+S29+U29</f>
        <v>1</v>
      </c>
    </row>
    <row r="30" spans="1:34" s="36" customFormat="1" outlineLevel="1" collapsed="1" x14ac:dyDescent="0.2">
      <c r="A30" s="31"/>
      <c r="B30" s="28"/>
      <c r="C30" s="116" t="s">
        <v>1091</v>
      </c>
      <c r="D30" s="29"/>
      <c r="E30" s="28"/>
      <c r="F30" s="30"/>
      <c r="G30" s="47"/>
      <c r="H30" s="28"/>
      <c r="I30" s="28"/>
      <c r="J30" s="28"/>
      <c r="K30" s="31"/>
      <c r="L30" s="29"/>
      <c r="M30" s="32"/>
      <c r="N30" s="33">
        <v>1</v>
      </c>
      <c r="O30" s="34"/>
      <c r="P30" s="35"/>
      <c r="Q30" s="34"/>
      <c r="R30" s="35"/>
      <c r="S30" s="34"/>
      <c r="T30" s="35"/>
      <c r="U30" s="34"/>
      <c r="V30" s="34"/>
    </row>
    <row r="31" spans="1:34" s="36" customFormat="1" ht="25.5" hidden="1" outlineLevel="2" x14ac:dyDescent="0.2">
      <c r="A31" s="31" t="s">
        <v>250</v>
      </c>
      <c r="B31" s="28" t="s">
        <v>251</v>
      </c>
      <c r="C31" s="89" t="s">
        <v>1018</v>
      </c>
      <c r="D31" s="29" t="s">
        <v>235</v>
      </c>
      <c r="E31" s="28" t="s">
        <v>236</v>
      </c>
      <c r="F31" s="30">
        <v>2</v>
      </c>
      <c r="G31" s="47" t="s">
        <v>789</v>
      </c>
      <c r="H31" s="39" t="s">
        <v>797</v>
      </c>
      <c r="I31" s="28" t="s">
        <v>252</v>
      </c>
      <c r="J31" s="28" t="s">
        <v>383</v>
      </c>
      <c r="K31" s="31" t="s">
        <v>622</v>
      </c>
      <c r="L31" s="29" t="s">
        <v>875</v>
      </c>
      <c r="M31" s="32">
        <v>1</v>
      </c>
      <c r="N31" s="33">
        <v>0.4</v>
      </c>
      <c r="O31" s="34">
        <f>M31*N31</f>
        <v>0.4</v>
      </c>
      <c r="P31" s="35" t="s">
        <v>12</v>
      </c>
      <c r="Q31" s="34">
        <f>IF(P31="Y",O31,0)</f>
        <v>0</v>
      </c>
      <c r="R31" s="35" t="s">
        <v>12</v>
      </c>
      <c r="S31" s="34">
        <v>0</v>
      </c>
      <c r="T31" s="35" t="s">
        <v>12</v>
      </c>
      <c r="U31" s="34">
        <v>0</v>
      </c>
      <c r="V31" s="34">
        <f>O31+Q31+S31+U31</f>
        <v>0.4</v>
      </c>
    </row>
    <row r="32" spans="1:34" s="36" customFormat="1" ht="25.5" hidden="1" outlineLevel="2" x14ac:dyDescent="0.2">
      <c r="A32" s="31" t="s">
        <v>295</v>
      </c>
      <c r="B32" s="28" t="s">
        <v>251</v>
      </c>
      <c r="C32" s="89" t="s">
        <v>1018</v>
      </c>
      <c r="D32" s="29" t="s">
        <v>235</v>
      </c>
      <c r="E32" s="28" t="s">
        <v>236</v>
      </c>
      <c r="F32" s="30">
        <v>2</v>
      </c>
      <c r="G32" s="47" t="s">
        <v>789</v>
      </c>
      <c r="H32" s="39" t="s">
        <v>797</v>
      </c>
      <c r="I32" s="28" t="s">
        <v>299</v>
      </c>
      <c r="J32" s="28" t="s">
        <v>300</v>
      </c>
      <c r="K32" s="28">
        <v>403900</v>
      </c>
      <c r="L32" s="29" t="s">
        <v>875</v>
      </c>
      <c r="M32" s="32">
        <v>1</v>
      </c>
      <c r="N32" s="33">
        <v>0.2</v>
      </c>
      <c r="O32" s="34">
        <f>M32*N32</f>
        <v>0.2</v>
      </c>
      <c r="P32" s="35" t="s">
        <v>12</v>
      </c>
      <c r="Q32" s="34">
        <f>IF(P32="Y",O32,0)</f>
        <v>0</v>
      </c>
      <c r="R32" s="35" t="s">
        <v>12</v>
      </c>
      <c r="S32" s="34">
        <v>0</v>
      </c>
      <c r="T32" s="35" t="s">
        <v>12</v>
      </c>
      <c r="U32" s="34">
        <v>0</v>
      </c>
      <c r="V32" s="34">
        <f>O32+Q32+S32+U32</f>
        <v>0.2</v>
      </c>
    </row>
    <row r="33" spans="1:35" s="36" customFormat="1" ht="89.25" hidden="1" outlineLevel="2" x14ac:dyDescent="0.2">
      <c r="A33" s="31" t="s">
        <v>382</v>
      </c>
      <c r="B33" s="55" t="s">
        <v>251</v>
      </c>
      <c r="C33" s="89" t="s">
        <v>1018</v>
      </c>
      <c r="D33" s="56" t="s">
        <v>235</v>
      </c>
      <c r="E33" s="55" t="s">
        <v>236</v>
      </c>
      <c r="F33" s="57">
        <v>2</v>
      </c>
      <c r="G33" s="54" t="s">
        <v>789</v>
      </c>
      <c r="H33" s="192" t="s">
        <v>797</v>
      </c>
      <c r="I33" s="192" t="s">
        <v>951</v>
      </c>
      <c r="J33" s="192" t="s">
        <v>383</v>
      </c>
      <c r="K33" s="58">
        <v>403600</v>
      </c>
      <c r="L33" s="196" t="s">
        <v>943</v>
      </c>
      <c r="M33" s="32">
        <v>1</v>
      </c>
      <c r="N33" s="33">
        <v>0.4</v>
      </c>
      <c r="O33" s="34">
        <f>M33*N33</f>
        <v>0.4</v>
      </c>
      <c r="P33" s="35" t="s">
        <v>12</v>
      </c>
      <c r="Q33" s="34">
        <f>IF(P33="Y",O33,0)</f>
        <v>0</v>
      </c>
      <c r="R33" s="35" t="s">
        <v>12</v>
      </c>
      <c r="S33" s="34">
        <v>0</v>
      </c>
      <c r="T33" s="35" t="s">
        <v>12</v>
      </c>
      <c r="U33" s="34">
        <v>0</v>
      </c>
      <c r="V33" s="34">
        <f>O33+Q33+S33+U33</f>
        <v>0.4</v>
      </c>
    </row>
    <row r="34" spans="1:35" s="36" customFormat="1" outlineLevel="1" collapsed="1" x14ac:dyDescent="0.2">
      <c r="A34" s="31"/>
      <c r="B34" s="113"/>
      <c r="C34" s="116" t="s">
        <v>1092</v>
      </c>
      <c r="D34" s="46"/>
      <c r="E34" s="113"/>
      <c r="F34" s="117"/>
      <c r="G34" s="115"/>
      <c r="H34" s="118"/>
      <c r="I34" s="118"/>
      <c r="J34" s="118"/>
      <c r="K34" s="58"/>
      <c r="L34" s="119"/>
      <c r="M34" s="32"/>
      <c r="N34" s="33">
        <v>1</v>
      </c>
      <c r="O34" s="34"/>
      <c r="P34" s="35"/>
      <c r="Q34" s="34"/>
      <c r="R34" s="35"/>
      <c r="S34" s="34"/>
      <c r="T34" s="35"/>
      <c r="U34" s="34"/>
      <c r="V34" s="34"/>
    </row>
    <row r="35" spans="1:35" s="36" customFormat="1" ht="38.25" hidden="1" outlineLevel="2" x14ac:dyDescent="0.2">
      <c r="A35" s="31" t="s">
        <v>321</v>
      </c>
      <c r="B35" s="28" t="s">
        <v>322</v>
      </c>
      <c r="C35" s="89" t="s">
        <v>1019</v>
      </c>
      <c r="D35" s="29" t="s">
        <v>235</v>
      </c>
      <c r="E35" s="28" t="s">
        <v>236</v>
      </c>
      <c r="F35" s="30">
        <v>2</v>
      </c>
      <c r="G35" s="28" t="s">
        <v>789</v>
      </c>
      <c r="H35" s="28" t="s">
        <v>241</v>
      </c>
      <c r="I35" s="28" t="s">
        <v>292</v>
      </c>
      <c r="J35" s="28" t="s">
        <v>570</v>
      </c>
      <c r="K35" s="31">
        <v>407002</v>
      </c>
      <c r="L35" s="29" t="s">
        <v>957</v>
      </c>
      <c r="M35" s="32">
        <v>1</v>
      </c>
      <c r="N35" s="33">
        <v>0.47</v>
      </c>
      <c r="O35" s="34">
        <f>M35*N35</f>
        <v>0.47</v>
      </c>
      <c r="P35" s="35" t="s">
        <v>12</v>
      </c>
      <c r="Q35" s="34">
        <f>IF(P35="Y",O35,0)</f>
        <v>0</v>
      </c>
      <c r="R35" s="35" t="s">
        <v>12</v>
      </c>
      <c r="S35" s="34">
        <v>0</v>
      </c>
      <c r="T35" s="35" t="s">
        <v>12</v>
      </c>
      <c r="U35" s="34">
        <v>0</v>
      </c>
      <c r="V35" s="34">
        <f>O35+Q35+S35+U35</f>
        <v>0.47</v>
      </c>
    </row>
    <row r="36" spans="1:35" s="36" customFormat="1" ht="38.25" hidden="1" outlineLevel="2" x14ac:dyDescent="0.2">
      <c r="A36" s="31" t="s">
        <v>396</v>
      </c>
      <c r="B36" s="28" t="s">
        <v>322</v>
      </c>
      <c r="C36" s="89" t="s">
        <v>1019</v>
      </c>
      <c r="D36" s="29" t="s">
        <v>235</v>
      </c>
      <c r="E36" s="28" t="s">
        <v>236</v>
      </c>
      <c r="F36" s="30">
        <v>2</v>
      </c>
      <c r="G36" s="28" t="s">
        <v>789</v>
      </c>
      <c r="H36" s="28" t="s">
        <v>241</v>
      </c>
      <c r="I36" s="28" t="s">
        <v>577</v>
      </c>
      <c r="J36" s="28" t="s">
        <v>572</v>
      </c>
      <c r="K36" s="28" t="s">
        <v>827</v>
      </c>
      <c r="L36" s="29" t="s">
        <v>957</v>
      </c>
      <c r="M36" s="32">
        <v>1</v>
      </c>
      <c r="N36" s="33">
        <v>0.53</v>
      </c>
      <c r="O36" s="34">
        <f>M36*N36</f>
        <v>0.53</v>
      </c>
      <c r="P36" s="35" t="s">
        <v>12</v>
      </c>
      <c r="Q36" s="34">
        <f>IF(P36="Y",O36,0)</f>
        <v>0</v>
      </c>
      <c r="R36" s="35" t="s">
        <v>12</v>
      </c>
      <c r="S36" s="34">
        <v>0</v>
      </c>
      <c r="T36" s="35" t="s">
        <v>12</v>
      </c>
      <c r="U36" s="34">
        <v>0</v>
      </c>
      <c r="V36" s="34">
        <f>O36+Q36+S36+U36</f>
        <v>0.53</v>
      </c>
    </row>
    <row r="37" spans="1:35" s="36" customFormat="1" outlineLevel="1" collapsed="1" x14ac:dyDescent="0.2">
      <c r="A37" s="31"/>
      <c r="B37" s="28"/>
      <c r="C37" s="116" t="s">
        <v>1093</v>
      </c>
      <c r="D37" s="29"/>
      <c r="E37" s="28"/>
      <c r="F37" s="30"/>
      <c r="G37" s="28"/>
      <c r="H37" s="28"/>
      <c r="I37" s="28"/>
      <c r="J37" s="28"/>
      <c r="K37" s="28"/>
      <c r="L37" s="29"/>
      <c r="M37" s="32"/>
      <c r="N37" s="33">
        <v>1</v>
      </c>
      <c r="O37" s="34"/>
      <c r="P37" s="35"/>
      <c r="Q37" s="34"/>
      <c r="R37" s="35"/>
      <c r="S37" s="34"/>
      <c r="T37" s="35"/>
      <c r="U37" s="34"/>
      <c r="V37" s="34"/>
    </row>
    <row r="38" spans="1:35" s="36" customFormat="1" ht="25.5" hidden="1" outlineLevel="2" x14ac:dyDescent="0.2">
      <c r="A38" s="31" t="s">
        <v>330</v>
      </c>
      <c r="B38" s="28" t="s">
        <v>331</v>
      </c>
      <c r="C38" s="89" t="s">
        <v>1020</v>
      </c>
      <c r="D38" s="29" t="s">
        <v>235</v>
      </c>
      <c r="E38" s="28" t="s">
        <v>236</v>
      </c>
      <c r="F38" s="30">
        <v>2</v>
      </c>
      <c r="G38" s="47" t="s">
        <v>789</v>
      </c>
      <c r="H38" s="39" t="s">
        <v>797</v>
      </c>
      <c r="I38" s="28" t="s">
        <v>332</v>
      </c>
      <c r="J38" s="28" t="s">
        <v>576</v>
      </c>
      <c r="K38" s="31">
        <v>403100</v>
      </c>
      <c r="L38" s="29" t="s">
        <v>875</v>
      </c>
      <c r="M38" s="32">
        <v>1</v>
      </c>
      <c r="N38" s="33">
        <v>1</v>
      </c>
      <c r="O38" s="34">
        <f>M38*N38</f>
        <v>1</v>
      </c>
      <c r="P38" s="35" t="s">
        <v>12</v>
      </c>
      <c r="Q38" s="34">
        <f>IF(P38="Y",O38,0)</f>
        <v>0</v>
      </c>
      <c r="R38" s="35" t="s">
        <v>12</v>
      </c>
      <c r="S38" s="34">
        <v>0</v>
      </c>
      <c r="T38" s="35" t="s">
        <v>12</v>
      </c>
      <c r="U38" s="34">
        <v>0</v>
      </c>
      <c r="V38" s="34">
        <f>O38+Q38+S38+U38</f>
        <v>1</v>
      </c>
      <c r="AI38" s="61"/>
    </row>
    <row r="39" spans="1:35" s="36" customFormat="1" outlineLevel="1" collapsed="1" x14ac:dyDescent="0.2">
      <c r="A39" s="31"/>
      <c r="B39" s="113"/>
      <c r="C39" s="116" t="s">
        <v>1094</v>
      </c>
      <c r="D39" s="46"/>
      <c r="E39" s="113"/>
      <c r="F39" s="117"/>
      <c r="G39" s="115"/>
      <c r="H39" s="119"/>
      <c r="I39" s="113"/>
      <c r="J39" s="113"/>
      <c r="K39" s="31"/>
      <c r="L39" s="46"/>
      <c r="M39" s="32"/>
      <c r="N39" s="33">
        <v>1</v>
      </c>
      <c r="O39" s="34"/>
      <c r="P39" s="35"/>
      <c r="Q39" s="34"/>
      <c r="R39" s="35"/>
      <c r="S39" s="34"/>
      <c r="T39" s="35"/>
      <c r="U39" s="34"/>
      <c r="V39" s="34"/>
      <c r="AI39" s="61"/>
    </row>
    <row r="40" spans="1:35" s="36" customFormat="1" ht="38.25" hidden="1" outlineLevel="2" x14ac:dyDescent="0.2">
      <c r="A40" s="31" t="s">
        <v>244</v>
      </c>
      <c r="B40" s="55" t="s">
        <v>245</v>
      </c>
      <c r="C40" s="89" t="s">
        <v>1021</v>
      </c>
      <c r="D40" s="56" t="s">
        <v>235</v>
      </c>
      <c r="E40" s="55" t="s">
        <v>236</v>
      </c>
      <c r="F40" s="57">
        <v>2</v>
      </c>
      <c r="G40" s="54" t="s">
        <v>789</v>
      </c>
      <c r="H40" s="55" t="s">
        <v>246</v>
      </c>
      <c r="I40" s="193" t="s">
        <v>247</v>
      </c>
      <c r="J40" s="193" t="s">
        <v>995</v>
      </c>
      <c r="K40" s="58" t="s">
        <v>956</v>
      </c>
      <c r="L40" s="193" t="s">
        <v>955</v>
      </c>
      <c r="M40" s="32">
        <v>1</v>
      </c>
      <c r="N40" s="33">
        <v>0.13</v>
      </c>
      <c r="O40" s="34">
        <f>M40*N40</f>
        <v>0.13</v>
      </c>
      <c r="P40" s="35" t="s">
        <v>12</v>
      </c>
      <c r="Q40" s="34">
        <f>IF(P40="Y",O40,0)</f>
        <v>0</v>
      </c>
      <c r="R40" s="35" t="s">
        <v>12</v>
      </c>
      <c r="S40" s="34">
        <v>0</v>
      </c>
      <c r="T40" s="35" t="s">
        <v>12</v>
      </c>
      <c r="U40" s="34">
        <v>0</v>
      </c>
      <c r="V40" s="34">
        <f>O40+Q40+S40+U40</f>
        <v>0.13</v>
      </c>
    </row>
    <row r="41" spans="1:35" s="36" customFormat="1" ht="25.5" hidden="1" outlineLevel="2" x14ac:dyDescent="0.2">
      <c r="A41" s="31" t="s">
        <v>259</v>
      </c>
      <c r="B41" s="28" t="s">
        <v>245</v>
      </c>
      <c r="C41" s="89" t="s">
        <v>1021</v>
      </c>
      <c r="D41" s="29" t="s">
        <v>235</v>
      </c>
      <c r="E41" s="28" t="s">
        <v>236</v>
      </c>
      <c r="F41" s="30">
        <v>2</v>
      </c>
      <c r="G41" s="47" t="s">
        <v>789</v>
      </c>
      <c r="H41" s="28" t="s">
        <v>249</v>
      </c>
      <c r="I41" s="28" t="s">
        <v>260</v>
      </c>
      <c r="J41" s="28" t="s">
        <v>261</v>
      </c>
      <c r="K41" s="28">
        <v>402400</v>
      </c>
      <c r="L41" s="29" t="s">
        <v>957</v>
      </c>
      <c r="M41" s="32">
        <v>1</v>
      </c>
      <c r="N41" s="33">
        <v>0.2</v>
      </c>
      <c r="O41" s="34">
        <f>M41*N41</f>
        <v>0.2</v>
      </c>
      <c r="P41" s="35" t="s">
        <v>12</v>
      </c>
      <c r="Q41" s="34">
        <f>IF(P41="Y",O41,0)</f>
        <v>0</v>
      </c>
      <c r="R41" s="35" t="s">
        <v>12</v>
      </c>
      <c r="S41" s="34">
        <v>0</v>
      </c>
      <c r="T41" s="35" t="s">
        <v>12</v>
      </c>
      <c r="U41" s="34">
        <v>0</v>
      </c>
      <c r="V41" s="34">
        <f>O41+Q41+S41+U41</f>
        <v>0.2</v>
      </c>
    </row>
    <row r="42" spans="1:35" s="36" customFormat="1" ht="25.5" hidden="1" outlineLevel="2" x14ac:dyDescent="0.2">
      <c r="A42" s="31" t="s">
        <v>262</v>
      </c>
      <c r="B42" s="28" t="s">
        <v>245</v>
      </c>
      <c r="C42" s="89" t="s">
        <v>1021</v>
      </c>
      <c r="D42" s="29" t="s">
        <v>235</v>
      </c>
      <c r="E42" s="28" t="s">
        <v>236</v>
      </c>
      <c r="F42" s="30">
        <v>2</v>
      </c>
      <c r="G42" s="47" t="s">
        <v>789</v>
      </c>
      <c r="H42" s="28" t="s">
        <v>263</v>
      </c>
      <c r="I42" s="28" t="s">
        <v>264</v>
      </c>
      <c r="J42" s="28" t="s">
        <v>265</v>
      </c>
      <c r="K42" s="31">
        <v>409305</v>
      </c>
      <c r="L42" s="29" t="s">
        <v>957</v>
      </c>
      <c r="M42" s="32">
        <v>1</v>
      </c>
      <c r="N42" s="33">
        <v>0.2</v>
      </c>
      <c r="O42" s="34">
        <f>M42*N42</f>
        <v>0.2</v>
      </c>
      <c r="P42" s="35" t="s">
        <v>12</v>
      </c>
      <c r="Q42" s="34">
        <f>IF(P42="Y",O42,0)</f>
        <v>0</v>
      </c>
      <c r="R42" s="35" t="s">
        <v>12</v>
      </c>
      <c r="S42" s="34">
        <v>0</v>
      </c>
      <c r="T42" s="35" t="s">
        <v>12</v>
      </c>
      <c r="U42" s="34">
        <v>0</v>
      </c>
      <c r="V42" s="34">
        <f>O42+Q42+S42+U42</f>
        <v>0.2</v>
      </c>
    </row>
    <row r="43" spans="1:35" s="36" customFormat="1" ht="38.25" hidden="1" outlineLevel="2" x14ac:dyDescent="0.2">
      <c r="A43" s="31" t="s">
        <v>309</v>
      </c>
      <c r="B43" s="28" t="s">
        <v>245</v>
      </c>
      <c r="C43" s="89" t="s">
        <v>1021</v>
      </c>
      <c r="D43" s="29" t="s">
        <v>235</v>
      </c>
      <c r="E43" s="28" t="s">
        <v>236</v>
      </c>
      <c r="F43" s="30">
        <v>2</v>
      </c>
      <c r="G43" s="28" t="s">
        <v>789</v>
      </c>
      <c r="H43" s="28" t="s">
        <v>246</v>
      </c>
      <c r="I43" s="28" t="s">
        <v>310</v>
      </c>
      <c r="J43" s="28" t="s">
        <v>311</v>
      </c>
      <c r="K43" s="31" t="s">
        <v>816</v>
      </c>
      <c r="L43" s="29" t="s">
        <v>957</v>
      </c>
      <c r="M43" s="32">
        <v>1</v>
      </c>
      <c r="N43" s="33">
        <v>0.13</v>
      </c>
      <c r="O43" s="34">
        <f>M43*N43</f>
        <v>0.13</v>
      </c>
      <c r="P43" s="35" t="s">
        <v>12</v>
      </c>
      <c r="Q43" s="34">
        <f>IF(P43="Y",O43,0)</f>
        <v>0</v>
      </c>
      <c r="R43" s="35" t="s">
        <v>12</v>
      </c>
      <c r="S43" s="34">
        <v>0</v>
      </c>
      <c r="T43" s="35" t="s">
        <v>12</v>
      </c>
      <c r="U43" s="34">
        <v>0</v>
      </c>
      <c r="V43" s="34">
        <f>O43+Q43+S43+U43</f>
        <v>0.13</v>
      </c>
    </row>
    <row r="44" spans="1:35" s="36" customFormat="1" ht="38.25" hidden="1" outlineLevel="2" x14ac:dyDescent="0.2">
      <c r="A44" s="31" t="s">
        <v>449</v>
      </c>
      <c r="B44" s="28" t="s">
        <v>245</v>
      </c>
      <c r="C44" s="89" t="s">
        <v>1021</v>
      </c>
      <c r="D44" s="29" t="s">
        <v>235</v>
      </c>
      <c r="E44" s="28" t="s">
        <v>236</v>
      </c>
      <c r="F44" s="30">
        <v>2</v>
      </c>
      <c r="G44" s="47" t="s">
        <v>789</v>
      </c>
      <c r="H44" s="28" t="s">
        <v>241</v>
      </c>
      <c r="I44" s="28" t="s">
        <v>450</v>
      </c>
      <c r="J44" s="28" t="s">
        <v>451</v>
      </c>
      <c r="K44" s="31" t="s">
        <v>833</v>
      </c>
      <c r="L44" s="29" t="s">
        <v>957</v>
      </c>
      <c r="M44" s="32">
        <v>1</v>
      </c>
      <c r="N44" s="33">
        <v>0.34</v>
      </c>
      <c r="O44" s="34">
        <f>M44*N44</f>
        <v>0.34</v>
      </c>
      <c r="P44" s="35" t="s">
        <v>12</v>
      </c>
      <c r="Q44" s="34">
        <f>IF(P44="Y",O44,0)</f>
        <v>0</v>
      </c>
      <c r="R44" s="35" t="s">
        <v>12</v>
      </c>
      <c r="S44" s="34">
        <v>0</v>
      </c>
      <c r="T44" s="35" t="s">
        <v>12</v>
      </c>
      <c r="U44" s="34">
        <v>0</v>
      </c>
      <c r="V44" s="34">
        <f>O44+Q44+S44+U44</f>
        <v>0.34</v>
      </c>
    </row>
    <row r="45" spans="1:35" s="36" customFormat="1" outlineLevel="1" collapsed="1" x14ac:dyDescent="0.2">
      <c r="A45" s="31"/>
      <c r="B45" s="28"/>
      <c r="C45" s="116" t="s">
        <v>1095</v>
      </c>
      <c r="D45" s="29"/>
      <c r="E45" s="28"/>
      <c r="F45" s="30"/>
      <c r="G45" s="47"/>
      <c r="H45" s="28"/>
      <c r="I45" s="28"/>
      <c r="J45" s="28"/>
      <c r="K45" s="31"/>
      <c r="L45" s="29"/>
      <c r="M45" s="32"/>
      <c r="N45" s="33">
        <v>1</v>
      </c>
      <c r="O45" s="34"/>
      <c r="P45" s="35"/>
      <c r="Q45" s="34"/>
      <c r="R45" s="35"/>
      <c r="S45" s="34"/>
      <c r="T45" s="35"/>
      <c r="U45" s="34"/>
      <c r="V45" s="34"/>
    </row>
    <row r="46" spans="1:35" s="36" customFormat="1" ht="25.5" hidden="1" outlineLevel="2" x14ac:dyDescent="0.2">
      <c r="A46" s="31" t="s">
        <v>233</v>
      </c>
      <c r="B46" s="28" t="s">
        <v>234</v>
      </c>
      <c r="C46" s="89" t="s">
        <v>1022</v>
      </c>
      <c r="D46" s="29" t="s">
        <v>235</v>
      </c>
      <c r="E46" s="28" t="s">
        <v>236</v>
      </c>
      <c r="F46" s="30">
        <v>2</v>
      </c>
      <c r="G46" s="28" t="s">
        <v>789</v>
      </c>
      <c r="H46" s="28" t="s">
        <v>237</v>
      </c>
      <c r="I46" s="28" t="s">
        <v>136</v>
      </c>
      <c r="J46" s="28" t="s">
        <v>238</v>
      </c>
      <c r="K46" s="28">
        <v>400001</v>
      </c>
      <c r="L46" s="78" t="s">
        <v>957</v>
      </c>
      <c r="M46" s="32">
        <v>1</v>
      </c>
      <c r="N46" s="33">
        <v>7.2999999999999995E-2</v>
      </c>
      <c r="O46" s="34">
        <f t="shared" ref="O46:O52" si="0">M46*N46</f>
        <v>7.2999999999999995E-2</v>
      </c>
      <c r="P46" s="35" t="s">
        <v>12</v>
      </c>
      <c r="Q46" s="34">
        <f t="shared" ref="Q46:Q52" si="1">IF(P46="Y",O46,0)</f>
        <v>0</v>
      </c>
      <c r="R46" s="35" t="s">
        <v>12</v>
      </c>
      <c r="S46" s="34">
        <v>0</v>
      </c>
      <c r="T46" s="35" t="s">
        <v>12</v>
      </c>
      <c r="U46" s="34">
        <v>0</v>
      </c>
      <c r="V46" s="34">
        <f t="shared" ref="V46:V52" si="2">O46+Q46+S46+U46</f>
        <v>7.2999999999999995E-2</v>
      </c>
    </row>
    <row r="47" spans="1:35" s="36" customFormat="1" ht="25.5" hidden="1" outlineLevel="2" x14ac:dyDescent="0.2">
      <c r="A47" s="31" t="s">
        <v>248</v>
      </c>
      <c r="B47" s="28" t="s">
        <v>234</v>
      </c>
      <c r="C47" s="89" t="s">
        <v>1022</v>
      </c>
      <c r="D47" s="29" t="s">
        <v>235</v>
      </c>
      <c r="E47" s="28" t="s">
        <v>236</v>
      </c>
      <c r="F47" s="30">
        <v>2</v>
      </c>
      <c r="G47" s="28" t="s">
        <v>789</v>
      </c>
      <c r="H47" s="28" t="s">
        <v>249</v>
      </c>
      <c r="I47" s="28" t="s">
        <v>249</v>
      </c>
      <c r="J47" s="28"/>
      <c r="K47" s="31">
        <v>402100</v>
      </c>
      <c r="L47" s="29" t="s">
        <v>957</v>
      </c>
      <c r="M47" s="32">
        <v>1</v>
      </c>
      <c r="N47" s="33">
        <v>5.0999999999999997E-2</v>
      </c>
      <c r="O47" s="34">
        <f t="shared" si="0"/>
        <v>5.0999999999999997E-2</v>
      </c>
      <c r="P47" s="35" t="s">
        <v>12</v>
      </c>
      <c r="Q47" s="34">
        <f t="shared" si="1"/>
        <v>0</v>
      </c>
      <c r="R47" s="35" t="s">
        <v>12</v>
      </c>
      <c r="S47" s="34">
        <v>0</v>
      </c>
      <c r="T47" s="35" t="s">
        <v>12</v>
      </c>
      <c r="U47" s="34">
        <v>0</v>
      </c>
      <c r="V47" s="34">
        <f t="shared" si="2"/>
        <v>5.0999999999999997E-2</v>
      </c>
    </row>
    <row r="48" spans="1:35" s="36" customFormat="1" ht="25.5" hidden="1" outlineLevel="2" x14ac:dyDescent="0.2">
      <c r="A48" s="27" t="s">
        <v>267</v>
      </c>
      <c r="B48" s="28" t="s">
        <v>234</v>
      </c>
      <c r="C48" s="89" t="s">
        <v>1022</v>
      </c>
      <c r="D48" s="29" t="s">
        <v>235</v>
      </c>
      <c r="E48" s="28" t="s">
        <v>236</v>
      </c>
      <c r="F48" s="30">
        <v>2</v>
      </c>
      <c r="G48" s="28" t="s">
        <v>789</v>
      </c>
      <c r="H48" s="66" t="s">
        <v>935</v>
      </c>
      <c r="I48" s="66" t="s">
        <v>268</v>
      </c>
      <c r="J48" s="66" t="s">
        <v>623</v>
      </c>
      <c r="K48" s="66">
        <v>403002</v>
      </c>
      <c r="L48" s="75" t="s">
        <v>875</v>
      </c>
      <c r="M48" s="32">
        <v>1</v>
      </c>
      <c r="N48" s="33">
        <v>0.14599999999999999</v>
      </c>
      <c r="O48" s="34">
        <f t="shared" si="0"/>
        <v>0.14599999999999999</v>
      </c>
      <c r="P48" s="35" t="s">
        <v>12</v>
      </c>
      <c r="Q48" s="34">
        <f t="shared" si="1"/>
        <v>0</v>
      </c>
      <c r="R48" s="35" t="s">
        <v>12</v>
      </c>
      <c r="S48" s="34">
        <v>0</v>
      </c>
      <c r="T48" s="35" t="s">
        <v>12</v>
      </c>
      <c r="U48" s="34">
        <v>0</v>
      </c>
      <c r="V48" s="34">
        <f t="shared" si="2"/>
        <v>0.14599999999999999</v>
      </c>
      <c r="AI48" s="83"/>
    </row>
    <row r="49" spans="1:35" s="36" customFormat="1" ht="25.5" hidden="1" outlineLevel="2" x14ac:dyDescent="0.2">
      <c r="A49" s="27" t="s">
        <v>273</v>
      </c>
      <c r="B49" s="28" t="s">
        <v>234</v>
      </c>
      <c r="C49" s="89" t="s">
        <v>1022</v>
      </c>
      <c r="D49" s="29" t="s">
        <v>235</v>
      </c>
      <c r="E49" s="28" t="s">
        <v>236</v>
      </c>
      <c r="F49" s="30">
        <v>2</v>
      </c>
      <c r="G49" s="47" t="s">
        <v>789</v>
      </c>
      <c r="H49" s="66" t="s">
        <v>797</v>
      </c>
      <c r="I49" s="28" t="s">
        <v>625</v>
      </c>
      <c r="J49" s="28" t="s">
        <v>575</v>
      </c>
      <c r="K49" s="31">
        <v>404002</v>
      </c>
      <c r="L49" s="29" t="s">
        <v>875</v>
      </c>
      <c r="M49" s="32">
        <v>1</v>
      </c>
      <c r="N49" s="33">
        <v>9.5000000000000001E-2</v>
      </c>
      <c r="O49" s="34">
        <f t="shared" si="0"/>
        <v>9.5000000000000001E-2</v>
      </c>
      <c r="P49" s="35" t="s">
        <v>12</v>
      </c>
      <c r="Q49" s="34">
        <f t="shared" si="1"/>
        <v>0</v>
      </c>
      <c r="R49" s="35" t="s">
        <v>12</v>
      </c>
      <c r="S49" s="34">
        <v>0</v>
      </c>
      <c r="T49" s="35" t="s">
        <v>12</v>
      </c>
      <c r="U49" s="34">
        <v>0</v>
      </c>
      <c r="V49" s="34">
        <f t="shared" si="2"/>
        <v>9.5000000000000001E-2</v>
      </c>
    </row>
    <row r="50" spans="1:35" s="36" customFormat="1" ht="38.25" hidden="1" outlineLevel="2" x14ac:dyDescent="0.2">
      <c r="A50" s="27" t="s">
        <v>286</v>
      </c>
      <c r="B50" s="28" t="s">
        <v>234</v>
      </c>
      <c r="C50" s="89" t="s">
        <v>1022</v>
      </c>
      <c r="D50" s="29" t="s">
        <v>235</v>
      </c>
      <c r="E50" s="28" t="s">
        <v>236</v>
      </c>
      <c r="F50" s="30">
        <v>2</v>
      </c>
      <c r="G50" s="28" t="s">
        <v>789</v>
      </c>
      <c r="H50" s="66" t="s">
        <v>797</v>
      </c>
      <c r="I50" s="28" t="s">
        <v>626</v>
      </c>
      <c r="J50" s="28" t="s">
        <v>627</v>
      </c>
      <c r="K50" s="31">
        <v>403005</v>
      </c>
      <c r="L50" s="29" t="s">
        <v>875</v>
      </c>
      <c r="M50" s="32">
        <v>1</v>
      </c>
      <c r="N50" s="33">
        <v>0.34300000000000003</v>
      </c>
      <c r="O50" s="34">
        <f t="shared" si="0"/>
        <v>0.34300000000000003</v>
      </c>
      <c r="P50" s="35" t="s">
        <v>12</v>
      </c>
      <c r="Q50" s="34">
        <f t="shared" si="1"/>
        <v>0</v>
      </c>
      <c r="R50" s="35" t="s">
        <v>12</v>
      </c>
      <c r="S50" s="34">
        <v>0</v>
      </c>
      <c r="T50" s="35" t="s">
        <v>12</v>
      </c>
      <c r="U50" s="34">
        <v>0</v>
      </c>
      <c r="V50" s="34">
        <f t="shared" si="2"/>
        <v>0.34300000000000003</v>
      </c>
    </row>
    <row r="51" spans="1:35" s="36" customFormat="1" ht="38.25" hidden="1" outlineLevel="2" x14ac:dyDescent="0.2">
      <c r="A51" s="31" t="s">
        <v>288</v>
      </c>
      <c r="B51" s="28" t="s">
        <v>234</v>
      </c>
      <c r="C51" s="89" t="s">
        <v>1022</v>
      </c>
      <c r="D51" s="29" t="s">
        <v>235</v>
      </c>
      <c r="E51" s="28" t="s">
        <v>236</v>
      </c>
      <c r="F51" s="30">
        <v>2</v>
      </c>
      <c r="G51" s="47" t="s">
        <v>789</v>
      </c>
      <c r="H51" s="28" t="s">
        <v>241</v>
      </c>
      <c r="I51" s="28" t="s">
        <v>289</v>
      </c>
      <c r="J51" s="28" t="s">
        <v>290</v>
      </c>
      <c r="K51" s="31" t="s">
        <v>814</v>
      </c>
      <c r="L51" s="29" t="s">
        <v>957</v>
      </c>
      <c r="M51" s="32">
        <v>1</v>
      </c>
      <c r="N51" s="33">
        <v>9.5000000000000001E-2</v>
      </c>
      <c r="O51" s="34">
        <f t="shared" si="0"/>
        <v>9.5000000000000001E-2</v>
      </c>
      <c r="P51" s="35" t="s">
        <v>12</v>
      </c>
      <c r="Q51" s="34">
        <f t="shared" si="1"/>
        <v>0</v>
      </c>
      <c r="R51" s="35" t="s">
        <v>12</v>
      </c>
      <c r="S51" s="34">
        <v>0</v>
      </c>
      <c r="T51" s="35" t="s">
        <v>12</v>
      </c>
      <c r="U51" s="34">
        <v>0</v>
      </c>
      <c r="V51" s="34">
        <f t="shared" si="2"/>
        <v>9.5000000000000001E-2</v>
      </c>
    </row>
    <row r="52" spans="1:35" s="36" customFormat="1" ht="38.25" hidden="1" outlineLevel="2" x14ac:dyDescent="0.2">
      <c r="A52" s="31" t="s">
        <v>291</v>
      </c>
      <c r="B52" s="28" t="s">
        <v>234</v>
      </c>
      <c r="C52" s="89" t="s">
        <v>1022</v>
      </c>
      <c r="D52" s="29" t="s">
        <v>235</v>
      </c>
      <c r="E52" s="28" t="s">
        <v>236</v>
      </c>
      <c r="F52" s="30">
        <v>2</v>
      </c>
      <c r="G52" s="28" t="s">
        <v>789</v>
      </c>
      <c r="H52" s="28" t="s">
        <v>241</v>
      </c>
      <c r="I52" s="28" t="s">
        <v>292</v>
      </c>
      <c r="J52" s="28" t="s">
        <v>293</v>
      </c>
      <c r="K52" s="31">
        <v>407002</v>
      </c>
      <c r="L52" s="29" t="s">
        <v>957</v>
      </c>
      <c r="M52" s="32">
        <v>1</v>
      </c>
      <c r="N52" s="33">
        <v>0.19700000000000001</v>
      </c>
      <c r="O52" s="34">
        <f t="shared" si="0"/>
        <v>0.19700000000000001</v>
      </c>
      <c r="P52" s="35" t="s">
        <v>12</v>
      </c>
      <c r="Q52" s="34">
        <f t="shared" si="1"/>
        <v>0</v>
      </c>
      <c r="R52" s="35" t="s">
        <v>12</v>
      </c>
      <c r="S52" s="34">
        <v>0</v>
      </c>
      <c r="T52" s="35" t="s">
        <v>12</v>
      </c>
      <c r="U52" s="34">
        <v>0</v>
      </c>
      <c r="V52" s="34">
        <f t="shared" si="2"/>
        <v>0.19700000000000001</v>
      </c>
      <c r="AI52" s="84"/>
    </row>
    <row r="53" spans="1:35" s="36" customFormat="1" outlineLevel="1" collapsed="1" x14ac:dyDescent="0.2">
      <c r="A53" s="31"/>
      <c r="B53" s="28"/>
      <c r="C53" s="116" t="s">
        <v>1096</v>
      </c>
      <c r="D53" s="29"/>
      <c r="E53" s="28"/>
      <c r="F53" s="30"/>
      <c r="G53" s="28"/>
      <c r="H53" s="28"/>
      <c r="I53" s="28"/>
      <c r="J53" s="28"/>
      <c r="K53" s="31"/>
      <c r="L53" s="29"/>
      <c r="M53" s="32"/>
      <c r="N53" s="33">
        <v>1</v>
      </c>
      <c r="O53" s="34"/>
      <c r="P53" s="35"/>
      <c r="Q53" s="34"/>
      <c r="R53" s="35"/>
      <c r="S53" s="34"/>
      <c r="T53" s="35"/>
      <c r="U53" s="34"/>
      <c r="V53" s="34"/>
      <c r="AI53" s="84"/>
    </row>
    <row r="54" spans="1:35" s="36" customFormat="1" ht="38.25" hidden="1" outlineLevel="2" x14ac:dyDescent="0.2">
      <c r="A54" s="31" t="s">
        <v>239</v>
      </c>
      <c r="B54" s="28" t="s">
        <v>240</v>
      </c>
      <c r="C54" s="89" t="s">
        <v>1023</v>
      </c>
      <c r="D54" s="29" t="s">
        <v>235</v>
      </c>
      <c r="E54" s="28" t="s">
        <v>236</v>
      </c>
      <c r="F54" s="30">
        <v>2</v>
      </c>
      <c r="G54" s="28" t="s">
        <v>789</v>
      </c>
      <c r="H54" s="28" t="s">
        <v>241</v>
      </c>
      <c r="I54" s="28" t="s">
        <v>242</v>
      </c>
      <c r="J54" s="28" t="s">
        <v>570</v>
      </c>
      <c r="K54" s="28">
        <v>407002</v>
      </c>
      <c r="L54" s="29" t="s">
        <v>957</v>
      </c>
      <c r="M54" s="32">
        <v>1</v>
      </c>
      <c r="N54" s="33">
        <v>0.23</v>
      </c>
      <c r="O54" s="34">
        <f>M54*N54</f>
        <v>0.23</v>
      </c>
      <c r="P54" s="35" t="s">
        <v>12</v>
      </c>
      <c r="Q54" s="34">
        <f>IF(P54="Y",O54,0)</f>
        <v>0</v>
      </c>
      <c r="R54" s="35" t="s">
        <v>12</v>
      </c>
      <c r="S54" s="34">
        <v>0</v>
      </c>
      <c r="T54" s="35" t="s">
        <v>12</v>
      </c>
      <c r="U54" s="34">
        <v>0</v>
      </c>
      <c r="V54" s="34">
        <f>O54+Q54+S54+U54</f>
        <v>0.23</v>
      </c>
    </row>
    <row r="55" spans="1:35" s="36" customFormat="1" ht="38.25" hidden="1" outlineLevel="2" x14ac:dyDescent="0.2">
      <c r="A55" s="31" t="s">
        <v>294</v>
      </c>
      <c r="B55" s="28" t="s">
        <v>240</v>
      </c>
      <c r="C55" s="89" t="s">
        <v>1023</v>
      </c>
      <c r="D55" s="29" t="s">
        <v>235</v>
      </c>
      <c r="E55" s="28" t="s">
        <v>236</v>
      </c>
      <c r="F55" s="30">
        <v>2</v>
      </c>
      <c r="G55" s="28" t="s">
        <v>789</v>
      </c>
      <c r="H55" s="28" t="s">
        <v>241</v>
      </c>
      <c r="I55" s="28" t="s">
        <v>292</v>
      </c>
      <c r="J55" s="28" t="s">
        <v>293</v>
      </c>
      <c r="K55" s="31">
        <v>407002</v>
      </c>
      <c r="L55" s="29" t="s">
        <v>957</v>
      </c>
      <c r="M55" s="32">
        <v>1</v>
      </c>
      <c r="N55" s="33">
        <v>0.17</v>
      </c>
      <c r="O55" s="34">
        <f>M55*N55</f>
        <v>0.17</v>
      </c>
      <c r="P55" s="35" t="s">
        <v>12</v>
      </c>
      <c r="Q55" s="34">
        <f>IF(P55="Y",O55,0)</f>
        <v>0</v>
      </c>
      <c r="R55" s="35" t="s">
        <v>12</v>
      </c>
      <c r="S55" s="34">
        <v>0</v>
      </c>
      <c r="T55" s="35" t="s">
        <v>12</v>
      </c>
      <c r="U55" s="34">
        <v>0</v>
      </c>
      <c r="V55" s="34">
        <f>O55+Q55+S55+U55</f>
        <v>0.17</v>
      </c>
    </row>
    <row r="56" spans="1:35" s="36" customFormat="1" ht="38.25" hidden="1" outlineLevel="2" x14ac:dyDescent="0.2">
      <c r="A56" s="31" t="s">
        <v>401</v>
      </c>
      <c r="B56" s="28" t="s">
        <v>240</v>
      </c>
      <c r="C56" s="89" t="s">
        <v>1023</v>
      </c>
      <c r="D56" s="29" t="s">
        <v>235</v>
      </c>
      <c r="E56" s="28" t="s">
        <v>236</v>
      </c>
      <c r="F56" s="30">
        <v>2</v>
      </c>
      <c r="G56" s="47" t="s">
        <v>789</v>
      </c>
      <c r="H56" s="28" t="s">
        <v>241</v>
      </c>
      <c r="I56" s="28" t="s">
        <v>578</v>
      </c>
      <c r="J56" s="28" t="s">
        <v>570</v>
      </c>
      <c r="K56" s="28">
        <v>407002</v>
      </c>
      <c r="L56" s="29" t="s">
        <v>957</v>
      </c>
      <c r="M56" s="32">
        <v>1</v>
      </c>
      <c r="N56" s="33">
        <v>0.4</v>
      </c>
      <c r="O56" s="34">
        <f>M56*N56</f>
        <v>0.4</v>
      </c>
      <c r="P56" s="35" t="s">
        <v>12</v>
      </c>
      <c r="Q56" s="34">
        <f>IF(P56="Y",O56,0)</f>
        <v>0</v>
      </c>
      <c r="R56" s="35" t="s">
        <v>12</v>
      </c>
      <c r="S56" s="34">
        <v>0</v>
      </c>
      <c r="T56" s="35" t="s">
        <v>12</v>
      </c>
      <c r="U56" s="34">
        <v>0</v>
      </c>
      <c r="V56" s="34">
        <f>O56+Q56+S56+U56</f>
        <v>0.4</v>
      </c>
    </row>
    <row r="57" spans="1:35" s="36" customFormat="1" ht="38.25" hidden="1" outlineLevel="2" x14ac:dyDescent="0.2">
      <c r="A57" s="31" t="s">
        <v>435</v>
      </c>
      <c r="B57" s="28" t="s">
        <v>240</v>
      </c>
      <c r="C57" s="89" t="s">
        <v>1023</v>
      </c>
      <c r="D57" s="29" t="s">
        <v>235</v>
      </c>
      <c r="E57" s="28" t="s">
        <v>236</v>
      </c>
      <c r="F57" s="30">
        <v>2</v>
      </c>
      <c r="G57" s="47" t="s">
        <v>789</v>
      </c>
      <c r="H57" s="28" t="s">
        <v>241</v>
      </c>
      <c r="I57" s="28" t="s">
        <v>436</v>
      </c>
      <c r="J57" s="28" t="s">
        <v>437</v>
      </c>
      <c r="K57" s="31">
        <v>408502</v>
      </c>
      <c r="L57" s="29" t="s">
        <v>957</v>
      </c>
      <c r="M57" s="32">
        <v>1</v>
      </c>
      <c r="N57" s="33">
        <v>0.2</v>
      </c>
      <c r="O57" s="34">
        <f>M57*N57</f>
        <v>0.2</v>
      </c>
      <c r="P57" s="35" t="s">
        <v>12</v>
      </c>
      <c r="Q57" s="34">
        <f>IF(P57="Y",O57,0)</f>
        <v>0</v>
      </c>
      <c r="R57" s="35" t="s">
        <v>12</v>
      </c>
      <c r="S57" s="34">
        <v>0</v>
      </c>
      <c r="T57" s="35" t="s">
        <v>12</v>
      </c>
      <c r="U57" s="34">
        <v>0</v>
      </c>
      <c r="V57" s="34">
        <f>O57+Q57+S57+U57</f>
        <v>0.2</v>
      </c>
    </row>
    <row r="58" spans="1:35" s="36" customFormat="1" outlineLevel="1" collapsed="1" x14ac:dyDescent="0.2">
      <c r="A58" s="31"/>
      <c r="B58" s="28"/>
      <c r="C58" s="116" t="s">
        <v>1097</v>
      </c>
      <c r="D58" s="29"/>
      <c r="E58" s="28"/>
      <c r="F58" s="30"/>
      <c r="G58" s="47"/>
      <c r="H58" s="28"/>
      <c r="I58" s="28"/>
      <c r="J58" s="28"/>
      <c r="K58" s="31"/>
      <c r="L58" s="29"/>
      <c r="M58" s="32"/>
      <c r="N58" s="33">
        <v>1</v>
      </c>
      <c r="O58" s="34"/>
      <c r="P58" s="35"/>
      <c r="Q58" s="34"/>
      <c r="R58" s="35"/>
      <c r="S58" s="34"/>
      <c r="T58" s="35"/>
      <c r="U58" s="34"/>
      <c r="V58" s="34"/>
    </row>
    <row r="59" spans="1:35" s="36" customFormat="1" ht="38.25" hidden="1" outlineLevel="2" x14ac:dyDescent="0.2">
      <c r="A59" s="31" t="s">
        <v>473</v>
      </c>
      <c r="B59" s="28" t="s">
        <v>474</v>
      </c>
      <c r="C59" s="89" t="s">
        <v>1024</v>
      </c>
      <c r="D59" s="29" t="s">
        <v>235</v>
      </c>
      <c r="E59" s="28" t="s">
        <v>236</v>
      </c>
      <c r="F59" s="30">
        <v>2</v>
      </c>
      <c r="G59" s="47" t="s">
        <v>789</v>
      </c>
      <c r="H59" s="28" t="s">
        <v>241</v>
      </c>
      <c r="I59" s="28" t="s">
        <v>475</v>
      </c>
      <c r="J59" s="28" t="s">
        <v>476</v>
      </c>
      <c r="K59" s="31" t="s">
        <v>838</v>
      </c>
      <c r="L59" s="29" t="s">
        <v>957</v>
      </c>
      <c r="M59" s="32">
        <v>1</v>
      </c>
      <c r="N59" s="33">
        <v>1</v>
      </c>
      <c r="O59" s="34">
        <f>M59*N59</f>
        <v>1</v>
      </c>
      <c r="P59" s="35" t="s">
        <v>12</v>
      </c>
      <c r="Q59" s="34">
        <f>IF(P59="Y",O59,0)</f>
        <v>0</v>
      </c>
      <c r="R59" s="35" t="s">
        <v>12</v>
      </c>
      <c r="S59" s="34">
        <v>0</v>
      </c>
      <c r="T59" s="35" t="s">
        <v>12</v>
      </c>
      <c r="U59" s="34">
        <v>0</v>
      </c>
      <c r="V59" s="34">
        <f>O59+Q59+S59+U59</f>
        <v>1</v>
      </c>
    </row>
    <row r="60" spans="1:35" s="36" customFormat="1" ht="38.25" hidden="1" outlineLevel="2" x14ac:dyDescent="0.2">
      <c r="A60" s="31" t="s">
        <v>477</v>
      </c>
      <c r="B60" s="28" t="s">
        <v>474</v>
      </c>
      <c r="C60" s="89" t="s">
        <v>1024</v>
      </c>
      <c r="D60" s="29" t="s">
        <v>235</v>
      </c>
      <c r="E60" s="28" t="s">
        <v>628</v>
      </c>
      <c r="F60" s="30" t="s">
        <v>478</v>
      </c>
      <c r="G60" s="28" t="s">
        <v>789</v>
      </c>
      <c r="H60" s="28" t="s">
        <v>241</v>
      </c>
      <c r="I60" s="28" t="s">
        <v>475</v>
      </c>
      <c r="J60" s="28" t="s">
        <v>476</v>
      </c>
      <c r="K60" s="31" t="s">
        <v>838</v>
      </c>
      <c r="L60" s="29" t="s">
        <v>957</v>
      </c>
      <c r="M60" s="32">
        <v>2</v>
      </c>
      <c r="N60" s="33">
        <v>1</v>
      </c>
      <c r="O60" s="34">
        <f>M60*N60</f>
        <v>2</v>
      </c>
      <c r="P60" s="35" t="s">
        <v>12</v>
      </c>
      <c r="Q60" s="34">
        <f>IF(P60="Y",O60,0)</f>
        <v>0</v>
      </c>
      <c r="R60" s="35" t="s">
        <v>12</v>
      </c>
      <c r="S60" s="34">
        <v>0</v>
      </c>
      <c r="T60" s="35" t="s">
        <v>12</v>
      </c>
      <c r="U60" s="34">
        <v>0</v>
      </c>
      <c r="V60" s="34">
        <f>O60+Q60+S60+U60</f>
        <v>2</v>
      </c>
    </row>
    <row r="61" spans="1:35" s="248" customFormat="1" outlineLevel="1" collapsed="1" x14ac:dyDescent="0.2">
      <c r="A61" s="237"/>
      <c r="B61" s="238"/>
      <c r="C61" s="239" t="s">
        <v>1098</v>
      </c>
      <c r="D61" s="240"/>
      <c r="E61" s="238"/>
      <c r="F61" s="241"/>
      <c r="G61" s="238"/>
      <c r="H61" s="238"/>
      <c r="I61" s="238"/>
      <c r="J61" s="238"/>
      <c r="K61" s="242"/>
      <c r="L61" s="240"/>
      <c r="M61" s="243"/>
      <c r="N61" s="244">
        <v>2</v>
      </c>
      <c r="O61" s="245"/>
      <c r="P61" s="246"/>
      <c r="Q61" s="245"/>
      <c r="R61" s="246"/>
      <c r="S61" s="245"/>
      <c r="T61" s="246"/>
      <c r="U61" s="245"/>
      <c r="V61" s="245"/>
      <c r="W61" s="247"/>
      <c r="X61" s="247"/>
      <c r="Y61" s="247"/>
      <c r="Z61" s="247"/>
      <c r="AA61" s="247"/>
      <c r="AB61" s="247"/>
      <c r="AC61" s="247"/>
      <c r="AD61" s="247"/>
      <c r="AE61" s="247"/>
      <c r="AF61" s="247"/>
      <c r="AG61" s="247"/>
      <c r="AH61" s="247"/>
    </row>
    <row r="62" spans="1:35" s="36" customFormat="1" ht="51" hidden="1" outlineLevel="2" x14ac:dyDescent="0.2">
      <c r="A62" s="31" t="s">
        <v>584</v>
      </c>
      <c r="B62" s="28" t="s">
        <v>580</v>
      </c>
      <c r="C62" s="89" t="s">
        <v>580</v>
      </c>
      <c r="D62" s="29" t="s">
        <v>235</v>
      </c>
      <c r="E62" s="28" t="s">
        <v>629</v>
      </c>
      <c r="F62" s="30">
        <v>1</v>
      </c>
      <c r="G62" s="47" t="s">
        <v>789</v>
      </c>
      <c r="H62" s="28" t="s">
        <v>581</v>
      </c>
      <c r="I62" s="28" t="s">
        <v>582</v>
      </c>
      <c r="J62" s="28"/>
      <c r="K62" s="28">
        <v>409001</v>
      </c>
      <c r="L62" s="29" t="s">
        <v>957</v>
      </c>
      <c r="M62" s="32">
        <v>1</v>
      </c>
      <c r="N62" s="33">
        <v>1</v>
      </c>
      <c r="O62" s="34">
        <f>M62*N62</f>
        <v>1</v>
      </c>
      <c r="P62" s="35" t="s">
        <v>12</v>
      </c>
      <c r="Q62" s="34">
        <f>IF(P62="Y",O62,0)</f>
        <v>0</v>
      </c>
      <c r="R62" s="35" t="s">
        <v>12</v>
      </c>
      <c r="S62" s="34">
        <v>0</v>
      </c>
      <c r="T62" s="35" t="s">
        <v>12</v>
      </c>
      <c r="U62" s="34">
        <v>0</v>
      </c>
      <c r="V62" s="34">
        <f>O62+Q62+S62+U62</f>
        <v>1</v>
      </c>
    </row>
    <row r="63" spans="1:35" s="36" customFormat="1" outlineLevel="1" collapsed="1" x14ac:dyDescent="0.2">
      <c r="A63" s="31"/>
      <c r="B63" s="28"/>
      <c r="C63" s="116" t="s">
        <v>962</v>
      </c>
      <c r="D63" s="29"/>
      <c r="E63" s="28"/>
      <c r="F63" s="30"/>
      <c r="G63" s="47"/>
      <c r="H63" s="28"/>
      <c r="I63" s="28"/>
      <c r="J63" s="28"/>
      <c r="K63" s="28"/>
      <c r="L63" s="29"/>
      <c r="M63" s="32"/>
      <c r="N63" s="33">
        <v>1</v>
      </c>
      <c r="O63" s="34"/>
      <c r="P63" s="35"/>
      <c r="Q63" s="34"/>
      <c r="R63" s="35"/>
      <c r="S63" s="34"/>
      <c r="T63" s="35"/>
      <c r="U63" s="34"/>
      <c r="V63" s="34"/>
    </row>
    <row r="64" spans="1:35" s="36" customFormat="1" ht="25.5" hidden="1" outlineLevel="2" x14ac:dyDescent="0.2">
      <c r="A64" s="27" t="s">
        <v>560</v>
      </c>
      <c r="B64" s="47" t="s">
        <v>88</v>
      </c>
      <c r="C64" s="89" t="s">
        <v>1025</v>
      </c>
      <c r="D64" s="27" t="s">
        <v>89</v>
      </c>
      <c r="E64" s="47" t="s">
        <v>90</v>
      </c>
      <c r="F64" s="47">
        <v>1</v>
      </c>
      <c r="G64" s="63" t="s">
        <v>135</v>
      </c>
      <c r="H64" s="28" t="s">
        <v>602</v>
      </c>
      <c r="I64" s="47" t="s">
        <v>630</v>
      </c>
      <c r="J64" s="28" t="s">
        <v>137</v>
      </c>
      <c r="K64" s="63">
        <v>502200</v>
      </c>
      <c r="L64" s="27" t="s">
        <v>875</v>
      </c>
      <c r="M64" s="32">
        <v>2</v>
      </c>
      <c r="N64" s="33">
        <v>0.1</v>
      </c>
      <c r="O64" s="34">
        <f t="shared" ref="O64:O71" si="3">M64*N64</f>
        <v>0.2</v>
      </c>
      <c r="P64" s="35" t="s">
        <v>76</v>
      </c>
      <c r="Q64" s="34">
        <f t="shared" ref="Q64:Q71" si="4">IF(P64="Y",O64,0)</f>
        <v>0.2</v>
      </c>
      <c r="R64" s="35" t="s">
        <v>12</v>
      </c>
      <c r="S64" s="34">
        <v>0</v>
      </c>
      <c r="T64" s="35" t="s">
        <v>12</v>
      </c>
      <c r="U64" s="34">
        <v>0</v>
      </c>
      <c r="V64" s="34">
        <f t="shared" ref="V64:V71" si="5">O64+Q64+S64+U64</f>
        <v>0.4</v>
      </c>
      <c r="W64" s="83"/>
      <c r="X64" s="83"/>
      <c r="Y64" s="83"/>
      <c r="Z64" s="83"/>
      <c r="AA64" s="83"/>
      <c r="AB64" s="83"/>
      <c r="AC64" s="83"/>
      <c r="AD64" s="83"/>
      <c r="AE64" s="83"/>
      <c r="AF64" s="83"/>
      <c r="AG64" s="83"/>
      <c r="AH64" s="83"/>
      <c r="AI64" s="83"/>
    </row>
    <row r="65" spans="1:35" s="36" customFormat="1" ht="25.5" hidden="1" outlineLevel="2" x14ac:dyDescent="0.2">
      <c r="A65" s="27" t="s">
        <v>138</v>
      </c>
      <c r="B65" s="28" t="s">
        <v>88</v>
      </c>
      <c r="C65" s="89" t="s">
        <v>1025</v>
      </c>
      <c r="D65" s="29" t="s">
        <v>89</v>
      </c>
      <c r="E65" s="28" t="s">
        <v>90</v>
      </c>
      <c r="F65" s="30">
        <v>1</v>
      </c>
      <c r="G65" s="28" t="s">
        <v>135</v>
      </c>
      <c r="H65" s="28" t="s">
        <v>602</v>
      </c>
      <c r="I65" s="28" t="s">
        <v>603</v>
      </c>
      <c r="J65" s="28" t="s">
        <v>137</v>
      </c>
      <c r="K65" s="28">
        <v>505911</v>
      </c>
      <c r="L65" s="183" t="s">
        <v>876</v>
      </c>
      <c r="M65" s="32">
        <v>2</v>
      </c>
      <c r="N65" s="184">
        <v>0.2</v>
      </c>
      <c r="O65" s="34">
        <f t="shared" si="3"/>
        <v>0.4</v>
      </c>
      <c r="P65" s="35" t="s">
        <v>76</v>
      </c>
      <c r="Q65" s="34">
        <f t="shared" si="4"/>
        <v>0.4</v>
      </c>
      <c r="R65" s="35" t="s">
        <v>12</v>
      </c>
      <c r="S65" s="34">
        <v>0</v>
      </c>
      <c r="T65" s="35" t="s">
        <v>12</v>
      </c>
      <c r="U65" s="34">
        <v>0</v>
      </c>
      <c r="V65" s="34">
        <f t="shared" si="5"/>
        <v>0.8</v>
      </c>
      <c r="W65" s="83"/>
      <c r="X65" s="83"/>
      <c r="Y65" s="83"/>
      <c r="Z65" s="83"/>
      <c r="AA65" s="83"/>
      <c r="AB65" s="83"/>
      <c r="AC65" s="83"/>
      <c r="AD65" s="83"/>
      <c r="AE65" s="83"/>
      <c r="AF65" s="83"/>
      <c r="AG65" s="83"/>
      <c r="AH65" s="83"/>
      <c r="AI65" s="83"/>
    </row>
    <row r="66" spans="1:35" s="36" customFormat="1" ht="25.5" hidden="1" outlineLevel="2" x14ac:dyDescent="0.2">
      <c r="A66" s="27" t="s">
        <v>146</v>
      </c>
      <c r="B66" s="28" t="s">
        <v>88</v>
      </c>
      <c r="C66" s="89" t="s">
        <v>1025</v>
      </c>
      <c r="D66" s="29" t="s">
        <v>89</v>
      </c>
      <c r="E66" s="28" t="s">
        <v>90</v>
      </c>
      <c r="F66" s="30">
        <v>1</v>
      </c>
      <c r="G66" s="28" t="s">
        <v>135</v>
      </c>
      <c r="H66" s="28" t="s">
        <v>602</v>
      </c>
      <c r="I66" s="28" t="s">
        <v>631</v>
      </c>
      <c r="J66" s="28" t="s">
        <v>137</v>
      </c>
      <c r="K66" s="28">
        <v>504401</v>
      </c>
      <c r="L66" s="29" t="s">
        <v>876</v>
      </c>
      <c r="M66" s="32">
        <v>2</v>
      </c>
      <c r="N66" s="184">
        <v>0.2</v>
      </c>
      <c r="O66" s="34">
        <f t="shared" si="3"/>
        <v>0.4</v>
      </c>
      <c r="P66" s="35" t="s">
        <v>76</v>
      </c>
      <c r="Q66" s="34">
        <f t="shared" si="4"/>
        <v>0.4</v>
      </c>
      <c r="R66" s="35" t="s">
        <v>12</v>
      </c>
      <c r="S66" s="34">
        <v>0</v>
      </c>
      <c r="T66" s="35" t="s">
        <v>12</v>
      </c>
      <c r="U66" s="34">
        <v>0</v>
      </c>
      <c r="V66" s="34">
        <f t="shared" si="5"/>
        <v>0.8</v>
      </c>
      <c r="W66" s="83"/>
      <c r="X66" s="83"/>
      <c r="Y66" s="83"/>
      <c r="Z66" s="83"/>
      <c r="AA66" s="83"/>
      <c r="AB66" s="83"/>
      <c r="AC66" s="83"/>
      <c r="AD66" s="83"/>
      <c r="AE66" s="83"/>
      <c r="AF66" s="83"/>
      <c r="AG66" s="83"/>
      <c r="AH66" s="83"/>
      <c r="AI66" s="83"/>
    </row>
    <row r="67" spans="1:35" s="83" customFormat="1" ht="13.5" hidden="1" customHeight="1" outlineLevel="2" x14ac:dyDescent="0.2">
      <c r="A67" s="27" t="s">
        <v>117</v>
      </c>
      <c r="B67" s="28" t="s">
        <v>88</v>
      </c>
      <c r="C67" s="89" t="s">
        <v>1025</v>
      </c>
      <c r="D67" s="29" t="s">
        <v>89</v>
      </c>
      <c r="E67" s="28" t="s">
        <v>90</v>
      </c>
      <c r="F67" s="30">
        <v>1</v>
      </c>
      <c r="G67" s="28" t="s">
        <v>135</v>
      </c>
      <c r="H67" s="28" t="s">
        <v>602</v>
      </c>
      <c r="I67" s="28" t="s">
        <v>632</v>
      </c>
      <c r="J67" s="28" t="s">
        <v>137</v>
      </c>
      <c r="K67" s="28" t="s">
        <v>550</v>
      </c>
      <c r="L67" s="29" t="s">
        <v>875</v>
      </c>
      <c r="M67" s="32">
        <v>2</v>
      </c>
      <c r="N67" s="33">
        <v>0.1</v>
      </c>
      <c r="O67" s="34">
        <f t="shared" si="3"/>
        <v>0.2</v>
      </c>
      <c r="P67" s="35" t="s">
        <v>76</v>
      </c>
      <c r="Q67" s="34">
        <f t="shared" si="4"/>
        <v>0.2</v>
      </c>
      <c r="R67" s="35" t="s">
        <v>12</v>
      </c>
      <c r="S67" s="34">
        <v>0</v>
      </c>
      <c r="T67" s="35" t="s">
        <v>12</v>
      </c>
      <c r="U67" s="34">
        <v>0</v>
      </c>
      <c r="V67" s="34">
        <f t="shared" si="5"/>
        <v>0.4</v>
      </c>
    </row>
    <row r="68" spans="1:35" s="83" customFormat="1" ht="13.5" hidden="1" customHeight="1" outlineLevel="2" x14ac:dyDescent="0.2">
      <c r="A68" s="27" t="s">
        <v>160</v>
      </c>
      <c r="B68" s="28" t="s">
        <v>88</v>
      </c>
      <c r="C68" s="89" t="s">
        <v>1025</v>
      </c>
      <c r="D68" s="29" t="s">
        <v>89</v>
      </c>
      <c r="E68" s="28" t="s">
        <v>90</v>
      </c>
      <c r="F68" s="30">
        <v>1</v>
      </c>
      <c r="G68" s="28" t="s">
        <v>135</v>
      </c>
      <c r="H68" s="28" t="s">
        <v>602</v>
      </c>
      <c r="I68" s="28" t="s">
        <v>634</v>
      </c>
      <c r="J68" s="28" t="s">
        <v>137</v>
      </c>
      <c r="K68" s="31">
        <v>503401</v>
      </c>
      <c r="L68" s="29" t="s">
        <v>875</v>
      </c>
      <c r="M68" s="32">
        <v>2</v>
      </c>
      <c r="N68" s="33">
        <v>0.1</v>
      </c>
      <c r="O68" s="34">
        <f t="shared" si="3"/>
        <v>0.2</v>
      </c>
      <c r="P68" s="35" t="s">
        <v>76</v>
      </c>
      <c r="Q68" s="34">
        <f t="shared" si="4"/>
        <v>0.2</v>
      </c>
      <c r="R68" s="35" t="s">
        <v>12</v>
      </c>
      <c r="S68" s="34">
        <v>0</v>
      </c>
      <c r="T68" s="35" t="s">
        <v>12</v>
      </c>
      <c r="U68" s="34">
        <v>0</v>
      </c>
      <c r="V68" s="34">
        <f t="shared" si="5"/>
        <v>0.4</v>
      </c>
    </row>
    <row r="69" spans="1:35" s="83" customFormat="1" ht="13.5" hidden="1" customHeight="1" outlineLevel="2" x14ac:dyDescent="0.2">
      <c r="A69" s="27" t="s">
        <v>161</v>
      </c>
      <c r="B69" s="28" t="s">
        <v>88</v>
      </c>
      <c r="C69" s="89" t="s">
        <v>1025</v>
      </c>
      <c r="D69" s="29" t="s">
        <v>89</v>
      </c>
      <c r="E69" s="28" t="s">
        <v>90</v>
      </c>
      <c r="F69" s="30">
        <v>1</v>
      </c>
      <c r="G69" s="28" t="s">
        <v>135</v>
      </c>
      <c r="H69" s="28" t="s">
        <v>602</v>
      </c>
      <c r="I69" s="28" t="s">
        <v>636</v>
      </c>
      <c r="J69" s="28" t="s">
        <v>137</v>
      </c>
      <c r="K69" s="31">
        <v>502700</v>
      </c>
      <c r="L69" s="29" t="s">
        <v>875</v>
      </c>
      <c r="M69" s="32">
        <v>2</v>
      </c>
      <c r="N69" s="33">
        <v>0.1</v>
      </c>
      <c r="O69" s="34">
        <f t="shared" si="3"/>
        <v>0.2</v>
      </c>
      <c r="P69" s="35" t="s">
        <v>76</v>
      </c>
      <c r="Q69" s="34">
        <f t="shared" si="4"/>
        <v>0.2</v>
      </c>
      <c r="R69" s="35" t="s">
        <v>12</v>
      </c>
      <c r="S69" s="34">
        <v>0</v>
      </c>
      <c r="T69" s="35" t="s">
        <v>12</v>
      </c>
      <c r="U69" s="34">
        <v>0</v>
      </c>
      <c r="V69" s="34">
        <f t="shared" si="5"/>
        <v>0.4</v>
      </c>
    </row>
    <row r="70" spans="1:35" s="83" customFormat="1" ht="13.5" hidden="1" customHeight="1" outlineLevel="2" x14ac:dyDescent="0.2">
      <c r="A70" s="27" t="s">
        <v>122</v>
      </c>
      <c r="B70" s="28" t="s">
        <v>88</v>
      </c>
      <c r="C70" s="89" t="s">
        <v>1025</v>
      </c>
      <c r="D70" s="29" t="s">
        <v>89</v>
      </c>
      <c r="E70" s="28" t="s">
        <v>90</v>
      </c>
      <c r="F70" s="30">
        <v>1</v>
      </c>
      <c r="G70" s="28" t="s">
        <v>135</v>
      </c>
      <c r="H70" s="28" t="s">
        <v>602</v>
      </c>
      <c r="I70" s="28" t="s">
        <v>637</v>
      </c>
      <c r="J70" s="28" t="s">
        <v>137</v>
      </c>
      <c r="K70" s="28" t="s">
        <v>552</v>
      </c>
      <c r="L70" s="29" t="s">
        <v>875</v>
      </c>
      <c r="M70" s="32">
        <v>2</v>
      </c>
      <c r="N70" s="33">
        <v>0.1</v>
      </c>
      <c r="O70" s="34">
        <f t="shared" si="3"/>
        <v>0.2</v>
      </c>
      <c r="P70" s="35" t="s">
        <v>76</v>
      </c>
      <c r="Q70" s="34">
        <f t="shared" si="4"/>
        <v>0.2</v>
      </c>
      <c r="R70" s="35" t="s">
        <v>12</v>
      </c>
      <c r="S70" s="34">
        <v>0</v>
      </c>
      <c r="T70" s="35" t="s">
        <v>12</v>
      </c>
      <c r="U70" s="34">
        <v>0</v>
      </c>
      <c r="V70" s="34">
        <f t="shared" si="5"/>
        <v>0.4</v>
      </c>
    </row>
    <row r="71" spans="1:35" s="158" customFormat="1" ht="13.5" hidden="1" customHeight="1" outlineLevel="2" x14ac:dyDescent="0.2">
      <c r="A71" s="27" t="s">
        <v>162</v>
      </c>
      <c r="B71" s="28" t="s">
        <v>88</v>
      </c>
      <c r="C71" s="89" t="s">
        <v>1025</v>
      </c>
      <c r="D71" s="29" t="s">
        <v>89</v>
      </c>
      <c r="E71" s="28" t="s">
        <v>90</v>
      </c>
      <c r="F71" s="30">
        <v>1</v>
      </c>
      <c r="G71" s="28" t="s">
        <v>135</v>
      </c>
      <c r="H71" s="28" t="s">
        <v>602</v>
      </c>
      <c r="I71" s="28" t="s">
        <v>638</v>
      </c>
      <c r="J71" s="28" t="s">
        <v>137</v>
      </c>
      <c r="K71" s="28" t="s">
        <v>805</v>
      </c>
      <c r="L71" s="29" t="s">
        <v>875</v>
      </c>
      <c r="M71" s="32">
        <v>2</v>
      </c>
      <c r="N71" s="33">
        <v>0.1</v>
      </c>
      <c r="O71" s="34">
        <f t="shared" si="3"/>
        <v>0.2</v>
      </c>
      <c r="P71" s="35" t="s">
        <v>76</v>
      </c>
      <c r="Q71" s="34">
        <f t="shared" si="4"/>
        <v>0.2</v>
      </c>
      <c r="R71" s="35" t="s">
        <v>12</v>
      </c>
      <c r="S71" s="34">
        <v>0</v>
      </c>
      <c r="T71" s="35" t="s">
        <v>12</v>
      </c>
      <c r="U71" s="34">
        <v>0</v>
      </c>
      <c r="V71" s="34">
        <f t="shared" si="5"/>
        <v>0.4</v>
      </c>
      <c r="W71" s="83"/>
      <c r="X71" s="83"/>
      <c r="Y71" s="83"/>
      <c r="Z71" s="83"/>
      <c r="AA71" s="83"/>
      <c r="AB71" s="83"/>
      <c r="AC71" s="83"/>
      <c r="AD71" s="83"/>
      <c r="AE71" s="83"/>
      <c r="AF71" s="83"/>
      <c r="AG71" s="83"/>
      <c r="AH71" s="83"/>
      <c r="AI71" s="83"/>
    </row>
    <row r="72" spans="1:35" s="158" customFormat="1" ht="13.5" customHeight="1" outlineLevel="1" collapsed="1" x14ac:dyDescent="0.2">
      <c r="A72" s="27"/>
      <c r="B72" s="28"/>
      <c r="C72" s="116" t="s">
        <v>1099</v>
      </c>
      <c r="D72" s="29"/>
      <c r="E72" s="28"/>
      <c r="F72" s="30"/>
      <c r="G72" s="28"/>
      <c r="H72" s="28"/>
      <c r="I72" s="28"/>
      <c r="J72" s="28"/>
      <c r="K72" s="28"/>
      <c r="L72" s="29"/>
      <c r="M72" s="32"/>
      <c r="N72" s="33">
        <v>0.99999999999999989</v>
      </c>
      <c r="O72" s="34"/>
      <c r="P72" s="35"/>
      <c r="Q72" s="34"/>
      <c r="R72" s="35"/>
      <c r="S72" s="34"/>
      <c r="T72" s="35"/>
      <c r="U72" s="34"/>
      <c r="V72" s="34"/>
      <c r="W72" s="83"/>
      <c r="X72" s="83"/>
      <c r="Y72" s="83"/>
      <c r="Z72" s="83"/>
      <c r="AA72" s="83"/>
      <c r="AB72" s="83"/>
      <c r="AC72" s="83"/>
      <c r="AD72" s="83"/>
      <c r="AE72" s="83"/>
      <c r="AF72" s="83"/>
      <c r="AG72" s="83"/>
      <c r="AH72" s="83"/>
      <c r="AI72" s="83"/>
    </row>
    <row r="73" spans="1:35" s="83" customFormat="1" ht="13.5" hidden="1" customHeight="1" outlineLevel="2" x14ac:dyDescent="0.2">
      <c r="A73" s="27" t="s">
        <v>73</v>
      </c>
      <c r="B73" s="28" t="s">
        <v>85</v>
      </c>
      <c r="C73" s="89" t="s">
        <v>85</v>
      </c>
      <c r="D73" s="29" t="s">
        <v>69</v>
      </c>
      <c r="E73" s="28" t="s">
        <v>70</v>
      </c>
      <c r="F73" s="30">
        <v>1</v>
      </c>
      <c r="G73" s="28" t="s">
        <v>66</v>
      </c>
      <c r="H73" s="28" t="s">
        <v>74</v>
      </c>
      <c r="I73" s="28" t="s">
        <v>75</v>
      </c>
      <c r="J73" s="47" t="s">
        <v>639</v>
      </c>
      <c r="K73" s="58" t="s">
        <v>907</v>
      </c>
      <c r="L73" s="39" t="s">
        <v>903</v>
      </c>
      <c r="M73" s="32">
        <v>1</v>
      </c>
      <c r="N73" s="33">
        <v>0.09</v>
      </c>
      <c r="O73" s="34">
        <f t="shared" ref="O73:O79" si="6">M73*N73</f>
        <v>0.09</v>
      </c>
      <c r="P73" s="35" t="s">
        <v>76</v>
      </c>
      <c r="Q73" s="34">
        <f t="shared" ref="Q73:Q79" si="7">IF(P73="Y",O73,0)</f>
        <v>0.09</v>
      </c>
      <c r="R73" s="35" t="s">
        <v>12</v>
      </c>
      <c r="S73" s="34">
        <v>0</v>
      </c>
      <c r="T73" s="35" t="s">
        <v>12</v>
      </c>
      <c r="U73" s="34">
        <v>0</v>
      </c>
      <c r="V73" s="34">
        <f t="shared" ref="V73:V79" si="8">O73+Q73+S73+U73</f>
        <v>0.18</v>
      </c>
      <c r="W73" s="36"/>
      <c r="X73" s="36"/>
      <c r="Y73" s="36"/>
      <c r="Z73" s="36"/>
      <c r="AA73" s="36"/>
      <c r="AB73" s="36"/>
      <c r="AC73" s="36"/>
      <c r="AD73" s="36"/>
      <c r="AE73" s="36"/>
      <c r="AF73" s="36"/>
      <c r="AG73" s="36"/>
      <c r="AH73" s="36"/>
      <c r="AI73" s="36"/>
    </row>
    <row r="74" spans="1:35" s="45" customFormat="1" ht="13.5" hidden="1" customHeight="1" outlineLevel="2" x14ac:dyDescent="0.2">
      <c r="A74" s="27" t="s">
        <v>80</v>
      </c>
      <c r="B74" s="28" t="s">
        <v>85</v>
      </c>
      <c r="C74" s="89" t="s">
        <v>85</v>
      </c>
      <c r="D74" s="29" t="s">
        <v>69</v>
      </c>
      <c r="E74" s="28" t="s">
        <v>70</v>
      </c>
      <c r="F74" s="30">
        <v>1</v>
      </c>
      <c r="G74" s="28" t="s">
        <v>66</v>
      </c>
      <c r="H74" s="28" t="s">
        <v>81</v>
      </c>
      <c r="I74" s="28" t="s">
        <v>82</v>
      </c>
      <c r="J74" s="47" t="s">
        <v>640</v>
      </c>
      <c r="K74" s="28" t="s">
        <v>562</v>
      </c>
      <c r="L74" s="29" t="s">
        <v>875</v>
      </c>
      <c r="M74" s="32">
        <v>1</v>
      </c>
      <c r="N74" s="33">
        <v>0.27100000000000002</v>
      </c>
      <c r="O74" s="34">
        <f t="shared" si="6"/>
        <v>0.27100000000000002</v>
      </c>
      <c r="P74" s="35" t="s">
        <v>76</v>
      </c>
      <c r="Q74" s="34">
        <f t="shared" si="7"/>
        <v>0.27100000000000002</v>
      </c>
      <c r="R74" s="35" t="s">
        <v>12</v>
      </c>
      <c r="S74" s="34">
        <v>0</v>
      </c>
      <c r="T74" s="35" t="s">
        <v>12</v>
      </c>
      <c r="U74" s="34">
        <v>0</v>
      </c>
      <c r="V74" s="34">
        <f t="shared" si="8"/>
        <v>0.54200000000000004</v>
      </c>
      <c r="W74" s="36"/>
      <c r="X74" s="36"/>
      <c r="Y74" s="36"/>
      <c r="Z74" s="36"/>
      <c r="AA74" s="36"/>
      <c r="AB74" s="36"/>
      <c r="AC74" s="36"/>
      <c r="AD74" s="36"/>
      <c r="AE74" s="36"/>
      <c r="AF74" s="36"/>
      <c r="AG74" s="36"/>
      <c r="AH74" s="36"/>
      <c r="AI74" s="36"/>
    </row>
    <row r="75" spans="1:35" s="83" customFormat="1" ht="13.5" hidden="1" customHeight="1" outlineLevel="2" x14ac:dyDescent="0.2">
      <c r="A75" s="27" t="s">
        <v>94</v>
      </c>
      <c r="B75" s="28" t="s">
        <v>85</v>
      </c>
      <c r="C75" s="89" t="s">
        <v>85</v>
      </c>
      <c r="D75" s="29" t="s">
        <v>69</v>
      </c>
      <c r="E75" s="28" t="s">
        <v>70</v>
      </c>
      <c r="F75" s="30">
        <v>1</v>
      </c>
      <c r="G75" s="28" t="s">
        <v>66</v>
      </c>
      <c r="H75" s="28" t="s">
        <v>641</v>
      </c>
      <c r="I75" s="28" t="s">
        <v>642</v>
      </c>
      <c r="J75" s="28" t="s">
        <v>643</v>
      </c>
      <c r="K75" s="28" t="s">
        <v>95</v>
      </c>
      <c r="L75" s="29" t="s">
        <v>875</v>
      </c>
      <c r="M75" s="32">
        <v>1</v>
      </c>
      <c r="N75" s="33">
        <v>0.09</v>
      </c>
      <c r="O75" s="34">
        <f t="shared" si="6"/>
        <v>0.09</v>
      </c>
      <c r="P75" s="35" t="s">
        <v>76</v>
      </c>
      <c r="Q75" s="34">
        <f t="shared" si="7"/>
        <v>0.09</v>
      </c>
      <c r="R75" s="35" t="s">
        <v>12</v>
      </c>
      <c r="S75" s="34">
        <v>0</v>
      </c>
      <c r="T75" s="35" t="s">
        <v>12</v>
      </c>
      <c r="U75" s="34">
        <v>0</v>
      </c>
      <c r="V75" s="34">
        <f t="shared" si="8"/>
        <v>0.18</v>
      </c>
      <c r="W75" s="36"/>
      <c r="X75" s="36"/>
      <c r="Y75" s="36"/>
      <c r="Z75" s="36"/>
      <c r="AA75" s="36"/>
      <c r="AB75" s="36"/>
      <c r="AC75" s="36"/>
      <c r="AD75" s="36"/>
      <c r="AE75" s="36"/>
      <c r="AF75" s="36"/>
      <c r="AG75" s="36"/>
      <c r="AH75" s="36"/>
      <c r="AI75" s="36"/>
    </row>
    <row r="76" spans="1:35" s="83" customFormat="1" ht="13.5" hidden="1" customHeight="1" outlineLevel="2" x14ac:dyDescent="0.2">
      <c r="A76" s="27" t="s">
        <v>115</v>
      </c>
      <c r="B76" s="28" t="s">
        <v>85</v>
      </c>
      <c r="C76" s="89" t="s">
        <v>85</v>
      </c>
      <c r="D76" s="29" t="s">
        <v>69</v>
      </c>
      <c r="E76" s="28" t="s">
        <v>70</v>
      </c>
      <c r="F76" s="30">
        <v>1</v>
      </c>
      <c r="G76" s="28" t="s">
        <v>66</v>
      </c>
      <c r="H76" s="28" t="s">
        <v>641</v>
      </c>
      <c r="I76" s="28" t="s">
        <v>597</v>
      </c>
      <c r="J76" s="28" t="s">
        <v>643</v>
      </c>
      <c r="K76" s="28" t="s">
        <v>116</v>
      </c>
      <c r="L76" s="29" t="s">
        <v>875</v>
      </c>
      <c r="M76" s="32">
        <v>1</v>
      </c>
      <c r="N76" s="33">
        <v>0.11899999999999999</v>
      </c>
      <c r="O76" s="34">
        <f t="shared" si="6"/>
        <v>0.11899999999999999</v>
      </c>
      <c r="P76" s="35" t="s">
        <v>76</v>
      </c>
      <c r="Q76" s="34">
        <f t="shared" si="7"/>
        <v>0.11899999999999999</v>
      </c>
      <c r="R76" s="35" t="s">
        <v>12</v>
      </c>
      <c r="S76" s="34">
        <v>0</v>
      </c>
      <c r="T76" s="35" t="s">
        <v>12</v>
      </c>
      <c r="U76" s="34">
        <v>0</v>
      </c>
      <c r="V76" s="34">
        <f t="shared" si="8"/>
        <v>0.23799999999999999</v>
      </c>
      <c r="W76" s="36"/>
      <c r="X76" s="36"/>
      <c r="Y76" s="36"/>
      <c r="Z76" s="36"/>
      <c r="AA76" s="36"/>
      <c r="AB76" s="36"/>
      <c r="AC76" s="36"/>
      <c r="AD76" s="36"/>
      <c r="AE76" s="36"/>
      <c r="AF76" s="36"/>
      <c r="AG76" s="36"/>
      <c r="AH76" s="36"/>
      <c r="AI76" s="36"/>
    </row>
    <row r="77" spans="1:35" s="83" customFormat="1" ht="13.5" hidden="1" customHeight="1" outlineLevel="2" x14ac:dyDescent="0.2">
      <c r="A77" s="27" t="s">
        <v>118</v>
      </c>
      <c r="B77" s="28" t="s">
        <v>85</v>
      </c>
      <c r="C77" s="89" t="s">
        <v>85</v>
      </c>
      <c r="D77" s="29" t="s">
        <v>69</v>
      </c>
      <c r="E77" s="28" t="s">
        <v>70</v>
      </c>
      <c r="F77" s="30">
        <v>1</v>
      </c>
      <c r="G77" s="28" t="s">
        <v>66</v>
      </c>
      <c r="H77" s="28" t="s">
        <v>81</v>
      </c>
      <c r="I77" s="28" t="s">
        <v>119</v>
      </c>
      <c r="J77" s="47" t="s">
        <v>640</v>
      </c>
      <c r="K77" s="28" t="s">
        <v>83</v>
      </c>
      <c r="L77" s="29" t="s">
        <v>875</v>
      </c>
      <c r="M77" s="32">
        <v>1</v>
      </c>
      <c r="N77" s="33">
        <v>4.2999999999999997E-2</v>
      </c>
      <c r="O77" s="34">
        <f t="shared" si="6"/>
        <v>4.2999999999999997E-2</v>
      </c>
      <c r="P77" s="35" t="s">
        <v>76</v>
      </c>
      <c r="Q77" s="34">
        <f t="shared" si="7"/>
        <v>4.2999999999999997E-2</v>
      </c>
      <c r="R77" s="35" t="s">
        <v>12</v>
      </c>
      <c r="S77" s="34">
        <v>0</v>
      </c>
      <c r="T77" s="35" t="s">
        <v>12</v>
      </c>
      <c r="U77" s="34">
        <v>0</v>
      </c>
      <c r="V77" s="34">
        <f t="shared" si="8"/>
        <v>8.5999999999999993E-2</v>
      </c>
      <c r="W77" s="36"/>
      <c r="X77" s="36"/>
      <c r="Y77" s="36"/>
      <c r="Z77" s="36"/>
      <c r="AA77" s="36"/>
      <c r="AB77" s="36"/>
      <c r="AC77" s="36"/>
      <c r="AD77" s="36"/>
      <c r="AE77" s="36"/>
      <c r="AF77" s="36"/>
      <c r="AG77" s="36"/>
      <c r="AH77" s="36"/>
      <c r="AI77" s="36"/>
    </row>
    <row r="78" spans="1:35" s="36" customFormat="1" ht="25.5" hidden="1" outlineLevel="2" x14ac:dyDescent="0.2">
      <c r="A78" s="31" t="s">
        <v>77</v>
      </c>
      <c r="B78" s="28" t="s">
        <v>85</v>
      </c>
      <c r="C78" s="89" t="s">
        <v>85</v>
      </c>
      <c r="D78" s="29" t="s">
        <v>69</v>
      </c>
      <c r="E78" s="28" t="s">
        <v>70</v>
      </c>
      <c r="F78" s="30">
        <v>1</v>
      </c>
      <c r="G78" s="47" t="s">
        <v>789</v>
      </c>
      <c r="H78" s="28" t="s">
        <v>78</v>
      </c>
      <c r="I78" s="28" t="s">
        <v>79</v>
      </c>
      <c r="J78" s="28" t="s">
        <v>579</v>
      </c>
      <c r="K78" s="58" t="s">
        <v>959</v>
      </c>
      <c r="L78" s="58" t="s">
        <v>958</v>
      </c>
      <c r="M78" s="32">
        <v>1</v>
      </c>
      <c r="N78" s="33">
        <v>0.24199999999999999</v>
      </c>
      <c r="O78" s="34">
        <f t="shared" si="6"/>
        <v>0.24199999999999999</v>
      </c>
      <c r="P78" s="35" t="s">
        <v>76</v>
      </c>
      <c r="Q78" s="34">
        <f t="shared" si="7"/>
        <v>0.24199999999999999</v>
      </c>
      <c r="R78" s="35" t="s">
        <v>12</v>
      </c>
      <c r="S78" s="34">
        <v>0</v>
      </c>
      <c r="T78" s="35" t="s">
        <v>12</v>
      </c>
      <c r="U78" s="34">
        <v>0</v>
      </c>
      <c r="V78" s="34">
        <f t="shared" si="8"/>
        <v>0.48399999999999999</v>
      </c>
    </row>
    <row r="79" spans="1:35" s="36" customFormat="1" ht="25.5" hidden="1" outlineLevel="2" x14ac:dyDescent="0.2">
      <c r="A79" s="31" t="s">
        <v>84</v>
      </c>
      <c r="B79" s="28" t="s">
        <v>85</v>
      </c>
      <c r="C79" s="89" t="s">
        <v>85</v>
      </c>
      <c r="D79" s="29" t="s">
        <v>69</v>
      </c>
      <c r="E79" s="28" t="s">
        <v>70</v>
      </c>
      <c r="F79" s="30">
        <v>1</v>
      </c>
      <c r="G79" s="28" t="s">
        <v>789</v>
      </c>
      <c r="H79" s="28" t="s">
        <v>78</v>
      </c>
      <c r="I79" s="28" t="s">
        <v>86</v>
      </c>
      <c r="J79" s="28" t="s">
        <v>579</v>
      </c>
      <c r="K79" s="58" t="s">
        <v>959</v>
      </c>
      <c r="L79" s="58" t="s">
        <v>958</v>
      </c>
      <c r="M79" s="32">
        <v>1</v>
      </c>
      <c r="N79" s="33">
        <v>0.14499999999999999</v>
      </c>
      <c r="O79" s="34">
        <f t="shared" si="6"/>
        <v>0.14499999999999999</v>
      </c>
      <c r="P79" s="35" t="s">
        <v>76</v>
      </c>
      <c r="Q79" s="34">
        <f t="shared" si="7"/>
        <v>0.14499999999999999</v>
      </c>
      <c r="R79" s="35" t="s">
        <v>12</v>
      </c>
      <c r="S79" s="34">
        <v>0</v>
      </c>
      <c r="T79" s="35" t="s">
        <v>12</v>
      </c>
      <c r="U79" s="34">
        <v>0</v>
      </c>
      <c r="V79" s="34">
        <f t="shared" si="8"/>
        <v>0.28999999999999998</v>
      </c>
    </row>
    <row r="80" spans="1:35" s="36" customFormat="1" outlineLevel="1" collapsed="1" x14ac:dyDescent="0.2">
      <c r="A80" s="31"/>
      <c r="B80" s="28"/>
      <c r="C80" s="116" t="s">
        <v>963</v>
      </c>
      <c r="D80" s="29"/>
      <c r="E80" s="28"/>
      <c r="F80" s="30"/>
      <c r="G80" s="28"/>
      <c r="H80" s="28"/>
      <c r="I80" s="28"/>
      <c r="J80" s="28"/>
      <c r="K80" s="58"/>
      <c r="L80" s="58"/>
      <c r="M80" s="32"/>
      <c r="N80" s="33">
        <v>1</v>
      </c>
      <c r="O80" s="34"/>
      <c r="P80" s="35"/>
      <c r="Q80" s="34"/>
      <c r="R80" s="35"/>
      <c r="S80" s="34"/>
      <c r="T80" s="35"/>
      <c r="U80" s="34"/>
      <c r="V80" s="34"/>
    </row>
    <row r="81" spans="1:35" s="36" customFormat="1" ht="38.25" hidden="1" outlineLevel="2" x14ac:dyDescent="0.2">
      <c r="A81" s="27" t="s">
        <v>644</v>
      </c>
      <c r="B81" s="28" t="s">
        <v>645</v>
      </c>
      <c r="C81" s="89" t="s">
        <v>1026</v>
      </c>
      <c r="D81" s="29" t="s">
        <v>69</v>
      </c>
      <c r="E81" s="28" t="s">
        <v>646</v>
      </c>
      <c r="F81" s="30">
        <v>1</v>
      </c>
      <c r="G81" s="28" t="s">
        <v>521</v>
      </c>
      <c r="H81" s="28" t="s">
        <v>647</v>
      </c>
      <c r="I81" s="27" t="s">
        <v>648</v>
      </c>
      <c r="J81" s="28" t="s">
        <v>649</v>
      </c>
      <c r="K81" s="28" t="s">
        <v>839</v>
      </c>
      <c r="L81" s="29" t="s">
        <v>875</v>
      </c>
      <c r="M81" s="32">
        <v>1</v>
      </c>
      <c r="N81" s="33">
        <v>1</v>
      </c>
      <c r="O81" s="34">
        <f>M81*N81</f>
        <v>1</v>
      </c>
      <c r="P81" s="35" t="s">
        <v>12</v>
      </c>
      <c r="Q81" s="34">
        <f>IF(P81="Y",O81,0)</f>
        <v>0</v>
      </c>
      <c r="R81" s="35" t="s">
        <v>12</v>
      </c>
      <c r="S81" s="34">
        <v>0</v>
      </c>
      <c r="T81" s="35" t="s">
        <v>12</v>
      </c>
      <c r="U81" s="34">
        <v>0</v>
      </c>
      <c r="V81" s="34">
        <f>O81+Q81+S81+U81</f>
        <v>1</v>
      </c>
      <c r="AI81" s="45"/>
    </row>
    <row r="82" spans="1:35" s="36" customFormat="1" outlineLevel="1" collapsed="1" x14ac:dyDescent="0.2">
      <c r="A82" s="27"/>
      <c r="B82" s="28"/>
      <c r="C82" s="116" t="s">
        <v>1100</v>
      </c>
      <c r="D82" s="29"/>
      <c r="E82" s="28"/>
      <c r="F82" s="30"/>
      <c r="G82" s="28"/>
      <c r="H82" s="28"/>
      <c r="I82" s="27"/>
      <c r="J82" s="28"/>
      <c r="K82" s="28"/>
      <c r="L82" s="29"/>
      <c r="M82" s="32"/>
      <c r="N82" s="33">
        <v>1</v>
      </c>
      <c r="O82" s="34"/>
      <c r="P82" s="35"/>
      <c r="Q82" s="34"/>
      <c r="R82" s="35"/>
      <c r="S82" s="34"/>
      <c r="T82" s="35"/>
      <c r="U82" s="34"/>
      <c r="V82" s="34"/>
      <c r="AI82" s="45"/>
    </row>
    <row r="83" spans="1:35" s="36" customFormat="1" ht="38.25" hidden="1" outlineLevel="2" x14ac:dyDescent="0.2">
      <c r="A83" s="27" t="s">
        <v>67</v>
      </c>
      <c r="B83" s="28" t="s">
        <v>68</v>
      </c>
      <c r="C83" s="89" t="s">
        <v>68</v>
      </c>
      <c r="D83" s="29" t="s">
        <v>69</v>
      </c>
      <c r="E83" s="28" t="s">
        <v>70</v>
      </c>
      <c r="F83" s="30">
        <v>1</v>
      </c>
      <c r="G83" s="28" t="s">
        <v>66</v>
      </c>
      <c r="H83" s="58" t="s">
        <v>900</v>
      </c>
      <c r="I83" s="28" t="s">
        <v>71</v>
      </c>
      <c r="J83" s="28" t="s">
        <v>650</v>
      </c>
      <c r="K83" s="28" t="s">
        <v>561</v>
      </c>
      <c r="L83" s="39" t="s">
        <v>901</v>
      </c>
      <c r="M83" s="32">
        <v>1</v>
      </c>
      <c r="N83" s="33">
        <v>0.5</v>
      </c>
      <c r="O83" s="34">
        <f>M83*N83</f>
        <v>0.5</v>
      </c>
      <c r="P83" s="35" t="s">
        <v>12</v>
      </c>
      <c r="Q83" s="34">
        <f>IF(P83="Y",O83,0)</f>
        <v>0</v>
      </c>
      <c r="R83" s="35" t="s">
        <v>12</v>
      </c>
      <c r="S83" s="34">
        <v>0</v>
      </c>
      <c r="T83" s="35" t="s">
        <v>12</v>
      </c>
      <c r="U83" s="34">
        <v>0</v>
      </c>
      <c r="V83" s="34">
        <f>O83+Q83+S83+U83</f>
        <v>0.5</v>
      </c>
    </row>
    <row r="84" spans="1:35" s="36" customFormat="1" ht="38.25" hidden="1" outlineLevel="2" x14ac:dyDescent="0.2">
      <c r="A84" s="27" t="s">
        <v>91</v>
      </c>
      <c r="B84" s="28" t="s">
        <v>68</v>
      </c>
      <c r="C84" s="89" t="s">
        <v>68</v>
      </c>
      <c r="D84" s="29" t="s">
        <v>69</v>
      </c>
      <c r="E84" s="28" t="s">
        <v>70</v>
      </c>
      <c r="F84" s="30">
        <v>1</v>
      </c>
      <c r="G84" s="28" t="s">
        <v>66</v>
      </c>
      <c r="H84" s="58" t="s">
        <v>900</v>
      </c>
      <c r="I84" s="28" t="s">
        <v>651</v>
      </c>
      <c r="J84" s="28" t="s">
        <v>652</v>
      </c>
      <c r="K84" s="28" t="s">
        <v>92</v>
      </c>
      <c r="L84" s="39" t="s">
        <v>901</v>
      </c>
      <c r="M84" s="32">
        <v>1</v>
      </c>
      <c r="N84" s="33">
        <v>0.5</v>
      </c>
      <c r="O84" s="34">
        <f>M84*N84</f>
        <v>0.5</v>
      </c>
      <c r="P84" s="35" t="s">
        <v>12</v>
      </c>
      <c r="Q84" s="34">
        <f>IF(P84="Y",O84,0)</f>
        <v>0</v>
      </c>
      <c r="R84" s="35" t="s">
        <v>12</v>
      </c>
      <c r="S84" s="34">
        <v>0</v>
      </c>
      <c r="T84" s="35" t="s">
        <v>12</v>
      </c>
      <c r="U84" s="34">
        <v>0</v>
      </c>
      <c r="V84" s="34">
        <f>O84+Q84+S84+U84</f>
        <v>0.5</v>
      </c>
    </row>
    <row r="85" spans="1:35" s="36" customFormat="1" outlineLevel="1" collapsed="1" x14ac:dyDescent="0.2">
      <c r="A85" s="27"/>
      <c r="B85" s="28"/>
      <c r="C85" s="116" t="s">
        <v>964</v>
      </c>
      <c r="D85" s="29"/>
      <c r="E85" s="28"/>
      <c r="F85" s="30"/>
      <c r="G85" s="28"/>
      <c r="H85" s="58"/>
      <c r="I85" s="28"/>
      <c r="J85" s="28"/>
      <c r="K85" s="28"/>
      <c r="L85" s="39"/>
      <c r="M85" s="32"/>
      <c r="N85" s="33">
        <v>1</v>
      </c>
      <c r="O85" s="34"/>
      <c r="P85" s="35"/>
      <c r="Q85" s="34"/>
      <c r="R85" s="35"/>
      <c r="S85" s="34"/>
      <c r="T85" s="35"/>
      <c r="U85" s="34"/>
      <c r="V85" s="34"/>
    </row>
    <row r="86" spans="1:35" s="36" customFormat="1" ht="25.5" hidden="1" outlineLevel="2" x14ac:dyDescent="0.2">
      <c r="A86" s="31" t="s">
        <v>306</v>
      </c>
      <c r="B86" s="28" t="s">
        <v>307</v>
      </c>
      <c r="C86" s="89" t="s">
        <v>307</v>
      </c>
      <c r="D86" s="29" t="s">
        <v>69</v>
      </c>
      <c r="E86" s="28" t="s">
        <v>70</v>
      </c>
      <c r="F86" s="30">
        <v>1</v>
      </c>
      <c r="G86" s="28" t="s">
        <v>789</v>
      </c>
      <c r="H86" s="28" t="s">
        <v>263</v>
      </c>
      <c r="I86" s="28" t="s">
        <v>308</v>
      </c>
      <c r="J86" s="28" t="s">
        <v>265</v>
      </c>
      <c r="K86" s="31">
        <v>409300</v>
      </c>
      <c r="L86" s="29" t="s">
        <v>957</v>
      </c>
      <c r="M86" s="32">
        <v>1</v>
      </c>
      <c r="N86" s="33">
        <v>0.4</v>
      </c>
      <c r="O86" s="34">
        <f>M86*N86</f>
        <v>0.4</v>
      </c>
      <c r="P86" s="35" t="s">
        <v>12</v>
      </c>
      <c r="Q86" s="34">
        <f>IF(P86="Y",O86,0)</f>
        <v>0</v>
      </c>
      <c r="R86" s="35" t="s">
        <v>12</v>
      </c>
      <c r="S86" s="34">
        <v>0</v>
      </c>
      <c r="T86" s="35" t="s">
        <v>12</v>
      </c>
      <c r="U86" s="34">
        <v>0</v>
      </c>
      <c r="V86" s="34">
        <f>O86+Q86+S86+U86</f>
        <v>0.4</v>
      </c>
    </row>
    <row r="87" spans="1:35" s="36" customFormat="1" ht="25.5" hidden="1" outlineLevel="2" x14ac:dyDescent="0.2">
      <c r="A87" s="31" t="s">
        <v>479</v>
      </c>
      <c r="B87" s="28" t="s">
        <v>307</v>
      </c>
      <c r="C87" s="89" t="s">
        <v>307</v>
      </c>
      <c r="D87" s="29" t="s">
        <v>69</v>
      </c>
      <c r="E87" s="28" t="s">
        <v>70</v>
      </c>
      <c r="F87" s="30">
        <v>1</v>
      </c>
      <c r="G87" s="47" t="s">
        <v>789</v>
      </c>
      <c r="H87" s="28" t="s">
        <v>263</v>
      </c>
      <c r="I87" s="28" t="s">
        <v>480</v>
      </c>
      <c r="J87" s="28" t="s">
        <v>481</v>
      </c>
      <c r="K87" s="31">
        <v>409001</v>
      </c>
      <c r="L87" s="29" t="s">
        <v>957</v>
      </c>
      <c r="M87" s="32">
        <v>1</v>
      </c>
      <c r="N87" s="33">
        <v>0.2</v>
      </c>
      <c r="O87" s="34">
        <f>M87*N87</f>
        <v>0.2</v>
      </c>
      <c r="P87" s="35" t="s">
        <v>12</v>
      </c>
      <c r="Q87" s="34">
        <f>IF(P87="Y",O87,0)</f>
        <v>0</v>
      </c>
      <c r="R87" s="35" t="s">
        <v>12</v>
      </c>
      <c r="S87" s="34">
        <v>0</v>
      </c>
      <c r="T87" s="35" t="s">
        <v>12</v>
      </c>
      <c r="U87" s="34">
        <v>0</v>
      </c>
      <c r="V87" s="34">
        <f>O87+Q87+S87+U87</f>
        <v>0.2</v>
      </c>
    </row>
    <row r="88" spans="1:35" s="36" customFormat="1" ht="25.5" hidden="1" outlineLevel="2" x14ac:dyDescent="0.2">
      <c r="A88" s="31" t="s">
        <v>482</v>
      </c>
      <c r="B88" s="28" t="s">
        <v>307</v>
      </c>
      <c r="C88" s="89" t="s">
        <v>307</v>
      </c>
      <c r="D88" s="29" t="s">
        <v>69</v>
      </c>
      <c r="E88" s="28" t="s">
        <v>70</v>
      </c>
      <c r="F88" s="30">
        <v>1</v>
      </c>
      <c r="G88" s="28" t="s">
        <v>789</v>
      </c>
      <c r="H88" s="28" t="s">
        <v>263</v>
      </c>
      <c r="I88" s="28" t="s">
        <v>483</v>
      </c>
      <c r="J88" s="28" t="s">
        <v>484</v>
      </c>
      <c r="K88" s="31">
        <v>409001</v>
      </c>
      <c r="L88" s="29" t="s">
        <v>957</v>
      </c>
      <c r="M88" s="32">
        <v>1</v>
      </c>
      <c r="N88" s="33">
        <v>0.4</v>
      </c>
      <c r="O88" s="34">
        <f>M88*N88</f>
        <v>0.4</v>
      </c>
      <c r="P88" s="35" t="s">
        <v>12</v>
      </c>
      <c r="Q88" s="34">
        <f>IF(P88="Y",O88,0)</f>
        <v>0</v>
      </c>
      <c r="R88" s="35" t="s">
        <v>12</v>
      </c>
      <c r="S88" s="34">
        <v>0</v>
      </c>
      <c r="T88" s="35" t="s">
        <v>12</v>
      </c>
      <c r="U88" s="34">
        <v>0</v>
      </c>
      <c r="V88" s="34">
        <f>O88+Q88+S88+U88</f>
        <v>0.4</v>
      </c>
    </row>
    <row r="89" spans="1:35" s="36" customFormat="1" outlineLevel="1" collapsed="1" x14ac:dyDescent="0.2">
      <c r="A89" s="31"/>
      <c r="B89" s="28"/>
      <c r="C89" s="116" t="s">
        <v>965</v>
      </c>
      <c r="D89" s="29"/>
      <c r="E89" s="28"/>
      <c r="F89" s="30"/>
      <c r="G89" s="28"/>
      <c r="H89" s="28"/>
      <c r="I89" s="28"/>
      <c r="J89" s="28"/>
      <c r="K89" s="31"/>
      <c r="L89" s="29"/>
      <c r="M89" s="32"/>
      <c r="N89" s="33">
        <v>1</v>
      </c>
      <c r="O89" s="34"/>
      <c r="P89" s="35"/>
      <c r="Q89" s="34"/>
      <c r="R89" s="35"/>
      <c r="S89" s="34"/>
      <c r="T89" s="35"/>
      <c r="U89" s="34"/>
      <c r="V89" s="34"/>
    </row>
    <row r="90" spans="1:35" s="36" customFormat="1" ht="25.5" hidden="1" outlineLevel="2" x14ac:dyDescent="0.2">
      <c r="A90" s="31" t="s">
        <v>253</v>
      </c>
      <c r="B90" s="28" t="s">
        <v>254</v>
      </c>
      <c r="C90" s="89" t="s">
        <v>1027</v>
      </c>
      <c r="D90" s="29" t="s">
        <v>255</v>
      </c>
      <c r="E90" s="28" t="s">
        <v>256</v>
      </c>
      <c r="F90" s="30">
        <v>3</v>
      </c>
      <c r="G90" s="28" t="s">
        <v>789</v>
      </c>
      <c r="H90" s="58" t="s">
        <v>797</v>
      </c>
      <c r="I90" s="28" t="s">
        <v>257</v>
      </c>
      <c r="J90" s="28" t="s">
        <v>258</v>
      </c>
      <c r="K90" s="31">
        <v>403350</v>
      </c>
      <c r="L90" s="29" t="s">
        <v>875</v>
      </c>
      <c r="M90" s="32">
        <v>1</v>
      </c>
      <c r="N90" s="33">
        <v>0.1</v>
      </c>
      <c r="O90" s="34">
        <f t="shared" ref="O90:O96" si="9">M90*N90</f>
        <v>0.1</v>
      </c>
      <c r="P90" s="35" t="s">
        <v>12</v>
      </c>
      <c r="Q90" s="34">
        <f t="shared" ref="Q90:Q96" si="10">IF(P90="Y",O90,0)</f>
        <v>0</v>
      </c>
      <c r="R90" s="35" t="s">
        <v>12</v>
      </c>
      <c r="S90" s="34">
        <v>0</v>
      </c>
      <c r="T90" s="35" t="s">
        <v>12</v>
      </c>
      <c r="U90" s="34">
        <v>0</v>
      </c>
      <c r="V90" s="34">
        <f t="shared" ref="V90:V96" si="11">O90+Q90+S90+U90</f>
        <v>0.1</v>
      </c>
    </row>
    <row r="91" spans="1:35" s="36" customFormat="1" ht="25.5" hidden="1" outlineLevel="2" x14ac:dyDescent="0.2">
      <c r="A91" s="51" t="s">
        <v>269</v>
      </c>
      <c r="B91" s="39" t="s">
        <v>254</v>
      </c>
      <c r="C91" s="89" t="s">
        <v>1027</v>
      </c>
      <c r="D91" s="49" t="s">
        <v>255</v>
      </c>
      <c r="E91" s="39" t="s">
        <v>256</v>
      </c>
      <c r="F91" s="64">
        <v>3</v>
      </c>
      <c r="G91" s="48" t="s">
        <v>789</v>
      </c>
      <c r="H91" s="58" t="s">
        <v>944</v>
      </c>
      <c r="I91" s="58" t="s">
        <v>653</v>
      </c>
      <c r="J91" s="58" t="s">
        <v>574</v>
      </c>
      <c r="K91" s="58" t="s">
        <v>762</v>
      </c>
      <c r="L91" s="58" t="s">
        <v>946</v>
      </c>
      <c r="M91" s="52">
        <v>1</v>
      </c>
      <c r="N91" s="53">
        <v>0.1</v>
      </c>
      <c r="O91" s="44">
        <f t="shared" si="9"/>
        <v>0.1</v>
      </c>
      <c r="P91" s="43" t="s">
        <v>12</v>
      </c>
      <c r="Q91" s="44">
        <f t="shared" si="10"/>
        <v>0</v>
      </c>
      <c r="R91" s="43" t="s">
        <v>12</v>
      </c>
      <c r="S91" s="44">
        <v>0</v>
      </c>
      <c r="T91" s="43" t="s">
        <v>12</v>
      </c>
      <c r="U91" s="44">
        <v>0</v>
      </c>
      <c r="V91" s="44">
        <f t="shared" si="11"/>
        <v>0.1</v>
      </c>
      <c r="W91" s="45"/>
      <c r="X91" s="45"/>
      <c r="Y91" s="45"/>
      <c r="Z91" s="45"/>
      <c r="AA91" s="45"/>
      <c r="AB91" s="45"/>
      <c r="AC91" s="45"/>
      <c r="AD91" s="45"/>
      <c r="AE91" s="45"/>
      <c r="AF91" s="45"/>
      <c r="AG91" s="45"/>
      <c r="AH91" s="45"/>
      <c r="AI91" s="45"/>
    </row>
    <row r="92" spans="1:35" s="36" customFormat="1" ht="25.5" hidden="1" outlineLevel="2" x14ac:dyDescent="0.2">
      <c r="A92" s="51" t="s">
        <v>287</v>
      </c>
      <c r="B92" s="39" t="s">
        <v>254</v>
      </c>
      <c r="C92" s="89" t="s">
        <v>1027</v>
      </c>
      <c r="D92" s="49" t="s">
        <v>255</v>
      </c>
      <c r="E92" s="39" t="s">
        <v>256</v>
      </c>
      <c r="F92" s="64">
        <v>3</v>
      </c>
      <c r="G92" s="48" t="s">
        <v>789</v>
      </c>
      <c r="H92" s="58" t="s">
        <v>944</v>
      </c>
      <c r="I92" s="58" t="s">
        <v>654</v>
      </c>
      <c r="J92" s="58" t="s">
        <v>574</v>
      </c>
      <c r="K92" s="58" t="s">
        <v>762</v>
      </c>
      <c r="L92" s="58" t="s">
        <v>945</v>
      </c>
      <c r="M92" s="52">
        <v>1</v>
      </c>
      <c r="N92" s="53">
        <v>0.06</v>
      </c>
      <c r="O92" s="44">
        <f t="shared" si="9"/>
        <v>0.06</v>
      </c>
      <c r="P92" s="43" t="s">
        <v>12</v>
      </c>
      <c r="Q92" s="44">
        <f t="shared" si="10"/>
        <v>0</v>
      </c>
      <c r="R92" s="43" t="s">
        <v>12</v>
      </c>
      <c r="S92" s="44">
        <v>0</v>
      </c>
      <c r="T92" s="43" t="s">
        <v>12</v>
      </c>
      <c r="U92" s="44">
        <v>0</v>
      </c>
      <c r="V92" s="44">
        <f t="shared" si="11"/>
        <v>0.06</v>
      </c>
      <c r="W92" s="45"/>
      <c r="X92" s="45"/>
      <c r="Y92" s="45"/>
      <c r="Z92" s="45"/>
      <c r="AA92" s="45"/>
      <c r="AB92" s="45"/>
      <c r="AC92" s="45"/>
      <c r="AD92" s="45"/>
      <c r="AE92" s="45"/>
      <c r="AF92" s="45"/>
      <c r="AG92" s="45"/>
      <c r="AH92" s="45"/>
      <c r="AI92" s="45"/>
    </row>
    <row r="93" spans="1:35" s="36" customFormat="1" ht="25.5" hidden="1" outlineLevel="2" x14ac:dyDescent="0.2">
      <c r="A93" s="27" t="s">
        <v>305</v>
      </c>
      <c r="B93" s="28" t="s">
        <v>254</v>
      </c>
      <c r="C93" s="89" t="s">
        <v>1027</v>
      </c>
      <c r="D93" s="29" t="s">
        <v>255</v>
      </c>
      <c r="E93" s="28" t="s">
        <v>256</v>
      </c>
      <c r="F93" s="30">
        <v>3</v>
      </c>
      <c r="G93" s="47" t="s">
        <v>789</v>
      </c>
      <c r="H93" s="58" t="s">
        <v>797</v>
      </c>
      <c r="I93" s="28" t="s">
        <v>655</v>
      </c>
      <c r="J93" s="28" t="s">
        <v>563</v>
      </c>
      <c r="K93" s="28" t="s">
        <v>815</v>
      </c>
      <c r="L93" s="29" t="s">
        <v>875</v>
      </c>
      <c r="M93" s="32">
        <v>1</v>
      </c>
      <c r="N93" s="33">
        <v>0.13</v>
      </c>
      <c r="O93" s="34">
        <f t="shared" si="9"/>
        <v>0.13</v>
      </c>
      <c r="P93" s="35" t="s">
        <v>12</v>
      </c>
      <c r="Q93" s="34">
        <f t="shared" si="10"/>
        <v>0</v>
      </c>
      <c r="R93" s="35" t="s">
        <v>12</v>
      </c>
      <c r="S93" s="34">
        <v>0</v>
      </c>
      <c r="T93" s="35" t="s">
        <v>12</v>
      </c>
      <c r="U93" s="34">
        <v>0</v>
      </c>
      <c r="V93" s="34">
        <f t="shared" si="11"/>
        <v>0.13</v>
      </c>
    </row>
    <row r="94" spans="1:35" s="36" customFormat="1" ht="25.5" hidden="1" outlineLevel="2" x14ac:dyDescent="0.2">
      <c r="A94" s="31" t="s">
        <v>312</v>
      </c>
      <c r="B94" s="28" t="s">
        <v>254</v>
      </c>
      <c r="C94" s="89" t="s">
        <v>1027</v>
      </c>
      <c r="D94" s="29" t="s">
        <v>255</v>
      </c>
      <c r="E94" s="28" t="s">
        <v>256</v>
      </c>
      <c r="F94" s="30">
        <v>3</v>
      </c>
      <c r="G94" s="47" t="s">
        <v>789</v>
      </c>
      <c r="H94" s="58" t="s">
        <v>797</v>
      </c>
      <c r="I94" s="28" t="s">
        <v>313</v>
      </c>
      <c r="J94" s="28" t="s">
        <v>258</v>
      </c>
      <c r="K94" s="31">
        <v>403310</v>
      </c>
      <c r="L94" s="29" t="s">
        <v>875</v>
      </c>
      <c r="M94" s="32">
        <v>1</v>
      </c>
      <c r="N94" s="33">
        <v>0.56000000000000005</v>
      </c>
      <c r="O94" s="34">
        <f t="shared" si="9"/>
        <v>0.56000000000000005</v>
      </c>
      <c r="P94" s="35" t="s">
        <v>12</v>
      </c>
      <c r="Q94" s="34">
        <f t="shared" si="10"/>
        <v>0</v>
      </c>
      <c r="R94" s="35" t="s">
        <v>12</v>
      </c>
      <c r="S94" s="34">
        <v>0</v>
      </c>
      <c r="T94" s="35" t="s">
        <v>12</v>
      </c>
      <c r="U94" s="34">
        <v>0</v>
      </c>
      <c r="V94" s="34">
        <f t="shared" si="11"/>
        <v>0.56000000000000005</v>
      </c>
    </row>
    <row r="95" spans="1:35" s="36" customFormat="1" ht="25.5" hidden="1" outlineLevel="2" x14ac:dyDescent="0.2">
      <c r="A95" s="31" t="s">
        <v>319</v>
      </c>
      <c r="B95" s="28" t="s">
        <v>254</v>
      </c>
      <c r="C95" s="89" t="s">
        <v>1027</v>
      </c>
      <c r="D95" s="29" t="s">
        <v>255</v>
      </c>
      <c r="E95" s="28" t="s">
        <v>256</v>
      </c>
      <c r="F95" s="30">
        <v>3</v>
      </c>
      <c r="G95" s="47" t="s">
        <v>789</v>
      </c>
      <c r="H95" s="58" t="s">
        <v>797</v>
      </c>
      <c r="I95" s="28" t="s">
        <v>320</v>
      </c>
      <c r="J95" s="28" t="s">
        <v>258</v>
      </c>
      <c r="K95" s="31">
        <v>403305</v>
      </c>
      <c r="L95" s="29" t="s">
        <v>875</v>
      </c>
      <c r="M95" s="32">
        <v>1</v>
      </c>
      <c r="N95" s="33">
        <v>0.02</v>
      </c>
      <c r="O95" s="34">
        <f t="shared" si="9"/>
        <v>0.02</v>
      </c>
      <c r="P95" s="35" t="s">
        <v>12</v>
      </c>
      <c r="Q95" s="34">
        <f t="shared" si="10"/>
        <v>0</v>
      </c>
      <c r="R95" s="35" t="s">
        <v>12</v>
      </c>
      <c r="S95" s="34">
        <v>0</v>
      </c>
      <c r="T95" s="35" t="s">
        <v>12</v>
      </c>
      <c r="U95" s="34">
        <v>0</v>
      </c>
      <c r="V95" s="34">
        <f t="shared" si="11"/>
        <v>0.02</v>
      </c>
    </row>
    <row r="96" spans="1:35" s="45" customFormat="1" ht="25.5" hidden="1" outlineLevel="2" x14ac:dyDescent="0.2">
      <c r="A96" s="27" t="s">
        <v>323</v>
      </c>
      <c r="B96" s="28" t="s">
        <v>254</v>
      </c>
      <c r="C96" s="89" t="s">
        <v>1027</v>
      </c>
      <c r="D96" s="29" t="s">
        <v>255</v>
      </c>
      <c r="E96" s="28" t="s">
        <v>256</v>
      </c>
      <c r="F96" s="30">
        <v>3</v>
      </c>
      <c r="G96" s="47" t="s">
        <v>789</v>
      </c>
      <c r="H96" s="58" t="s">
        <v>797</v>
      </c>
      <c r="I96" s="28" t="s">
        <v>324</v>
      </c>
      <c r="J96" s="28" t="s">
        <v>258</v>
      </c>
      <c r="K96" s="28">
        <v>403070</v>
      </c>
      <c r="L96" s="29" t="s">
        <v>875</v>
      </c>
      <c r="M96" s="32">
        <v>1</v>
      </c>
      <c r="N96" s="33">
        <v>0.03</v>
      </c>
      <c r="O96" s="34">
        <f t="shared" si="9"/>
        <v>0.03</v>
      </c>
      <c r="P96" s="35" t="s">
        <v>12</v>
      </c>
      <c r="Q96" s="34">
        <f t="shared" si="10"/>
        <v>0</v>
      </c>
      <c r="R96" s="35" t="s">
        <v>12</v>
      </c>
      <c r="S96" s="34">
        <v>0</v>
      </c>
      <c r="T96" s="35" t="s">
        <v>12</v>
      </c>
      <c r="U96" s="34">
        <v>0</v>
      </c>
      <c r="V96" s="34">
        <f t="shared" si="11"/>
        <v>0.03</v>
      </c>
      <c r="W96" s="36"/>
      <c r="X96" s="36"/>
      <c r="Y96" s="36"/>
      <c r="Z96" s="36"/>
      <c r="AA96" s="36"/>
      <c r="AB96" s="36"/>
      <c r="AC96" s="36"/>
      <c r="AD96" s="36"/>
      <c r="AE96" s="36"/>
      <c r="AF96" s="36"/>
      <c r="AG96" s="36"/>
      <c r="AH96" s="36"/>
      <c r="AI96" s="36"/>
    </row>
    <row r="97" spans="1:35" s="45" customFormat="1" outlineLevel="1" collapsed="1" x14ac:dyDescent="0.2">
      <c r="A97" s="27"/>
      <c r="B97" s="28"/>
      <c r="C97" s="116" t="s">
        <v>1101</v>
      </c>
      <c r="D97" s="29"/>
      <c r="E97" s="28"/>
      <c r="F97" s="30"/>
      <c r="G97" s="47"/>
      <c r="H97" s="58"/>
      <c r="I97" s="28"/>
      <c r="J97" s="28"/>
      <c r="K97" s="28"/>
      <c r="L97" s="29"/>
      <c r="M97" s="32"/>
      <c r="N97" s="33">
        <v>1</v>
      </c>
      <c r="O97" s="34"/>
      <c r="P97" s="35"/>
      <c r="Q97" s="34"/>
      <c r="R97" s="35"/>
      <c r="S97" s="34"/>
      <c r="T97" s="35"/>
      <c r="U97" s="34"/>
      <c r="V97" s="34"/>
      <c r="W97" s="36"/>
      <c r="X97" s="36"/>
      <c r="Y97" s="36"/>
      <c r="Z97" s="36"/>
      <c r="AA97" s="36"/>
      <c r="AB97" s="36"/>
      <c r="AC97" s="36"/>
      <c r="AD97" s="36"/>
      <c r="AE97" s="36"/>
      <c r="AF97" s="36"/>
      <c r="AG97" s="36"/>
      <c r="AH97" s="36"/>
      <c r="AI97" s="36"/>
    </row>
    <row r="98" spans="1:35" s="45" customFormat="1" ht="38.25" hidden="1" outlineLevel="2" x14ac:dyDescent="0.2">
      <c r="A98" s="31" t="s">
        <v>344</v>
      </c>
      <c r="B98" s="28" t="s">
        <v>345</v>
      </c>
      <c r="C98" s="89" t="s">
        <v>1028</v>
      </c>
      <c r="D98" s="29" t="s">
        <v>346</v>
      </c>
      <c r="E98" s="28" t="s">
        <v>347</v>
      </c>
      <c r="F98" s="30">
        <v>4</v>
      </c>
      <c r="G98" s="47" t="s">
        <v>789</v>
      </c>
      <c r="H98" s="28" t="s">
        <v>241</v>
      </c>
      <c r="I98" s="28" t="s">
        <v>346</v>
      </c>
      <c r="J98" s="28" t="s">
        <v>339</v>
      </c>
      <c r="K98" s="28" t="s">
        <v>818</v>
      </c>
      <c r="L98" s="29" t="s">
        <v>957</v>
      </c>
      <c r="M98" s="32">
        <v>1</v>
      </c>
      <c r="N98" s="33">
        <v>0.7</v>
      </c>
      <c r="O98" s="34">
        <f>M98*N98</f>
        <v>0.7</v>
      </c>
      <c r="P98" s="35" t="s">
        <v>12</v>
      </c>
      <c r="Q98" s="34">
        <f>IF(P98="Y",O98,0)</f>
        <v>0</v>
      </c>
      <c r="R98" s="35" t="s">
        <v>12</v>
      </c>
      <c r="S98" s="34">
        <v>0</v>
      </c>
      <c r="T98" s="35" t="s">
        <v>76</v>
      </c>
      <c r="U98" s="34">
        <v>0.7</v>
      </c>
      <c r="V98" s="34">
        <f>O98+Q98+S98+U98</f>
        <v>1.4</v>
      </c>
      <c r="W98" s="36"/>
      <c r="X98" s="36"/>
      <c r="Y98" s="36"/>
      <c r="Z98" s="36"/>
      <c r="AA98" s="36"/>
      <c r="AB98" s="36"/>
      <c r="AC98" s="36"/>
      <c r="AD98" s="36"/>
      <c r="AE98" s="36"/>
      <c r="AF98" s="36"/>
      <c r="AG98" s="36"/>
      <c r="AH98" s="36"/>
      <c r="AI98" s="36"/>
    </row>
    <row r="99" spans="1:35" s="207" customFormat="1" outlineLevel="1" collapsed="1" x14ac:dyDescent="0.2">
      <c r="A99" s="199"/>
      <c r="B99" s="200"/>
      <c r="C99" s="227" t="s">
        <v>1102</v>
      </c>
      <c r="D99" s="201" t="s">
        <v>346</v>
      </c>
      <c r="E99" s="200"/>
      <c r="F99" s="202"/>
      <c r="G99" s="203"/>
      <c r="H99" s="200"/>
      <c r="I99" s="200"/>
      <c r="J99" s="200"/>
      <c r="K99" s="200"/>
      <c r="L99" s="201"/>
      <c r="M99" s="204"/>
      <c r="N99" s="197">
        <v>0.7</v>
      </c>
      <c r="O99" s="198"/>
      <c r="P99" s="205"/>
      <c r="Q99" s="198"/>
      <c r="R99" s="205"/>
      <c r="S99" s="198"/>
      <c r="T99" s="205"/>
      <c r="U99" s="198"/>
      <c r="V99" s="198"/>
      <c r="W99" s="206"/>
      <c r="X99" s="206"/>
      <c r="Y99" s="206"/>
      <c r="Z99" s="206"/>
      <c r="AA99" s="206"/>
      <c r="AB99" s="206"/>
      <c r="AC99" s="206"/>
      <c r="AD99" s="206"/>
      <c r="AE99" s="206"/>
      <c r="AF99" s="206"/>
      <c r="AG99" s="206"/>
      <c r="AH99" s="206"/>
      <c r="AI99" s="206"/>
    </row>
    <row r="100" spans="1:35" s="36" customFormat="1" ht="38.25" hidden="1" outlineLevel="2" x14ac:dyDescent="0.2">
      <c r="A100" s="31" t="s">
        <v>335</v>
      </c>
      <c r="B100" s="28" t="s">
        <v>336</v>
      </c>
      <c r="C100" s="89" t="s">
        <v>1029</v>
      </c>
      <c r="D100" s="29" t="s">
        <v>337</v>
      </c>
      <c r="E100" s="28" t="s">
        <v>338</v>
      </c>
      <c r="F100" s="30">
        <v>4</v>
      </c>
      <c r="G100" s="47" t="s">
        <v>789</v>
      </c>
      <c r="H100" s="28" t="s">
        <v>241</v>
      </c>
      <c r="I100" s="28" t="s">
        <v>337</v>
      </c>
      <c r="J100" s="28" t="s">
        <v>339</v>
      </c>
      <c r="K100" s="31" t="s">
        <v>817</v>
      </c>
      <c r="L100" s="29" t="s">
        <v>957</v>
      </c>
      <c r="M100" s="32">
        <v>1</v>
      </c>
      <c r="N100" s="33">
        <v>0.87</v>
      </c>
      <c r="O100" s="34">
        <f>M100*N100</f>
        <v>0.87</v>
      </c>
      <c r="P100" s="35" t="s">
        <v>12</v>
      </c>
      <c r="Q100" s="34">
        <f>IF(P100="Y",O100,0)</f>
        <v>0</v>
      </c>
      <c r="R100" s="35" t="s">
        <v>12</v>
      </c>
      <c r="S100" s="34">
        <v>0</v>
      </c>
      <c r="T100" s="35" t="s">
        <v>76</v>
      </c>
      <c r="U100" s="34">
        <v>0.87</v>
      </c>
      <c r="V100" s="34">
        <f>O100+Q100+S100+U100</f>
        <v>1.74</v>
      </c>
    </row>
    <row r="101" spans="1:35" s="206" customFormat="1" outlineLevel="1" collapsed="1" x14ac:dyDescent="0.2">
      <c r="A101" s="199"/>
      <c r="B101" s="200"/>
      <c r="C101" s="227" t="s">
        <v>1103</v>
      </c>
      <c r="D101" s="201" t="s">
        <v>337</v>
      </c>
      <c r="E101" s="200"/>
      <c r="F101" s="202"/>
      <c r="G101" s="203"/>
      <c r="H101" s="200"/>
      <c r="I101" s="200"/>
      <c r="J101" s="200"/>
      <c r="K101" s="199"/>
      <c r="L101" s="201"/>
      <c r="M101" s="204"/>
      <c r="N101" s="197">
        <v>0.87</v>
      </c>
      <c r="O101" s="198"/>
      <c r="P101" s="205"/>
      <c r="Q101" s="198"/>
      <c r="R101" s="205"/>
      <c r="S101" s="198"/>
      <c r="T101" s="205"/>
      <c r="U101" s="198"/>
      <c r="V101" s="198"/>
    </row>
    <row r="102" spans="1:35" s="36" customFormat="1" ht="38.25" hidden="1" outlineLevel="2" x14ac:dyDescent="0.2">
      <c r="A102" s="31" t="s">
        <v>58</v>
      </c>
      <c r="B102" s="28" t="s">
        <v>59</v>
      </c>
      <c r="C102" s="89" t="s">
        <v>1030</v>
      </c>
      <c r="D102" s="29" t="s">
        <v>60</v>
      </c>
      <c r="E102" s="28" t="s">
        <v>61</v>
      </c>
      <c r="F102" s="30">
        <v>1</v>
      </c>
      <c r="G102" s="28" t="s">
        <v>40</v>
      </c>
      <c r="H102" s="28" t="s">
        <v>62</v>
      </c>
      <c r="I102" s="28" t="s">
        <v>21</v>
      </c>
      <c r="J102" s="28" t="s">
        <v>559</v>
      </c>
      <c r="K102" s="31">
        <v>902000</v>
      </c>
      <c r="L102" s="29" t="s">
        <v>875</v>
      </c>
      <c r="M102" s="32">
        <v>1</v>
      </c>
      <c r="N102" s="33">
        <v>1</v>
      </c>
      <c r="O102" s="34">
        <f>M102*N102</f>
        <v>1</v>
      </c>
      <c r="P102" s="35" t="s">
        <v>12</v>
      </c>
      <c r="Q102" s="34">
        <f>IF(P102="Y",O102,0)</f>
        <v>0</v>
      </c>
      <c r="R102" s="35" t="s">
        <v>12</v>
      </c>
      <c r="S102" s="34">
        <v>0</v>
      </c>
      <c r="T102" s="35" t="s">
        <v>12</v>
      </c>
      <c r="U102" s="34">
        <v>0</v>
      </c>
      <c r="V102" s="34">
        <f>O102+Q102+S102+U102</f>
        <v>1</v>
      </c>
    </row>
    <row r="103" spans="1:35" s="36" customFormat="1" outlineLevel="1" collapsed="1" x14ac:dyDescent="0.2">
      <c r="A103" s="31"/>
      <c r="B103" s="28"/>
      <c r="C103" s="116" t="s">
        <v>1104</v>
      </c>
      <c r="D103" s="29"/>
      <c r="E103" s="28"/>
      <c r="F103" s="30"/>
      <c r="G103" s="28"/>
      <c r="H103" s="28"/>
      <c r="I103" s="28"/>
      <c r="J103" s="28"/>
      <c r="K103" s="31"/>
      <c r="L103" s="29"/>
      <c r="M103" s="32"/>
      <c r="N103" s="33">
        <v>1</v>
      </c>
      <c r="O103" s="34"/>
      <c r="P103" s="35"/>
      <c r="Q103" s="34"/>
      <c r="R103" s="35"/>
      <c r="S103" s="34"/>
      <c r="T103" s="35"/>
      <c r="U103" s="34"/>
      <c r="V103" s="34"/>
    </row>
    <row r="104" spans="1:35" s="36" customFormat="1" ht="38.25" hidden="1" outlineLevel="2" x14ac:dyDescent="0.2">
      <c r="A104" s="31" t="s">
        <v>364</v>
      </c>
      <c r="B104" s="28" t="s">
        <v>365</v>
      </c>
      <c r="C104" s="89" t="s">
        <v>1031</v>
      </c>
      <c r="D104" s="29" t="s">
        <v>366</v>
      </c>
      <c r="E104" s="28" t="s">
        <v>367</v>
      </c>
      <c r="F104" s="30">
        <v>3</v>
      </c>
      <c r="G104" s="47" t="s">
        <v>789</v>
      </c>
      <c r="H104" s="28" t="s">
        <v>241</v>
      </c>
      <c r="I104" s="28" t="s">
        <v>366</v>
      </c>
      <c r="J104" s="28" t="s">
        <v>339</v>
      </c>
      <c r="K104" s="28" t="s">
        <v>823</v>
      </c>
      <c r="L104" s="29" t="s">
        <v>957</v>
      </c>
      <c r="M104" s="32">
        <v>1</v>
      </c>
      <c r="N104" s="33">
        <v>0.87</v>
      </c>
      <c r="O104" s="34">
        <f>M104*N104</f>
        <v>0.87</v>
      </c>
      <c r="P104" s="35" t="s">
        <v>12</v>
      </c>
      <c r="Q104" s="34">
        <f>IF(P104="Y",O104,0)</f>
        <v>0</v>
      </c>
      <c r="R104" s="35" t="s">
        <v>12</v>
      </c>
      <c r="S104" s="34">
        <v>0</v>
      </c>
      <c r="T104" s="35" t="s">
        <v>76</v>
      </c>
      <c r="U104" s="34">
        <v>0.87</v>
      </c>
      <c r="V104" s="34">
        <f>O104+Q104+S104+U104</f>
        <v>1.74</v>
      </c>
    </row>
    <row r="105" spans="1:35" s="206" customFormat="1" outlineLevel="1" collapsed="1" x14ac:dyDescent="0.2">
      <c r="A105" s="199"/>
      <c r="B105" s="200"/>
      <c r="C105" s="227" t="s">
        <v>1105</v>
      </c>
      <c r="D105" s="201" t="s">
        <v>366</v>
      </c>
      <c r="E105" s="200"/>
      <c r="F105" s="202"/>
      <c r="G105" s="203"/>
      <c r="H105" s="200"/>
      <c r="I105" s="200"/>
      <c r="J105" s="200"/>
      <c r="K105" s="200"/>
      <c r="L105" s="201"/>
      <c r="M105" s="204"/>
      <c r="N105" s="197">
        <v>0.87</v>
      </c>
      <c r="O105" s="198"/>
      <c r="P105" s="205"/>
      <c r="Q105" s="198"/>
      <c r="R105" s="205"/>
      <c r="S105" s="198"/>
      <c r="T105" s="205"/>
      <c r="U105" s="198"/>
      <c r="V105" s="198"/>
    </row>
    <row r="106" spans="1:35" s="36" customFormat="1" ht="25.5" hidden="1" outlineLevel="2" x14ac:dyDescent="0.2">
      <c r="A106" s="27" t="s">
        <v>139</v>
      </c>
      <c r="B106" s="28" t="s">
        <v>140</v>
      </c>
      <c r="C106" s="89" t="s">
        <v>1032</v>
      </c>
      <c r="D106" s="29" t="s">
        <v>141</v>
      </c>
      <c r="E106" s="28" t="s">
        <v>142</v>
      </c>
      <c r="F106" s="30">
        <v>4</v>
      </c>
      <c r="G106" s="28" t="s">
        <v>135</v>
      </c>
      <c r="H106" s="28" t="s">
        <v>602</v>
      </c>
      <c r="I106" s="28" t="s">
        <v>656</v>
      </c>
      <c r="J106" s="28" t="s">
        <v>137</v>
      </c>
      <c r="K106" s="28">
        <v>503101</v>
      </c>
      <c r="L106" s="29" t="s">
        <v>875</v>
      </c>
      <c r="M106" s="32">
        <v>1</v>
      </c>
      <c r="N106" s="33">
        <v>1</v>
      </c>
      <c r="O106" s="34">
        <f>M106*N106</f>
        <v>1</v>
      </c>
      <c r="P106" s="35" t="s">
        <v>12</v>
      </c>
      <c r="Q106" s="34">
        <f>IF(P106="Y",O106,0)</f>
        <v>0</v>
      </c>
      <c r="R106" s="35" t="s">
        <v>12</v>
      </c>
      <c r="S106" s="34">
        <v>0</v>
      </c>
      <c r="T106" s="35" t="s">
        <v>12</v>
      </c>
      <c r="U106" s="34">
        <v>0</v>
      </c>
      <c r="V106" s="34">
        <f>O106+Q106+S106+U106</f>
        <v>1</v>
      </c>
    </row>
    <row r="107" spans="1:35" s="36" customFormat="1" outlineLevel="1" collapsed="1" x14ac:dyDescent="0.2">
      <c r="A107" s="27"/>
      <c r="B107" s="28"/>
      <c r="C107" s="116" t="s">
        <v>1106</v>
      </c>
      <c r="D107" s="29"/>
      <c r="E107" s="28"/>
      <c r="F107" s="30"/>
      <c r="G107" s="28"/>
      <c r="H107" s="28"/>
      <c r="I107" s="28"/>
      <c r="J107" s="28"/>
      <c r="K107" s="28"/>
      <c r="L107" s="29"/>
      <c r="M107" s="32"/>
      <c r="N107" s="33">
        <v>1</v>
      </c>
      <c r="O107" s="34"/>
      <c r="P107" s="35"/>
      <c r="Q107" s="34"/>
      <c r="R107" s="35"/>
      <c r="S107" s="34"/>
      <c r="T107" s="35"/>
      <c r="U107" s="34"/>
      <c r="V107" s="34"/>
    </row>
    <row r="108" spans="1:35" s="36" customFormat="1" ht="38.25" hidden="1" outlineLevel="2" x14ac:dyDescent="0.2">
      <c r="A108" s="31" t="s">
        <v>348</v>
      </c>
      <c r="B108" s="28" t="s">
        <v>349</v>
      </c>
      <c r="C108" s="89" t="s">
        <v>1033</v>
      </c>
      <c r="D108" s="29" t="s">
        <v>350</v>
      </c>
      <c r="E108" s="28" t="s">
        <v>351</v>
      </c>
      <c r="F108" s="30">
        <v>4</v>
      </c>
      <c r="G108" s="28" t="s">
        <v>789</v>
      </c>
      <c r="H108" s="28" t="s">
        <v>241</v>
      </c>
      <c r="I108" s="28" t="s">
        <v>350</v>
      </c>
      <c r="J108" s="28" t="s">
        <v>339</v>
      </c>
      <c r="K108" s="31" t="s">
        <v>820</v>
      </c>
      <c r="L108" s="29" t="s">
        <v>957</v>
      </c>
      <c r="M108" s="32">
        <v>1</v>
      </c>
      <c r="N108" s="33">
        <v>1</v>
      </c>
      <c r="O108" s="34">
        <f>M108*N108</f>
        <v>1</v>
      </c>
      <c r="P108" s="35" t="s">
        <v>12</v>
      </c>
      <c r="Q108" s="34">
        <f>IF(P108="Y",O108,0)</f>
        <v>0</v>
      </c>
      <c r="R108" s="35" t="s">
        <v>12</v>
      </c>
      <c r="S108" s="34">
        <v>0</v>
      </c>
      <c r="T108" s="35" t="s">
        <v>76</v>
      </c>
      <c r="U108" s="34">
        <v>1</v>
      </c>
      <c r="V108" s="34">
        <f>O108+Q108+S108+U108</f>
        <v>2</v>
      </c>
    </row>
    <row r="109" spans="1:35" s="36" customFormat="1" outlineLevel="1" collapsed="1" x14ac:dyDescent="0.2">
      <c r="A109" s="31"/>
      <c r="B109" s="28"/>
      <c r="C109" s="116" t="s">
        <v>1107</v>
      </c>
      <c r="D109" s="29"/>
      <c r="E109" s="28"/>
      <c r="F109" s="30"/>
      <c r="G109" s="28"/>
      <c r="H109" s="28"/>
      <c r="I109" s="28"/>
      <c r="J109" s="28"/>
      <c r="K109" s="31"/>
      <c r="L109" s="29"/>
      <c r="M109" s="32"/>
      <c r="N109" s="33">
        <v>1</v>
      </c>
      <c r="O109" s="34"/>
      <c r="P109" s="35"/>
      <c r="Q109" s="34"/>
      <c r="R109" s="35"/>
      <c r="S109" s="34"/>
      <c r="T109" s="35"/>
      <c r="U109" s="34"/>
      <c r="V109" s="34"/>
    </row>
    <row r="110" spans="1:35" s="36" customFormat="1" ht="38.25" hidden="1" outlineLevel="2" x14ac:dyDescent="0.2">
      <c r="A110" s="31" t="s">
        <v>352</v>
      </c>
      <c r="B110" s="28" t="s">
        <v>353</v>
      </c>
      <c r="C110" s="89" t="s">
        <v>1034</v>
      </c>
      <c r="D110" s="29" t="s">
        <v>354</v>
      </c>
      <c r="E110" s="28" t="s">
        <v>355</v>
      </c>
      <c r="F110" s="30">
        <v>4</v>
      </c>
      <c r="G110" s="47" t="s">
        <v>789</v>
      </c>
      <c r="H110" s="28" t="s">
        <v>241</v>
      </c>
      <c r="I110" s="28" t="s">
        <v>354</v>
      </c>
      <c r="J110" s="28" t="s">
        <v>339</v>
      </c>
      <c r="K110" s="31" t="s">
        <v>821</v>
      </c>
      <c r="L110" s="29" t="s">
        <v>957</v>
      </c>
      <c r="M110" s="32">
        <v>1</v>
      </c>
      <c r="N110" s="33">
        <v>0.87</v>
      </c>
      <c r="O110" s="34">
        <f>M110*N110</f>
        <v>0.87</v>
      </c>
      <c r="P110" s="35" t="s">
        <v>12</v>
      </c>
      <c r="Q110" s="34">
        <f>IF(P110="Y",O110,0)</f>
        <v>0</v>
      </c>
      <c r="R110" s="35" t="s">
        <v>12</v>
      </c>
      <c r="S110" s="34">
        <v>0</v>
      </c>
      <c r="T110" s="35" t="s">
        <v>76</v>
      </c>
      <c r="U110" s="34">
        <v>0.87</v>
      </c>
      <c r="V110" s="34">
        <f>O110+Q110+S110+U110</f>
        <v>1.74</v>
      </c>
    </row>
    <row r="111" spans="1:35" s="206" customFormat="1" outlineLevel="1" collapsed="1" x14ac:dyDescent="0.2">
      <c r="A111" s="199"/>
      <c r="B111" s="200"/>
      <c r="C111" s="227" t="s">
        <v>1108</v>
      </c>
      <c r="D111" s="201" t="s">
        <v>354</v>
      </c>
      <c r="E111" s="200"/>
      <c r="F111" s="202"/>
      <c r="G111" s="203"/>
      <c r="H111" s="200"/>
      <c r="I111" s="200"/>
      <c r="J111" s="200"/>
      <c r="K111" s="199"/>
      <c r="L111" s="201"/>
      <c r="M111" s="204"/>
      <c r="N111" s="197">
        <v>0.87</v>
      </c>
      <c r="O111" s="198"/>
      <c r="P111" s="205"/>
      <c r="Q111" s="198"/>
      <c r="R111" s="205"/>
      <c r="S111" s="198"/>
      <c r="T111" s="205"/>
      <c r="U111" s="198"/>
      <c r="V111" s="198"/>
    </row>
    <row r="112" spans="1:35" s="36" customFormat="1" ht="25.5" hidden="1" outlineLevel="2" x14ac:dyDescent="0.2">
      <c r="A112" s="27" t="s">
        <v>155</v>
      </c>
      <c r="B112" s="28" t="s">
        <v>156</v>
      </c>
      <c r="C112" s="89" t="s">
        <v>1035</v>
      </c>
      <c r="D112" s="29" t="s">
        <v>157</v>
      </c>
      <c r="E112" s="28" t="s">
        <v>657</v>
      </c>
      <c r="F112" s="30" t="s">
        <v>158</v>
      </c>
      <c r="G112" s="28" t="s">
        <v>135</v>
      </c>
      <c r="H112" s="28" t="s">
        <v>604</v>
      </c>
      <c r="I112" s="28" t="s">
        <v>658</v>
      </c>
      <c r="J112" s="28" t="s">
        <v>137</v>
      </c>
      <c r="K112" s="28">
        <v>509200</v>
      </c>
      <c r="L112" s="29" t="s">
        <v>875</v>
      </c>
      <c r="M112" s="32">
        <v>2</v>
      </c>
      <c r="N112" s="33">
        <v>1</v>
      </c>
      <c r="O112" s="34">
        <f>M112*N112</f>
        <v>2</v>
      </c>
      <c r="P112" s="35" t="s">
        <v>12</v>
      </c>
      <c r="Q112" s="34">
        <f>IF(P112="Y",O112,0)</f>
        <v>0</v>
      </c>
      <c r="R112" s="35" t="s">
        <v>12</v>
      </c>
      <c r="S112" s="34">
        <v>0</v>
      </c>
      <c r="T112" s="35" t="s">
        <v>12</v>
      </c>
      <c r="U112" s="34">
        <v>0</v>
      </c>
      <c r="V112" s="34">
        <f>O112+Q112+S112+U112</f>
        <v>2</v>
      </c>
    </row>
    <row r="113" spans="1:35" s="36" customFormat="1" ht="38.25" hidden="1" outlineLevel="2" x14ac:dyDescent="0.2">
      <c r="A113" s="31" t="s">
        <v>489</v>
      </c>
      <c r="B113" s="28" t="s">
        <v>490</v>
      </c>
      <c r="C113" s="89" t="s">
        <v>1035</v>
      </c>
      <c r="D113" s="29" t="s">
        <v>157</v>
      </c>
      <c r="E113" s="28" t="s">
        <v>491</v>
      </c>
      <c r="F113" s="30">
        <v>1</v>
      </c>
      <c r="G113" s="47" t="s">
        <v>789</v>
      </c>
      <c r="H113" s="28" t="s">
        <v>241</v>
      </c>
      <c r="I113" s="28" t="s">
        <v>492</v>
      </c>
      <c r="J113" s="28" t="s">
        <v>488</v>
      </c>
      <c r="K113" s="31">
        <v>405550</v>
      </c>
      <c r="L113" s="29" t="s">
        <v>957</v>
      </c>
      <c r="M113" s="32">
        <v>1</v>
      </c>
      <c r="N113" s="33">
        <v>1</v>
      </c>
      <c r="O113" s="34">
        <f>M113*N113</f>
        <v>1</v>
      </c>
      <c r="P113" s="35" t="s">
        <v>12</v>
      </c>
      <c r="Q113" s="34">
        <f>IF(P113="Y",O113,0)</f>
        <v>0</v>
      </c>
      <c r="R113" s="35" t="s">
        <v>12</v>
      </c>
      <c r="S113" s="34">
        <v>0</v>
      </c>
      <c r="T113" s="35" t="s">
        <v>76</v>
      </c>
      <c r="U113" s="34">
        <v>1</v>
      </c>
      <c r="V113" s="34">
        <f>O113+Q113+S113+U113</f>
        <v>2</v>
      </c>
    </row>
    <row r="114" spans="1:35" s="248" customFormat="1" outlineLevel="1" collapsed="1" x14ac:dyDescent="0.2">
      <c r="A114" s="237"/>
      <c r="B114" s="238"/>
      <c r="C114" s="239" t="s">
        <v>1109</v>
      </c>
      <c r="D114" s="240"/>
      <c r="E114" s="238"/>
      <c r="F114" s="241"/>
      <c r="G114" s="238"/>
      <c r="H114" s="238"/>
      <c r="I114" s="238"/>
      <c r="J114" s="238"/>
      <c r="K114" s="242"/>
      <c r="L114" s="240"/>
      <c r="M114" s="243"/>
      <c r="N114" s="244">
        <v>2</v>
      </c>
      <c r="O114" s="245"/>
      <c r="P114" s="246"/>
      <c r="Q114" s="245"/>
      <c r="R114" s="246"/>
      <c r="S114" s="245"/>
      <c r="T114" s="246"/>
      <c r="U114" s="245"/>
      <c r="V114" s="245"/>
      <c r="W114" s="247"/>
      <c r="X114" s="247"/>
      <c r="Y114" s="247"/>
      <c r="Z114" s="247"/>
      <c r="AA114" s="247"/>
      <c r="AB114" s="247"/>
      <c r="AC114" s="247"/>
      <c r="AD114" s="247"/>
      <c r="AE114" s="247"/>
      <c r="AF114" s="247"/>
      <c r="AG114" s="247"/>
      <c r="AH114" s="247"/>
    </row>
    <row r="115" spans="1:35" s="36" customFormat="1" ht="25.5" hidden="1" outlineLevel="2" x14ac:dyDescent="0.2">
      <c r="A115" s="27" t="s">
        <v>314</v>
      </c>
      <c r="B115" s="28" t="s">
        <v>315</v>
      </c>
      <c r="C115" s="89" t="s">
        <v>1036</v>
      </c>
      <c r="D115" s="29" t="s">
        <v>316</v>
      </c>
      <c r="E115" s="28" t="s">
        <v>317</v>
      </c>
      <c r="F115" s="30">
        <v>4</v>
      </c>
      <c r="G115" s="28" t="s">
        <v>789</v>
      </c>
      <c r="H115" s="39" t="s">
        <v>797</v>
      </c>
      <c r="I115" s="28" t="s">
        <v>659</v>
      </c>
      <c r="J115" s="28" t="s">
        <v>318</v>
      </c>
      <c r="K115" s="31">
        <v>403320</v>
      </c>
      <c r="L115" s="29" t="s">
        <v>875</v>
      </c>
      <c r="M115" s="32">
        <v>0.4</v>
      </c>
      <c r="N115" s="33">
        <v>1</v>
      </c>
      <c r="O115" s="34">
        <f>M115*N115</f>
        <v>0.4</v>
      </c>
      <c r="P115" s="35" t="s">
        <v>12</v>
      </c>
      <c r="Q115" s="34">
        <f>IF(P115="Y",O115,0)</f>
        <v>0</v>
      </c>
      <c r="R115" s="35" t="s">
        <v>12</v>
      </c>
      <c r="S115" s="34">
        <v>0</v>
      </c>
      <c r="T115" s="35" t="s">
        <v>12</v>
      </c>
      <c r="U115" s="34">
        <v>0</v>
      </c>
      <c r="V115" s="34">
        <f>O115+Q115+S115+U115</f>
        <v>0.4</v>
      </c>
    </row>
    <row r="116" spans="1:35" s="36" customFormat="1" outlineLevel="1" collapsed="1" x14ac:dyDescent="0.2">
      <c r="A116" s="27"/>
      <c r="B116" s="28"/>
      <c r="C116" s="116" t="s">
        <v>1110</v>
      </c>
      <c r="D116" s="29"/>
      <c r="E116" s="28"/>
      <c r="F116" s="30"/>
      <c r="G116" s="28"/>
      <c r="H116" s="39"/>
      <c r="I116" s="28"/>
      <c r="J116" s="28"/>
      <c r="K116" s="31"/>
      <c r="L116" s="29"/>
      <c r="M116" s="32"/>
      <c r="N116" s="33">
        <v>1</v>
      </c>
      <c r="O116" s="34"/>
      <c r="P116" s="35"/>
      <c r="Q116" s="34"/>
      <c r="R116" s="35"/>
      <c r="S116" s="34"/>
      <c r="T116" s="35"/>
      <c r="U116" s="34"/>
      <c r="V116" s="34"/>
    </row>
    <row r="117" spans="1:35" s="36" customFormat="1" hidden="1" outlineLevel="2" x14ac:dyDescent="0.2">
      <c r="A117" s="27" t="s">
        <v>660</v>
      </c>
      <c r="B117" s="89" t="s">
        <v>661</v>
      </c>
      <c r="C117" s="89" t="s">
        <v>1037</v>
      </c>
      <c r="D117" s="29" t="s">
        <v>662</v>
      </c>
      <c r="E117" s="90" t="s">
        <v>663</v>
      </c>
      <c r="F117" s="30">
        <v>4</v>
      </c>
      <c r="G117" s="28" t="s">
        <v>498</v>
      </c>
      <c r="H117" s="92" t="s">
        <v>599</v>
      </c>
      <c r="I117" s="93" t="s">
        <v>665</v>
      </c>
      <c r="J117" s="66" t="s">
        <v>917</v>
      </c>
      <c r="K117" s="93">
        <v>601203</v>
      </c>
      <c r="L117" s="93" t="s">
        <v>914</v>
      </c>
      <c r="M117" s="32">
        <v>1</v>
      </c>
      <c r="N117" s="33">
        <v>0.52</v>
      </c>
      <c r="O117" s="34">
        <f>M117*N117</f>
        <v>0.52</v>
      </c>
      <c r="P117" s="35" t="s">
        <v>12</v>
      </c>
      <c r="Q117" s="34">
        <f>IF(P117="Y",O117,0)</f>
        <v>0</v>
      </c>
      <c r="R117" s="35" t="s">
        <v>12</v>
      </c>
      <c r="S117" s="34">
        <v>0</v>
      </c>
      <c r="T117" s="35" t="s">
        <v>12</v>
      </c>
      <c r="U117" s="34">
        <v>0</v>
      </c>
      <c r="V117" s="34">
        <f>O117+Q117+S117+U117</f>
        <v>0.52</v>
      </c>
    </row>
    <row r="118" spans="1:35" s="206" customFormat="1" outlineLevel="1" collapsed="1" x14ac:dyDescent="0.2">
      <c r="A118" s="208"/>
      <c r="B118" s="209"/>
      <c r="C118" s="227" t="s">
        <v>1111</v>
      </c>
      <c r="D118" s="201" t="s">
        <v>662</v>
      </c>
      <c r="E118" s="210"/>
      <c r="F118" s="202"/>
      <c r="G118" s="200"/>
      <c r="H118" s="211"/>
      <c r="I118" s="211"/>
      <c r="J118" s="212"/>
      <c r="K118" s="211"/>
      <c r="L118" s="211"/>
      <c r="M118" s="204"/>
      <c r="N118" s="197">
        <v>0.52</v>
      </c>
      <c r="O118" s="198"/>
      <c r="P118" s="205"/>
      <c r="Q118" s="198"/>
      <c r="R118" s="205"/>
      <c r="S118" s="198"/>
      <c r="T118" s="205"/>
      <c r="U118" s="198"/>
      <c r="V118" s="198"/>
    </row>
    <row r="119" spans="1:35" s="36" customFormat="1" ht="25.5" hidden="1" outlineLevel="2" x14ac:dyDescent="0.2">
      <c r="A119" s="27" t="s">
        <v>511</v>
      </c>
      <c r="B119" s="90" t="s">
        <v>512</v>
      </c>
      <c r="C119" s="89" t="s">
        <v>1038</v>
      </c>
      <c r="D119" s="86" t="s">
        <v>513</v>
      </c>
      <c r="E119" s="90" t="s">
        <v>514</v>
      </c>
      <c r="F119" s="30">
        <v>4</v>
      </c>
      <c r="G119" s="28" t="s">
        <v>498</v>
      </c>
      <c r="H119" s="93" t="s">
        <v>618</v>
      </c>
      <c r="I119" s="93" t="s">
        <v>666</v>
      </c>
      <c r="J119" s="66" t="s">
        <v>725</v>
      </c>
      <c r="K119" s="94">
        <v>601422</v>
      </c>
      <c r="L119" s="94" t="s">
        <v>857</v>
      </c>
      <c r="M119" s="32">
        <v>1</v>
      </c>
      <c r="N119" s="33">
        <v>1</v>
      </c>
      <c r="O119" s="34">
        <f>M119*N119</f>
        <v>1</v>
      </c>
      <c r="P119" s="35" t="s">
        <v>12</v>
      </c>
      <c r="Q119" s="34">
        <f>IF(P119="Y",O119,0)</f>
        <v>0</v>
      </c>
      <c r="R119" s="35" t="s">
        <v>12</v>
      </c>
      <c r="S119" s="34">
        <v>0</v>
      </c>
      <c r="T119" s="35" t="s">
        <v>12</v>
      </c>
      <c r="U119" s="34">
        <v>0</v>
      </c>
      <c r="V119" s="34">
        <f>O119+Q119+S119+U119</f>
        <v>1</v>
      </c>
    </row>
    <row r="120" spans="1:35" s="36" customFormat="1" outlineLevel="1" collapsed="1" x14ac:dyDescent="0.2">
      <c r="A120" s="27"/>
      <c r="B120" s="90"/>
      <c r="C120" s="116" t="s">
        <v>1112</v>
      </c>
      <c r="D120" s="86"/>
      <c r="E120" s="90"/>
      <c r="F120" s="30"/>
      <c r="G120" s="28"/>
      <c r="H120" s="93"/>
      <c r="I120" s="93"/>
      <c r="J120" s="66"/>
      <c r="K120" s="94"/>
      <c r="L120" s="94"/>
      <c r="M120" s="32"/>
      <c r="N120" s="33">
        <v>1</v>
      </c>
      <c r="O120" s="34"/>
      <c r="P120" s="35"/>
      <c r="Q120" s="34"/>
      <c r="R120" s="35"/>
      <c r="S120" s="34"/>
      <c r="T120" s="35"/>
      <c r="U120" s="34"/>
      <c r="V120" s="34"/>
    </row>
    <row r="121" spans="1:35" s="36" customFormat="1" ht="25.5" hidden="1" outlineLevel="2" x14ac:dyDescent="0.2">
      <c r="A121" s="31" t="s">
        <v>494</v>
      </c>
      <c r="B121" s="28" t="s">
        <v>495</v>
      </c>
      <c r="C121" s="89" t="s">
        <v>1039</v>
      </c>
      <c r="D121" s="29" t="s">
        <v>554</v>
      </c>
      <c r="E121" s="28" t="s">
        <v>553</v>
      </c>
      <c r="F121" s="30">
        <v>4</v>
      </c>
      <c r="G121" s="28" t="s">
        <v>496</v>
      </c>
      <c r="H121" s="39" t="s">
        <v>881</v>
      </c>
      <c r="I121" s="28" t="s">
        <v>497</v>
      </c>
      <c r="J121" s="39" t="s">
        <v>882</v>
      </c>
      <c r="K121" s="31">
        <v>803410</v>
      </c>
      <c r="L121" s="75" t="s">
        <v>875</v>
      </c>
      <c r="M121" s="32">
        <v>1</v>
      </c>
      <c r="N121" s="33">
        <v>1</v>
      </c>
      <c r="O121" s="34">
        <f>M121*N121</f>
        <v>1</v>
      </c>
      <c r="P121" s="35" t="s">
        <v>12</v>
      </c>
      <c r="Q121" s="34">
        <f>IF(P121="Y",O121,0)</f>
        <v>0</v>
      </c>
      <c r="R121" s="35" t="s">
        <v>12</v>
      </c>
      <c r="S121" s="34">
        <v>0</v>
      </c>
      <c r="T121" s="35" t="s">
        <v>12</v>
      </c>
      <c r="U121" s="34">
        <v>0</v>
      </c>
      <c r="V121" s="34">
        <f>O121+Q121+S121+U121</f>
        <v>1</v>
      </c>
    </row>
    <row r="122" spans="1:35" s="36" customFormat="1" outlineLevel="1" collapsed="1" x14ac:dyDescent="0.2">
      <c r="A122" s="31"/>
      <c r="B122" s="28"/>
      <c r="C122" s="116" t="s">
        <v>1113</v>
      </c>
      <c r="D122" s="29"/>
      <c r="E122" s="28"/>
      <c r="F122" s="30"/>
      <c r="G122" s="28"/>
      <c r="H122" s="39"/>
      <c r="I122" s="28"/>
      <c r="J122" s="39"/>
      <c r="K122" s="31"/>
      <c r="L122" s="75"/>
      <c r="M122" s="32"/>
      <c r="N122" s="33">
        <v>1</v>
      </c>
      <c r="O122" s="34"/>
      <c r="P122" s="35"/>
      <c r="Q122" s="34"/>
      <c r="R122" s="35"/>
      <c r="S122" s="34"/>
      <c r="T122" s="35"/>
      <c r="U122" s="34"/>
      <c r="V122" s="34"/>
    </row>
    <row r="123" spans="1:35" s="36" customFormat="1" ht="38.25" hidden="1" outlineLevel="2" x14ac:dyDescent="0.2">
      <c r="A123" s="31" t="s">
        <v>414</v>
      </c>
      <c r="B123" s="28" t="s">
        <v>422</v>
      </c>
      <c r="C123" s="89" t="s">
        <v>1040</v>
      </c>
      <c r="D123" s="29" t="s">
        <v>297</v>
      </c>
      <c r="E123" s="28" t="s">
        <v>298</v>
      </c>
      <c r="F123" s="30">
        <v>4</v>
      </c>
      <c r="G123" s="47" t="s">
        <v>789</v>
      </c>
      <c r="H123" s="28" t="s">
        <v>241</v>
      </c>
      <c r="I123" s="28" t="s">
        <v>416</v>
      </c>
      <c r="J123" s="28" t="s">
        <v>417</v>
      </c>
      <c r="K123" s="31" t="s">
        <v>829</v>
      </c>
      <c r="L123" s="29" t="s">
        <v>957</v>
      </c>
      <c r="M123" s="32">
        <v>2</v>
      </c>
      <c r="N123" s="33">
        <v>0.2</v>
      </c>
      <c r="O123" s="34">
        <f>M123*N123</f>
        <v>0.4</v>
      </c>
      <c r="P123" s="35" t="s">
        <v>12</v>
      </c>
      <c r="Q123" s="34">
        <f>IF(P123="Y",O123,0)</f>
        <v>0</v>
      </c>
      <c r="R123" s="35" t="s">
        <v>12</v>
      </c>
      <c r="S123" s="34">
        <v>0</v>
      </c>
      <c r="T123" s="35" t="s">
        <v>12</v>
      </c>
      <c r="U123" s="34">
        <v>0</v>
      </c>
      <c r="V123" s="34">
        <f>O123+Q123+S123+U123</f>
        <v>0.4</v>
      </c>
      <c r="AI123" s="83"/>
    </row>
    <row r="124" spans="1:35" s="36" customFormat="1" ht="38.25" hidden="1" outlineLevel="2" x14ac:dyDescent="0.2">
      <c r="A124" s="31" t="s">
        <v>418</v>
      </c>
      <c r="B124" s="28" t="s">
        <v>422</v>
      </c>
      <c r="C124" s="89" t="s">
        <v>1040</v>
      </c>
      <c r="D124" s="29" t="s">
        <v>297</v>
      </c>
      <c r="E124" s="28" t="s">
        <v>298</v>
      </c>
      <c r="F124" s="30">
        <v>4</v>
      </c>
      <c r="G124" s="47" t="s">
        <v>789</v>
      </c>
      <c r="H124" s="28" t="s">
        <v>241</v>
      </c>
      <c r="I124" s="28" t="s">
        <v>420</v>
      </c>
      <c r="J124" s="28" t="s">
        <v>668</v>
      </c>
      <c r="K124" s="28">
        <v>406800</v>
      </c>
      <c r="L124" s="29" t="s">
        <v>957</v>
      </c>
      <c r="M124" s="32">
        <v>2</v>
      </c>
      <c r="N124" s="33">
        <v>0.6</v>
      </c>
      <c r="O124" s="34">
        <f>M124*N124</f>
        <v>1.2</v>
      </c>
      <c r="P124" s="35" t="s">
        <v>12</v>
      </c>
      <c r="Q124" s="34">
        <f>IF(P124="Y",O124,0)</f>
        <v>0</v>
      </c>
      <c r="R124" s="35" t="s">
        <v>12</v>
      </c>
      <c r="S124" s="34">
        <v>0</v>
      </c>
      <c r="T124" s="35" t="s">
        <v>12</v>
      </c>
      <c r="U124" s="34">
        <v>0</v>
      </c>
      <c r="V124" s="34">
        <f>O124+Q124+S124+U124</f>
        <v>1.2</v>
      </c>
    </row>
    <row r="125" spans="1:35" s="36" customFormat="1" ht="25.5" hidden="1" outlineLevel="2" x14ac:dyDescent="0.2">
      <c r="A125" s="27" t="s">
        <v>421</v>
      </c>
      <c r="B125" s="28" t="s">
        <v>422</v>
      </c>
      <c r="C125" s="89" t="s">
        <v>1040</v>
      </c>
      <c r="D125" s="29" t="s">
        <v>297</v>
      </c>
      <c r="E125" s="28" t="s">
        <v>298</v>
      </c>
      <c r="F125" s="30">
        <v>4</v>
      </c>
      <c r="G125" s="47" t="s">
        <v>789</v>
      </c>
      <c r="H125" s="39" t="s">
        <v>797</v>
      </c>
      <c r="I125" s="28" t="s">
        <v>423</v>
      </c>
      <c r="J125" s="28" t="s">
        <v>667</v>
      </c>
      <c r="K125" s="31">
        <v>404415</v>
      </c>
      <c r="L125" s="29" t="s">
        <v>875</v>
      </c>
      <c r="M125" s="32">
        <v>2</v>
      </c>
      <c r="N125" s="33">
        <v>0.2</v>
      </c>
      <c r="O125" s="34">
        <f>M125*N125</f>
        <v>0.4</v>
      </c>
      <c r="P125" s="35" t="s">
        <v>12</v>
      </c>
      <c r="Q125" s="34">
        <f>IF(P125="Y",O125,0)</f>
        <v>0</v>
      </c>
      <c r="R125" s="35" t="s">
        <v>12</v>
      </c>
      <c r="S125" s="34">
        <v>0</v>
      </c>
      <c r="T125" s="35" t="s">
        <v>12</v>
      </c>
      <c r="U125" s="34">
        <v>0</v>
      </c>
      <c r="V125" s="34">
        <f>O125+Q125+S125+U125</f>
        <v>0.4</v>
      </c>
    </row>
    <row r="126" spans="1:35" s="36" customFormat="1" ht="38.25" hidden="1" outlineLevel="2" x14ac:dyDescent="0.2">
      <c r="A126" s="31" t="s">
        <v>418</v>
      </c>
      <c r="B126" s="28" t="s">
        <v>415</v>
      </c>
      <c r="C126" s="89" t="s">
        <v>1040</v>
      </c>
      <c r="D126" s="29" t="s">
        <v>297</v>
      </c>
      <c r="E126" s="28" t="s">
        <v>298</v>
      </c>
      <c r="F126" s="30">
        <v>4</v>
      </c>
      <c r="G126" s="47" t="s">
        <v>789</v>
      </c>
      <c r="H126" s="28" t="s">
        <v>241</v>
      </c>
      <c r="I126" s="28" t="s">
        <v>420</v>
      </c>
      <c r="J126" s="28" t="s">
        <v>668</v>
      </c>
      <c r="K126" s="28">
        <v>406800</v>
      </c>
      <c r="L126" s="29" t="s">
        <v>957</v>
      </c>
      <c r="M126" s="32">
        <v>0</v>
      </c>
      <c r="N126" s="33">
        <v>1</v>
      </c>
      <c r="O126" s="34">
        <f>M126*N126</f>
        <v>0</v>
      </c>
      <c r="P126" s="35" t="s">
        <v>12</v>
      </c>
      <c r="Q126" s="34">
        <f>IF(P126="Y",O126,0)</f>
        <v>0</v>
      </c>
      <c r="R126" s="35" t="s">
        <v>12</v>
      </c>
      <c r="S126" s="34">
        <v>0</v>
      </c>
      <c r="T126" s="35" t="s">
        <v>76</v>
      </c>
      <c r="U126" s="34">
        <v>2</v>
      </c>
      <c r="V126" s="34">
        <f>O126+Q126+S126+U126</f>
        <v>2</v>
      </c>
    </row>
    <row r="127" spans="1:35" s="36" customFormat="1" ht="38.25" hidden="1" outlineLevel="2" x14ac:dyDescent="0.2">
      <c r="A127" s="31" t="s">
        <v>669</v>
      </c>
      <c r="B127" s="28" t="s">
        <v>419</v>
      </c>
      <c r="C127" s="89" t="s">
        <v>1040</v>
      </c>
      <c r="D127" s="29" t="s">
        <v>297</v>
      </c>
      <c r="E127" s="28" t="s">
        <v>298</v>
      </c>
      <c r="F127" s="30">
        <v>4</v>
      </c>
      <c r="G127" s="47" t="s">
        <v>789</v>
      </c>
      <c r="H127" s="28" t="s">
        <v>241</v>
      </c>
      <c r="I127" s="28" t="s">
        <v>420</v>
      </c>
      <c r="J127" s="28" t="s">
        <v>670</v>
      </c>
      <c r="K127" s="28" t="s">
        <v>809</v>
      </c>
      <c r="L127" s="29" t="s">
        <v>957</v>
      </c>
      <c r="M127" s="32">
        <v>0</v>
      </c>
      <c r="N127" s="33">
        <v>1</v>
      </c>
      <c r="O127" s="34">
        <f>M127*N127</f>
        <v>0</v>
      </c>
      <c r="P127" s="35" t="s">
        <v>12</v>
      </c>
      <c r="Q127" s="34">
        <f>IF(P127="Y",O127,0)</f>
        <v>0</v>
      </c>
      <c r="R127" s="35" t="s">
        <v>12</v>
      </c>
      <c r="S127" s="34">
        <v>0</v>
      </c>
      <c r="T127" s="35" t="s">
        <v>76</v>
      </c>
      <c r="U127" s="34">
        <v>2</v>
      </c>
      <c r="V127" s="34">
        <f>O127+Q127+S127+U127</f>
        <v>2</v>
      </c>
    </row>
    <row r="128" spans="1:35" s="248" customFormat="1" outlineLevel="1" collapsed="1" x14ac:dyDescent="0.2">
      <c r="A128" s="237"/>
      <c r="B128" s="238"/>
      <c r="C128" s="239" t="s">
        <v>1114</v>
      </c>
      <c r="D128" s="240"/>
      <c r="E128" s="238"/>
      <c r="F128" s="241"/>
      <c r="G128" s="238"/>
      <c r="H128" s="238"/>
      <c r="I128" s="238"/>
      <c r="J128" s="238"/>
      <c r="K128" s="242"/>
      <c r="L128" s="240"/>
      <c r="M128" s="243"/>
      <c r="N128" s="244">
        <v>3</v>
      </c>
      <c r="O128" s="245"/>
      <c r="P128" s="246"/>
      <c r="Q128" s="245"/>
      <c r="R128" s="246"/>
      <c r="S128" s="245"/>
      <c r="T128" s="246"/>
      <c r="U128" s="245"/>
      <c r="V128" s="245"/>
      <c r="W128" s="247"/>
      <c r="X128" s="247"/>
      <c r="Y128" s="247"/>
      <c r="Z128" s="247"/>
      <c r="AA128" s="247"/>
      <c r="AB128" s="247"/>
      <c r="AC128" s="247"/>
      <c r="AD128" s="247"/>
      <c r="AE128" s="247"/>
      <c r="AF128" s="247"/>
      <c r="AG128" s="247"/>
      <c r="AH128" s="247"/>
    </row>
    <row r="129" spans="1:35" s="36" customFormat="1" ht="25.5" hidden="1" outlineLevel="2" x14ac:dyDescent="0.2">
      <c r="A129" s="27" t="s">
        <v>106</v>
      </c>
      <c r="B129" s="28" t="s">
        <v>107</v>
      </c>
      <c r="C129" s="89" t="s">
        <v>1041</v>
      </c>
      <c r="D129" s="29" t="s">
        <v>297</v>
      </c>
      <c r="E129" s="28" t="s">
        <v>671</v>
      </c>
      <c r="F129" s="30">
        <v>4</v>
      </c>
      <c r="G129" s="28" t="s">
        <v>66</v>
      </c>
      <c r="H129" s="28" t="s">
        <v>641</v>
      </c>
      <c r="I129" s="28" t="s">
        <v>108</v>
      </c>
      <c r="J129" s="28" t="s">
        <v>643</v>
      </c>
      <c r="K129" s="28" t="s">
        <v>109</v>
      </c>
      <c r="L129" s="29" t="s">
        <v>875</v>
      </c>
      <c r="M129" s="32">
        <v>1</v>
      </c>
      <c r="N129" s="33">
        <v>1</v>
      </c>
      <c r="O129" s="34">
        <f>M129*N129</f>
        <v>1</v>
      </c>
      <c r="P129" s="35" t="s">
        <v>76</v>
      </c>
      <c r="Q129" s="34">
        <f>IF(P129="Y",O129,0)</f>
        <v>1</v>
      </c>
      <c r="R129" s="35" t="s">
        <v>12</v>
      </c>
      <c r="S129" s="34">
        <v>0</v>
      </c>
      <c r="T129" s="35" t="s">
        <v>12</v>
      </c>
      <c r="U129" s="34">
        <v>0</v>
      </c>
      <c r="V129" s="34">
        <f>O129+Q129+S129+U129</f>
        <v>2</v>
      </c>
    </row>
    <row r="130" spans="1:35" s="36" customFormat="1" outlineLevel="1" collapsed="1" x14ac:dyDescent="0.2">
      <c r="A130" s="27"/>
      <c r="B130" s="28"/>
      <c r="C130" s="116" t="s">
        <v>1115</v>
      </c>
      <c r="D130" s="29"/>
      <c r="E130" s="28"/>
      <c r="F130" s="30"/>
      <c r="G130" s="28"/>
      <c r="H130" s="28"/>
      <c r="I130" s="28"/>
      <c r="J130" s="28"/>
      <c r="K130" s="28"/>
      <c r="L130" s="29"/>
      <c r="M130" s="32"/>
      <c r="N130" s="33">
        <v>1</v>
      </c>
      <c r="O130" s="34"/>
      <c r="P130" s="35"/>
      <c r="Q130" s="34"/>
      <c r="R130" s="35"/>
      <c r="S130" s="34"/>
      <c r="T130" s="35"/>
      <c r="U130" s="34"/>
      <c r="V130" s="34"/>
    </row>
    <row r="131" spans="1:35" s="36" customFormat="1" ht="25.5" hidden="1" outlineLevel="2" x14ac:dyDescent="0.2">
      <c r="A131" s="27" t="s">
        <v>384</v>
      </c>
      <c r="B131" s="28" t="s">
        <v>296</v>
      </c>
      <c r="C131" s="89" t="s">
        <v>1042</v>
      </c>
      <c r="D131" s="29" t="s">
        <v>297</v>
      </c>
      <c r="E131" s="28" t="s">
        <v>672</v>
      </c>
      <c r="F131" s="30">
        <v>4</v>
      </c>
      <c r="G131" s="28" t="s">
        <v>789</v>
      </c>
      <c r="H131" s="85" t="s">
        <v>938</v>
      </c>
      <c r="I131" s="28" t="s">
        <v>385</v>
      </c>
      <c r="J131" s="28" t="s">
        <v>673</v>
      </c>
      <c r="K131" s="58" t="s">
        <v>952</v>
      </c>
      <c r="L131" s="28" t="s">
        <v>939</v>
      </c>
      <c r="M131" s="32">
        <v>1</v>
      </c>
      <c r="N131" s="33">
        <v>0.5</v>
      </c>
      <c r="O131" s="34">
        <f>M131*N131</f>
        <v>0.5</v>
      </c>
      <c r="P131" s="35" t="s">
        <v>12</v>
      </c>
      <c r="Q131" s="34">
        <f>IF(P131="Y",O131,0)</f>
        <v>0</v>
      </c>
      <c r="R131" s="35" t="s">
        <v>12</v>
      </c>
      <c r="S131" s="34">
        <v>0</v>
      </c>
      <c r="T131" s="35" t="s">
        <v>12</v>
      </c>
      <c r="U131" s="34">
        <v>0</v>
      </c>
      <c r="V131" s="34">
        <f>O131+Q131+S131+U131</f>
        <v>0.5</v>
      </c>
      <c r="W131" s="83"/>
      <c r="X131" s="83"/>
      <c r="Y131" s="83"/>
      <c r="Z131" s="83"/>
      <c r="AA131" s="83"/>
      <c r="AB131" s="83"/>
      <c r="AC131" s="83"/>
      <c r="AD131" s="83"/>
      <c r="AE131" s="83"/>
      <c r="AF131" s="83"/>
      <c r="AG131" s="83"/>
      <c r="AH131" s="83"/>
    </row>
    <row r="132" spans="1:35" s="36" customFormat="1" ht="25.5" hidden="1" outlineLevel="2" x14ac:dyDescent="0.2">
      <c r="A132" s="27" t="s">
        <v>386</v>
      </c>
      <c r="B132" s="28" t="s">
        <v>296</v>
      </c>
      <c r="C132" s="89" t="s">
        <v>1042</v>
      </c>
      <c r="D132" s="29" t="s">
        <v>297</v>
      </c>
      <c r="E132" s="28" t="s">
        <v>298</v>
      </c>
      <c r="F132" s="30">
        <v>4</v>
      </c>
      <c r="G132" s="47" t="s">
        <v>789</v>
      </c>
      <c r="H132" s="39" t="s">
        <v>797</v>
      </c>
      <c r="I132" s="28" t="s">
        <v>387</v>
      </c>
      <c r="J132" s="28" t="s">
        <v>674</v>
      </c>
      <c r="K132" s="28" t="s">
        <v>826</v>
      </c>
      <c r="L132" s="29" t="s">
        <v>875</v>
      </c>
      <c r="M132" s="32">
        <v>1</v>
      </c>
      <c r="N132" s="33">
        <v>0.5</v>
      </c>
      <c r="O132" s="34">
        <f>M132*N132</f>
        <v>0.5</v>
      </c>
      <c r="P132" s="35" t="s">
        <v>12</v>
      </c>
      <c r="Q132" s="34">
        <f>IF(P132="Y",O132,0)</f>
        <v>0</v>
      </c>
      <c r="R132" s="35" t="s">
        <v>12</v>
      </c>
      <c r="S132" s="34">
        <v>0</v>
      </c>
      <c r="T132" s="35" t="s">
        <v>12</v>
      </c>
      <c r="U132" s="34">
        <v>0</v>
      </c>
      <c r="V132" s="34">
        <f>O132+Q132+S132+U132</f>
        <v>0.5</v>
      </c>
    </row>
    <row r="133" spans="1:35" s="36" customFormat="1" outlineLevel="1" collapsed="1" x14ac:dyDescent="0.2">
      <c r="A133" s="27"/>
      <c r="B133" s="28"/>
      <c r="C133" s="116" t="s">
        <v>1116</v>
      </c>
      <c r="D133" s="29"/>
      <c r="E133" s="28"/>
      <c r="F133" s="30"/>
      <c r="G133" s="47"/>
      <c r="H133" s="39"/>
      <c r="I133" s="28"/>
      <c r="J133" s="28"/>
      <c r="K133" s="28"/>
      <c r="L133" s="29"/>
      <c r="M133" s="32"/>
      <c r="N133" s="33">
        <v>1</v>
      </c>
      <c r="O133" s="34"/>
      <c r="P133" s="35"/>
      <c r="Q133" s="34"/>
      <c r="R133" s="35"/>
      <c r="S133" s="34"/>
      <c r="T133" s="35"/>
      <c r="U133" s="34"/>
      <c r="V133" s="34"/>
    </row>
    <row r="134" spans="1:35" s="36" customFormat="1" ht="25.5" hidden="1" outlineLevel="2" x14ac:dyDescent="0.2">
      <c r="A134" s="31" t="s">
        <v>228</v>
      </c>
      <c r="B134" s="28" t="s">
        <v>229</v>
      </c>
      <c r="C134" s="89" t="s">
        <v>1043</v>
      </c>
      <c r="D134" s="29" t="s">
        <v>230</v>
      </c>
      <c r="E134" s="28" t="s">
        <v>231</v>
      </c>
      <c r="F134" s="30">
        <v>4</v>
      </c>
      <c r="G134" s="28" t="s">
        <v>200</v>
      </c>
      <c r="H134" s="28" t="s">
        <v>159</v>
      </c>
      <c r="I134" s="28" t="s">
        <v>232</v>
      </c>
      <c r="J134" s="66" t="s">
        <v>908</v>
      </c>
      <c r="K134" s="31">
        <v>903200</v>
      </c>
      <c r="L134" s="75" t="s">
        <v>909</v>
      </c>
      <c r="M134" s="32">
        <v>1</v>
      </c>
      <c r="N134" s="33">
        <v>1</v>
      </c>
      <c r="O134" s="34">
        <f>M134*N134</f>
        <v>1</v>
      </c>
      <c r="P134" s="35" t="s">
        <v>12</v>
      </c>
      <c r="Q134" s="34">
        <f>IF(P134="Y",O134,0)</f>
        <v>0</v>
      </c>
      <c r="R134" s="35" t="s">
        <v>12</v>
      </c>
      <c r="S134" s="34">
        <v>0</v>
      </c>
      <c r="T134" s="35" t="s">
        <v>12</v>
      </c>
      <c r="U134" s="34">
        <v>0</v>
      </c>
      <c r="V134" s="34">
        <f>O134+Q134+S134+U134</f>
        <v>1</v>
      </c>
    </row>
    <row r="135" spans="1:35" s="36" customFormat="1" outlineLevel="1" collapsed="1" x14ac:dyDescent="0.2">
      <c r="A135" s="31"/>
      <c r="B135" s="28"/>
      <c r="C135" s="116" t="s">
        <v>1117</v>
      </c>
      <c r="D135" s="29"/>
      <c r="E135" s="28"/>
      <c r="F135" s="30"/>
      <c r="G135" s="28"/>
      <c r="H135" s="28"/>
      <c r="I135" s="28"/>
      <c r="J135" s="66"/>
      <c r="K135" s="31"/>
      <c r="L135" s="75"/>
      <c r="M135" s="32"/>
      <c r="N135" s="33">
        <v>1</v>
      </c>
      <c r="O135" s="34"/>
      <c r="P135" s="35"/>
      <c r="Q135" s="34"/>
      <c r="R135" s="35"/>
      <c r="S135" s="34"/>
      <c r="T135" s="35"/>
      <c r="U135" s="34"/>
      <c r="V135" s="34"/>
    </row>
    <row r="136" spans="1:35" s="36" customFormat="1" ht="38.25" hidden="1" outlineLevel="2" x14ac:dyDescent="0.2">
      <c r="A136" s="31" t="s">
        <v>426</v>
      </c>
      <c r="B136" s="28" t="s">
        <v>427</v>
      </c>
      <c r="C136" s="89" t="s">
        <v>1044</v>
      </c>
      <c r="D136" s="29" t="s">
        <v>675</v>
      </c>
      <c r="E136" s="28" t="s">
        <v>428</v>
      </c>
      <c r="F136" s="30">
        <v>4</v>
      </c>
      <c r="G136" s="47" t="s">
        <v>789</v>
      </c>
      <c r="H136" s="28" t="s">
        <v>241</v>
      </c>
      <c r="I136" s="28" t="s">
        <v>429</v>
      </c>
      <c r="J136" s="28" t="s">
        <v>430</v>
      </c>
      <c r="K136" s="31" t="s">
        <v>831</v>
      </c>
      <c r="L136" s="29" t="s">
        <v>957</v>
      </c>
      <c r="M136" s="32">
        <v>2</v>
      </c>
      <c r="N136" s="33">
        <v>1</v>
      </c>
      <c r="O136" s="34">
        <f>M136*N136</f>
        <v>2</v>
      </c>
      <c r="P136" s="35" t="s">
        <v>12</v>
      </c>
      <c r="Q136" s="34">
        <f>IF(P136="Y",O136,0)</f>
        <v>0</v>
      </c>
      <c r="R136" s="35" t="s">
        <v>12</v>
      </c>
      <c r="S136" s="34">
        <v>0</v>
      </c>
      <c r="T136" s="35" t="s">
        <v>12</v>
      </c>
      <c r="U136" s="34">
        <v>0</v>
      </c>
      <c r="V136" s="34">
        <f>O136+Q136+S136+U136</f>
        <v>2</v>
      </c>
    </row>
    <row r="137" spans="1:35" s="36" customFormat="1" ht="38.25" hidden="1" outlineLevel="2" x14ac:dyDescent="0.2">
      <c r="A137" s="31" t="s">
        <v>426</v>
      </c>
      <c r="B137" s="28" t="s">
        <v>431</v>
      </c>
      <c r="C137" s="89" t="s">
        <v>1044</v>
      </c>
      <c r="D137" s="29" t="s">
        <v>675</v>
      </c>
      <c r="E137" s="28" t="s">
        <v>428</v>
      </c>
      <c r="F137" s="30">
        <v>4</v>
      </c>
      <c r="G137" s="28" t="s">
        <v>789</v>
      </c>
      <c r="H137" s="28" t="s">
        <v>241</v>
      </c>
      <c r="I137" s="28" t="s">
        <v>429</v>
      </c>
      <c r="J137" s="28" t="s">
        <v>430</v>
      </c>
      <c r="K137" s="31" t="s">
        <v>831</v>
      </c>
      <c r="L137" s="29" t="s">
        <v>957</v>
      </c>
      <c r="M137" s="32">
        <v>0</v>
      </c>
      <c r="N137" s="33">
        <v>1</v>
      </c>
      <c r="O137" s="34">
        <f>M137*N137</f>
        <v>0</v>
      </c>
      <c r="P137" s="35" t="s">
        <v>12</v>
      </c>
      <c r="Q137" s="34">
        <f>IF(P137="Y",O137,0)</f>
        <v>0</v>
      </c>
      <c r="R137" s="35" t="s">
        <v>12</v>
      </c>
      <c r="S137" s="34">
        <v>0</v>
      </c>
      <c r="T137" s="35" t="s">
        <v>76</v>
      </c>
      <c r="U137" s="34">
        <v>2</v>
      </c>
      <c r="V137" s="34">
        <f>O137+Q137+S137+U137</f>
        <v>2</v>
      </c>
    </row>
    <row r="138" spans="1:35" s="36" customFormat="1" ht="38.25" hidden="1" outlineLevel="2" x14ac:dyDescent="0.2">
      <c r="A138" s="31" t="s">
        <v>676</v>
      </c>
      <c r="B138" s="28" t="s">
        <v>432</v>
      </c>
      <c r="C138" s="89" t="s">
        <v>1044</v>
      </c>
      <c r="D138" s="29" t="s">
        <v>675</v>
      </c>
      <c r="E138" s="28" t="s">
        <v>428</v>
      </c>
      <c r="F138" s="30">
        <v>4</v>
      </c>
      <c r="G138" s="47" t="s">
        <v>789</v>
      </c>
      <c r="H138" s="28" t="s">
        <v>241</v>
      </c>
      <c r="I138" s="28" t="s">
        <v>429</v>
      </c>
      <c r="J138" s="28" t="s">
        <v>670</v>
      </c>
      <c r="K138" s="28" t="s">
        <v>810</v>
      </c>
      <c r="L138" s="29" t="s">
        <v>957</v>
      </c>
      <c r="M138" s="32">
        <v>0</v>
      </c>
      <c r="N138" s="33">
        <v>1</v>
      </c>
      <c r="O138" s="34">
        <f>M138*N138</f>
        <v>0</v>
      </c>
      <c r="P138" s="35" t="s">
        <v>12</v>
      </c>
      <c r="Q138" s="34">
        <f>IF(P138="Y",O138,0)</f>
        <v>0</v>
      </c>
      <c r="R138" s="35" t="s">
        <v>12</v>
      </c>
      <c r="S138" s="34">
        <v>0</v>
      </c>
      <c r="T138" s="35" t="s">
        <v>76</v>
      </c>
      <c r="U138" s="34">
        <v>2</v>
      </c>
      <c r="V138" s="34">
        <f>O138+Q138+S138+U138</f>
        <v>2</v>
      </c>
    </row>
    <row r="139" spans="1:35" s="248" customFormat="1" outlineLevel="1" collapsed="1" x14ac:dyDescent="0.2">
      <c r="A139" s="237"/>
      <c r="B139" s="238"/>
      <c r="C139" s="239" t="s">
        <v>1118</v>
      </c>
      <c r="D139" s="240"/>
      <c r="E139" s="238"/>
      <c r="F139" s="241"/>
      <c r="G139" s="238"/>
      <c r="H139" s="238"/>
      <c r="I139" s="238"/>
      <c r="J139" s="238"/>
      <c r="K139" s="242"/>
      <c r="L139" s="240"/>
      <c r="M139" s="243"/>
      <c r="N139" s="244">
        <v>3</v>
      </c>
      <c r="O139" s="245"/>
      <c r="P139" s="246"/>
      <c r="Q139" s="245"/>
      <c r="R139" s="246"/>
      <c r="S139" s="245"/>
      <c r="T139" s="246"/>
      <c r="U139" s="245"/>
      <c r="V139" s="245"/>
      <c r="W139" s="247"/>
      <c r="X139" s="247"/>
      <c r="Y139" s="247"/>
      <c r="Z139" s="247"/>
      <c r="AA139" s="247"/>
      <c r="AB139" s="247"/>
      <c r="AC139" s="247"/>
      <c r="AD139" s="247"/>
      <c r="AE139" s="247"/>
      <c r="AF139" s="247"/>
      <c r="AG139" s="247"/>
      <c r="AH139" s="247"/>
    </row>
    <row r="140" spans="1:35" s="36" customFormat="1" hidden="1" outlineLevel="2" x14ac:dyDescent="0.2">
      <c r="A140" s="170" t="s">
        <v>677</v>
      </c>
      <c r="B140" s="171" t="s">
        <v>678</v>
      </c>
      <c r="C140" s="89" t="s">
        <v>678</v>
      </c>
      <c r="D140" s="172" t="s">
        <v>679</v>
      </c>
      <c r="E140" s="173" t="s">
        <v>680</v>
      </c>
      <c r="F140" s="174">
        <v>4</v>
      </c>
      <c r="G140" s="175" t="s">
        <v>498</v>
      </c>
      <c r="H140" s="171" t="s">
        <v>599</v>
      </c>
      <c r="I140" s="171" t="s">
        <v>600</v>
      </c>
      <c r="J140" s="175" t="s">
        <v>601</v>
      </c>
      <c r="K140" s="171">
        <v>601690</v>
      </c>
      <c r="L140" s="171" t="s">
        <v>875</v>
      </c>
      <c r="M140" s="176">
        <v>1</v>
      </c>
      <c r="N140" s="177">
        <v>0.2</v>
      </c>
      <c r="O140" s="178">
        <f>M140*N140</f>
        <v>0.2</v>
      </c>
      <c r="P140" s="179" t="s">
        <v>12</v>
      </c>
      <c r="Q140" s="178">
        <f>IF(P140="Y",O140,0)</f>
        <v>0</v>
      </c>
      <c r="R140" s="179" t="s">
        <v>12</v>
      </c>
      <c r="S140" s="178">
        <v>0</v>
      </c>
      <c r="T140" s="179" t="s">
        <v>12</v>
      </c>
      <c r="U140" s="178">
        <v>0</v>
      </c>
      <c r="V140" s="178">
        <f>O140+Q140+S140+U140</f>
        <v>0.2</v>
      </c>
      <c r="W140" s="180"/>
      <c r="X140" s="180"/>
      <c r="Y140" s="180"/>
      <c r="Z140" s="180"/>
      <c r="AA140" s="180"/>
      <c r="AB140" s="180"/>
      <c r="AC140" s="180"/>
      <c r="AD140" s="180"/>
      <c r="AE140" s="180"/>
      <c r="AF140" s="180"/>
      <c r="AG140" s="180"/>
      <c r="AH140" s="180"/>
      <c r="AI140" s="180"/>
    </row>
    <row r="141" spans="1:35" s="36" customFormat="1" hidden="1" outlineLevel="2" x14ac:dyDescent="0.2">
      <c r="A141" s="170" t="s">
        <v>681</v>
      </c>
      <c r="B141" s="171" t="s">
        <v>678</v>
      </c>
      <c r="C141" s="89" t="s">
        <v>678</v>
      </c>
      <c r="D141" s="172" t="s">
        <v>679</v>
      </c>
      <c r="E141" s="173" t="s">
        <v>682</v>
      </c>
      <c r="F141" s="174">
        <v>4</v>
      </c>
      <c r="G141" s="175" t="s">
        <v>498</v>
      </c>
      <c r="H141" s="181" t="s">
        <v>581</v>
      </c>
      <c r="I141" s="171" t="s">
        <v>683</v>
      </c>
      <c r="J141" s="175" t="s">
        <v>684</v>
      </c>
      <c r="K141" s="171">
        <v>601775</v>
      </c>
      <c r="L141" s="171" t="s">
        <v>918</v>
      </c>
      <c r="M141" s="176">
        <v>1</v>
      </c>
      <c r="N141" s="177">
        <v>0.2</v>
      </c>
      <c r="O141" s="178">
        <f>M141*N141</f>
        <v>0.2</v>
      </c>
      <c r="P141" s="179" t="s">
        <v>12</v>
      </c>
      <c r="Q141" s="178">
        <f>IF(P141="Y",O141,0)</f>
        <v>0</v>
      </c>
      <c r="R141" s="179" t="s">
        <v>12</v>
      </c>
      <c r="S141" s="178">
        <v>0</v>
      </c>
      <c r="T141" s="179" t="s">
        <v>12</v>
      </c>
      <c r="U141" s="178">
        <v>0</v>
      </c>
      <c r="V141" s="178">
        <f>O141+Q141+S141+U141</f>
        <v>0.2</v>
      </c>
      <c r="W141" s="180"/>
      <c r="X141" s="180"/>
      <c r="Y141" s="180"/>
      <c r="Z141" s="180"/>
      <c r="AA141" s="180"/>
      <c r="AB141" s="180"/>
      <c r="AC141" s="180"/>
      <c r="AD141" s="180"/>
      <c r="AE141" s="180"/>
      <c r="AF141" s="180"/>
      <c r="AG141" s="180"/>
      <c r="AH141" s="180"/>
      <c r="AI141" s="180"/>
    </row>
    <row r="142" spans="1:35" s="36" customFormat="1" hidden="1" outlineLevel="2" x14ac:dyDescent="0.2">
      <c r="A142" s="170" t="s">
        <v>685</v>
      </c>
      <c r="B142" s="171" t="s">
        <v>678</v>
      </c>
      <c r="C142" s="89" t="s">
        <v>678</v>
      </c>
      <c r="D142" s="172" t="s">
        <v>679</v>
      </c>
      <c r="E142" s="173" t="s">
        <v>686</v>
      </c>
      <c r="F142" s="174">
        <v>4</v>
      </c>
      <c r="G142" s="175" t="s">
        <v>498</v>
      </c>
      <c r="H142" s="181" t="s">
        <v>581</v>
      </c>
      <c r="I142" s="171" t="s">
        <v>687</v>
      </c>
      <c r="J142" s="175" t="s">
        <v>684</v>
      </c>
      <c r="K142" s="171">
        <v>601774</v>
      </c>
      <c r="L142" s="171" t="s">
        <v>5</v>
      </c>
      <c r="M142" s="176">
        <v>1</v>
      </c>
      <c r="N142" s="177">
        <v>0.2</v>
      </c>
      <c r="O142" s="178">
        <f>M142*N142</f>
        <v>0.2</v>
      </c>
      <c r="P142" s="179" t="s">
        <v>12</v>
      </c>
      <c r="Q142" s="178">
        <f>IF(P142="Y",O142,0)</f>
        <v>0</v>
      </c>
      <c r="R142" s="179" t="s">
        <v>12</v>
      </c>
      <c r="S142" s="178">
        <v>0</v>
      </c>
      <c r="T142" s="179" t="s">
        <v>12</v>
      </c>
      <c r="U142" s="178">
        <v>0</v>
      </c>
      <c r="V142" s="178">
        <f>O142+Q142+S142+U142</f>
        <v>0.2</v>
      </c>
      <c r="W142" s="180"/>
      <c r="X142" s="180"/>
      <c r="Y142" s="180"/>
      <c r="Z142" s="180"/>
      <c r="AA142" s="180"/>
      <c r="AB142" s="180"/>
      <c r="AC142" s="180"/>
      <c r="AD142" s="180"/>
      <c r="AE142" s="180"/>
      <c r="AF142" s="180"/>
      <c r="AG142" s="180"/>
      <c r="AH142" s="180"/>
      <c r="AI142" s="180"/>
    </row>
    <row r="143" spans="1:35" s="36" customFormat="1" hidden="1" outlineLevel="2" x14ac:dyDescent="0.2">
      <c r="A143" s="170" t="s">
        <v>688</v>
      </c>
      <c r="B143" s="171" t="s">
        <v>678</v>
      </c>
      <c r="C143" s="89" t="s">
        <v>678</v>
      </c>
      <c r="D143" s="172" t="s">
        <v>679</v>
      </c>
      <c r="E143" s="173" t="s">
        <v>689</v>
      </c>
      <c r="F143" s="174">
        <v>4</v>
      </c>
      <c r="G143" s="175" t="s">
        <v>498</v>
      </c>
      <c r="H143" s="181" t="s">
        <v>581</v>
      </c>
      <c r="I143" s="194" t="s">
        <v>690</v>
      </c>
      <c r="J143" s="195" t="s">
        <v>684</v>
      </c>
      <c r="K143" s="171">
        <v>601773</v>
      </c>
      <c r="L143" s="171" t="s">
        <v>5</v>
      </c>
      <c r="M143" s="176">
        <v>1</v>
      </c>
      <c r="N143" s="177">
        <v>0.2</v>
      </c>
      <c r="O143" s="178">
        <f>M143*N143</f>
        <v>0.2</v>
      </c>
      <c r="P143" s="179" t="s">
        <v>12</v>
      </c>
      <c r="Q143" s="178">
        <f>IF(P143="Y",O143,0)</f>
        <v>0</v>
      </c>
      <c r="R143" s="179" t="s">
        <v>12</v>
      </c>
      <c r="S143" s="178">
        <v>0</v>
      </c>
      <c r="T143" s="179" t="s">
        <v>12</v>
      </c>
      <c r="U143" s="178">
        <v>0</v>
      </c>
      <c r="V143" s="178">
        <f>O143+Q143+S143+U143</f>
        <v>0.2</v>
      </c>
      <c r="W143" s="180"/>
      <c r="X143" s="180"/>
      <c r="Y143" s="180"/>
      <c r="Z143" s="180"/>
      <c r="AA143" s="180"/>
      <c r="AB143" s="180"/>
      <c r="AC143" s="180"/>
      <c r="AD143" s="180"/>
      <c r="AE143" s="180"/>
      <c r="AF143" s="180"/>
      <c r="AG143" s="180"/>
      <c r="AH143" s="180"/>
      <c r="AI143" s="180"/>
    </row>
    <row r="144" spans="1:35" s="36" customFormat="1" hidden="1" outlineLevel="2" x14ac:dyDescent="0.2">
      <c r="A144" s="170" t="s">
        <v>691</v>
      </c>
      <c r="B144" s="171" t="s">
        <v>678</v>
      </c>
      <c r="C144" s="89" t="s">
        <v>678</v>
      </c>
      <c r="D144" s="172" t="s">
        <v>679</v>
      </c>
      <c r="E144" s="173" t="s">
        <v>692</v>
      </c>
      <c r="F144" s="174">
        <v>4</v>
      </c>
      <c r="G144" s="175" t="s">
        <v>498</v>
      </c>
      <c r="H144" s="171" t="s">
        <v>599</v>
      </c>
      <c r="I144" s="171" t="s">
        <v>693</v>
      </c>
      <c r="J144" s="175" t="s">
        <v>694</v>
      </c>
      <c r="K144" s="182" t="s">
        <v>919</v>
      </c>
      <c r="L144" s="171" t="s">
        <v>7</v>
      </c>
      <c r="M144" s="176">
        <v>1</v>
      </c>
      <c r="N144" s="177">
        <v>0.2</v>
      </c>
      <c r="O144" s="178">
        <f>M144*N144</f>
        <v>0.2</v>
      </c>
      <c r="P144" s="179" t="s">
        <v>12</v>
      </c>
      <c r="Q144" s="178">
        <f>IF(P144="Y",O144,0)</f>
        <v>0</v>
      </c>
      <c r="R144" s="179" t="s">
        <v>12</v>
      </c>
      <c r="S144" s="178">
        <v>0</v>
      </c>
      <c r="T144" s="179" t="s">
        <v>12</v>
      </c>
      <c r="U144" s="178">
        <v>0</v>
      </c>
      <c r="V144" s="178">
        <f>O144+Q144+S144+U144</f>
        <v>0.2</v>
      </c>
      <c r="W144" s="180"/>
      <c r="X144" s="180"/>
      <c r="Y144" s="180"/>
      <c r="Z144" s="180"/>
      <c r="AA144" s="180"/>
      <c r="AB144" s="180"/>
      <c r="AC144" s="180"/>
      <c r="AD144" s="180"/>
      <c r="AE144" s="180"/>
      <c r="AF144" s="180"/>
      <c r="AG144" s="180"/>
      <c r="AH144" s="180"/>
      <c r="AI144" s="180"/>
    </row>
    <row r="145" spans="1:35" s="36" customFormat="1" outlineLevel="1" collapsed="1" x14ac:dyDescent="0.2">
      <c r="A145" s="170"/>
      <c r="B145" s="171"/>
      <c r="C145" s="116" t="s">
        <v>966</v>
      </c>
      <c r="D145" s="172"/>
      <c r="E145" s="173"/>
      <c r="F145" s="174"/>
      <c r="G145" s="175"/>
      <c r="H145" s="171"/>
      <c r="I145" s="171"/>
      <c r="J145" s="175"/>
      <c r="K145" s="182"/>
      <c r="L145" s="171"/>
      <c r="M145" s="176"/>
      <c r="N145" s="177">
        <v>1</v>
      </c>
      <c r="O145" s="178"/>
      <c r="P145" s="179"/>
      <c r="Q145" s="178"/>
      <c r="R145" s="179"/>
      <c r="S145" s="178"/>
      <c r="T145" s="179"/>
      <c r="U145" s="178"/>
      <c r="V145" s="178"/>
      <c r="W145" s="180"/>
      <c r="X145" s="180"/>
      <c r="Y145" s="180"/>
      <c r="Z145" s="180"/>
      <c r="AA145" s="180"/>
      <c r="AB145" s="180"/>
      <c r="AC145" s="180"/>
      <c r="AD145" s="180"/>
      <c r="AE145" s="180"/>
      <c r="AF145" s="180"/>
      <c r="AG145" s="180"/>
      <c r="AH145" s="180"/>
      <c r="AI145" s="180"/>
    </row>
    <row r="146" spans="1:35" s="180" customFormat="1" ht="38.25" hidden="1" outlineLevel="2" x14ac:dyDescent="0.2">
      <c r="A146" s="31" t="s">
        <v>452</v>
      </c>
      <c r="B146" s="28" t="s">
        <v>453</v>
      </c>
      <c r="C146" s="89" t="s">
        <v>1045</v>
      </c>
      <c r="D146" s="29" t="s">
        <v>454</v>
      </c>
      <c r="E146" s="28" t="s">
        <v>455</v>
      </c>
      <c r="F146" s="30">
        <v>4</v>
      </c>
      <c r="G146" s="28" t="s">
        <v>789</v>
      </c>
      <c r="H146" s="28" t="s">
        <v>241</v>
      </c>
      <c r="I146" s="28" t="s">
        <v>456</v>
      </c>
      <c r="J146" s="28" t="s">
        <v>283</v>
      </c>
      <c r="K146" s="31" t="s">
        <v>834</v>
      </c>
      <c r="L146" s="29" t="s">
        <v>957</v>
      </c>
      <c r="M146" s="32">
        <v>1</v>
      </c>
      <c r="N146" s="33">
        <v>1</v>
      </c>
      <c r="O146" s="34">
        <f>M146*N146</f>
        <v>1</v>
      </c>
      <c r="P146" s="35" t="s">
        <v>12</v>
      </c>
      <c r="Q146" s="34">
        <f>IF(P146="Y",O146,0)</f>
        <v>0</v>
      </c>
      <c r="R146" s="35" t="s">
        <v>12</v>
      </c>
      <c r="S146" s="34">
        <v>0</v>
      </c>
      <c r="T146" s="35" t="s">
        <v>12</v>
      </c>
      <c r="U146" s="34">
        <v>0</v>
      </c>
      <c r="V146" s="34">
        <f>O146+Q146+S146+U146</f>
        <v>1</v>
      </c>
      <c r="W146" s="36"/>
      <c r="X146" s="36"/>
      <c r="Y146" s="36"/>
      <c r="Z146" s="36"/>
      <c r="AA146" s="36"/>
      <c r="AB146" s="36"/>
      <c r="AC146" s="36"/>
      <c r="AD146" s="36"/>
      <c r="AE146" s="36"/>
      <c r="AF146" s="36"/>
      <c r="AG146" s="36"/>
      <c r="AH146" s="36"/>
      <c r="AI146" s="36"/>
    </row>
    <row r="147" spans="1:35" s="180" customFormat="1" ht="38.25" hidden="1" outlineLevel="2" x14ac:dyDescent="0.2">
      <c r="A147" s="31" t="s">
        <v>452</v>
      </c>
      <c r="B147" s="28" t="s">
        <v>457</v>
      </c>
      <c r="C147" s="89" t="s">
        <v>1045</v>
      </c>
      <c r="D147" s="29" t="s">
        <v>454</v>
      </c>
      <c r="E147" s="28" t="s">
        <v>455</v>
      </c>
      <c r="F147" s="30">
        <v>4</v>
      </c>
      <c r="G147" s="47" t="s">
        <v>789</v>
      </c>
      <c r="H147" s="28" t="s">
        <v>241</v>
      </c>
      <c r="I147" s="28" t="s">
        <v>456</v>
      </c>
      <c r="J147" s="28" t="s">
        <v>283</v>
      </c>
      <c r="K147" s="31" t="s">
        <v>834</v>
      </c>
      <c r="L147" s="29" t="s">
        <v>957</v>
      </c>
      <c r="M147" s="32">
        <v>0</v>
      </c>
      <c r="N147" s="33">
        <v>1</v>
      </c>
      <c r="O147" s="34">
        <f>M147*N147</f>
        <v>0</v>
      </c>
      <c r="P147" s="35" t="s">
        <v>12</v>
      </c>
      <c r="Q147" s="34">
        <f>IF(P147="Y",O147,0)</f>
        <v>0</v>
      </c>
      <c r="R147" s="35" t="s">
        <v>12</v>
      </c>
      <c r="S147" s="34">
        <v>0</v>
      </c>
      <c r="T147" s="35" t="s">
        <v>76</v>
      </c>
      <c r="U147" s="34">
        <v>1</v>
      </c>
      <c r="V147" s="34">
        <f>O147+Q147+S147+U147</f>
        <v>1</v>
      </c>
      <c r="W147" s="36"/>
      <c r="X147" s="36"/>
      <c r="Y147" s="36"/>
      <c r="Z147" s="36"/>
      <c r="AA147" s="36"/>
      <c r="AB147" s="36"/>
      <c r="AC147" s="36"/>
      <c r="AD147" s="36"/>
      <c r="AE147" s="36"/>
      <c r="AF147" s="36"/>
      <c r="AG147" s="36"/>
      <c r="AH147" s="36"/>
      <c r="AI147" s="36"/>
    </row>
    <row r="148" spans="1:35" s="248" customFormat="1" outlineLevel="1" collapsed="1" x14ac:dyDescent="0.2">
      <c r="A148" s="237"/>
      <c r="B148" s="238"/>
      <c r="C148" s="239" t="s">
        <v>1119</v>
      </c>
      <c r="D148" s="240"/>
      <c r="E148" s="238"/>
      <c r="F148" s="241"/>
      <c r="G148" s="238"/>
      <c r="H148" s="238"/>
      <c r="I148" s="238"/>
      <c r="J148" s="238"/>
      <c r="K148" s="242"/>
      <c r="L148" s="240"/>
      <c r="M148" s="243"/>
      <c r="N148" s="244">
        <v>2</v>
      </c>
      <c r="O148" s="245"/>
      <c r="P148" s="246"/>
      <c r="Q148" s="245"/>
      <c r="R148" s="246"/>
      <c r="S148" s="245"/>
      <c r="T148" s="246"/>
      <c r="U148" s="245"/>
      <c r="V148" s="245"/>
      <c r="W148" s="247"/>
      <c r="X148" s="247"/>
      <c r="Y148" s="247"/>
      <c r="Z148" s="247"/>
      <c r="AA148" s="247"/>
      <c r="AB148" s="247"/>
      <c r="AC148" s="247"/>
      <c r="AD148" s="247"/>
      <c r="AE148" s="247"/>
      <c r="AF148" s="247"/>
      <c r="AG148" s="247"/>
      <c r="AH148" s="247"/>
    </row>
    <row r="149" spans="1:35" s="180" customFormat="1" ht="38.25" hidden="1" outlineLevel="2" x14ac:dyDescent="0.2">
      <c r="A149" s="31" t="s">
        <v>356</v>
      </c>
      <c r="B149" s="28" t="s">
        <v>357</v>
      </c>
      <c r="C149" s="89" t="s">
        <v>1046</v>
      </c>
      <c r="D149" s="29" t="s">
        <v>358</v>
      </c>
      <c r="E149" s="28" t="s">
        <v>359</v>
      </c>
      <c r="F149" s="30">
        <v>4</v>
      </c>
      <c r="G149" s="47" t="s">
        <v>789</v>
      </c>
      <c r="H149" s="28" t="s">
        <v>241</v>
      </c>
      <c r="I149" s="28" t="s">
        <v>358</v>
      </c>
      <c r="J149" s="28" t="s">
        <v>339</v>
      </c>
      <c r="K149" s="31" t="s">
        <v>822</v>
      </c>
      <c r="L149" s="29" t="s">
        <v>957</v>
      </c>
      <c r="M149" s="32">
        <v>1</v>
      </c>
      <c r="N149" s="33">
        <v>0.52</v>
      </c>
      <c r="O149" s="34">
        <f>M149*N149</f>
        <v>0.52</v>
      </c>
      <c r="P149" s="35" t="s">
        <v>12</v>
      </c>
      <c r="Q149" s="34">
        <f>IF(P149="Y",O149,0)</f>
        <v>0</v>
      </c>
      <c r="R149" s="35" t="s">
        <v>12</v>
      </c>
      <c r="S149" s="34">
        <v>0</v>
      </c>
      <c r="T149" s="35" t="s">
        <v>76</v>
      </c>
      <c r="U149" s="34">
        <v>0.52</v>
      </c>
      <c r="V149" s="34">
        <f>O149+Q149+S149+U149</f>
        <v>1.04</v>
      </c>
      <c r="W149" s="36"/>
      <c r="X149" s="36"/>
      <c r="Y149" s="36"/>
      <c r="Z149" s="36"/>
      <c r="AA149" s="36"/>
      <c r="AB149" s="36"/>
      <c r="AC149" s="36"/>
      <c r="AD149" s="36"/>
      <c r="AE149" s="36"/>
      <c r="AF149" s="36"/>
      <c r="AG149" s="36"/>
      <c r="AH149" s="36"/>
      <c r="AI149" s="36"/>
    </row>
    <row r="150" spans="1:35" s="213" customFormat="1" outlineLevel="1" collapsed="1" x14ac:dyDescent="0.2">
      <c r="A150" s="199"/>
      <c r="B150" s="200"/>
      <c r="C150" s="227" t="s">
        <v>1120</v>
      </c>
      <c r="D150" s="201" t="s">
        <v>358</v>
      </c>
      <c r="E150" s="200"/>
      <c r="F150" s="202"/>
      <c r="G150" s="203"/>
      <c r="H150" s="200"/>
      <c r="I150" s="200"/>
      <c r="J150" s="200"/>
      <c r="K150" s="199"/>
      <c r="L150" s="201"/>
      <c r="M150" s="204"/>
      <c r="N150" s="197">
        <v>0.52</v>
      </c>
      <c r="O150" s="198"/>
      <c r="P150" s="205"/>
      <c r="Q150" s="198"/>
      <c r="R150" s="205"/>
      <c r="S150" s="198"/>
      <c r="T150" s="205"/>
      <c r="U150" s="198"/>
      <c r="V150" s="198"/>
      <c r="W150" s="206"/>
      <c r="X150" s="206"/>
      <c r="Y150" s="206"/>
      <c r="Z150" s="206"/>
      <c r="AA150" s="206"/>
      <c r="AB150" s="206"/>
      <c r="AC150" s="206"/>
      <c r="AD150" s="206"/>
      <c r="AE150" s="206"/>
      <c r="AF150" s="206"/>
      <c r="AG150" s="206"/>
      <c r="AH150" s="206"/>
      <c r="AI150" s="206"/>
    </row>
    <row r="151" spans="1:35" s="180" customFormat="1" ht="25.5" hidden="1" outlineLevel="2" x14ac:dyDescent="0.2">
      <c r="A151" s="27" t="s">
        <v>100</v>
      </c>
      <c r="B151" s="28" t="s">
        <v>101</v>
      </c>
      <c r="C151" s="89" t="s">
        <v>1047</v>
      </c>
      <c r="D151" s="29" t="s">
        <v>102</v>
      </c>
      <c r="E151" s="28" t="s">
        <v>103</v>
      </c>
      <c r="F151" s="30">
        <v>1</v>
      </c>
      <c r="G151" s="28" t="s">
        <v>66</v>
      </c>
      <c r="H151" s="28" t="s">
        <v>641</v>
      </c>
      <c r="I151" s="28" t="s">
        <v>699</v>
      </c>
      <c r="J151" s="28" t="s">
        <v>643</v>
      </c>
      <c r="K151" s="28" t="s">
        <v>104</v>
      </c>
      <c r="L151" s="29" t="s">
        <v>875</v>
      </c>
      <c r="M151" s="32">
        <v>1</v>
      </c>
      <c r="N151" s="33">
        <v>1</v>
      </c>
      <c r="O151" s="34">
        <f>M151*N151</f>
        <v>1</v>
      </c>
      <c r="P151" s="35" t="s">
        <v>76</v>
      </c>
      <c r="Q151" s="34">
        <f>IF(P151="Y",O151,0)</f>
        <v>1</v>
      </c>
      <c r="R151" s="35" t="s">
        <v>12</v>
      </c>
      <c r="S151" s="34">
        <v>0</v>
      </c>
      <c r="T151" s="35" t="s">
        <v>12</v>
      </c>
      <c r="U151" s="34">
        <v>0</v>
      </c>
      <c r="V151" s="34">
        <f>O151+Q151+S151+U151</f>
        <v>2</v>
      </c>
      <c r="W151" s="36"/>
      <c r="X151" s="36"/>
      <c r="Y151" s="36"/>
      <c r="Z151" s="36"/>
      <c r="AA151" s="36"/>
      <c r="AB151" s="36"/>
      <c r="AC151" s="36"/>
      <c r="AD151" s="36"/>
      <c r="AE151" s="36"/>
      <c r="AF151" s="36"/>
      <c r="AG151" s="36"/>
      <c r="AH151" s="36"/>
      <c r="AI151" s="36"/>
    </row>
    <row r="152" spans="1:35" s="180" customFormat="1" outlineLevel="1" collapsed="1" x14ac:dyDescent="0.2">
      <c r="A152" s="27"/>
      <c r="B152" s="28"/>
      <c r="C152" s="116" t="s">
        <v>1121</v>
      </c>
      <c r="D152" s="29"/>
      <c r="E152" s="28"/>
      <c r="F152" s="30"/>
      <c r="G152" s="28"/>
      <c r="H152" s="28"/>
      <c r="I152" s="28"/>
      <c r="J152" s="28"/>
      <c r="K152" s="28"/>
      <c r="L152" s="29"/>
      <c r="M152" s="32"/>
      <c r="N152" s="33">
        <v>1</v>
      </c>
      <c r="O152" s="34"/>
      <c r="P152" s="35"/>
      <c r="Q152" s="34"/>
      <c r="R152" s="35"/>
      <c r="S152" s="34"/>
      <c r="T152" s="35"/>
      <c r="U152" s="34"/>
      <c r="V152" s="34"/>
      <c r="W152" s="36"/>
      <c r="X152" s="36"/>
      <c r="Y152" s="36"/>
      <c r="Z152" s="36"/>
      <c r="AA152" s="36"/>
      <c r="AB152" s="36"/>
      <c r="AC152" s="36"/>
      <c r="AD152" s="36"/>
      <c r="AE152" s="36"/>
      <c r="AF152" s="36"/>
      <c r="AG152" s="36"/>
      <c r="AH152" s="36"/>
      <c r="AI152" s="36"/>
    </row>
    <row r="153" spans="1:35" s="180" customFormat="1" ht="38.25" hidden="1" outlineLevel="2" x14ac:dyDescent="0.2">
      <c r="A153" s="31" t="s">
        <v>360</v>
      </c>
      <c r="B153" s="28" t="s">
        <v>361</v>
      </c>
      <c r="C153" s="89" t="s">
        <v>1048</v>
      </c>
      <c r="D153" s="29" t="s">
        <v>362</v>
      </c>
      <c r="E153" s="28" t="s">
        <v>363</v>
      </c>
      <c r="F153" s="30">
        <v>4</v>
      </c>
      <c r="G153" s="28" t="s">
        <v>789</v>
      </c>
      <c r="H153" s="28" t="s">
        <v>241</v>
      </c>
      <c r="I153" s="28" t="s">
        <v>362</v>
      </c>
      <c r="J153" s="28" t="s">
        <v>339</v>
      </c>
      <c r="K153" s="31" t="s">
        <v>823</v>
      </c>
      <c r="L153" s="29" t="s">
        <v>957</v>
      </c>
      <c r="M153" s="32">
        <v>1</v>
      </c>
      <c r="N153" s="33">
        <v>0.35</v>
      </c>
      <c r="O153" s="34">
        <f>M153*N153</f>
        <v>0.35</v>
      </c>
      <c r="P153" s="35" t="s">
        <v>12</v>
      </c>
      <c r="Q153" s="34">
        <f>IF(P153="Y",O153,0)</f>
        <v>0</v>
      </c>
      <c r="R153" s="35" t="s">
        <v>12</v>
      </c>
      <c r="S153" s="34">
        <v>0</v>
      </c>
      <c r="T153" s="35" t="s">
        <v>76</v>
      </c>
      <c r="U153" s="34">
        <v>0.35</v>
      </c>
      <c r="V153" s="34">
        <f>O153+Q153+S153+U153</f>
        <v>0.7</v>
      </c>
      <c r="W153" s="36"/>
      <c r="X153" s="36"/>
      <c r="Y153" s="36"/>
      <c r="Z153" s="36"/>
      <c r="AA153" s="36"/>
      <c r="AB153" s="36"/>
      <c r="AC153" s="36"/>
      <c r="AD153" s="36"/>
      <c r="AE153" s="36"/>
      <c r="AF153" s="36"/>
      <c r="AG153" s="36"/>
      <c r="AH153" s="36"/>
      <c r="AI153" s="36"/>
    </row>
    <row r="154" spans="1:35" s="213" customFormat="1" outlineLevel="1" collapsed="1" x14ac:dyDescent="0.2">
      <c r="A154" s="199"/>
      <c r="B154" s="200"/>
      <c r="C154" s="227" t="s">
        <v>1122</v>
      </c>
      <c r="D154" s="201" t="s">
        <v>362</v>
      </c>
      <c r="E154" s="200"/>
      <c r="F154" s="202"/>
      <c r="G154" s="200"/>
      <c r="H154" s="200"/>
      <c r="I154" s="200"/>
      <c r="J154" s="200"/>
      <c r="K154" s="199"/>
      <c r="L154" s="201"/>
      <c r="M154" s="204"/>
      <c r="N154" s="197">
        <v>0.35</v>
      </c>
      <c r="O154" s="198"/>
      <c r="P154" s="205"/>
      <c r="Q154" s="198"/>
      <c r="R154" s="205"/>
      <c r="S154" s="198"/>
      <c r="T154" s="205"/>
      <c r="U154" s="198"/>
      <c r="V154" s="198"/>
      <c r="W154" s="206"/>
      <c r="X154" s="206"/>
      <c r="Y154" s="206"/>
      <c r="Z154" s="206"/>
      <c r="AA154" s="206"/>
      <c r="AB154" s="206"/>
      <c r="AC154" s="206"/>
      <c r="AD154" s="206"/>
      <c r="AE154" s="206"/>
      <c r="AF154" s="206"/>
      <c r="AG154" s="206"/>
      <c r="AH154" s="206"/>
      <c r="AI154" s="206"/>
    </row>
    <row r="155" spans="1:35" s="180" customFormat="1" ht="25.5" hidden="1" outlineLevel="2" x14ac:dyDescent="0.2">
      <c r="A155" s="31" t="s">
        <v>274</v>
      </c>
      <c r="B155" s="28" t="s">
        <v>275</v>
      </c>
      <c r="C155" s="89" t="s">
        <v>1049</v>
      </c>
      <c r="D155" s="29" t="s">
        <v>276</v>
      </c>
      <c r="E155" s="28" t="s">
        <v>277</v>
      </c>
      <c r="F155" s="30">
        <v>3</v>
      </c>
      <c r="G155" s="28" t="s">
        <v>789</v>
      </c>
      <c r="H155" s="28"/>
      <c r="I155" s="28" t="s">
        <v>276</v>
      </c>
      <c r="J155" s="28"/>
      <c r="K155" s="47" t="s">
        <v>812</v>
      </c>
      <c r="L155" s="29" t="s">
        <v>957</v>
      </c>
      <c r="M155" s="32">
        <v>1</v>
      </c>
      <c r="N155" s="33">
        <v>0.87</v>
      </c>
      <c r="O155" s="34">
        <f>M155*N155</f>
        <v>0.87</v>
      </c>
      <c r="P155" s="35" t="s">
        <v>12</v>
      </c>
      <c r="Q155" s="34">
        <f>IF(P155="Y",O155,0)</f>
        <v>0</v>
      </c>
      <c r="R155" s="35" t="s">
        <v>12</v>
      </c>
      <c r="S155" s="34">
        <v>0</v>
      </c>
      <c r="T155" s="35" t="s">
        <v>76</v>
      </c>
      <c r="U155" s="34">
        <v>0.87</v>
      </c>
      <c r="V155" s="34">
        <f>O155+Q155+S155+U155</f>
        <v>1.74</v>
      </c>
      <c r="W155" s="36"/>
      <c r="X155" s="36"/>
      <c r="Y155" s="36"/>
      <c r="Z155" s="36"/>
      <c r="AA155" s="36"/>
      <c r="AB155" s="36"/>
      <c r="AC155" s="36"/>
      <c r="AD155" s="36"/>
      <c r="AE155" s="36"/>
      <c r="AF155" s="36"/>
      <c r="AG155" s="36"/>
      <c r="AH155" s="36"/>
      <c r="AI155" s="36"/>
    </row>
    <row r="156" spans="1:35" s="213" customFormat="1" outlineLevel="1" collapsed="1" x14ac:dyDescent="0.2">
      <c r="A156" s="199"/>
      <c r="B156" s="200"/>
      <c r="C156" s="227" t="s">
        <v>1123</v>
      </c>
      <c r="D156" s="201" t="s">
        <v>276</v>
      </c>
      <c r="E156" s="200"/>
      <c r="F156" s="202"/>
      <c r="G156" s="200"/>
      <c r="H156" s="200"/>
      <c r="I156" s="200"/>
      <c r="J156" s="200"/>
      <c r="K156" s="203"/>
      <c r="L156" s="201"/>
      <c r="M156" s="204"/>
      <c r="N156" s="197">
        <v>0.87</v>
      </c>
      <c r="O156" s="198"/>
      <c r="P156" s="205"/>
      <c r="Q156" s="198"/>
      <c r="R156" s="205"/>
      <c r="S156" s="198"/>
      <c r="T156" s="205"/>
      <c r="U156" s="198"/>
      <c r="V156" s="198"/>
      <c r="W156" s="206"/>
      <c r="X156" s="206"/>
      <c r="Y156" s="206"/>
      <c r="Z156" s="206"/>
      <c r="AA156" s="206"/>
      <c r="AB156" s="206"/>
      <c r="AC156" s="206"/>
      <c r="AD156" s="206"/>
      <c r="AE156" s="206"/>
      <c r="AF156" s="206"/>
      <c r="AG156" s="206"/>
      <c r="AH156" s="206"/>
      <c r="AI156" s="206"/>
    </row>
    <row r="157" spans="1:35" s="61" customFormat="1" ht="38.25" hidden="1" outlineLevel="2" x14ac:dyDescent="0.2">
      <c r="A157" s="31" t="s">
        <v>402</v>
      </c>
      <c r="B157" s="28" t="s">
        <v>403</v>
      </c>
      <c r="C157" s="89" t="s">
        <v>1050</v>
      </c>
      <c r="D157" s="29" t="s">
        <v>404</v>
      </c>
      <c r="E157" s="28" t="s">
        <v>700</v>
      </c>
      <c r="F157" s="30">
        <v>3</v>
      </c>
      <c r="G157" s="28" t="s">
        <v>789</v>
      </c>
      <c r="H157" s="28" t="s">
        <v>241</v>
      </c>
      <c r="I157" s="28" t="s">
        <v>404</v>
      </c>
      <c r="J157" s="28" t="s">
        <v>339</v>
      </c>
      <c r="K157" s="28" t="s">
        <v>829</v>
      </c>
      <c r="L157" s="29" t="s">
        <v>957</v>
      </c>
      <c r="M157" s="32">
        <v>1</v>
      </c>
      <c r="N157" s="33">
        <v>0.87</v>
      </c>
      <c r="O157" s="34">
        <f>M157*N157</f>
        <v>0.87</v>
      </c>
      <c r="P157" s="35" t="s">
        <v>12</v>
      </c>
      <c r="Q157" s="34">
        <f>IF(P157="Y",O157,0)</f>
        <v>0</v>
      </c>
      <c r="R157" s="35" t="s">
        <v>12</v>
      </c>
      <c r="S157" s="34">
        <v>0</v>
      </c>
      <c r="T157" s="35" t="s">
        <v>76</v>
      </c>
      <c r="U157" s="34">
        <v>0.87</v>
      </c>
      <c r="V157" s="34">
        <f>O157+Q157+S157+U157</f>
        <v>1.74</v>
      </c>
      <c r="W157" s="36"/>
      <c r="X157" s="36"/>
      <c r="Y157" s="36"/>
      <c r="Z157" s="36"/>
      <c r="AA157" s="36"/>
      <c r="AB157" s="36"/>
      <c r="AC157" s="36"/>
      <c r="AD157" s="36"/>
      <c r="AE157" s="36"/>
      <c r="AF157" s="36"/>
      <c r="AG157" s="36"/>
      <c r="AH157" s="36"/>
      <c r="AI157" s="36"/>
    </row>
    <row r="158" spans="1:35" s="214" customFormat="1" outlineLevel="1" collapsed="1" x14ac:dyDescent="0.2">
      <c r="A158" s="199"/>
      <c r="B158" s="200"/>
      <c r="C158" s="227" t="s">
        <v>1124</v>
      </c>
      <c r="D158" s="201" t="s">
        <v>404</v>
      </c>
      <c r="E158" s="200"/>
      <c r="F158" s="202"/>
      <c r="G158" s="200"/>
      <c r="H158" s="200"/>
      <c r="I158" s="200"/>
      <c r="J158" s="200"/>
      <c r="K158" s="200"/>
      <c r="L158" s="201"/>
      <c r="M158" s="204"/>
      <c r="N158" s="197">
        <v>0.87</v>
      </c>
      <c r="O158" s="198"/>
      <c r="P158" s="205"/>
      <c r="Q158" s="198"/>
      <c r="R158" s="205"/>
      <c r="S158" s="198"/>
      <c r="T158" s="205"/>
      <c r="U158" s="198"/>
      <c r="V158" s="198"/>
      <c r="W158" s="206"/>
      <c r="X158" s="206"/>
      <c r="Y158" s="206"/>
      <c r="Z158" s="206"/>
      <c r="AA158" s="206"/>
      <c r="AB158" s="206"/>
      <c r="AC158" s="206"/>
      <c r="AD158" s="206"/>
      <c r="AE158" s="206"/>
      <c r="AF158" s="206"/>
      <c r="AG158" s="206"/>
      <c r="AH158" s="206"/>
      <c r="AI158" s="206"/>
    </row>
    <row r="159" spans="1:35" s="36" customFormat="1" ht="25.5" hidden="1" outlineLevel="2" x14ac:dyDescent="0.2">
      <c r="A159" s="27" t="s">
        <v>446</v>
      </c>
      <c r="B159" s="28" t="s">
        <v>447</v>
      </c>
      <c r="C159" s="89" t="s">
        <v>1051</v>
      </c>
      <c r="D159" s="29" t="s">
        <v>701</v>
      </c>
      <c r="E159" s="28" t="s">
        <v>448</v>
      </c>
      <c r="F159" s="30">
        <v>1</v>
      </c>
      <c r="G159" s="47" t="s">
        <v>789</v>
      </c>
      <c r="H159" s="39" t="s">
        <v>797</v>
      </c>
      <c r="I159" s="28" t="s">
        <v>702</v>
      </c>
      <c r="J159" s="28" t="s">
        <v>667</v>
      </c>
      <c r="K159" s="31">
        <v>404420</v>
      </c>
      <c r="L159" s="29" t="s">
        <v>875</v>
      </c>
      <c r="M159" s="32">
        <v>1</v>
      </c>
      <c r="N159" s="33">
        <v>1</v>
      </c>
      <c r="O159" s="34">
        <f>M159*N159</f>
        <v>1</v>
      </c>
      <c r="P159" s="35" t="s">
        <v>12</v>
      </c>
      <c r="Q159" s="34">
        <f>IF(P159="Y",O159,0)</f>
        <v>0</v>
      </c>
      <c r="R159" s="35" t="s">
        <v>12</v>
      </c>
      <c r="S159" s="34">
        <v>0</v>
      </c>
      <c r="T159" s="35" t="s">
        <v>12</v>
      </c>
      <c r="U159" s="34">
        <v>0</v>
      </c>
      <c r="V159" s="34">
        <f>O159+Q159+S159+U159</f>
        <v>1</v>
      </c>
      <c r="AI159" s="83"/>
    </row>
    <row r="160" spans="1:35" s="36" customFormat="1" outlineLevel="1" collapsed="1" x14ac:dyDescent="0.2">
      <c r="A160" s="27"/>
      <c r="B160" s="28"/>
      <c r="C160" s="116" t="s">
        <v>1125</v>
      </c>
      <c r="D160" s="29"/>
      <c r="E160" s="28"/>
      <c r="F160" s="30"/>
      <c r="G160" s="47"/>
      <c r="H160" s="39"/>
      <c r="I160" s="28"/>
      <c r="J160" s="28"/>
      <c r="K160" s="31"/>
      <c r="L160" s="29"/>
      <c r="M160" s="32"/>
      <c r="N160" s="33">
        <v>1</v>
      </c>
      <c r="O160" s="34"/>
      <c r="P160" s="35"/>
      <c r="Q160" s="34"/>
      <c r="R160" s="35"/>
      <c r="S160" s="34"/>
      <c r="T160" s="35"/>
      <c r="U160" s="34"/>
      <c r="V160" s="34"/>
      <c r="AI160" s="83"/>
    </row>
    <row r="161" spans="1:35" s="36" customFormat="1" ht="38.25" hidden="1" outlineLevel="2" x14ac:dyDescent="0.2">
      <c r="A161" s="31" t="s">
        <v>278</v>
      </c>
      <c r="B161" s="28" t="s">
        <v>279</v>
      </c>
      <c r="C161" s="89" t="s">
        <v>1052</v>
      </c>
      <c r="D161" s="86" t="s">
        <v>280</v>
      </c>
      <c r="E161" s="28" t="s">
        <v>281</v>
      </c>
      <c r="F161" s="30">
        <v>3</v>
      </c>
      <c r="G161" s="47" t="s">
        <v>789</v>
      </c>
      <c r="H161" s="28" t="s">
        <v>241</v>
      </c>
      <c r="I161" s="28" t="s">
        <v>282</v>
      </c>
      <c r="J161" s="28" t="s">
        <v>573</v>
      </c>
      <c r="K161" s="28" t="s">
        <v>813</v>
      </c>
      <c r="L161" s="86" t="s">
        <v>957</v>
      </c>
      <c r="M161" s="32">
        <v>2</v>
      </c>
      <c r="N161" s="33">
        <v>0.34</v>
      </c>
      <c r="O161" s="34">
        <f>M161*N161</f>
        <v>0.68</v>
      </c>
      <c r="P161" s="35" t="s">
        <v>12</v>
      </c>
      <c r="Q161" s="34">
        <f>IF(P161="Y",O161,0)</f>
        <v>0</v>
      </c>
      <c r="R161" s="35" t="s">
        <v>12</v>
      </c>
      <c r="S161" s="34">
        <v>0</v>
      </c>
      <c r="T161" s="35" t="s">
        <v>12</v>
      </c>
      <c r="U161" s="34">
        <v>0</v>
      </c>
      <c r="V161" s="34">
        <f>O161+Q161+S161+U161</f>
        <v>0.68</v>
      </c>
    </row>
    <row r="162" spans="1:35" s="36" customFormat="1" ht="38.25" hidden="1" outlineLevel="2" x14ac:dyDescent="0.2">
      <c r="A162" s="31" t="s">
        <v>424</v>
      </c>
      <c r="B162" s="28" t="s">
        <v>279</v>
      </c>
      <c r="C162" s="89" t="s">
        <v>1052</v>
      </c>
      <c r="D162" s="29" t="s">
        <v>280</v>
      </c>
      <c r="E162" s="28" t="s">
        <v>281</v>
      </c>
      <c r="F162" s="30">
        <v>3</v>
      </c>
      <c r="G162" s="28" t="s">
        <v>789</v>
      </c>
      <c r="H162" s="28" t="s">
        <v>241</v>
      </c>
      <c r="I162" s="28" t="s">
        <v>425</v>
      </c>
      <c r="J162" s="28" t="s">
        <v>283</v>
      </c>
      <c r="K162" s="28" t="s">
        <v>830</v>
      </c>
      <c r="L162" s="29" t="s">
        <v>957</v>
      </c>
      <c r="M162" s="32">
        <v>2</v>
      </c>
      <c r="N162" s="33">
        <v>0.33</v>
      </c>
      <c r="O162" s="34">
        <f>M162*N162</f>
        <v>0.66</v>
      </c>
      <c r="P162" s="35" t="s">
        <v>12</v>
      </c>
      <c r="Q162" s="34">
        <f>IF(P162="Y",O162,0)</f>
        <v>0</v>
      </c>
      <c r="R162" s="35" t="s">
        <v>12</v>
      </c>
      <c r="S162" s="34">
        <v>0</v>
      </c>
      <c r="T162" s="35" t="s">
        <v>12</v>
      </c>
      <c r="U162" s="34">
        <v>0</v>
      </c>
      <c r="V162" s="34">
        <f>O162+Q162+S162+U162</f>
        <v>0.66</v>
      </c>
    </row>
    <row r="163" spans="1:35" s="36" customFormat="1" ht="38.25" hidden="1" outlineLevel="2" x14ac:dyDescent="0.2">
      <c r="A163" s="31" t="s">
        <v>472</v>
      </c>
      <c r="B163" s="28" t="s">
        <v>279</v>
      </c>
      <c r="C163" s="89" t="s">
        <v>1052</v>
      </c>
      <c r="D163" s="29" t="s">
        <v>280</v>
      </c>
      <c r="E163" s="28" t="s">
        <v>281</v>
      </c>
      <c r="F163" s="30">
        <v>3</v>
      </c>
      <c r="G163" s="28" t="s">
        <v>789</v>
      </c>
      <c r="H163" s="28" t="s">
        <v>241</v>
      </c>
      <c r="I163" s="28" t="s">
        <v>280</v>
      </c>
      <c r="J163" s="28" t="s">
        <v>573</v>
      </c>
      <c r="K163" s="28" t="s">
        <v>813</v>
      </c>
      <c r="L163" s="29" t="s">
        <v>957</v>
      </c>
      <c r="M163" s="32">
        <v>2</v>
      </c>
      <c r="N163" s="33">
        <v>0.33</v>
      </c>
      <c r="O163" s="34">
        <f>M163*N163</f>
        <v>0.66</v>
      </c>
      <c r="P163" s="35" t="s">
        <v>12</v>
      </c>
      <c r="Q163" s="34">
        <f>IF(P163="Y",O163,0)</f>
        <v>0</v>
      </c>
      <c r="R163" s="35" t="s">
        <v>12</v>
      </c>
      <c r="S163" s="34">
        <v>0</v>
      </c>
      <c r="T163" s="35" t="s">
        <v>12</v>
      </c>
      <c r="U163" s="34">
        <v>0</v>
      </c>
      <c r="V163" s="34">
        <f>O163+Q163+S163+U163</f>
        <v>0.66</v>
      </c>
    </row>
    <row r="164" spans="1:35" s="36" customFormat="1" ht="38.25" hidden="1" outlineLevel="2" x14ac:dyDescent="0.2">
      <c r="A164" s="31" t="s">
        <v>278</v>
      </c>
      <c r="B164" s="28" t="s">
        <v>284</v>
      </c>
      <c r="C164" s="89" t="s">
        <v>1052</v>
      </c>
      <c r="D164" s="29" t="s">
        <v>280</v>
      </c>
      <c r="E164" s="28" t="s">
        <v>281</v>
      </c>
      <c r="F164" s="30">
        <v>3</v>
      </c>
      <c r="G164" s="28" t="s">
        <v>789</v>
      </c>
      <c r="H164" s="28" t="s">
        <v>241</v>
      </c>
      <c r="I164" s="28" t="s">
        <v>282</v>
      </c>
      <c r="J164" s="28" t="s">
        <v>573</v>
      </c>
      <c r="K164" s="28" t="s">
        <v>813</v>
      </c>
      <c r="L164" s="29" t="s">
        <v>957</v>
      </c>
      <c r="M164" s="32">
        <v>0</v>
      </c>
      <c r="N164" s="33">
        <v>1</v>
      </c>
      <c r="O164" s="34">
        <f>M164*N164</f>
        <v>0</v>
      </c>
      <c r="P164" s="35" t="s">
        <v>12</v>
      </c>
      <c r="Q164" s="34">
        <f>IF(P164="Y",O164,0)</f>
        <v>0</v>
      </c>
      <c r="R164" s="35" t="s">
        <v>12</v>
      </c>
      <c r="S164" s="34">
        <v>0</v>
      </c>
      <c r="T164" s="35" t="s">
        <v>76</v>
      </c>
      <c r="U164" s="34">
        <v>2</v>
      </c>
      <c r="V164" s="34">
        <f>O164+Q164+S164+U164</f>
        <v>2</v>
      </c>
    </row>
    <row r="165" spans="1:35" s="36" customFormat="1" ht="38.25" hidden="1" outlineLevel="2" x14ac:dyDescent="0.2">
      <c r="A165" s="31" t="s">
        <v>703</v>
      </c>
      <c r="B165" s="28" t="s">
        <v>285</v>
      </c>
      <c r="C165" s="89" t="s">
        <v>1052</v>
      </c>
      <c r="D165" s="29" t="s">
        <v>280</v>
      </c>
      <c r="E165" s="28" t="s">
        <v>281</v>
      </c>
      <c r="F165" s="30">
        <v>3</v>
      </c>
      <c r="G165" s="47" t="s">
        <v>789</v>
      </c>
      <c r="H165" s="28" t="s">
        <v>241</v>
      </c>
      <c r="I165" s="28" t="s">
        <v>282</v>
      </c>
      <c r="J165" s="28" t="s">
        <v>704</v>
      </c>
      <c r="K165" s="28" t="s">
        <v>806</v>
      </c>
      <c r="L165" s="29" t="s">
        <v>957</v>
      </c>
      <c r="M165" s="32">
        <v>0</v>
      </c>
      <c r="N165" s="33">
        <v>1</v>
      </c>
      <c r="O165" s="34">
        <f>M165*N165</f>
        <v>0</v>
      </c>
      <c r="P165" s="35" t="s">
        <v>12</v>
      </c>
      <c r="Q165" s="34">
        <f>IF(P165="Y",O165,0)</f>
        <v>0</v>
      </c>
      <c r="R165" s="35" t="s">
        <v>12</v>
      </c>
      <c r="S165" s="34">
        <v>0</v>
      </c>
      <c r="T165" s="35" t="s">
        <v>76</v>
      </c>
      <c r="U165" s="34">
        <v>2</v>
      </c>
      <c r="V165" s="34">
        <f>O165+Q165+S165+U165</f>
        <v>2</v>
      </c>
    </row>
    <row r="166" spans="1:35" s="248" customFormat="1" outlineLevel="1" collapsed="1" x14ac:dyDescent="0.2">
      <c r="A166" s="237"/>
      <c r="B166" s="238"/>
      <c r="C166" s="239" t="s">
        <v>1126</v>
      </c>
      <c r="D166" s="240"/>
      <c r="E166" s="238"/>
      <c r="F166" s="241"/>
      <c r="G166" s="238"/>
      <c r="H166" s="238"/>
      <c r="I166" s="238"/>
      <c r="J166" s="238"/>
      <c r="K166" s="242"/>
      <c r="L166" s="240"/>
      <c r="M166" s="243"/>
      <c r="N166" s="244">
        <v>3</v>
      </c>
      <c r="O166" s="245"/>
      <c r="P166" s="246"/>
      <c r="Q166" s="245"/>
      <c r="R166" s="246"/>
      <c r="S166" s="245"/>
      <c r="T166" s="246"/>
      <c r="U166" s="245"/>
      <c r="V166" s="245"/>
      <c r="W166" s="247"/>
      <c r="X166" s="247"/>
      <c r="Y166" s="247"/>
      <c r="Z166" s="247"/>
      <c r="AA166" s="247"/>
      <c r="AB166" s="247"/>
      <c r="AC166" s="247"/>
      <c r="AD166" s="247"/>
      <c r="AE166" s="247"/>
      <c r="AF166" s="247"/>
      <c r="AG166" s="247"/>
      <c r="AH166" s="247"/>
    </row>
    <row r="167" spans="1:35" s="36" customFormat="1" ht="25.5" hidden="1" outlineLevel="2" x14ac:dyDescent="0.2">
      <c r="A167" s="27" t="s">
        <v>163</v>
      </c>
      <c r="B167" s="28" t="s">
        <v>164</v>
      </c>
      <c r="C167" s="89" t="s">
        <v>1053</v>
      </c>
      <c r="D167" s="29" t="s">
        <v>165</v>
      </c>
      <c r="E167" s="28" t="s">
        <v>166</v>
      </c>
      <c r="F167" s="30">
        <v>3</v>
      </c>
      <c r="G167" s="28" t="s">
        <v>135</v>
      </c>
      <c r="H167" s="28" t="s">
        <v>602</v>
      </c>
      <c r="I167" s="28" t="s">
        <v>705</v>
      </c>
      <c r="J167" s="28" t="s">
        <v>137</v>
      </c>
      <c r="K167" s="28">
        <v>503201</v>
      </c>
      <c r="L167" s="29" t="s">
        <v>875</v>
      </c>
      <c r="M167" s="32">
        <v>1</v>
      </c>
      <c r="N167" s="33">
        <v>1</v>
      </c>
      <c r="O167" s="34">
        <f>M167*N167</f>
        <v>1</v>
      </c>
      <c r="P167" s="35" t="s">
        <v>12</v>
      </c>
      <c r="Q167" s="34">
        <f>IF(P167="Y",O167,0)</f>
        <v>0</v>
      </c>
      <c r="R167" s="35" t="s">
        <v>12</v>
      </c>
      <c r="S167" s="34">
        <v>0</v>
      </c>
      <c r="T167" s="35" t="s">
        <v>12</v>
      </c>
      <c r="U167" s="34">
        <v>0</v>
      </c>
      <c r="V167" s="34">
        <f>O167+Q167+S167+U167</f>
        <v>1</v>
      </c>
    </row>
    <row r="168" spans="1:35" s="36" customFormat="1" outlineLevel="1" collapsed="1" x14ac:dyDescent="0.2">
      <c r="A168" s="27"/>
      <c r="B168" s="28"/>
      <c r="C168" s="116" t="s">
        <v>1127</v>
      </c>
      <c r="D168" s="29"/>
      <c r="E168" s="28"/>
      <c r="F168" s="30"/>
      <c r="G168" s="28"/>
      <c r="H168" s="28"/>
      <c r="I168" s="28"/>
      <c r="J168" s="28"/>
      <c r="K168" s="28"/>
      <c r="L168" s="29"/>
      <c r="M168" s="32"/>
      <c r="N168" s="33">
        <v>1</v>
      </c>
      <c r="O168" s="34"/>
      <c r="P168" s="35"/>
      <c r="Q168" s="34"/>
      <c r="R168" s="35"/>
      <c r="S168" s="34"/>
      <c r="T168" s="35"/>
      <c r="U168" s="34"/>
      <c r="V168" s="34"/>
    </row>
    <row r="169" spans="1:35" s="83" customFormat="1" hidden="1" outlineLevel="2" x14ac:dyDescent="0.2">
      <c r="A169" s="27" t="s">
        <v>110</v>
      </c>
      <c r="B169" s="28" t="s">
        <v>97</v>
      </c>
      <c r="C169" s="89" t="s">
        <v>1054</v>
      </c>
      <c r="D169" s="29" t="s">
        <v>111</v>
      </c>
      <c r="E169" s="28" t="s">
        <v>98</v>
      </c>
      <c r="F169" s="30">
        <v>1</v>
      </c>
      <c r="G169" s="28" t="s">
        <v>66</v>
      </c>
      <c r="H169" s="28" t="s">
        <v>641</v>
      </c>
      <c r="I169" s="28" t="s">
        <v>112</v>
      </c>
      <c r="J169" s="28" t="s">
        <v>643</v>
      </c>
      <c r="K169" s="28" t="s">
        <v>113</v>
      </c>
      <c r="L169" s="29" t="s">
        <v>875</v>
      </c>
      <c r="M169" s="32">
        <v>1</v>
      </c>
      <c r="N169" s="33">
        <v>0.5</v>
      </c>
      <c r="O169" s="34">
        <f>M169*N169</f>
        <v>0.5</v>
      </c>
      <c r="P169" s="35" t="s">
        <v>76</v>
      </c>
      <c r="Q169" s="34">
        <f>IF(P169="Y",O169,0)</f>
        <v>0.5</v>
      </c>
      <c r="R169" s="35" t="s">
        <v>12</v>
      </c>
      <c r="S169" s="34">
        <v>0</v>
      </c>
      <c r="T169" s="35" t="s">
        <v>12</v>
      </c>
      <c r="U169" s="34">
        <v>0</v>
      </c>
      <c r="V169" s="34">
        <f>O169+Q169+S169+U169</f>
        <v>1</v>
      </c>
      <c r="W169" s="36"/>
      <c r="X169" s="36"/>
      <c r="Y169" s="36"/>
      <c r="Z169" s="36"/>
      <c r="AA169" s="36"/>
      <c r="AB169" s="36"/>
      <c r="AC169" s="36"/>
      <c r="AD169" s="36"/>
      <c r="AE169" s="36"/>
      <c r="AF169" s="36"/>
      <c r="AG169" s="36"/>
      <c r="AH169" s="36"/>
      <c r="AI169" s="36"/>
    </row>
    <row r="170" spans="1:35" s="36" customFormat="1" ht="38.25" hidden="1" outlineLevel="2" x14ac:dyDescent="0.2">
      <c r="A170" s="27" t="s">
        <v>96</v>
      </c>
      <c r="B170" s="39" t="s">
        <v>97</v>
      </c>
      <c r="C170" s="89" t="s">
        <v>1054</v>
      </c>
      <c r="D170" s="29" t="s">
        <v>111</v>
      </c>
      <c r="E170" s="28" t="s">
        <v>98</v>
      </c>
      <c r="F170" s="30">
        <v>1</v>
      </c>
      <c r="G170" s="28" t="s">
        <v>66</v>
      </c>
      <c r="H170" s="28" t="s">
        <v>641</v>
      </c>
      <c r="I170" s="28" t="s">
        <v>706</v>
      </c>
      <c r="J170" s="28" t="s">
        <v>643</v>
      </c>
      <c r="K170" s="28" t="s">
        <v>99</v>
      </c>
      <c r="L170" s="29" t="s">
        <v>875</v>
      </c>
      <c r="M170" s="32">
        <v>1</v>
      </c>
      <c r="N170" s="33">
        <v>0.5</v>
      </c>
      <c r="O170" s="34">
        <f>M170*N170</f>
        <v>0.5</v>
      </c>
      <c r="P170" s="35" t="s">
        <v>76</v>
      </c>
      <c r="Q170" s="34">
        <f>IF(P170="Y",O170,0)</f>
        <v>0.5</v>
      </c>
      <c r="R170" s="35" t="s">
        <v>12</v>
      </c>
      <c r="S170" s="34">
        <v>0</v>
      </c>
      <c r="T170" s="35" t="s">
        <v>12</v>
      </c>
      <c r="U170" s="34">
        <v>0</v>
      </c>
      <c r="V170" s="34">
        <f>O170+Q170+S170+U170</f>
        <v>1</v>
      </c>
    </row>
    <row r="171" spans="1:35" s="36" customFormat="1" outlineLevel="1" collapsed="1" x14ac:dyDescent="0.2">
      <c r="A171" s="27"/>
      <c r="B171" s="39"/>
      <c r="C171" s="116" t="s">
        <v>1128</v>
      </c>
      <c r="D171" s="29"/>
      <c r="E171" s="28"/>
      <c r="F171" s="30"/>
      <c r="G171" s="28"/>
      <c r="H171" s="28"/>
      <c r="I171" s="28"/>
      <c r="J171" s="28"/>
      <c r="K171" s="28"/>
      <c r="L171" s="29"/>
      <c r="M171" s="32"/>
      <c r="N171" s="33">
        <v>1</v>
      </c>
      <c r="O171" s="34"/>
      <c r="P171" s="35"/>
      <c r="Q171" s="34"/>
      <c r="R171" s="35"/>
      <c r="S171" s="34"/>
      <c r="T171" s="35"/>
      <c r="U171" s="34"/>
      <c r="V171" s="34"/>
    </row>
    <row r="172" spans="1:35" s="36" customFormat="1" hidden="1" outlineLevel="2" x14ac:dyDescent="0.2">
      <c r="A172" s="31" t="s">
        <v>220</v>
      </c>
      <c r="B172" s="28" t="s">
        <v>221</v>
      </c>
      <c r="C172" s="89" t="s">
        <v>1055</v>
      </c>
      <c r="D172" s="29" t="s">
        <v>222</v>
      </c>
      <c r="E172" s="28" t="s">
        <v>223</v>
      </c>
      <c r="F172" s="30">
        <v>1</v>
      </c>
      <c r="G172" s="28" t="s">
        <v>200</v>
      </c>
      <c r="H172" s="28" t="s">
        <v>159</v>
      </c>
      <c r="I172" s="28" t="s">
        <v>224</v>
      </c>
      <c r="J172" s="28" t="s">
        <v>225</v>
      </c>
      <c r="K172" s="31">
        <v>908000</v>
      </c>
      <c r="L172" s="29" t="s">
        <v>875</v>
      </c>
      <c r="M172" s="32">
        <v>1</v>
      </c>
      <c r="N172" s="33">
        <v>1</v>
      </c>
      <c r="O172" s="34">
        <f>M172*N172</f>
        <v>1</v>
      </c>
      <c r="P172" s="35" t="s">
        <v>12</v>
      </c>
      <c r="Q172" s="34">
        <f>IF(P172="Y",O172,0)</f>
        <v>0</v>
      </c>
      <c r="R172" s="35" t="s">
        <v>12</v>
      </c>
      <c r="S172" s="34">
        <v>0</v>
      </c>
      <c r="T172" s="35" t="s">
        <v>12</v>
      </c>
      <c r="U172" s="34">
        <v>0</v>
      </c>
      <c r="V172" s="34">
        <f>O172+Q172+S172+U172</f>
        <v>1</v>
      </c>
    </row>
    <row r="173" spans="1:35" s="36" customFormat="1" outlineLevel="1" collapsed="1" x14ac:dyDescent="0.2">
      <c r="A173" s="31"/>
      <c r="B173" s="28"/>
      <c r="C173" s="116" t="s">
        <v>1129</v>
      </c>
      <c r="D173" s="29"/>
      <c r="E173" s="28"/>
      <c r="F173" s="30"/>
      <c r="G173" s="28"/>
      <c r="H173" s="28"/>
      <c r="I173" s="28"/>
      <c r="J173" s="28"/>
      <c r="K173" s="31"/>
      <c r="L173" s="29"/>
      <c r="M173" s="32"/>
      <c r="N173" s="33">
        <v>1</v>
      </c>
      <c r="O173" s="34"/>
      <c r="P173" s="35"/>
      <c r="Q173" s="34"/>
      <c r="R173" s="35"/>
      <c r="S173" s="34"/>
      <c r="T173" s="35"/>
      <c r="U173" s="34"/>
      <c r="V173" s="34"/>
    </row>
    <row r="174" spans="1:35" s="36" customFormat="1" ht="25.5" hidden="1" outlineLevel="2" x14ac:dyDescent="0.2">
      <c r="A174" s="27" t="s">
        <v>325</v>
      </c>
      <c r="B174" s="28" t="s">
        <v>326</v>
      </c>
      <c r="C174" s="89" t="s">
        <v>1056</v>
      </c>
      <c r="D174" s="29" t="s">
        <v>327</v>
      </c>
      <c r="E174" s="28" t="s">
        <v>328</v>
      </c>
      <c r="F174" s="30">
        <v>1</v>
      </c>
      <c r="G174" s="28" t="s">
        <v>789</v>
      </c>
      <c r="H174" s="39" t="s">
        <v>797</v>
      </c>
      <c r="I174" s="28" t="s">
        <v>329</v>
      </c>
      <c r="J174" s="28" t="s">
        <v>707</v>
      </c>
      <c r="K174" s="28">
        <v>403500</v>
      </c>
      <c r="L174" s="29" t="s">
        <v>875</v>
      </c>
      <c r="M174" s="32">
        <v>2</v>
      </c>
      <c r="N174" s="33">
        <v>0.5</v>
      </c>
      <c r="O174" s="34">
        <f>M174*N174</f>
        <v>1</v>
      </c>
      <c r="P174" s="35" t="s">
        <v>12</v>
      </c>
      <c r="Q174" s="34">
        <f>IF(P174="Y",O174,0)</f>
        <v>0</v>
      </c>
      <c r="R174" s="35" t="s">
        <v>12</v>
      </c>
      <c r="S174" s="34">
        <v>0</v>
      </c>
      <c r="T174" s="35" t="s">
        <v>12</v>
      </c>
      <c r="U174" s="34">
        <v>0</v>
      </c>
      <c r="V174" s="34">
        <f>O174+Q174+S174+U174</f>
        <v>1</v>
      </c>
    </row>
    <row r="175" spans="1:35" s="84" customFormat="1" ht="38.25" hidden="1" outlineLevel="2" x14ac:dyDescent="0.2">
      <c r="A175" s="31" t="s">
        <v>459</v>
      </c>
      <c r="B175" s="28" t="s">
        <v>326</v>
      </c>
      <c r="C175" s="89" t="s">
        <v>1056</v>
      </c>
      <c r="D175" s="29" t="s">
        <v>327</v>
      </c>
      <c r="E175" s="28" t="s">
        <v>328</v>
      </c>
      <c r="F175" s="30">
        <v>1</v>
      </c>
      <c r="G175" s="28" t="s">
        <v>789</v>
      </c>
      <c r="H175" s="28" t="s">
        <v>241</v>
      </c>
      <c r="I175" s="28" t="s">
        <v>460</v>
      </c>
      <c r="J175" s="28" t="s">
        <v>243</v>
      </c>
      <c r="K175" s="31">
        <v>406550</v>
      </c>
      <c r="L175" s="29" t="s">
        <v>957</v>
      </c>
      <c r="M175" s="32">
        <v>2</v>
      </c>
      <c r="N175" s="33">
        <v>0.5</v>
      </c>
      <c r="O175" s="34">
        <f>M175*N175</f>
        <v>1</v>
      </c>
      <c r="P175" s="35" t="s">
        <v>12</v>
      </c>
      <c r="Q175" s="34">
        <f>IF(P175="Y",O175,0)</f>
        <v>0</v>
      </c>
      <c r="R175" s="35" t="s">
        <v>12</v>
      </c>
      <c r="S175" s="34">
        <v>0</v>
      </c>
      <c r="T175" s="35" t="s">
        <v>12</v>
      </c>
      <c r="U175" s="34">
        <v>0</v>
      </c>
      <c r="V175" s="34">
        <f>O175+Q175+S175+U175</f>
        <v>1</v>
      </c>
      <c r="W175" s="36"/>
      <c r="X175" s="36"/>
      <c r="Y175" s="36"/>
      <c r="Z175" s="36"/>
      <c r="AA175" s="36"/>
      <c r="AB175" s="36"/>
      <c r="AC175" s="36"/>
      <c r="AD175" s="36"/>
      <c r="AE175" s="36"/>
      <c r="AF175" s="36"/>
      <c r="AG175" s="36"/>
      <c r="AH175" s="36"/>
      <c r="AI175" s="36"/>
    </row>
    <row r="176" spans="1:35" s="36" customFormat="1" ht="38.25" hidden="1" outlineLevel="2" x14ac:dyDescent="0.2">
      <c r="A176" s="31" t="s">
        <v>397</v>
      </c>
      <c r="B176" s="28" t="s">
        <v>400</v>
      </c>
      <c r="C176" s="89" t="s">
        <v>1056</v>
      </c>
      <c r="D176" s="29" t="s">
        <v>327</v>
      </c>
      <c r="E176" s="28" t="s">
        <v>328</v>
      </c>
      <c r="F176" s="30">
        <v>1</v>
      </c>
      <c r="G176" s="47" t="s">
        <v>789</v>
      </c>
      <c r="H176" s="28" t="s">
        <v>241</v>
      </c>
      <c r="I176" s="28" t="s">
        <v>399</v>
      </c>
      <c r="J176" s="28" t="s">
        <v>571</v>
      </c>
      <c r="K176" s="28" t="s">
        <v>828</v>
      </c>
      <c r="L176" s="29" t="s">
        <v>957</v>
      </c>
      <c r="M176" s="32">
        <v>2</v>
      </c>
      <c r="N176" s="33">
        <v>1</v>
      </c>
      <c r="O176" s="34">
        <f>M176*N176</f>
        <v>2</v>
      </c>
      <c r="P176" s="35" t="s">
        <v>12</v>
      </c>
      <c r="Q176" s="34">
        <f>IF(P176="Y",O176,0)</f>
        <v>0</v>
      </c>
      <c r="R176" s="35" t="s">
        <v>12</v>
      </c>
      <c r="S176" s="34">
        <v>0</v>
      </c>
      <c r="T176" s="35" t="s">
        <v>12</v>
      </c>
      <c r="U176" s="34">
        <v>0</v>
      </c>
      <c r="V176" s="34">
        <f>O176+Q176+S176+U176</f>
        <v>2</v>
      </c>
    </row>
    <row r="177" spans="1:35" s="36" customFormat="1" ht="38.25" hidden="1" outlineLevel="2" x14ac:dyDescent="0.2">
      <c r="A177" s="31" t="s">
        <v>708</v>
      </c>
      <c r="B177" s="28" t="s">
        <v>398</v>
      </c>
      <c r="C177" s="89" t="s">
        <v>1056</v>
      </c>
      <c r="D177" s="29" t="s">
        <v>327</v>
      </c>
      <c r="E177" s="28" t="s">
        <v>328</v>
      </c>
      <c r="F177" s="30">
        <v>1</v>
      </c>
      <c r="G177" s="28" t="s">
        <v>789</v>
      </c>
      <c r="H177" s="28" t="s">
        <v>241</v>
      </c>
      <c r="I177" s="28" t="s">
        <v>399</v>
      </c>
      <c r="J177" s="28" t="s">
        <v>704</v>
      </c>
      <c r="K177" s="28" t="s">
        <v>807</v>
      </c>
      <c r="L177" s="29" t="s">
        <v>957</v>
      </c>
      <c r="M177" s="32">
        <v>2</v>
      </c>
      <c r="N177" s="33">
        <v>1</v>
      </c>
      <c r="O177" s="34">
        <f>M177*N177</f>
        <v>2</v>
      </c>
      <c r="P177" s="35" t="s">
        <v>12</v>
      </c>
      <c r="Q177" s="34">
        <f>IF(P177="Y",O177,0)</f>
        <v>0</v>
      </c>
      <c r="R177" s="35" t="s">
        <v>12</v>
      </c>
      <c r="S177" s="34">
        <v>0</v>
      </c>
      <c r="T177" s="35" t="s">
        <v>12</v>
      </c>
      <c r="U177" s="34">
        <v>0</v>
      </c>
      <c r="V177" s="34">
        <f>O177+Q177+S177+U177</f>
        <v>2</v>
      </c>
    </row>
    <row r="178" spans="1:35" s="248" customFormat="1" outlineLevel="1" collapsed="1" x14ac:dyDescent="0.2">
      <c r="A178" s="237"/>
      <c r="B178" s="238"/>
      <c r="C178" s="239" t="s">
        <v>1130</v>
      </c>
      <c r="D178" s="240"/>
      <c r="E178" s="238"/>
      <c r="F178" s="241"/>
      <c r="G178" s="238"/>
      <c r="H178" s="238"/>
      <c r="I178" s="238"/>
      <c r="J178" s="238"/>
      <c r="K178" s="242"/>
      <c r="L178" s="240"/>
      <c r="M178" s="243"/>
      <c r="N178" s="244">
        <v>3</v>
      </c>
      <c r="O178" s="245"/>
      <c r="P178" s="246"/>
      <c r="Q178" s="245"/>
      <c r="R178" s="246"/>
      <c r="S178" s="245"/>
      <c r="T178" s="246"/>
      <c r="U178" s="245"/>
      <c r="V178" s="245"/>
      <c r="W178" s="247"/>
      <c r="X178" s="247"/>
      <c r="Y178" s="247"/>
      <c r="Z178" s="247"/>
      <c r="AA178" s="247"/>
      <c r="AB178" s="247"/>
      <c r="AC178" s="247"/>
      <c r="AD178" s="247"/>
      <c r="AE178" s="247"/>
      <c r="AF178" s="247"/>
      <c r="AG178" s="247"/>
      <c r="AH178" s="247"/>
    </row>
    <row r="179" spans="1:35" s="36" customFormat="1" ht="38.25" hidden="1" outlineLevel="2" x14ac:dyDescent="0.2">
      <c r="A179" s="161" t="s">
        <v>42</v>
      </c>
      <c r="B179" s="152" t="s">
        <v>43</v>
      </c>
      <c r="C179" s="89" t="s">
        <v>1057</v>
      </c>
      <c r="D179" s="153" t="s">
        <v>44</v>
      </c>
      <c r="E179" s="152" t="s">
        <v>45</v>
      </c>
      <c r="F179" s="159">
        <v>3</v>
      </c>
      <c r="G179" s="152" t="s">
        <v>40</v>
      </c>
      <c r="H179" s="152" t="s">
        <v>46</v>
      </c>
      <c r="I179" s="152" t="s">
        <v>47</v>
      </c>
      <c r="J179" s="152" t="s">
        <v>48</v>
      </c>
      <c r="K179" s="152">
        <v>904100</v>
      </c>
      <c r="L179" s="153" t="s">
        <v>875</v>
      </c>
      <c r="M179" s="52">
        <v>2</v>
      </c>
      <c r="N179" s="53">
        <v>0.33329999999999999</v>
      </c>
      <c r="O179" s="156">
        <f>M179*N179</f>
        <v>0.66659999999999997</v>
      </c>
      <c r="P179" s="157" t="s">
        <v>12</v>
      </c>
      <c r="Q179" s="156">
        <f>IF(P179="Y",O179,0)</f>
        <v>0</v>
      </c>
      <c r="R179" s="157" t="s">
        <v>12</v>
      </c>
      <c r="S179" s="156">
        <v>0</v>
      </c>
      <c r="T179" s="157" t="s">
        <v>12</v>
      </c>
      <c r="U179" s="156">
        <v>0</v>
      </c>
      <c r="V179" s="156">
        <f>O179+Q179+S179+U179</f>
        <v>0.66659999999999997</v>
      </c>
      <c r="W179" s="158"/>
      <c r="X179" s="158"/>
      <c r="Y179" s="158"/>
      <c r="Z179" s="158"/>
      <c r="AA179" s="158"/>
      <c r="AB179" s="158"/>
      <c r="AC179" s="158"/>
      <c r="AD179" s="158"/>
      <c r="AE179" s="158"/>
      <c r="AF179" s="158"/>
      <c r="AG179" s="158"/>
      <c r="AH179" s="158"/>
      <c r="AI179" s="158"/>
    </row>
    <row r="180" spans="1:35" s="36" customFormat="1" ht="25.5" hidden="1" outlineLevel="2" x14ac:dyDescent="0.2">
      <c r="A180" s="161" t="s">
        <v>49</v>
      </c>
      <c r="B180" s="152" t="s">
        <v>43</v>
      </c>
      <c r="C180" s="89" t="s">
        <v>1057</v>
      </c>
      <c r="D180" s="153" t="s">
        <v>44</v>
      </c>
      <c r="E180" s="152" t="s">
        <v>45</v>
      </c>
      <c r="F180" s="159">
        <v>3</v>
      </c>
      <c r="G180" s="152" t="s">
        <v>40</v>
      </c>
      <c r="H180" s="152" t="s">
        <v>50</v>
      </c>
      <c r="I180" s="152" t="s">
        <v>51</v>
      </c>
      <c r="J180" s="152" t="s">
        <v>52</v>
      </c>
      <c r="K180" s="152">
        <v>902211</v>
      </c>
      <c r="L180" s="153" t="s">
        <v>875</v>
      </c>
      <c r="M180" s="52">
        <v>2</v>
      </c>
      <c r="N180" s="53">
        <v>0.33339999999999997</v>
      </c>
      <c r="O180" s="156">
        <f>M180*N180</f>
        <v>0.66679999999999995</v>
      </c>
      <c r="P180" s="157" t="s">
        <v>12</v>
      </c>
      <c r="Q180" s="156">
        <f>IF(P180="Y",O180,0)</f>
        <v>0</v>
      </c>
      <c r="R180" s="157" t="s">
        <v>12</v>
      </c>
      <c r="S180" s="156">
        <v>0</v>
      </c>
      <c r="T180" s="157" t="s">
        <v>12</v>
      </c>
      <c r="U180" s="156">
        <v>0</v>
      </c>
      <c r="V180" s="156">
        <f>O180+Q180+S180+U180</f>
        <v>0.66679999999999995</v>
      </c>
      <c r="W180" s="158"/>
      <c r="X180" s="158"/>
      <c r="Y180" s="158"/>
      <c r="Z180" s="158"/>
      <c r="AA180" s="158"/>
      <c r="AB180" s="158"/>
      <c r="AC180" s="158"/>
      <c r="AD180" s="158"/>
      <c r="AE180" s="158"/>
      <c r="AF180" s="158"/>
      <c r="AG180" s="158"/>
      <c r="AH180" s="158"/>
      <c r="AI180" s="158"/>
    </row>
    <row r="181" spans="1:35" s="36" customFormat="1" ht="25.5" hidden="1" outlineLevel="2" x14ac:dyDescent="0.2">
      <c r="A181" s="151" t="s">
        <v>210</v>
      </c>
      <c r="B181" s="152" t="s">
        <v>43</v>
      </c>
      <c r="C181" s="89" t="s">
        <v>1057</v>
      </c>
      <c r="D181" s="153" t="s">
        <v>44</v>
      </c>
      <c r="E181" s="152" t="s">
        <v>45</v>
      </c>
      <c r="F181" s="159">
        <v>3</v>
      </c>
      <c r="G181" s="152" t="s">
        <v>200</v>
      </c>
      <c r="H181" s="152" t="s">
        <v>159</v>
      </c>
      <c r="I181" s="152" t="s">
        <v>201</v>
      </c>
      <c r="J181" s="152" t="s">
        <v>211</v>
      </c>
      <c r="K181" s="162">
        <v>905120</v>
      </c>
      <c r="L181" s="39" t="s">
        <v>910</v>
      </c>
      <c r="M181" s="76">
        <v>2</v>
      </c>
      <c r="N181" s="53">
        <v>0.33329999999999999</v>
      </c>
      <c r="O181" s="156">
        <f>M181*N181</f>
        <v>0.66659999999999997</v>
      </c>
      <c r="P181" s="157" t="s">
        <v>12</v>
      </c>
      <c r="Q181" s="156">
        <f>IF(P181="Y",O181,0)</f>
        <v>0</v>
      </c>
      <c r="R181" s="157" t="s">
        <v>12</v>
      </c>
      <c r="S181" s="156">
        <v>0</v>
      </c>
      <c r="T181" s="157" t="s">
        <v>12</v>
      </c>
      <c r="U181" s="156">
        <v>0</v>
      </c>
      <c r="V181" s="156">
        <f>O181+Q181+S181+U181</f>
        <v>0.66659999999999997</v>
      </c>
      <c r="W181" s="158"/>
      <c r="X181" s="158"/>
      <c r="Y181" s="158"/>
      <c r="Z181" s="158"/>
      <c r="AA181" s="158"/>
      <c r="AB181" s="158"/>
      <c r="AC181" s="158"/>
      <c r="AD181" s="158"/>
      <c r="AE181" s="158"/>
      <c r="AF181" s="158"/>
      <c r="AG181" s="158"/>
      <c r="AH181" s="158"/>
      <c r="AI181" s="158"/>
    </row>
    <row r="182" spans="1:35" s="36" customFormat="1" ht="38.25" hidden="1" outlineLevel="2" x14ac:dyDescent="0.2">
      <c r="A182" s="31" t="s">
        <v>54</v>
      </c>
      <c r="B182" s="28" t="s">
        <v>709</v>
      </c>
      <c r="C182" s="89" t="s">
        <v>1057</v>
      </c>
      <c r="D182" s="29" t="s">
        <v>44</v>
      </c>
      <c r="E182" s="28" t="s">
        <v>45</v>
      </c>
      <c r="F182" s="30">
        <v>3</v>
      </c>
      <c r="G182" s="47" t="s">
        <v>40</v>
      </c>
      <c r="H182" s="28" t="s">
        <v>710</v>
      </c>
      <c r="I182" s="28" t="s">
        <v>710</v>
      </c>
      <c r="J182" s="28" t="s">
        <v>48</v>
      </c>
      <c r="K182" s="28">
        <v>904500</v>
      </c>
      <c r="L182" s="29" t="s">
        <v>875</v>
      </c>
      <c r="M182" s="32">
        <v>2</v>
      </c>
      <c r="N182" s="33">
        <v>1</v>
      </c>
      <c r="O182" s="34">
        <f>M182*N182</f>
        <v>2</v>
      </c>
      <c r="P182" s="35" t="s">
        <v>12</v>
      </c>
      <c r="Q182" s="34">
        <f>IF(P182="Y",O182,0)</f>
        <v>0</v>
      </c>
      <c r="R182" s="35" t="s">
        <v>12</v>
      </c>
      <c r="S182" s="34">
        <v>0</v>
      </c>
      <c r="T182" s="35" t="s">
        <v>12</v>
      </c>
      <c r="U182" s="34">
        <v>0</v>
      </c>
      <c r="V182" s="34">
        <f>O182+Q182+S182+U182</f>
        <v>2</v>
      </c>
    </row>
    <row r="183" spans="1:35" s="260" customFormat="1" outlineLevel="1" collapsed="1" x14ac:dyDescent="0.2">
      <c r="A183" s="249"/>
      <c r="B183" s="250"/>
      <c r="C183" s="251" t="s">
        <v>1131</v>
      </c>
      <c r="D183" s="252"/>
      <c r="E183" s="250"/>
      <c r="F183" s="253"/>
      <c r="G183" s="250"/>
      <c r="H183" s="250"/>
      <c r="I183" s="250"/>
      <c r="J183" s="250"/>
      <c r="K183" s="254"/>
      <c r="L183" s="252"/>
      <c r="M183" s="255"/>
      <c r="N183" s="256">
        <v>2</v>
      </c>
      <c r="O183" s="257"/>
      <c r="P183" s="258"/>
      <c r="Q183" s="257"/>
      <c r="R183" s="258"/>
      <c r="S183" s="257"/>
      <c r="T183" s="258"/>
      <c r="U183" s="257"/>
      <c r="V183" s="257"/>
      <c r="W183" s="259"/>
      <c r="X183" s="259"/>
      <c r="Y183" s="259"/>
      <c r="Z183" s="259"/>
      <c r="AA183" s="259"/>
      <c r="AB183" s="259"/>
      <c r="AC183" s="259"/>
      <c r="AD183" s="259"/>
      <c r="AE183" s="259"/>
      <c r="AF183" s="259"/>
      <c r="AG183" s="259"/>
      <c r="AH183" s="259"/>
    </row>
    <row r="184" spans="1:35" s="36" customFormat="1" ht="38.25" hidden="1" outlineLevel="2" x14ac:dyDescent="0.2">
      <c r="A184" s="31" t="s">
        <v>340</v>
      </c>
      <c r="B184" s="28" t="s">
        <v>341</v>
      </c>
      <c r="C184" s="89" t="s">
        <v>1058</v>
      </c>
      <c r="D184" s="29" t="s">
        <v>342</v>
      </c>
      <c r="E184" s="28" t="s">
        <v>343</v>
      </c>
      <c r="F184" s="30">
        <v>1</v>
      </c>
      <c r="G184" s="28" t="s">
        <v>789</v>
      </c>
      <c r="H184" s="28" t="s">
        <v>241</v>
      </c>
      <c r="I184" s="28" t="s">
        <v>342</v>
      </c>
      <c r="J184" s="28" t="s">
        <v>339</v>
      </c>
      <c r="K184" s="31" t="s">
        <v>818</v>
      </c>
      <c r="L184" s="29" t="s">
        <v>957</v>
      </c>
      <c r="M184" s="32">
        <v>1</v>
      </c>
      <c r="N184" s="33">
        <v>0.87</v>
      </c>
      <c r="O184" s="34">
        <f>M184*N184</f>
        <v>0.87</v>
      </c>
      <c r="P184" s="35" t="s">
        <v>12</v>
      </c>
      <c r="Q184" s="34">
        <f>IF(P184="Y",O184,0)</f>
        <v>0</v>
      </c>
      <c r="R184" s="35" t="s">
        <v>12</v>
      </c>
      <c r="S184" s="34">
        <v>0</v>
      </c>
      <c r="T184" s="35" t="s">
        <v>76</v>
      </c>
      <c r="U184" s="34">
        <v>0.87</v>
      </c>
      <c r="V184" s="34">
        <f>O184+Q184+S184+U184</f>
        <v>1.74</v>
      </c>
    </row>
    <row r="185" spans="1:35" s="206" customFormat="1" outlineLevel="1" collapsed="1" x14ac:dyDescent="0.2">
      <c r="A185" s="199"/>
      <c r="B185" s="200"/>
      <c r="C185" s="227" t="s">
        <v>1132</v>
      </c>
      <c r="D185" s="201" t="s">
        <v>342</v>
      </c>
      <c r="E185" s="200"/>
      <c r="F185" s="202"/>
      <c r="G185" s="200"/>
      <c r="H185" s="200"/>
      <c r="I185" s="200"/>
      <c r="J185" s="200"/>
      <c r="K185" s="199"/>
      <c r="L185" s="201"/>
      <c r="M185" s="204"/>
      <c r="N185" s="197">
        <v>0.87</v>
      </c>
      <c r="O185" s="198"/>
      <c r="P185" s="205"/>
      <c r="Q185" s="198"/>
      <c r="R185" s="205"/>
      <c r="S185" s="198"/>
      <c r="T185" s="205"/>
      <c r="U185" s="198"/>
      <c r="V185" s="198"/>
    </row>
    <row r="186" spans="1:35" s="36" customFormat="1" ht="38.25" hidden="1" outlineLevel="2" x14ac:dyDescent="0.2">
      <c r="A186" s="31" t="s">
        <v>438</v>
      </c>
      <c r="B186" s="28" t="s">
        <v>439</v>
      </c>
      <c r="C186" s="89" t="s">
        <v>1059</v>
      </c>
      <c r="D186" s="29" t="s">
        <v>440</v>
      </c>
      <c r="E186" s="28" t="s">
        <v>441</v>
      </c>
      <c r="F186" s="30">
        <v>3</v>
      </c>
      <c r="G186" s="47" t="s">
        <v>789</v>
      </c>
      <c r="H186" s="28" t="s">
        <v>241</v>
      </c>
      <c r="I186" s="28" t="s">
        <v>442</v>
      </c>
      <c r="J186" s="28" t="s">
        <v>443</v>
      </c>
      <c r="K186" s="31" t="s">
        <v>832</v>
      </c>
      <c r="L186" s="29" t="s">
        <v>957</v>
      </c>
      <c r="M186" s="32">
        <v>2</v>
      </c>
      <c r="N186" s="33">
        <v>0.8</v>
      </c>
      <c r="O186" s="34">
        <f t="shared" ref="O186:O191" si="12">M186*N186</f>
        <v>1.6</v>
      </c>
      <c r="P186" s="35" t="s">
        <v>12</v>
      </c>
      <c r="Q186" s="34">
        <f t="shared" ref="Q186:Q191" si="13">IF(P186="Y",O186,0)</f>
        <v>0</v>
      </c>
      <c r="R186" s="35" t="s">
        <v>12</v>
      </c>
      <c r="S186" s="34">
        <v>0</v>
      </c>
      <c r="T186" s="35" t="s">
        <v>12</v>
      </c>
      <c r="U186" s="34">
        <v>0</v>
      </c>
      <c r="V186" s="34">
        <f t="shared" ref="V186:V191" si="14">O186+Q186+S186+U186</f>
        <v>1.6</v>
      </c>
    </row>
    <row r="187" spans="1:35" s="158" customFormat="1" ht="38.25" hidden="1" outlineLevel="2" x14ac:dyDescent="0.2">
      <c r="A187" s="31" t="s">
        <v>470</v>
      </c>
      <c r="B187" s="28" t="s">
        <v>439</v>
      </c>
      <c r="C187" s="89" t="s">
        <v>1059</v>
      </c>
      <c r="D187" s="29" t="s">
        <v>440</v>
      </c>
      <c r="E187" s="28" t="s">
        <v>441</v>
      </c>
      <c r="F187" s="30">
        <v>3</v>
      </c>
      <c r="G187" s="28" t="s">
        <v>789</v>
      </c>
      <c r="H187" s="28" t="s">
        <v>241</v>
      </c>
      <c r="I187" s="28" t="s">
        <v>471</v>
      </c>
      <c r="J187" s="28" t="s">
        <v>243</v>
      </c>
      <c r="K187" s="31" t="s">
        <v>813</v>
      </c>
      <c r="L187" s="29" t="s">
        <v>957</v>
      </c>
      <c r="M187" s="32">
        <v>2</v>
      </c>
      <c r="N187" s="33">
        <v>0.2</v>
      </c>
      <c r="O187" s="34">
        <f t="shared" si="12"/>
        <v>0.4</v>
      </c>
      <c r="P187" s="35" t="s">
        <v>12</v>
      </c>
      <c r="Q187" s="34">
        <f t="shared" si="13"/>
        <v>0</v>
      </c>
      <c r="R187" s="35" t="s">
        <v>12</v>
      </c>
      <c r="S187" s="34">
        <v>0</v>
      </c>
      <c r="T187" s="35" t="s">
        <v>12</v>
      </c>
      <c r="U187" s="34">
        <v>0</v>
      </c>
      <c r="V187" s="34">
        <f t="shared" si="14"/>
        <v>0.4</v>
      </c>
      <c r="W187" s="36"/>
      <c r="X187" s="36"/>
      <c r="Y187" s="36"/>
      <c r="Z187" s="36"/>
      <c r="AA187" s="36"/>
      <c r="AB187" s="36"/>
      <c r="AC187" s="36"/>
      <c r="AD187" s="36"/>
      <c r="AE187" s="36"/>
      <c r="AF187" s="36"/>
      <c r="AG187" s="36"/>
      <c r="AH187" s="36"/>
      <c r="AI187" s="36"/>
    </row>
    <row r="188" spans="1:35" s="158" customFormat="1" ht="38.25" hidden="1" outlineLevel="2" x14ac:dyDescent="0.2">
      <c r="A188" s="31" t="s">
        <v>438</v>
      </c>
      <c r="B188" s="28" t="s">
        <v>444</v>
      </c>
      <c r="C188" s="89" t="s">
        <v>1059</v>
      </c>
      <c r="D188" s="29" t="s">
        <v>440</v>
      </c>
      <c r="E188" s="28" t="s">
        <v>441</v>
      </c>
      <c r="F188" s="30">
        <v>3</v>
      </c>
      <c r="G188" s="28" t="s">
        <v>789</v>
      </c>
      <c r="H188" s="28" t="s">
        <v>241</v>
      </c>
      <c r="I188" s="28" t="s">
        <v>442</v>
      </c>
      <c r="J188" s="28" t="s">
        <v>443</v>
      </c>
      <c r="K188" s="31" t="s">
        <v>832</v>
      </c>
      <c r="L188" s="29" t="s">
        <v>957</v>
      </c>
      <c r="M188" s="32">
        <v>0</v>
      </c>
      <c r="N188" s="33">
        <v>0.8</v>
      </c>
      <c r="O188" s="34">
        <f t="shared" si="12"/>
        <v>0</v>
      </c>
      <c r="P188" s="35" t="s">
        <v>12</v>
      </c>
      <c r="Q188" s="34">
        <f t="shared" si="13"/>
        <v>0</v>
      </c>
      <c r="R188" s="35" t="s">
        <v>12</v>
      </c>
      <c r="S188" s="34">
        <v>0</v>
      </c>
      <c r="T188" s="35" t="s">
        <v>76</v>
      </c>
      <c r="U188" s="34">
        <v>1.6</v>
      </c>
      <c r="V188" s="34">
        <f t="shared" si="14"/>
        <v>1.6</v>
      </c>
      <c r="W188" s="36"/>
      <c r="X188" s="36"/>
      <c r="Y188" s="36"/>
      <c r="Z188" s="36"/>
      <c r="AA188" s="36"/>
      <c r="AB188" s="36"/>
      <c r="AC188" s="36"/>
      <c r="AD188" s="36"/>
      <c r="AE188" s="36"/>
      <c r="AF188" s="36"/>
      <c r="AG188" s="36"/>
      <c r="AH188" s="36"/>
      <c r="AI188" s="36"/>
    </row>
    <row r="189" spans="1:35" s="158" customFormat="1" ht="38.25" hidden="1" outlineLevel="2" x14ac:dyDescent="0.2">
      <c r="A189" s="31" t="s">
        <v>470</v>
      </c>
      <c r="B189" s="28" t="s">
        <v>444</v>
      </c>
      <c r="C189" s="89" t="s">
        <v>1059</v>
      </c>
      <c r="D189" s="29" t="s">
        <v>440</v>
      </c>
      <c r="E189" s="28" t="s">
        <v>441</v>
      </c>
      <c r="F189" s="30">
        <v>3</v>
      </c>
      <c r="G189" s="47" t="s">
        <v>789</v>
      </c>
      <c r="H189" s="28" t="s">
        <v>241</v>
      </c>
      <c r="I189" s="28" t="s">
        <v>471</v>
      </c>
      <c r="J189" s="28" t="s">
        <v>243</v>
      </c>
      <c r="K189" s="31" t="s">
        <v>837</v>
      </c>
      <c r="L189" s="29" t="s">
        <v>957</v>
      </c>
      <c r="M189" s="32">
        <v>0</v>
      </c>
      <c r="N189" s="33">
        <v>0.2</v>
      </c>
      <c r="O189" s="34">
        <f t="shared" si="12"/>
        <v>0</v>
      </c>
      <c r="P189" s="35" t="s">
        <v>12</v>
      </c>
      <c r="Q189" s="34">
        <f t="shared" si="13"/>
        <v>0</v>
      </c>
      <c r="R189" s="35" t="s">
        <v>12</v>
      </c>
      <c r="S189" s="34">
        <v>0</v>
      </c>
      <c r="T189" s="35" t="s">
        <v>76</v>
      </c>
      <c r="U189" s="34">
        <v>0.4</v>
      </c>
      <c r="V189" s="34">
        <f t="shared" si="14"/>
        <v>0.4</v>
      </c>
      <c r="W189" s="36"/>
      <c r="X189" s="36"/>
      <c r="Y189" s="36"/>
      <c r="Z189" s="36"/>
      <c r="AA189" s="36"/>
      <c r="AB189" s="36"/>
      <c r="AC189" s="36"/>
      <c r="AD189" s="36"/>
      <c r="AE189" s="36"/>
      <c r="AF189" s="36"/>
      <c r="AG189" s="36"/>
      <c r="AH189" s="36"/>
      <c r="AI189" s="45"/>
    </row>
    <row r="190" spans="1:35" s="36" customFormat="1" ht="38.25" hidden="1" outlineLevel="2" x14ac:dyDescent="0.2">
      <c r="A190" s="31" t="s">
        <v>711</v>
      </c>
      <c r="B190" s="28" t="s">
        <v>445</v>
      </c>
      <c r="C190" s="89" t="s">
        <v>1059</v>
      </c>
      <c r="D190" s="29" t="s">
        <v>440</v>
      </c>
      <c r="E190" s="28" t="s">
        <v>441</v>
      </c>
      <c r="F190" s="30">
        <v>3</v>
      </c>
      <c r="G190" s="47" t="s">
        <v>789</v>
      </c>
      <c r="H190" s="28" t="s">
        <v>241</v>
      </c>
      <c r="I190" s="28" t="s">
        <v>442</v>
      </c>
      <c r="J190" s="28" t="s">
        <v>571</v>
      </c>
      <c r="K190" s="28" t="s">
        <v>811</v>
      </c>
      <c r="L190" s="29" t="s">
        <v>957</v>
      </c>
      <c r="M190" s="32">
        <v>0</v>
      </c>
      <c r="N190" s="33">
        <v>0.8</v>
      </c>
      <c r="O190" s="34">
        <f t="shared" si="12"/>
        <v>0</v>
      </c>
      <c r="P190" s="35" t="s">
        <v>12</v>
      </c>
      <c r="Q190" s="34">
        <f t="shared" si="13"/>
        <v>0</v>
      </c>
      <c r="R190" s="35" t="s">
        <v>12</v>
      </c>
      <c r="S190" s="34">
        <v>0</v>
      </c>
      <c r="T190" s="35" t="s">
        <v>76</v>
      </c>
      <c r="U190" s="34">
        <v>1.6</v>
      </c>
      <c r="V190" s="34">
        <f t="shared" si="14"/>
        <v>1.6</v>
      </c>
    </row>
    <row r="191" spans="1:35" s="36" customFormat="1" ht="38.25" hidden="1" outlineLevel="2" x14ac:dyDescent="0.2">
      <c r="A191" s="31" t="s">
        <v>470</v>
      </c>
      <c r="B191" s="28" t="s">
        <v>445</v>
      </c>
      <c r="C191" s="89" t="s">
        <v>1059</v>
      </c>
      <c r="D191" s="29" t="s">
        <v>440</v>
      </c>
      <c r="E191" s="28" t="s">
        <v>441</v>
      </c>
      <c r="F191" s="30">
        <v>3</v>
      </c>
      <c r="G191" s="28" t="s">
        <v>789</v>
      </c>
      <c r="H191" s="28" t="s">
        <v>241</v>
      </c>
      <c r="I191" s="28" t="s">
        <v>471</v>
      </c>
      <c r="J191" s="28" t="s">
        <v>243</v>
      </c>
      <c r="K191" s="31" t="s">
        <v>837</v>
      </c>
      <c r="L191" s="29" t="s">
        <v>957</v>
      </c>
      <c r="M191" s="32">
        <v>0</v>
      </c>
      <c r="N191" s="33">
        <v>0.2</v>
      </c>
      <c r="O191" s="34">
        <f t="shared" si="12"/>
        <v>0</v>
      </c>
      <c r="P191" s="35" t="s">
        <v>12</v>
      </c>
      <c r="Q191" s="34">
        <f t="shared" si="13"/>
        <v>0</v>
      </c>
      <c r="R191" s="35" t="s">
        <v>12</v>
      </c>
      <c r="S191" s="34">
        <v>0</v>
      </c>
      <c r="T191" s="35" t="s">
        <v>76</v>
      </c>
      <c r="U191" s="34">
        <v>0.4</v>
      </c>
      <c r="V191" s="34">
        <f t="shared" si="14"/>
        <v>0.4</v>
      </c>
      <c r="AI191" s="45"/>
    </row>
    <row r="192" spans="1:35" s="248" customFormat="1" outlineLevel="1" collapsed="1" x14ac:dyDescent="0.2">
      <c r="A192" s="237"/>
      <c r="B192" s="238"/>
      <c r="C192" s="239" t="s">
        <v>1133</v>
      </c>
      <c r="D192" s="240"/>
      <c r="E192" s="238"/>
      <c r="F192" s="241"/>
      <c r="G192" s="238"/>
      <c r="H192" s="238"/>
      <c r="I192" s="238"/>
      <c r="J192" s="238"/>
      <c r="K192" s="242"/>
      <c r="L192" s="240"/>
      <c r="M192" s="243"/>
      <c r="N192" s="244">
        <v>3</v>
      </c>
      <c r="O192" s="245"/>
      <c r="P192" s="246"/>
      <c r="Q192" s="245"/>
      <c r="R192" s="246"/>
      <c r="S192" s="245"/>
      <c r="T192" s="246"/>
      <c r="U192" s="245"/>
      <c r="V192" s="245"/>
      <c r="W192" s="247"/>
      <c r="X192" s="247"/>
      <c r="Y192" s="247"/>
      <c r="Z192" s="247"/>
      <c r="AA192" s="247"/>
      <c r="AB192" s="247"/>
      <c r="AC192" s="247"/>
      <c r="AD192" s="247"/>
      <c r="AE192" s="247"/>
      <c r="AF192" s="247"/>
      <c r="AG192" s="247"/>
      <c r="AH192" s="247"/>
    </row>
    <row r="193" spans="1:34" s="36" customFormat="1" hidden="1" outlineLevel="2" x14ac:dyDescent="0.2">
      <c r="A193" s="27" t="s">
        <v>125</v>
      </c>
      <c r="B193" s="28" t="s">
        <v>126</v>
      </c>
      <c r="C193" s="89" t="s">
        <v>1060</v>
      </c>
      <c r="D193" s="29" t="s">
        <v>127</v>
      </c>
      <c r="E193" s="28" t="s">
        <v>128</v>
      </c>
      <c r="F193" s="30">
        <v>3</v>
      </c>
      <c r="G193" s="28" t="s">
        <v>66</v>
      </c>
      <c r="H193" s="28" t="s">
        <v>641</v>
      </c>
      <c r="I193" s="28" t="s">
        <v>129</v>
      </c>
      <c r="J193" s="28" t="s">
        <v>643</v>
      </c>
      <c r="K193" s="28" t="s">
        <v>130</v>
      </c>
      <c r="L193" s="29" t="s">
        <v>875</v>
      </c>
      <c r="M193" s="32">
        <v>1</v>
      </c>
      <c r="N193" s="33">
        <v>1</v>
      </c>
      <c r="O193" s="34">
        <f>M193*N193</f>
        <v>1</v>
      </c>
      <c r="P193" s="35" t="s">
        <v>76</v>
      </c>
      <c r="Q193" s="34">
        <f>IF(P193="Y",O193,0)</f>
        <v>1</v>
      </c>
      <c r="R193" s="35" t="s">
        <v>12</v>
      </c>
      <c r="S193" s="34">
        <v>0</v>
      </c>
      <c r="T193" s="35" t="s">
        <v>12</v>
      </c>
      <c r="U193" s="34">
        <v>0</v>
      </c>
      <c r="V193" s="34">
        <f>O193+Q193+S193+U193</f>
        <v>2</v>
      </c>
    </row>
    <row r="194" spans="1:34" s="36" customFormat="1" outlineLevel="1" collapsed="1" x14ac:dyDescent="0.2">
      <c r="A194" s="27"/>
      <c r="B194" s="28"/>
      <c r="C194" s="116" t="s">
        <v>1134</v>
      </c>
      <c r="D194" s="29"/>
      <c r="E194" s="28"/>
      <c r="F194" s="30"/>
      <c r="G194" s="28"/>
      <c r="H194" s="28"/>
      <c r="I194" s="28"/>
      <c r="J194" s="28"/>
      <c r="K194" s="28"/>
      <c r="L194" s="29"/>
      <c r="M194" s="32"/>
      <c r="N194" s="33">
        <v>1</v>
      </c>
      <c r="O194" s="34"/>
      <c r="P194" s="35"/>
      <c r="Q194" s="34"/>
      <c r="R194" s="35"/>
      <c r="S194" s="34"/>
      <c r="T194" s="35"/>
      <c r="U194" s="34"/>
      <c r="V194" s="34"/>
    </row>
    <row r="195" spans="1:34" s="36" customFormat="1" ht="25.5" hidden="1" outlineLevel="2" x14ac:dyDescent="0.2">
      <c r="A195" s="27" t="s">
        <v>272</v>
      </c>
      <c r="B195" s="28" t="s">
        <v>379</v>
      </c>
      <c r="C195" s="89" t="s">
        <v>1061</v>
      </c>
      <c r="D195" s="29" t="s">
        <v>407</v>
      </c>
      <c r="E195" s="28" t="s">
        <v>381</v>
      </c>
      <c r="F195" s="30">
        <v>3</v>
      </c>
      <c r="G195" s="28" t="s">
        <v>789</v>
      </c>
      <c r="H195" s="85" t="s">
        <v>938</v>
      </c>
      <c r="I195" s="28" t="s">
        <v>715</v>
      </c>
      <c r="J195" s="28" t="s">
        <v>713</v>
      </c>
      <c r="K195" s="58" t="s">
        <v>950</v>
      </c>
      <c r="L195" s="28" t="s">
        <v>940</v>
      </c>
      <c r="M195" s="32">
        <v>1</v>
      </c>
      <c r="N195" s="33">
        <v>0.05</v>
      </c>
      <c r="O195" s="34">
        <f>M195*N195</f>
        <v>0.05</v>
      </c>
      <c r="P195" s="35" t="s">
        <v>12</v>
      </c>
      <c r="Q195" s="34">
        <f>IF(P195="Y",O195,0)</f>
        <v>0</v>
      </c>
      <c r="R195" s="35" t="s">
        <v>12</v>
      </c>
      <c r="S195" s="34">
        <v>0</v>
      </c>
      <c r="T195" s="35" t="s">
        <v>12</v>
      </c>
      <c r="U195" s="34">
        <v>0</v>
      </c>
      <c r="V195" s="34">
        <f>O195+Q195+S195+U195</f>
        <v>0.05</v>
      </c>
      <c r="W195" s="83"/>
      <c r="X195" s="83"/>
      <c r="Y195" s="83"/>
      <c r="Z195" s="83"/>
      <c r="AA195" s="83"/>
      <c r="AB195" s="83"/>
      <c r="AC195" s="83"/>
      <c r="AD195" s="83"/>
      <c r="AE195" s="83"/>
      <c r="AF195" s="83"/>
      <c r="AG195" s="83"/>
      <c r="AH195" s="83"/>
    </row>
    <row r="196" spans="1:34" s="36" customFormat="1" ht="38.25" hidden="1" outlineLevel="2" x14ac:dyDescent="0.2">
      <c r="A196" s="27" t="s">
        <v>378</v>
      </c>
      <c r="B196" s="28" t="s">
        <v>379</v>
      </c>
      <c r="C196" s="89" t="s">
        <v>1061</v>
      </c>
      <c r="D196" s="29" t="s">
        <v>380</v>
      </c>
      <c r="E196" s="28" t="s">
        <v>381</v>
      </c>
      <c r="F196" s="30">
        <v>2</v>
      </c>
      <c r="G196" s="28" t="s">
        <v>789</v>
      </c>
      <c r="H196" s="39" t="s">
        <v>797</v>
      </c>
      <c r="I196" s="28" t="s">
        <v>712</v>
      </c>
      <c r="J196" s="28" t="s">
        <v>713</v>
      </c>
      <c r="K196" s="31" t="s">
        <v>714</v>
      </c>
      <c r="L196" s="29" t="s">
        <v>875</v>
      </c>
      <c r="M196" s="32">
        <v>1</v>
      </c>
      <c r="N196" s="33">
        <v>0.15</v>
      </c>
      <c r="O196" s="34">
        <f>M196*N196</f>
        <v>0.15</v>
      </c>
      <c r="P196" s="35" t="s">
        <v>12</v>
      </c>
      <c r="Q196" s="34">
        <f>IF(P196="Y",O196,0)</f>
        <v>0</v>
      </c>
      <c r="R196" s="35" t="s">
        <v>12</v>
      </c>
      <c r="S196" s="34">
        <v>0</v>
      </c>
      <c r="T196" s="35" t="s">
        <v>12</v>
      </c>
      <c r="U196" s="34">
        <v>0</v>
      </c>
      <c r="V196" s="34">
        <f>O196+Q196+S196+U196</f>
        <v>0.15</v>
      </c>
    </row>
    <row r="197" spans="1:34" s="36" customFormat="1" ht="25.5" hidden="1" outlineLevel="2" x14ac:dyDescent="0.2">
      <c r="A197" s="27" t="s">
        <v>412</v>
      </c>
      <c r="B197" s="28" t="s">
        <v>379</v>
      </c>
      <c r="C197" s="89" t="s">
        <v>1061</v>
      </c>
      <c r="D197" s="29" t="s">
        <v>407</v>
      </c>
      <c r="E197" s="28" t="s">
        <v>381</v>
      </c>
      <c r="F197" s="30">
        <v>3</v>
      </c>
      <c r="G197" s="47" t="s">
        <v>789</v>
      </c>
      <c r="H197" s="39" t="s">
        <v>797</v>
      </c>
      <c r="I197" s="28" t="s">
        <v>413</v>
      </c>
      <c r="J197" s="28" t="s">
        <v>667</v>
      </c>
      <c r="K197" s="31">
        <v>404435</v>
      </c>
      <c r="L197" s="29" t="s">
        <v>875</v>
      </c>
      <c r="M197" s="32">
        <v>1</v>
      </c>
      <c r="N197" s="33">
        <v>0.4</v>
      </c>
      <c r="O197" s="34">
        <f>M197*N197</f>
        <v>0.4</v>
      </c>
      <c r="P197" s="35" t="s">
        <v>12</v>
      </c>
      <c r="Q197" s="34">
        <f>IF(P197="Y",O197,0)</f>
        <v>0</v>
      </c>
      <c r="R197" s="35" t="s">
        <v>12</v>
      </c>
      <c r="S197" s="34">
        <v>0</v>
      </c>
      <c r="T197" s="35" t="s">
        <v>12</v>
      </c>
      <c r="U197" s="34">
        <v>0</v>
      </c>
      <c r="V197" s="34">
        <f>O197+Q197+S197+U197</f>
        <v>0.4</v>
      </c>
    </row>
    <row r="198" spans="1:34" s="36" customFormat="1" ht="38.25" hidden="1" outlineLevel="2" x14ac:dyDescent="0.2">
      <c r="A198" s="31" t="s">
        <v>433</v>
      </c>
      <c r="B198" s="28" t="s">
        <v>379</v>
      </c>
      <c r="C198" s="89" t="s">
        <v>1061</v>
      </c>
      <c r="D198" s="29" t="s">
        <v>407</v>
      </c>
      <c r="E198" s="28" t="s">
        <v>381</v>
      </c>
      <c r="F198" s="30">
        <v>3</v>
      </c>
      <c r="G198" s="28" t="s">
        <v>789</v>
      </c>
      <c r="H198" s="28" t="s">
        <v>241</v>
      </c>
      <c r="I198" s="28" t="s">
        <v>434</v>
      </c>
      <c r="J198" s="28" t="s">
        <v>243</v>
      </c>
      <c r="K198" s="31">
        <v>406750</v>
      </c>
      <c r="L198" s="29" t="s">
        <v>957</v>
      </c>
      <c r="M198" s="32">
        <v>1</v>
      </c>
      <c r="N198" s="33">
        <v>0.4</v>
      </c>
      <c r="O198" s="34">
        <f>M198*N198</f>
        <v>0.4</v>
      </c>
      <c r="P198" s="35" t="s">
        <v>12</v>
      </c>
      <c r="Q198" s="34">
        <f>IF(P198="Y",O198,0)</f>
        <v>0</v>
      </c>
      <c r="R198" s="35" t="s">
        <v>12</v>
      </c>
      <c r="S198" s="34">
        <v>0</v>
      </c>
      <c r="T198" s="35" t="s">
        <v>12</v>
      </c>
      <c r="U198" s="34">
        <v>0</v>
      </c>
      <c r="V198" s="34">
        <f>O198+Q198+S198+U198</f>
        <v>0.4</v>
      </c>
    </row>
    <row r="199" spans="1:34" s="36" customFormat="1" outlineLevel="1" collapsed="1" x14ac:dyDescent="0.2">
      <c r="A199" s="31"/>
      <c r="B199" s="28"/>
      <c r="C199" s="116" t="s">
        <v>1135</v>
      </c>
      <c r="D199" s="29"/>
      <c r="E199" s="28"/>
      <c r="F199" s="30"/>
      <c r="G199" s="28"/>
      <c r="H199" s="28"/>
      <c r="I199" s="28"/>
      <c r="J199" s="28"/>
      <c r="K199" s="31"/>
      <c r="L199" s="29"/>
      <c r="M199" s="32"/>
      <c r="N199" s="33">
        <v>1</v>
      </c>
      <c r="O199" s="34"/>
      <c r="P199" s="35"/>
      <c r="Q199" s="34"/>
      <c r="R199" s="35"/>
      <c r="S199" s="34"/>
      <c r="T199" s="35"/>
      <c r="U199" s="34"/>
      <c r="V199" s="34"/>
    </row>
    <row r="200" spans="1:34" s="36" customFormat="1" ht="38.25" hidden="1" outlineLevel="2" x14ac:dyDescent="0.2">
      <c r="A200" s="31" t="s">
        <v>405</v>
      </c>
      <c r="B200" s="28" t="s">
        <v>406</v>
      </c>
      <c r="C200" s="89" t="s">
        <v>1062</v>
      </c>
      <c r="D200" s="29" t="s">
        <v>407</v>
      </c>
      <c r="E200" s="28" t="s">
        <v>381</v>
      </c>
      <c r="F200" s="30">
        <v>3</v>
      </c>
      <c r="G200" s="47" t="s">
        <v>789</v>
      </c>
      <c r="H200" s="28" t="s">
        <v>241</v>
      </c>
      <c r="I200" s="28" t="s">
        <v>408</v>
      </c>
      <c r="J200" s="28" t="s">
        <v>409</v>
      </c>
      <c r="K200" s="28">
        <v>407500</v>
      </c>
      <c r="L200" s="29" t="s">
        <v>957</v>
      </c>
      <c r="M200" s="32">
        <v>2</v>
      </c>
      <c r="N200" s="33">
        <v>1</v>
      </c>
      <c r="O200" s="34">
        <f>M200*N200</f>
        <v>2</v>
      </c>
      <c r="P200" s="35" t="s">
        <v>12</v>
      </c>
      <c r="Q200" s="34">
        <f>IF(P200="Y",O200,0)</f>
        <v>0</v>
      </c>
      <c r="R200" s="35" t="s">
        <v>12</v>
      </c>
      <c r="S200" s="34">
        <v>0</v>
      </c>
      <c r="T200" s="35" t="s">
        <v>12</v>
      </c>
      <c r="U200" s="34">
        <v>0</v>
      </c>
      <c r="V200" s="34">
        <f>O200+Q200+S200+U200</f>
        <v>2</v>
      </c>
    </row>
    <row r="201" spans="1:34" s="36" customFormat="1" ht="38.25" hidden="1" outlineLevel="2" x14ac:dyDescent="0.2">
      <c r="A201" s="31" t="s">
        <v>405</v>
      </c>
      <c r="B201" s="28" t="s">
        <v>410</v>
      </c>
      <c r="C201" s="89" t="s">
        <v>1062</v>
      </c>
      <c r="D201" s="29" t="s">
        <v>407</v>
      </c>
      <c r="E201" s="28" t="s">
        <v>381</v>
      </c>
      <c r="F201" s="30">
        <v>3</v>
      </c>
      <c r="G201" s="28" t="s">
        <v>789</v>
      </c>
      <c r="H201" s="28" t="s">
        <v>241</v>
      </c>
      <c r="I201" s="28" t="s">
        <v>408</v>
      </c>
      <c r="J201" s="28" t="s">
        <v>409</v>
      </c>
      <c r="K201" s="31">
        <v>407500</v>
      </c>
      <c r="L201" s="29" t="s">
        <v>957</v>
      </c>
      <c r="M201" s="32">
        <v>0</v>
      </c>
      <c r="N201" s="33">
        <v>1</v>
      </c>
      <c r="O201" s="34">
        <f>M201*N201</f>
        <v>0</v>
      </c>
      <c r="P201" s="35" t="s">
        <v>12</v>
      </c>
      <c r="Q201" s="34">
        <f>IF(P201="Y",O201,0)</f>
        <v>0</v>
      </c>
      <c r="R201" s="35" t="s">
        <v>12</v>
      </c>
      <c r="S201" s="34">
        <v>0</v>
      </c>
      <c r="T201" s="35" t="s">
        <v>76</v>
      </c>
      <c r="U201" s="34">
        <v>2</v>
      </c>
      <c r="V201" s="34">
        <f>O201+Q201+S201+U201</f>
        <v>2</v>
      </c>
    </row>
    <row r="202" spans="1:34" s="36" customFormat="1" ht="38.25" hidden="1" outlineLevel="2" x14ac:dyDescent="0.2">
      <c r="A202" s="31" t="s">
        <v>716</v>
      </c>
      <c r="B202" s="28" t="s">
        <v>411</v>
      </c>
      <c r="C202" s="89" t="s">
        <v>1062</v>
      </c>
      <c r="D202" s="29" t="s">
        <v>407</v>
      </c>
      <c r="E202" s="28" t="s">
        <v>381</v>
      </c>
      <c r="F202" s="30">
        <v>3</v>
      </c>
      <c r="G202" s="47" t="s">
        <v>789</v>
      </c>
      <c r="H202" s="28" t="s">
        <v>241</v>
      </c>
      <c r="I202" s="28" t="s">
        <v>408</v>
      </c>
      <c r="J202" s="28" t="s">
        <v>670</v>
      </c>
      <c r="K202" s="31" t="s">
        <v>808</v>
      </c>
      <c r="L202" s="29" t="s">
        <v>957</v>
      </c>
      <c r="M202" s="32">
        <v>0</v>
      </c>
      <c r="N202" s="33">
        <v>1</v>
      </c>
      <c r="O202" s="34">
        <f>M202*N202</f>
        <v>0</v>
      </c>
      <c r="P202" s="35" t="s">
        <v>12</v>
      </c>
      <c r="Q202" s="34">
        <f>IF(P202="Y",O202,0)</f>
        <v>0</v>
      </c>
      <c r="R202" s="35" t="s">
        <v>12</v>
      </c>
      <c r="S202" s="34">
        <v>0</v>
      </c>
      <c r="T202" s="35" t="s">
        <v>76</v>
      </c>
      <c r="U202" s="34">
        <v>2</v>
      </c>
      <c r="V202" s="34">
        <f>O202+Q202+S202+U202</f>
        <v>2</v>
      </c>
    </row>
    <row r="203" spans="1:34" s="248" customFormat="1" outlineLevel="1" collapsed="1" x14ac:dyDescent="0.2">
      <c r="A203" s="237"/>
      <c r="B203" s="238"/>
      <c r="C203" s="239" t="s">
        <v>1136</v>
      </c>
      <c r="D203" s="240"/>
      <c r="E203" s="238"/>
      <c r="F203" s="241"/>
      <c r="G203" s="238"/>
      <c r="H203" s="238"/>
      <c r="I203" s="238"/>
      <c r="J203" s="238"/>
      <c r="K203" s="242"/>
      <c r="L203" s="240"/>
      <c r="M203" s="243"/>
      <c r="N203" s="244">
        <v>3</v>
      </c>
      <c r="O203" s="245"/>
      <c r="P203" s="246"/>
      <c r="Q203" s="245"/>
      <c r="R203" s="246"/>
      <c r="S203" s="245"/>
      <c r="T203" s="246"/>
      <c r="U203" s="245"/>
      <c r="V203" s="245"/>
      <c r="W203" s="247"/>
      <c r="X203" s="247"/>
      <c r="Y203" s="247"/>
      <c r="Z203" s="247"/>
      <c r="AA203" s="247"/>
      <c r="AB203" s="247"/>
      <c r="AC203" s="247"/>
      <c r="AD203" s="247"/>
      <c r="AE203" s="247"/>
      <c r="AF203" s="247"/>
      <c r="AG203" s="247"/>
      <c r="AH203" s="247"/>
    </row>
    <row r="204" spans="1:34" s="36" customFormat="1" ht="25.5" hidden="1" outlineLevel="2" x14ac:dyDescent="0.2">
      <c r="A204" s="27" t="s">
        <v>33</v>
      </c>
      <c r="B204" s="28" t="s">
        <v>34</v>
      </c>
      <c r="C204" s="89" t="s">
        <v>1063</v>
      </c>
      <c r="D204" s="29" t="s">
        <v>35</v>
      </c>
      <c r="E204" s="28" t="s">
        <v>36</v>
      </c>
      <c r="F204" s="30">
        <v>1</v>
      </c>
      <c r="G204" s="28" t="s">
        <v>11</v>
      </c>
      <c r="H204" s="28" t="s">
        <v>613</v>
      </c>
      <c r="I204" s="28" t="s">
        <v>37</v>
      </c>
      <c r="J204" s="28" t="s">
        <v>608</v>
      </c>
      <c r="K204" s="31">
        <v>153300</v>
      </c>
      <c r="L204" s="29" t="s">
        <v>875</v>
      </c>
      <c r="M204" s="32">
        <v>1</v>
      </c>
      <c r="N204" s="33">
        <v>1</v>
      </c>
      <c r="O204" s="34">
        <f>M204*N204</f>
        <v>1</v>
      </c>
      <c r="P204" s="35" t="s">
        <v>12</v>
      </c>
      <c r="Q204" s="34">
        <f>IF(P204="Y",O204,0)</f>
        <v>0</v>
      </c>
      <c r="R204" s="35" t="s">
        <v>12</v>
      </c>
      <c r="S204" s="34">
        <v>0</v>
      </c>
      <c r="T204" s="35" t="s">
        <v>12</v>
      </c>
      <c r="U204" s="34">
        <v>0</v>
      </c>
      <c r="V204" s="34">
        <f>O204+Q204+S204+U204</f>
        <v>1</v>
      </c>
    </row>
    <row r="205" spans="1:34" s="36" customFormat="1" outlineLevel="1" collapsed="1" x14ac:dyDescent="0.2">
      <c r="A205" s="27"/>
      <c r="B205" s="28"/>
      <c r="C205" s="116" t="s">
        <v>1137</v>
      </c>
      <c r="D205" s="29"/>
      <c r="E205" s="28"/>
      <c r="F205" s="30"/>
      <c r="G205" s="28"/>
      <c r="H205" s="28"/>
      <c r="I205" s="28"/>
      <c r="J205" s="28"/>
      <c r="K205" s="31"/>
      <c r="L205" s="29"/>
      <c r="M205" s="32"/>
      <c r="N205" s="33">
        <v>1</v>
      </c>
      <c r="O205" s="34"/>
      <c r="P205" s="35"/>
      <c r="Q205" s="34"/>
      <c r="R205" s="35"/>
      <c r="S205" s="34"/>
      <c r="T205" s="35"/>
      <c r="U205" s="34"/>
      <c r="V205" s="34"/>
    </row>
    <row r="206" spans="1:34" s="36" customFormat="1" ht="38.25" hidden="1" outlineLevel="2" x14ac:dyDescent="0.2">
      <c r="A206" s="31" t="s">
        <v>374</v>
      </c>
      <c r="B206" s="28" t="s">
        <v>375</v>
      </c>
      <c r="C206" s="89" t="s">
        <v>1064</v>
      </c>
      <c r="D206" s="29" t="s">
        <v>376</v>
      </c>
      <c r="E206" s="28" t="s">
        <v>377</v>
      </c>
      <c r="F206" s="30">
        <v>3</v>
      </c>
      <c r="G206" s="47" t="s">
        <v>789</v>
      </c>
      <c r="H206" s="28" t="s">
        <v>241</v>
      </c>
      <c r="I206" s="28" t="s">
        <v>376</v>
      </c>
      <c r="J206" s="28" t="s">
        <v>339</v>
      </c>
      <c r="K206" s="31" t="s">
        <v>825</v>
      </c>
      <c r="L206" s="29" t="s">
        <v>957</v>
      </c>
      <c r="M206" s="32">
        <v>1</v>
      </c>
      <c r="N206" s="33">
        <v>0.52</v>
      </c>
      <c r="O206" s="34">
        <f>M206*N206</f>
        <v>0.52</v>
      </c>
      <c r="P206" s="35" t="s">
        <v>12</v>
      </c>
      <c r="Q206" s="34">
        <f>IF(P206="Y",O206,0)</f>
        <v>0</v>
      </c>
      <c r="R206" s="35" t="s">
        <v>12</v>
      </c>
      <c r="S206" s="34">
        <v>0</v>
      </c>
      <c r="T206" s="35" t="s">
        <v>76</v>
      </c>
      <c r="U206" s="34">
        <v>0.52</v>
      </c>
      <c r="V206" s="34">
        <f>O206+Q206+S206+U206</f>
        <v>1.04</v>
      </c>
    </row>
    <row r="207" spans="1:34" s="206" customFormat="1" outlineLevel="1" collapsed="1" x14ac:dyDescent="0.2">
      <c r="A207" s="199"/>
      <c r="B207" s="200"/>
      <c r="C207" s="227" t="s">
        <v>1138</v>
      </c>
      <c r="D207" s="201" t="s">
        <v>376</v>
      </c>
      <c r="E207" s="200"/>
      <c r="F207" s="202"/>
      <c r="G207" s="203"/>
      <c r="H207" s="200"/>
      <c r="I207" s="200"/>
      <c r="J207" s="200"/>
      <c r="K207" s="199"/>
      <c r="L207" s="201"/>
      <c r="M207" s="204"/>
      <c r="N207" s="197">
        <v>0.52</v>
      </c>
      <c r="O207" s="198"/>
      <c r="P207" s="205"/>
      <c r="Q207" s="198"/>
      <c r="R207" s="205"/>
      <c r="S207" s="198"/>
      <c r="T207" s="205"/>
      <c r="U207" s="198"/>
      <c r="V207" s="198"/>
    </row>
    <row r="208" spans="1:34" s="36" customFormat="1" ht="38.25" hidden="1" outlineLevel="2" x14ac:dyDescent="0.2">
      <c r="A208" s="27" t="s">
        <v>212</v>
      </c>
      <c r="B208" s="28" t="s">
        <v>213</v>
      </c>
      <c r="C208" s="89" t="s">
        <v>1065</v>
      </c>
      <c r="D208" s="29" t="s">
        <v>214</v>
      </c>
      <c r="E208" s="28" t="s">
        <v>215</v>
      </c>
      <c r="F208" s="30">
        <v>1</v>
      </c>
      <c r="G208" s="28" t="s">
        <v>200</v>
      </c>
      <c r="H208" s="28" t="s">
        <v>201</v>
      </c>
      <c r="I208" s="28" t="s">
        <v>202</v>
      </c>
      <c r="J208" s="66" t="s">
        <v>911</v>
      </c>
      <c r="K208" s="28">
        <v>905600</v>
      </c>
      <c r="L208" s="39" t="s">
        <v>909</v>
      </c>
      <c r="M208" s="32">
        <v>1</v>
      </c>
      <c r="N208" s="33">
        <v>0.75</v>
      </c>
      <c r="O208" s="34">
        <f>M208*N208</f>
        <v>0.75</v>
      </c>
      <c r="P208" s="35" t="s">
        <v>12</v>
      </c>
      <c r="Q208" s="34">
        <f>IF(P208="Y",O208,0)</f>
        <v>0</v>
      </c>
      <c r="R208" s="35" t="s">
        <v>12</v>
      </c>
      <c r="S208" s="34">
        <v>0</v>
      </c>
      <c r="T208" s="35" t="s">
        <v>12</v>
      </c>
      <c r="U208" s="34">
        <v>0</v>
      </c>
      <c r="V208" s="34">
        <f>O208+Q208+S208+U208</f>
        <v>0.75</v>
      </c>
    </row>
    <row r="209" spans="1:35" s="36" customFormat="1" ht="38.25" hidden="1" outlineLevel="2" x14ac:dyDescent="0.2">
      <c r="A209" s="27" t="s">
        <v>216</v>
      </c>
      <c r="B209" s="28" t="s">
        <v>213</v>
      </c>
      <c r="C209" s="89" t="s">
        <v>1065</v>
      </c>
      <c r="D209" s="29" t="s">
        <v>214</v>
      </c>
      <c r="E209" s="28" t="s">
        <v>215</v>
      </c>
      <c r="F209" s="30">
        <v>1</v>
      </c>
      <c r="G209" s="28" t="s">
        <v>200</v>
      </c>
      <c r="H209" s="28" t="s">
        <v>201</v>
      </c>
      <c r="I209" s="28" t="s">
        <v>217</v>
      </c>
      <c r="J209" s="66" t="s">
        <v>911</v>
      </c>
      <c r="K209" s="28">
        <v>905500</v>
      </c>
      <c r="L209" s="39" t="s">
        <v>909</v>
      </c>
      <c r="M209" s="32">
        <v>1</v>
      </c>
      <c r="N209" s="33">
        <v>0.25</v>
      </c>
      <c r="O209" s="34">
        <f>M209*N209</f>
        <v>0.25</v>
      </c>
      <c r="P209" s="35" t="s">
        <v>12</v>
      </c>
      <c r="Q209" s="34">
        <f>IF(P209="Y",O209,0)</f>
        <v>0</v>
      </c>
      <c r="R209" s="35" t="s">
        <v>12</v>
      </c>
      <c r="S209" s="34">
        <v>0</v>
      </c>
      <c r="T209" s="35" t="s">
        <v>12</v>
      </c>
      <c r="U209" s="34">
        <v>0</v>
      </c>
      <c r="V209" s="34">
        <f>O209+Q209+S209+U209</f>
        <v>0.25</v>
      </c>
    </row>
    <row r="210" spans="1:35" s="36" customFormat="1" outlineLevel="1" collapsed="1" x14ac:dyDescent="0.2">
      <c r="A210" s="27"/>
      <c r="B210" s="28"/>
      <c r="C210" s="116" t="s">
        <v>1139</v>
      </c>
      <c r="D210" s="29"/>
      <c r="E210" s="28"/>
      <c r="F210" s="30"/>
      <c r="G210" s="28"/>
      <c r="H210" s="28"/>
      <c r="I210" s="28"/>
      <c r="J210" s="66"/>
      <c r="K210" s="28"/>
      <c r="L210" s="39"/>
      <c r="M210" s="32"/>
      <c r="N210" s="33">
        <v>1</v>
      </c>
      <c r="O210" s="34"/>
      <c r="P210" s="35"/>
      <c r="Q210" s="34"/>
      <c r="R210" s="35"/>
      <c r="S210" s="34"/>
      <c r="T210" s="35"/>
      <c r="U210" s="34"/>
      <c r="V210" s="34"/>
    </row>
    <row r="211" spans="1:35" s="36" customFormat="1" ht="25.5" hidden="1" outlineLevel="2" x14ac:dyDescent="0.2">
      <c r="A211" s="31" t="s">
        <v>388</v>
      </c>
      <c r="B211" s="28" t="s">
        <v>270</v>
      </c>
      <c r="C211" s="89" t="s">
        <v>1066</v>
      </c>
      <c r="D211" s="29" t="s">
        <v>35</v>
      </c>
      <c r="E211" s="28" t="s">
        <v>271</v>
      </c>
      <c r="F211" s="30">
        <v>1</v>
      </c>
      <c r="G211" s="28" t="s">
        <v>789</v>
      </c>
      <c r="H211" s="85" t="s">
        <v>936</v>
      </c>
      <c r="I211" s="28" t="s">
        <v>389</v>
      </c>
      <c r="J211" s="66" t="s">
        <v>953</v>
      </c>
      <c r="K211" s="75">
        <v>404708</v>
      </c>
      <c r="L211" s="75" t="s">
        <v>937</v>
      </c>
      <c r="M211" s="32">
        <v>1</v>
      </c>
      <c r="N211" s="33">
        <v>0.17</v>
      </c>
      <c r="O211" s="34">
        <f>M211*N211</f>
        <v>0.17</v>
      </c>
      <c r="P211" s="35" t="s">
        <v>12</v>
      </c>
      <c r="Q211" s="34">
        <f>IF(P211="Y",O211,0)</f>
        <v>0</v>
      </c>
      <c r="R211" s="35" t="s">
        <v>12</v>
      </c>
      <c r="S211" s="34">
        <v>0</v>
      </c>
      <c r="T211" s="35" t="s">
        <v>12</v>
      </c>
      <c r="U211" s="34">
        <v>0</v>
      </c>
      <c r="V211" s="34">
        <f>O211+Q211+S211+U211</f>
        <v>0.17</v>
      </c>
    </row>
    <row r="212" spans="1:35" s="83" customFormat="1" ht="38.25" hidden="1" outlineLevel="2" x14ac:dyDescent="0.2">
      <c r="A212" s="31" t="s">
        <v>467</v>
      </c>
      <c r="B212" s="28" t="s">
        <v>270</v>
      </c>
      <c r="C212" s="89" t="s">
        <v>1066</v>
      </c>
      <c r="D212" s="29" t="s">
        <v>35</v>
      </c>
      <c r="E212" s="28" t="s">
        <v>271</v>
      </c>
      <c r="F212" s="30">
        <v>1</v>
      </c>
      <c r="G212" s="47" t="s">
        <v>789</v>
      </c>
      <c r="H212" s="28" t="s">
        <v>241</v>
      </c>
      <c r="I212" s="28" t="s">
        <v>468</v>
      </c>
      <c r="J212" s="28" t="s">
        <v>469</v>
      </c>
      <c r="K212" s="31" t="s">
        <v>836</v>
      </c>
      <c r="L212" s="29" t="s">
        <v>957</v>
      </c>
      <c r="M212" s="32">
        <v>1</v>
      </c>
      <c r="N212" s="33">
        <v>0.83</v>
      </c>
      <c r="O212" s="34">
        <f>M212*N212</f>
        <v>0.83</v>
      </c>
      <c r="P212" s="35" t="s">
        <v>12</v>
      </c>
      <c r="Q212" s="34">
        <f>IF(P212="Y",O212,0)</f>
        <v>0</v>
      </c>
      <c r="R212" s="35" t="s">
        <v>12</v>
      </c>
      <c r="S212" s="34">
        <v>0</v>
      </c>
      <c r="T212" s="35" t="s">
        <v>12</v>
      </c>
      <c r="U212" s="34">
        <v>0</v>
      </c>
      <c r="V212" s="34">
        <f>O212+Q212+S212+U212</f>
        <v>0.83</v>
      </c>
      <c r="W212" s="36"/>
      <c r="X212" s="36"/>
      <c r="Y212" s="36"/>
      <c r="Z212" s="36"/>
      <c r="AA212" s="36"/>
      <c r="AB212" s="36"/>
      <c r="AC212" s="36"/>
      <c r="AD212" s="36"/>
      <c r="AE212" s="36"/>
      <c r="AF212" s="36"/>
      <c r="AG212" s="36"/>
      <c r="AH212" s="36"/>
      <c r="AI212" s="36"/>
    </row>
    <row r="213" spans="1:35" s="83" customFormat="1" outlineLevel="1" collapsed="1" x14ac:dyDescent="0.2">
      <c r="A213" s="31"/>
      <c r="B213" s="28"/>
      <c r="C213" s="116" t="s">
        <v>1140</v>
      </c>
      <c r="D213" s="29"/>
      <c r="E213" s="28"/>
      <c r="F213" s="30"/>
      <c r="G213" s="47"/>
      <c r="H213" s="28"/>
      <c r="I213" s="28"/>
      <c r="J213" s="28"/>
      <c r="K213" s="31"/>
      <c r="L213" s="29"/>
      <c r="M213" s="32"/>
      <c r="N213" s="33">
        <v>1</v>
      </c>
      <c r="O213" s="34"/>
      <c r="P213" s="35"/>
      <c r="Q213" s="34"/>
      <c r="R213" s="35"/>
      <c r="S213" s="34"/>
      <c r="T213" s="35"/>
      <c r="U213" s="34"/>
      <c r="V213" s="34"/>
      <c r="W213" s="36"/>
      <c r="X213" s="36"/>
      <c r="Y213" s="36"/>
      <c r="Z213" s="36"/>
      <c r="AA213" s="36"/>
      <c r="AB213" s="36"/>
      <c r="AC213" s="36"/>
      <c r="AD213" s="36"/>
      <c r="AE213" s="36"/>
      <c r="AF213" s="36"/>
      <c r="AG213" s="36"/>
      <c r="AH213" s="36"/>
      <c r="AI213" s="36"/>
    </row>
    <row r="214" spans="1:35" s="36" customFormat="1" ht="38.25" hidden="1" outlineLevel="2" x14ac:dyDescent="0.2">
      <c r="A214" s="31" t="s">
        <v>372</v>
      </c>
      <c r="B214" s="28" t="s">
        <v>717</v>
      </c>
      <c r="C214" s="89" t="s">
        <v>1067</v>
      </c>
      <c r="D214" s="29" t="s">
        <v>35</v>
      </c>
      <c r="E214" s="28" t="s">
        <v>36</v>
      </c>
      <c r="F214" s="30">
        <v>1</v>
      </c>
      <c r="G214" s="47" t="s">
        <v>789</v>
      </c>
      <c r="H214" s="28" t="s">
        <v>241</v>
      </c>
      <c r="I214" s="28" t="s">
        <v>373</v>
      </c>
      <c r="J214" s="28" t="s">
        <v>339</v>
      </c>
      <c r="K214" s="31">
        <v>404504</v>
      </c>
      <c r="L214" s="29" t="s">
        <v>957</v>
      </c>
      <c r="M214" s="32">
        <v>1</v>
      </c>
      <c r="N214" s="33">
        <v>1</v>
      </c>
      <c r="O214" s="34">
        <f>M214*N214</f>
        <v>1</v>
      </c>
      <c r="P214" s="35" t="s">
        <v>12</v>
      </c>
      <c r="Q214" s="34">
        <f>IF(P214="Y",O214,0)</f>
        <v>0</v>
      </c>
      <c r="R214" s="35" t="s">
        <v>12</v>
      </c>
      <c r="S214" s="34">
        <v>0</v>
      </c>
      <c r="T214" s="35" t="s">
        <v>12</v>
      </c>
      <c r="U214" s="34">
        <v>0</v>
      </c>
      <c r="V214" s="34">
        <f>O214+Q214+S214+U214</f>
        <v>1</v>
      </c>
    </row>
    <row r="215" spans="1:35" s="36" customFormat="1" outlineLevel="1" collapsed="1" x14ac:dyDescent="0.2">
      <c r="A215" s="31"/>
      <c r="B215" s="28"/>
      <c r="C215" s="116" t="s">
        <v>1141</v>
      </c>
      <c r="D215" s="29"/>
      <c r="E215" s="28"/>
      <c r="F215" s="30"/>
      <c r="G215" s="47"/>
      <c r="H215" s="28"/>
      <c r="I215" s="28"/>
      <c r="J215" s="28"/>
      <c r="K215" s="31"/>
      <c r="L215" s="29"/>
      <c r="M215" s="32"/>
      <c r="N215" s="33">
        <v>1</v>
      </c>
      <c r="O215" s="34"/>
      <c r="P215" s="35"/>
      <c r="Q215" s="34"/>
      <c r="R215" s="35"/>
      <c r="S215" s="34"/>
      <c r="T215" s="35"/>
      <c r="U215" s="34"/>
      <c r="V215" s="34"/>
    </row>
    <row r="216" spans="1:35" s="36" customFormat="1" ht="25.5" hidden="1" outlineLevel="2" x14ac:dyDescent="0.2">
      <c r="A216" s="31" t="s">
        <v>204</v>
      </c>
      <c r="B216" s="28" t="s">
        <v>205</v>
      </c>
      <c r="C216" s="89" t="s">
        <v>1068</v>
      </c>
      <c r="D216" s="29" t="s">
        <v>206</v>
      </c>
      <c r="E216" s="28" t="s">
        <v>207</v>
      </c>
      <c r="F216" s="30">
        <v>3</v>
      </c>
      <c r="G216" s="28" t="s">
        <v>200</v>
      </c>
      <c r="H216" s="28" t="s">
        <v>208</v>
      </c>
      <c r="I216" s="28"/>
      <c r="J216" s="28" t="s">
        <v>209</v>
      </c>
      <c r="K216" s="31">
        <v>901000</v>
      </c>
      <c r="L216" s="29" t="s">
        <v>875</v>
      </c>
      <c r="M216" s="32">
        <v>1</v>
      </c>
      <c r="N216" s="33">
        <v>0.4</v>
      </c>
      <c r="O216" s="34">
        <f>M216*N216</f>
        <v>0.4</v>
      </c>
      <c r="P216" s="35" t="s">
        <v>12</v>
      </c>
      <c r="Q216" s="34">
        <f>IF(P216="Y",O216,0)</f>
        <v>0</v>
      </c>
      <c r="R216" s="35" t="s">
        <v>12</v>
      </c>
      <c r="S216" s="34">
        <v>0</v>
      </c>
      <c r="T216" s="35" t="s">
        <v>12</v>
      </c>
      <c r="U216" s="34">
        <v>0</v>
      </c>
      <c r="V216" s="34">
        <f>O216+Q216+S216+U216</f>
        <v>0.4</v>
      </c>
    </row>
    <row r="217" spans="1:35" s="36" customFormat="1" ht="25.5" hidden="1" outlineLevel="2" x14ac:dyDescent="0.2">
      <c r="A217" s="31" t="s">
        <v>218</v>
      </c>
      <c r="B217" s="28" t="s">
        <v>205</v>
      </c>
      <c r="C217" s="89" t="s">
        <v>1068</v>
      </c>
      <c r="D217" s="29" t="s">
        <v>206</v>
      </c>
      <c r="E217" s="28" t="s">
        <v>207</v>
      </c>
      <c r="F217" s="30">
        <v>3</v>
      </c>
      <c r="G217" s="28" t="s">
        <v>200</v>
      </c>
      <c r="H217" s="28" t="s">
        <v>219</v>
      </c>
      <c r="I217" s="28" t="s">
        <v>136</v>
      </c>
      <c r="J217" s="28" t="s">
        <v>718</v>
      </c>
      <c r="K217" s="28">
        <v>700000</v>
      </c>
      <c r="L217" s="29" t="s">
        <v>875</v>
      </c>
      <c r="M217" s="32">
        <v>1</v>
      </c>
      <c r="N217" s="33">
        <v>0.4</v>
      </c>
      <c r="O217" s="34">
        <f>M217*N217</f>
        <v>0.4</v>
      </c>
      <c r="P217" s="35" t="s">
        <v>12</v>
      </c>
      <c r="Q217" s="34">
        <f>IF(P217="Y",O217,0)</f>
        <v>0</v>
      </c>
      <c r="R217" s="35" t="s">
        <v>12</v>
      </c>
      <c r="S217" s="34">
        <v>0</v>
      </c>
      <c r="T217" s="35" t="s">
        <v>12</v>
      </c>
      <c r="U217" s="34">
        <v>0</v>
      </c>
      <c r="V217" s="34">
        <f>O217+Q217+S217+U217</f>
        <v>0.4</v>
      </c>
    </row>
    <row r="218" spans="1:35" s="36" customFormat="1" ht="38.25" hidden="1" outlineLevel="2" x14ac:dyDescent="0.2">
      <c r="A218" s="27" t="s">
        <v>226</v>
      </c>
      <c r="B218" s="28" t="s">
        <v>205</v>
      </c>
      <c r="C218" s="89" t="s">
        <v>1068</v>
      </c>
      <c r="D218" s="29" t="s">
        <v>206</v>
      </c>
      <c r="E218" s="28" t="s">
        <v>207</v>
      </c>
      <c r="F218" s="30">
        <v>3</v>
      </c>
      <c r="G218" s="28" t="s">
        <v>200</v>
      </c>
      <c r="H218" s="28" t="s">
        <v>201</v>
      </c>
      <c r="I218" s="28" t="s">
        <v>227</v>
      </c>
      <c r="J218" s="28" t="s">
        <v>719</v>
      </c>
      <c r="K218" s="28">
        <v>905580</v>
      </c>
      <c r="L218" s="29" t="s">
        <v>875</v>
      </c>
      <c r="M218" s="32">
        <v>1</v>
      </c>
      <c r="N218" s="33">
        <v>0.2</v>
      </c>
      <c r="O218" s="34">
        <f>M218*N218</f>
        <v>0.2</v>
      </c>
      <c r="P218" s="35" t="s">
        <v>12</v>
      </c>
      <c r="Q218" s="34">
        <f>IF(P218="Y",O218,0)</f>
        <v>0</v>
      </c>
      <c r="R218" s="35" t="s">
        <v>12</v>
      </c>
      <c r="S218" s="34">
        <v>0</v>
      </c>
      <c r="T218" s="35" t="s">
        <v>12</v>
      </c>
      <c r="U218" s="34">
        <v>0</v>
      </c>
      <c r="V218" s="34">
        <f>O218+Q218+S218+U218</f>
        <v>0.2</v>
      </c>
    </row>
    <row r="219" spans="1:35" s="36" customFormat="1" outlineLevel="1" collapsed="1" x14ac:dyDescent="0.2">
      <c r="A219" s="27"/>
      <c r="B219" s="28"/>
      <c r="C219" s="116" t="s">
        <v>1142</v>
      </c>
      <c r="D219" s="29"/>
      <c r="E219" s="28"/>
      <c r="F219" s="30"/>
      <c r="G219" s="28"/>
      <c r="H219" s="28"/>
      <c r="I219" s="28"/>
      <c r="J219" s="28"/>
      <c r="K219" s="28"/>
      <c r="L219" s="29"/>
      <c r="M219" s="32"/>
      <c r="N219" s="33">
        <v>1</v>
      </c>
      <c r="O219" s="34"/>
      <c r="P219" s="35"/>
      <c r="Q219" s="34"/>
      <c r="R219" s="35"/>
      <c r="S219" s="34"/>
      <c r="T219" s="35"/>
      <c r="U219" s="34"/>
      <c r="V219" s="34"/>
    </row>
    <row r="220" spans="1:35" s="36" customFormat="1" ht="38.25" hidden="1" outlineLevel="2" x14ac:dyDescent="0.2">
      <c r="A220" s="31" t="s">
        <v>368</v>
      </c>
      <c r="B220" s="28" t="s">
        <v>369</v>
      </c>
      <c r="C220" s="89" t="s">
        <v>1069</v>
      </c>
      <c r="D220" s="29" t="s">
        <v>370</v>
      </c>
      <c r="E220" s="28" t="s">
        <v>371</v>
      </c>
      <c r="F220" s="30">
        <v>3</v>
      </c>
      <c r="G220" s="28" t="s">
        <v>789</v>
      </c>
      <c r="H220" s="28" t="s">
        <v>241</v>
      </c>
      <c r="I220" s="28" t="s">
        <v>370</v>
      </c>
      <c r="J220" s="28" t="s">
        <v>339</v>
      </c>
      <c r="K220" s="31" t="s">
        <v>824</v>
      </c>
      <c r="L220" s="29" t="s">
        <v>957</v>
      </c>
      <c r="M220" s="32">
        <v>1</v>
      </c>
      <c r="N220" s="33">
        <v>0.7</v>
      </c>
      <c r="O220" s="34">
        <f>M220*N220</f>
        <v>0.7</v>
      </c>
      <c r="P220" s="35" t="s">
        <v>12</v>
      </c>
      <c r="Q220" s="34">
        <f>IF(P220="Y",O220,0)</f>
        <v>0</v>
      </c>
      <c r="R220" s="35" t="s">
        <v>12</v>
      </c>
      <c r="S220" s="34">
        <v>0</v>
      </c>
      <c r="T220" s="35" t="s">
        <v>76</v>
      </c>
      <c r="U220" s="34">
        <v>0.7</v>
      </c>
      <c r="V220" s="34">
        <f>O220+Q220+S220+U220</f>
        <v>1.4</v>
      </c>
    </row>
    <row r="221" spans="1:35" s="206" customFormat="1" outlineLevel="1" collapsed="1" x14ac:dyDescent="0.2">
      <c r="A221" s="199"/>
      <c r="B221" s="200"/>
      <c r="C221" s="227" t="s">
        <v>1143</v>
      </c>
      <c r="D221" s="201" t="s">
        <v>370</v>
      </c>
      <c r="E221" s="200"/>
      <c r="F221" s="202"/>
      <c r="G221" s="200"/>
      <c r="H221" s="200"/>
      <c r="I221" s="200"/>
      <c r="J221" s="200"/>
      <c r="K221" s="199"/>
      <c r="L221" s="201"/>
      <c r="M221" s="204"/>
      <c r="N221" s="197">
        <v>0.7</v>
      </c>
      <c r="O221" s="198"/>
      <c r="P221" s="205"/>
      <c r="Q221" s="198"/>
      <c r="R221" s="205"/>
      <c r="S221" s="198"/>
      <c r="T221" s="205"/>
      <c r="U221" s="198"/>
      <c r="V221" s="198"/>
    </row>
    <row r="222" spans="1:35" s="36" customFormat="1" ht="25.5" hidden="1" outlineLevel="2" x14ac:dyDescent="0.2">
      <c r="A222" s="27" t="s">
        <v>148</v>
      </c>
      <c r="B222" s="28" t="s">
        <v>149</v>
      </c>
      <c r="C222" s="89" t="s">
        <v>1070</v>
      </c>
      <c r="D222" s="29" t="s">
        <v>150</v>
      </c>
      <c r="E222" s="28" t="s">
        <v>151</v>
      </c>
      <c r="F222" s="30">
        <v>2</v>
      </c>
      <c r="G222" s="28" t="s">
        <v>135</v>
      </c>
      <c r="H222" s="28" t="s">
        <v>602</v>
      </c>
      <c r="I222" s="28" t="s">
        <v>720</v>
      </c>
      <c r="J222" s="28" t="s">
        <v>137</v>
      </c>
      <c r="K222" s="31">
        <v>504600</v>
      </c>
      <c r="L222" s="29" t="s">
        <v>875</v>
      </c>
      <c r="M222" s="32">
        <v>1</v>
      </c>
      <c r="N222" s="33">
        <v>1</v>
      </c>
      <c r="O222" s="34">
        <f>M222*N222</f>
        <v>1</v>
      </c>
      <c r="P222" s="35" t="s">
        <v>12</v>
      </c>
      <c r="Q222" s="34">
        <f>IF(P222="Y",O222,0)</f>
        <v>0</v>
      </c>
      <c r="R222" s="35" t="s">
        <v>12</v>
      </c>
      <c r="S222" s="34">
        <v>0</v>
      </c>
      <c r="T222" s="35" t="s">
        <v>12</v>
      </c>
      <c r="U222" s="34">
        <v>0</v>
      </c>
      <c r="V222" s="34">
        <f>O222+Q222+S222+U222</f>
        <v>1</v>
      </c>
    </row>
    <row r="223" spans="1:35" s="36" customFormat="1" outlineLevel="1" collapsed="1" x14ac:dyDescent="0.2">
      <c r="A223" s="27"/>
      <c r="B223" s="28"/>
      <c r="C223" s="116" t="s">
        <v>1144</v>
      </c>
      <c r="D223" s="29"/>
      <c r="E223" s="28"/>
      <c r="F223" s="30"/>
      <c r="G223" s="28"/>
      <c r="H223" s="28"/>
      <c r="I223" s="28"/>
      <c r="J223" s="28"/>
      <c r="K223" s="31"/>
      <c r="L223" s="29"/>
      <c r="M223" s="32"/>
      <c r="N223" s="33">
        <v>1</v>
      </c>
      <c r="O223" s="34"/>
      <c r="P223" s="35"/>
      <c r="Q223" s="34"/>
      <c r="R223" s="35"/>
      <c r="S223" s="34"/>
      <c r="T223" s="35"/>
      <c r="U223" s="34"/>
      <c r="V223" s="34"/>
    </row>
    <row r="224" spans="1:35" s="36" customFormat="1" ht="25.5" hidden="1" outlineLevel="2" x14ac:dyDescent="0.2">
      <c r="A224" s="27" t="s">
        <v>8</v>
      </c>
      <c r="B224" s="28" t="s">
        <v>721</v>
      </c>
      <c r="C224" s="89" t="s">
        <v>721</v>
      </c>
      <c r="D224" s="29" t="s">
        <v>9</v>
      </c>
      <c r="E224" s="28" t="s">
        <v>10</v>
      </c>
      <c r="F224" s="30">
        <v>3</v>
      </c>
      <c r="G224" s="28" t="s">
        <v>11</v>
      </c>
      <c r="H224" s="28" t="s">
        <v>612</v>
      </c>
      <c r="I224" s="28" t="s">
        <v>722</v>
      </c>
      <c r="J224" s="28" t="s">
        <v>608</v>
      </c>
      <c r="K224" s="28">
        <v>152100</v>
      </c>
      <c r="L224" s="29" t="s">
        <v>875</v>
      </c>
      <c r="M224" s="32">
        <v>1</v>
      </c>
      <c r="N224" s="33">
        <v>0.5</v>
      </c>
      <c r="O224" s="34">
        <f>M224*N224</f>
        <v>0.5</v>
      </c>
      <c r="P224" s="35" t="s">
        <v>12</v>
      </c>
      <c r="Q224" s="34">
        <f>IF(P224="Y",O224,0)</f>
        <v>0</v>
      </c>
      <c r="R224" s="35" t="s">
        <v>12</v>
      </c>
      <c r="S224" s="34">
        <v>0</v>
      </c>
      <c r="T224" s="35" t="s">
        <v>12</v>
      </c>
      <c r="U224" s="34">
        <v>0</v>
      </c>
      <c r="V224" s="34">
        <f>O224+Q224+S224+U224</f>
        <v>0.5</v>
      </c>
    </row>
    <row r="225" spans="1:35" s="36" customFormat="1" ht="25.5" hidden="1" outlineLevel="2" x14ac:dyDescent="0.2">
      <c r="A225" s="27" t="s">
        <v>39</v>
      </c>
      <c r="B225" s="28" t="s">
        <v>721</v>
      </c>
      <c r="C225" s="89" t="s">
        <v>721</v>
      </c>
      <c r="D225" s="29" t="s">
        <v>9</v>
      </c>
      <c r="E225" s="28" t="s">
        <v>10</v>
      </c>
      <c r="F225" s="30">
        <v>3</v>
      </c>
      <c r="G225" s="28" t="s">
        <v>11</v>
      </c>
      <c r="H225" s="28" t="s">
        <v>613</v>
      </c>
      <c r="I225" s="28" t="s">
        <v>28</v>
      </c>
      <c r="J225" s="28" t="s">
        <v>608</v>
      </c>
      <c r="K225" s="28" t="s">
        <v>29</v>
      </c>
      <c r="L225" s="29" t="s">
        <v>875</v>
      </c>
      <c r="M225" s="32">
        <v>1</v>
      </c>
      <c r="N225" s="33">
        <v>0.5</v>
      </c>
      <c r="O225" s="34">
        <f>M225*N225</f>
        <v>0.5</v>
      </c>
      <c r="P225" s="35" t="s">
        <v>12</v>
      </c>
      <c r="Q225" s="34">
        <f>IF(P225="Y",O225,0)</f>
        <v>0</v>
      </c>
      <c r="R225" s="35" t="s">
        <v>12</v>
      </c>
      <c r="S225" s="34">
        <v>0</v>
      </c>
      <c r="T225" s="35" t="s">
        <v>12</v>
      </c>
      <c r="U225" s="34">
        <v>0</v>
      </c>
      <c r="V225" s="34">
        <f>O225+Q225+S225+U225</f>
        <v>0.5</v>
      </c>
    </row>
    <row r="226" spans="1:35" s="36" customFormat="1" outlineLevel="1" collapsed="1" x14ac:dyDescent="0.2">
      <c r="A226" s="27"/>
      <c r="B226" s="28"/>
      <c r="C226" s="116" t="s">
        <v>967</v>
      </c>
      <c r="D226" s="29"/>
      <c r="E226" s="28"/>
      <c r="F226" s="30"/>
      <c r="G226" s="28"/>
      <c r="H226" s="28"/>
      <c r="I226" s="28"/>
      <c r="J226" s="28"/>
      <c r="K226" s="28"/>
      <c r="L226" s="29"/>
      <c r="M226" s="32"/>
      <c r="N226" s="33">
        <v>1</v>
      </c>
      <c r="O226" s="34"/>
      <c r="P226" s="35"/>
      <c r="Q226" s="34"/>
      <c r="R226" s="35"/>
      <c r="S226" s="34"/>
      <c r="T226" s="35"/>
      <c r="U226" s="34"/>
      <c r="V226" s="34"/>
    </row>
    <row r="227" spans="1:35" s="36" customFormat="1" ht="25.5" hidden="1" outlineLevel="2" x14ac:dyDescent="0.2">
      <c r="A227" s="27" t="s">
        <v>499</v>
      </c>
      <c r="B227" s="89" t="s">
        <v>500</v>
      </c>
      <c r="C227" s="89" t="s">
        <v>1071</v>
      </c>
      <c r="D227" s="29" t="s">
        <v>723</v>
      </c>
      <c r="E227" s="90" t="s">
        <v>501</v>
      </c>
      <c r="F227" s="30">
        <v>4</v>
      </c>
      <c r="G227" s="28" t="s">
        <v>498</v>
      </c>
      <c r="H227" s="92" t="s">
        <v>581</v>
      </c>
      <c r="I227" s="93" t="s">
        <v>724</v>
      </c>
      <c r="J227" s="66" t="s">
        <v>913</v>
      </c>
      <c r="K227" s="94">
        <v>601390</v>
      </c>
      <c r="L227" s="94" t="s">
        <v>914</v>
      </c>
      <c r="M227" s="32">
        <v>1</v>
      </c>
      <c r="N227" s="33">
        <v>0.75</v>
      </c>
      <c r="O227" s="34">
        <f>M227*N227</f>
        <v>0.75</v>
      </c>
      <c r="P227" s="35" t="s">
        <v>12</v>
      </c>
      <c r="Q227" s="34">
        <f>IF(P227="Y",O227,0)</f>
        <v>0</v>
      </c>
      <c r="R227" s="35" t="s">
        <v>12</v>
      </c>
      <c r="S227" s="34">
        <v>0</v>
      </c>
      <c r="T227" s="35" t="s">
        <v>12</v>
      </c>
      <c r="U227" s="34">
        <v>0</v>
      </c>
      <c r="V227" s="34">
        <f>O227+Q227+S227+U227</f>
        <v>0.75</v>
      </c>
    </row>
    <row r="228" spans="1:35" s="36" customFormat="1" ht="25.5" hidden="1" outlineLevel="2" x14ac:dyDescent="0.2">
      <c r="A228" s="27" t="s">
        <v>506</v>
      </c>
      <c r="B228" s="89" t="s">
        <v>500</v>
      </c>
      <c r="C228" s="89" t="s">
        <v>1071</v>
      </c>
      <c r="D228" s="29" t="s">
        <v>723</v>
      </c>
      <c r="E228" s="90" t="s">
        <v>501</v>
      </c>
      <c r="F228" s="30">
        <v>4</v>
      </c>
      <c r="G228" s="28" t="s">
        <v>498</v>
      </c>
      <c r="H228" s="92" t="s">
        <v>581</v>
      </c>
      <c r="I228" s="93" t="s">
        <v>726</v>
      </c>
      <c r="J228" s="66" t="s">
        <v>913</v>
      </c>
      <c r="K228" s="94">
        <v>601380</v>
      </c>
      <c r="L228" s="94" t="s">
        <v>914</v>
      </c>
      <c r="M228" s="32">
        <v>1</v>
      </c>
      <c r="N228" s="33">
        <v>0.25</v>
      </c>
      <c r="O228" s="34">
        <f>M228*N228</f>
        <v>0.25</v>
      </c>
      <c r="P228" s="35" t="s">
        <v>12</v>
      </c>
      <c r="Q228" s="34">
        <f>IF(P228="Y",O228,0)</f>
        <v>0</v>
      </c>
      <c r="R228" s="35" t="s">
        <v>12</v>
      </c>
      <c r="S228" s="34">
        <v>0</v>
      </c>
      <c r="T228" s="35" t="s">
        <v>12</v>
      </c>
      <c r="U228" s="34">
        <v>0</v>
      </c>
      <c r="V228" s="34">
        <f>O228+Q228+S228+U228</f>
        <v>0.25</v>
      </c>
    </row>
    <row r="229" spans="1:35" s="36" customFormat="1" outlineLevel="1" collapsed="1" x14ac:dyDescent="0.2">
      <c r="A229" s="27"/>
      <c r="B229" s="89"/>
      <c r="C229" s="116" t="s">
        <v>1145</v>
      </c>
      <c r="D229" s="29"/>
      <c r="E229" s="90"/>
      <c r="F229" s="30"/>
      <c r="G229" s="28"/>
      <c r="H229" s="92"/>
      <c r="I229" s="93"/>
      <c r="J229" s="66"/>
      <c r="K229" s="94"/>
      <c r="L229" s="94"/>
      <c r="M229" s="32"/>
      <c r="N229" s="33">
        <v>1</v>
      </c>
      <c r="O229" s="34"/>
      <c r="P229" s="35"/>
      <c r="Q229" s="34"/>
      <c r="R229" s="35"/>
      <c r="S229" s="34"/>
      <c r="T229" s="35"/>
      <c r="U229" s="34"/>
      <c r="V229" s="34"/>
    </row>
    <row r="230" spans="1:35" s="36" customFormat="1" ht="25.5" hidden="1" outlineLevel="2" x14ac:dyDescent="0.2">
      <c r="A230" s="31" t="s">
        <v>169</v>
      </c>
      <c r="B230" s="28" t="s">
        <v>170</v>
      </c>
      <c r="C230" s="89" t="s">
        <v>1072</v>
      </c>
      <c r="D230" s="29" t="s">
        <v>133</v>
      </c>
      <c r="E230" s="28" t="s">
        <v>134</v>
      </c>
      <c r="F230" s="30" t="s">
        <v>27</v>
      </c>
      <c r="G230" s="28" t="s">
        <v>168</v>
      </c>
      <c r="H230" s="28" t="s">
        <v>171</v>
      </c>
      <c r="I230" s="28" t="s">
        <v>172</v>
      </c>
      <c r="J230" s="28" t="s">
        <v>173</v>
      </c>
      <c r="K230" s="31">
        <v>706202</v>
      </c>
      <c r="L230" s="29" t="s">
        <v>875</v>
      </c>
      <c r="M230" s="32">
        <v>3</v>
      </c>
      <c r="N230" s="33">
        <v>0.01</v>
      </c>
      <c r="O230" s="34">
        <f t="shared" ref="O230:O237" si="15">M230*N230</f>
        <v>0.03</v>
      </c>
      <c r="P230" s="35" t="s">
        <v>12</v>
      </c>
      <c r="Q230" s="34">
        <f t="shared" ref="Q230:Q237" si="16">IF(P230="Y",O230,0)</f>
        <v>0</v>
      </c>
      <c r="R230" s="35" t="s">
        <v>76</v>
      </c>
      <c r="S230" s="34">
        <v>0.02</v>
      </c>
      <c r="T230" s="35" t="s">
        <v>12</v>
      </c>
      <c r="U230" s="34">
        <v>0</v>
      </c>
      <c r="V230" s="34">
        <f t="shared" ref="V230:V237" si="17">O230+Q230+S230+U230</f>
        <v>0.05</v>
      </c>
    </row>
    <row r="231" spans="1:35" s="36" customFormat="1" ht="25.5" hidden="1" outlineLevel="2" x14ac:dyDescent="0.2">
      <c r="A231" s="31" t="s">
        <v>174</v>
      </c>
      <c r="B231" s="28" t="s">
        <v>170</v>
      </c>
      <c r="C231" s="89" t="s">
        <v>1072</v>
      </c>
      <c r="D231" s="29" t="s">
        <v>133</v>
      </c>
      <c r="E231" s="28" t="s">
        <v>134</v>
      </c>
      <c r="F231" s="30" t="s">
        <v>27</v>
      </c>
      <c r="G231" s="28" t="s">
        <v>168</v>
      </c>
      <c r="H231" s="28" t="s">
        <v>171</v>
      </c>
      <c r="I231" s="28" t="s">
        <v>566</v>
      </c>
      <c r="J231" s="28" t="s">
        <v>173</v>
      </c>
      <c r="K231" s="28">
        <v>706408</v>
      </c>
      <c r="L231" s="29" t="s">
        <v>875</v>
      </c>
      <c r="M231" s="32">
        <v>3</v>
      </c>
      <c r="N231" s="33">
        <v>0.01</v>
      </c>
      <c r="O231" s="34">
        <f t="shared" si="15"/>
        <v>0.03</v>
      </c>
      <c r="P231" s="35" t="s">
        <v>12</v>
      </c>
      <c r="Q231" s="34">
        <f t="shared" si="16"/>
        <v>0</v>
      </c>
      <c r="R231" s="35" t="s">
        <v>76</v>
      </c>
      <c r="S231" s="34">
        <v>0.02</v>
      </c>
      <c r="T231" s="35" t="s">
        <v>12</v>
      </c>
      <c r="U231" s="34">
        <v>0</v>
      </c>
      <c r="V231" s="34">
        <f t="shared" si="17"/>
        <v>0.05</v>
      </c>
    </row>
    <row r="232" spans="1:35" s="36" customFormat="1" ht="38.25" hidden="1" outlineLevel="2" x14ac:dyDescent="0.2">
      <c r="A232" s="31" t="s">
        <v>179</v>
      </c>
      <c r="B232" s="28" t="s">
        <v>170</v>
      </c>
      <c r="C232" s="89" t="s">
        <v>1072</v>
      </c>
      <c r="D232" s="29" t="s">
        <v>133</v>
      </c>
      <c r="E232" s="28" t="s">
        <v>134</v>
      </c>
      <c r="F232" s="30" t="s">
        <v>27</v>
      </c>
      <c r="G232" s="28" t="s">
        <v>168</v>
      </c>
      <c r="H232" s="28" t="s">
        <v>171</v>
      </c>
      <c r="I232" s="28" t="s">
        <v>180</v>
      </c>
      <c r="J232" s="28" t="s">
        <v>173</v>
      </c>
      <c r="K232" s="31">
        <v>706207</v>
      </c>
      <c r="L232" s="29" t="s">
        <v>875</v>
      </c>
      <c r="M232" s="32">
        <v>3</v>
      </c>
      <c r="N232" s="33">
        <v>0.01</v>
      </c>
      <c r="O232" s="34">
        <f t="shared" si="15"/>
        <v>0.03</v>
      </c>
      <c r="P232" s="35" t="s">
        <v>12</v>
      </c>
      <c r="Q232" s="34">
        <f t="shared" si="16"/>
        <v>0</v>
      </c>
      <c r="R232" s="35" t="s">
        <v>76</v>
      </c>
      <c r="S232" s="34">
        <v>0.02</v>
      </c>
      <c r="T232" s="35" t="s">
        <v>12</v>
      </c>
      <c r="U232" s="34">
        <v>0</v>
      </c>
      <c r="V232" s="34">
        <f t="shared" si="17"/>
        <v>0.05</v>
      </c>
    </row>
    <row r="233" spans="1:35" s="36" customFormat="1" ht="25.5" hidden="1" outlineLevel="2" x14ac:dyDescent="0.2">
      <c r="A233" s="31" t="s">
        <v>191</v>
      </c>
      <c r="B233" s="28" t="s">
        <v>170</v>
      </c>
      <c r="C233" s="89" t="s">
        <v>1072</v>
      </c>
      <c r="D233" s="29" t="s">
        <v>133</v>
      </c>
      <c r="E233" s="28" t="s">
        <v>134</v>
      </c>
      <c r="F233" s="30" t="s">
        <v>27</v>
      </c>
      <c r="G233" s="28" t="s">
        <v>168</v>
      </c>
      <c r="H233" s="28" t="s">
        <v>171</v>
      </c>
      <c r="I233" s="28" t="s">
        <v>192</v>
      </c>
      <c r="J233" s="28" t="s">
        <v>173</v>
      </c>
      <c r="K233" s="31">
        <v>706201</v>
      </c>
      <c r="L233" s="29" t="s">
        <v>875</v>
      </c>
      <c r="M233" s="32">
        <v>3</v>
      </c>
      <c r="N233" s="33">
        <v>0.01</v>
      </c>
      <c r="O233" s="34">
        <f t="shared" si="15"/>
        <v>0.03</v>
      </c>
      <c r="P233" s="35" t="s">
        <v>12</v>
      </c>
      <c r="Q233" s="34">
        <f t="shared" si="16"/>
        <v>0</v>
      </c>
      <c r="R233" s="35" t="s">
        <v>76</v>
      </c>
      <c r="S233" s="34">
        <v>0.02</v>
      </c>
      <c r="T233" s="35" t="s">
        <v>12</v>
      </c>
      <c r="U233" s="34">
        <v>0</v>
      </c>
      <c r="V233" s="34">
        <f t="shared" si="17"/>
        <v>0.05</v>
      </c>
    </row>
    <row r="234" spans="1:35" s="36" customFormat="1" ht="25.5" hidden="1" outlineLevel="2" x14ac:dyDescent="0.2">
      <c r="A234" s="31" t="s">
        <v>193</v>
      </c>
      <c r="B234" s="28" t="s">
        <v>170</v>
      </c>
      <c r="C234" s="89" t="s">
        <v>1072</v>
      </c>
      <c r="D234" s="29" t="s">
        <v>133</v>
      </c>
      <c r="E234" s="28" t="s">
        <v>134</v>
      </c>
      <c r="F234" s="30" t="s">
        <v>27</v>
      </c>
      <c r="G234" s="28" t="s">
        <v>168</v>
      </c>
      <c r="H234" s="28" t="s">
        <v>171</v>
      </c>
      <c r="I234" s="28" t="s">
        <v>194</v>
      </c>
      <c r="J234" s="28" t="s">
        <v>173</v>
      </c>
      <c r="K234" s="31">
        <v>706203</v>
      </c>
      <c r="L234" s="29" t="s">
        <v>875</v>
      </c>
      <c r="M234" s="32">
        <v>3</v>
      </c>
      <c r="N234" s="33">
        <v>0.05</v>
      </c>
      <c r="O234" s="34">
        <f t="shared" si="15"/>
        <v>0.15000000000000002</v>
      </c>
      <c r="P234" s="35" t="s">
        <v>12</v>
      </c>
      <c r="Q234" s="34">
        <f t="shared" si="16"/>
        <v>0</v>
      </c>
      <c r="R234" s="35" t="s">
        <v>76</v>
      </c>
      <c r="S234" s="34">
        <v>0.1</v>
      </c>
      <c r="T234" s="35" t="s">
        <v>12</v>
      </c>
      <c r="U234" s="34">
        <v>0</v>
      </c>
      <c r="V234" s="34">
        <f t="shared" si="17"/>
        <v>0.25</v>
      </c>
    </row>
    <row r="235" spans="1:35" s="83" customFormat="1" ht="25.5" hidden="1" outlineLevel="2" x14ac:dyDescent="0.2">
      <c r="A235" s="31" t="s">
        <v>195</v>
      </c>
      <c r="B235" s="28" t="s">
        <v>170</v>
      </c>
      <c r="C235" s="89" t="s">
        <v>1072</v>
      </c>
      <c r="D235" s="29" t="s">
        <v>133</v>
      </c>
      <c r="E235" s="28" t="s">
        <v>134</v>
      </c>
      <c r="F235" s="30" t="s">
        <v>27</v>
      </c>
      <c r="G235" s="28" t="s">
        <v>168</v>
      </c>
      <c r="H235" s="28" t="s">
        <v>171</v>
      </c>
      <c r="I235" s="28" t="s">
        <v>196</v>
      </c>
      <c r="J235" s="28" t="s">
        <v>173</v>
      </c>
      <c r="K235" s="31">
        <v>706404</v>
      </c>
      <c r="L235" s="29" t="s">
        <v>875</v>
      </c>
      <c r="M235" s="32">
        <v>3</v>
      </c>
      <c r="N235" s="33">
        <v>0.2</v>
      </c>
      <c r="O235" s="34">
        <f t="shared" si="15"/>
        <v>0.60000000000000009</v>
      </c>
      <c r="P235" s="35" t="s">
        <v>12</v>
      </c>
      <c r="Q235" s="34">
        <f t="shared" si="16"/>
        <v>0</v>
      </c>
      <c r="R235" s="35" t="s">
        <v>76</v>
      </c>
      <c r="S235" s="34">
        <v>0.4</v>
      </c>
      <c r="T235" s="35" t="s">
        <v>12</v>
      </c>
      <c r="U235" s="34">
        <v>0</v>
      </c>
      <c r="V235" s="34">
        <f t="shared" si="17"/>
        <v>1</v>
      </c>
      <c r="W235" s="36"/>
      <c r="X235" s="36"/>
      <c r="Y235" s="36"/>
      <c r="Z235" s="36"/>
      <c r="AA235" s="36"/>
      <c r="AB235" s="36"/>
      <c r="AC235" s="36"/>
      <c r="AD235" s="36"/>
      <c r="AE235" s="36"/>
      <c r="AF235" s="36"/>
      <c r="AG235" s="36"/>
      <c r="AH235" s="36"/>
      <c r="AI235" s="36"/>
    </row>
    <row r="236" spans="1:35" s="36" customFormat="1" ht="25.5" hidden="1" outlineLevel="2" x14ac:dyDescent="0.2">
      <c r="A236" s="31" t="s">
        <v>197</v>
      </c>
      <c r="B236" s="28" t="s">
        <v>170</v>
      </c>
      <c r="C236" s="89" t="s">
        <v>1072</v>
      </c>
      <c r="D236" s="29" t="s">
        <v>133</v>
      </c>
      <c r="E236" s="28" t="s">
        <v>134</v>
      </c>
      <c r="F236" s="30" t="s">
        <v>27</v>
      </c>
      <c r="G236" s="28" t="s">
        <v>168</v>
      </c>
      <c r="H236" s="28" t="s">
        <v>171</v>
      </c>
      <c r="I236" s="28" t="s">
        <v>569</v>
      </c>
      <c r="J236" s="28" t="s">
        <v>173</v>
      </c>
      <c r="K236" s="28">
        <v>706211</v>
      </c>
      <c r="L236" s="29" t="s">
        <v>875</v>
      </c>
      <c r="M236" s="32">
        <v>3</v>
      </c>
      <c r="N236" s="33">
        <v>0.7</v>
      </c>
      <c r="O236" s="34">
        <f t="shared" si="15"/>
        <v>2.0999999999999996</v>
      </c>
      <c r="P236" s="35" t="s">
        <v>12</v>
      </c>
      <c r="Q236" s="34">
        <f t="shared" si="16"/>
        <v>0</v>
      </c>
      <c r="R236" s="35" t="s">
        <v>76</v>
      </c>
      <c r="S236" s="34">
        <v>1.4</v>
      </c>
      <c r="T236" s="35" t="s">
        <v>12</v>
      </c>
      <c r="U236" s="34">
        <v>0</v>
      </c>
      <c r="V236" s="34">
        <f t="shared" si="17"/>
        <v>3.4999999999999996</v>
      </c>
    </row>
    <row r="237" spans="1:35" s="36" customFormat="1" ht="25.5" hidden="1" outlineLevel="2" x14ac:dyDescent="0.2">
      <c r="A237" s="31" t="s">
        <v>198</v>
      </c>
      <c r="B237" s="28" t="s">
        <v>170</v>
      </c>
      <c r="C237" s="89" t="s">
        <v>1072</v>
      </c>
      <c r="D237" s="29" t="s">
        <v>133</v>
      </c>
      <c r="E237" s="28" t="s">
        <v>134</v>
      </c>
      <c r="F237" s="30" t="s">
        <v>27</v>
      </c>
      <c r="G237" s="28" t="s">
        <v>168</v>
      </c>
      <c r="H237" s="28" t="s">
        <v>171</v>
      </c>
      <c r="I237" s="28" t="s">
        <v>199</v>
      </c>
      <c r="J237" s="28" t="s">
        <v>173</v>
      </c>
      <c r="K237" s="28">
        <v>705401</v>
      </c>
      <c r="L237" s="29" t="s">
        <v>875</v>
      </c>
      <c r="M237" s="32">
        <v>3</v>
      </c>
      <c r="N237" s="33">
        <v>0.01</v>
      </c>
      <c r="O237" s="34">
        <f t="shared" si="15"/>
        <v>0.03</v>
      </c>
      <c r="P237" s="35" t="s">
        <v>12</v>
      </c>
      <c r="Q237" s="34">
        <f t="shared" si="16"/>
        <v>0</v>
      </c>
      <c r="R237" s="35" t="s">
        <v>76</v>
      </c>
      <c r="S237" s="34">
        <v>0.02</v>
      </c>
      <c r="T237" s="35" t="s">
        <v>12</v>
      </c>
      <c r="U237" s="34">
        <v>0</v>
      </c>
      <c r="V237" s="34">
        <f t="shared" si="17"/>
        <v>0.05</v>
      </c>
    </row>
    <row r="238" spans="1:35" s="36" customFormat="1" outlineLevel="1" collapsed="1" x14ac:dyDescent="0.2">
      <c r="A238" s="31"/>
      <c r="B238" s="28"/>
      <c r="C238" s="116" t="s">
        <v>1146</v>
      </c>
      <c r="D238" s="29"/>
      <c r="E238" s="28"/>
      <c r="F238" s="30"/>
      <c r="G238" s="28"/>
      <c r="H238" s="28"/>
      <c r="I238" s="28"/>
      <c r="J238" s="28"/>
      <c r="K238" s="28"/>
      <c r="L238" s="29"/>
      <c r="M238" s="32"/>
      <c r="N238" s="33">
        <v>1</v>
      </c>
      <c r="O238" s="34"/>
      <c r="P238" s="35"/>
      <c r="Q238" s="34"/>
      <c r="R238" s="35"/>
      <c r="S238" s="34"/>
      <c r="T238" s="35"/>
      <c r="U238" s="34"/>
      <c r="V238" s="34"/>
    </row>
    <row r="239" spans="1:35" s="36" customFormat="1" ht="25.5" hidden="1" outlineLevel="2" x14ac:dyDescent="0.2">
      <c r="A239" s="27" t="s">
        <v>131</v>
      </c>
      <c r="B239" s="28" t="s">
        <v>132</v>
      </c>
      <c r="C239" s="89" t="s">
        <v>1073</v>
      </c>
      <c r="D239" s="29" t="s">
        <v>133</v>
      </c>
      <c r="E239" s="28" t="s">
        <v>134</v>
      </c>
      <c r="F239" s="30">
        <v>2</v>
      </c>
      <c r="G239" s="28" t="s">
        <v>135</v>
      </c>
      <c r="H239" s="28" t="s">
        <v>727</v>
      </c>
      <c r="I239" s="28" t="s">
        <v>728</v>
      </c>
      <c r="J239" s="28" t="s">
        <v>137</v>
      </c>
      <c r="K239" s="31">
        <v>509600</v>
      </c>
      <c r="L239" s="29" t="s">
        <v>875</v>
      </c>
      <c r="M239" s="32">
        <v>2</v>
      </c>
      <c r="N239" s="33">
        <v>1</v>
      </c>
      <c r="O239" s="34">
        <f>M239*N239</f>
        <v>2</v>
      </c>
      <c r="P239" s="35" t="s">
        <v>12</v>
      </c>
      <c r="Q239" s="34">
        <f>IF(P239="Y",O239,0)</f>
        <v>0</v>
      </c>
      <c r="R239" s="35" t="s">
        <v>76</v>
      </c>
      <c r="S239" s="34">
        <v>1</v>
      </c>
      <c r="T239" s="35" t="s">
        <v>12</v>
      </c>
      <c r="U239" s="34">
        <v>0</v>
      </c>
      <c r="V239" s="34">
        <f>O239+Q239+S239+U239</f>
        <v>3</v>
      </c>
    </row>
    <row r="240" spans="1:35" s="36" customFormat="1" outlineLevel="1" collapsed="1" x14ac:dyDescent="0.2">
      <c r="A240" s="27"/>
      <c r="B240" s="28"/>
      <c r="C240" s="116" t="s">
        <v>1147</v>
      </c>
      <c r="D240" s="29"/>
      <c r="E240" s="28"/>
      <c r="F240" s="30"/>
      <c r="G240" s="28"/>
      <c r="H240" s="28"/>
      <c r="I240" s="28"/>
      <c r="J240" s="28"/>
      <c r="K240" s="31"/>
      <c r="L240" s="29"/>
      <c r="M240" s="32"/>
      <c r="N240" s="33">
        <v>1</v>
      </c>
      <c r="O240" s="34"/>
      <c r="P240" s="35"/>
      <c r="Q240" s="34"/>
      <c r="R240" s="35"/>
      <c r="S240" s="34"/>
      <c r="T240" s="35"/>
      <c r="U240" s="34"/>
      <c r="V240" s="34"/>
    </row>
    <row r="241" spans="1:35" s="36" customFormat="1" ht="51" hidden="1" outlineLevel="2" x14ac:dyDescent="0.2">
      <c r="A241" s="31" t="s">
        <v>189</v>
      </c>
      <c r="B241" s="28" t="s">
        <v>190</v>
      </c>
      <c r="C241" s="89" t="s">
        <v>1074</v>
      </c>
      <c r="D241" s="29" t="s">
        <v>133</v>
      </c>
      <c r="E241" s="28" t="s">
        <v>134</v>
      </c>
      <c r="F241" s="30">
        <v>2</v>
      </c>
      <c r="G241" s="28" t="s">
        <v>168</v>
      </c>
      <c r="H241" s="28" t="s">
        <v>729</v>
      </c>
      <c r="I241" s="28" t="s">
        <v>730</v>
      </c>
      <c r="J241" s="28" t="s">
        <v>568</v>
      </c>
      <c r="K241" s="28">
        <v>705100</v>
      </c>
      <c r="L241" s="29" t="s">
        <v>875</v>
      </c>
      <c r="M241" s="32">
        <v>1</v>
      </c>
      <c r="N241" s="33">
        <v>1</v>
      </c>
      <c r="O241" s="34">
        <f>M241*N241</f>
        <v>1</v>
      </c>
      <c r="P241" s="35" t="s">
        <v>12</v>
      </c>
      <c r="Q241" s="34">
        <f>IF(P241="Y",O241,0)</f>
        <v>0</v>
      </c>
      <c r="R241" s="35" t="s">
        <v>76</v>
      </c>
      <c r="S241" s="34">
        <v>1</v>
      </c>
      <c r="T241" s="35" t="s">
        <v>12</v>
      </c>
      <c r="U241" s="34">
        <v>0</v>
      </c>
      <c r="V241" s="34">
        <f>O241+Q241+S241+U241</f>
        <v>2</v>
      </c>
    </row>
    <row r="242" spans="1:35" s="36" customFormat="1" ht="25.5" hidden="1" outlineLevel="2" x14ac:dyDescent="0.2">
      <c r="A242" s="27" t="s">
        <v>502</v>
      </c>
      <c r="B242" s="89" t="s">
        <v>731</v>
      </c>
      <c r="C242" s="89" t="s">
        <v>1074</v>
      </c>
      <c r="D242" s="29" t="s">
        <v>133</v>
      </c>
      <c r="E242" s="28" t="s">
        <v>134</v>
      </c>
      <c r="F242" s="30">
        <v>2</v>
      </c>
      <c r="G242" s="28" t="s">
        <v>498</v>
      </c>
      <c r="H242" s="93" t="s">
        <v>664</v>
      </c>
      <c r="I242" s="95" t="s">
        <v>915</v>
      </c>
      <c r="J242" s="39" t="s">
        <v>732</v>
      </c>
      <c r="K242" s="94">
        <v>600001</v>
      </c>
      <c r="L242" s="94" t="s">
        <v>6</v>
      </c>
      <c r="M242" s="32">
        <v>2</v>
      </c>
      <c r="N242" s="33">
        <v>1</v>
      </c>
      <c r="O242" s="34">
        <f>M242*N242</f>
        <v>2</v>
      </c>
      <c r="P242" s="35" t="s">
        <v>12</v>
      </c>
      <c r="Q242" s="34">
        <f>IF(P242="Y",O242,0)</f>
        <v>0</v>
      </c>
      <c r="R242" s="35" t="s">
        <v>76</v>
      </c>
      <c r="S242" s="34">
        <v>1</v>
      </c>
      <c r="T242" s="35" t="s">
        <v>12</v>
      </c>
      <c r="U242" s="34">
        <v>0</v>
      </c>
      <c r="V242" s="34">
        <f>O242+Q242+S242+U242</f>
        <v>3</v>
      </c>
    </row>
    <row r="243" spans="1:35" s="248" customFormat="1" outlineLevel="1" collapsed="1" x14ac:dyDescent="0.2">
      <c r="A243" s="237"/>
      <c r="B243" s="238"/>
      <c r="C243" s="239" t="s">
        <v>1148</v>
      </c>
      <c r="D243" s="240"/>
      <c r="E243" s="238"/>
      <c r="F243" s="241"/>
      <c r="G243" s="238"/>
      <c r="H243" s="238"/>
      <c r="I243" s="238"/>
      <c r="J243" s="238"/>
      <c r="K243" s="242"/>
      <c r="L243" s="240"/>
      <c r="M243" s="243"/>
      <c r="N243" s="244">
        <v>2</v>
      </c>
      <c r="O243" s="245"/>
      <c r="P243" s="246"/>
      <c r="Q243" s="245"/>
      <c r="R243" s="246"/>
      <c r="S243" s="245"/>
      <c r="T243" s="246"/>
      <c r="U243" s="245"/>
      <c r="V243" s="245"/>
      <c r="W243" s="247"/>
      <c r="X243" s="247"/>
      <c r="Y243" s="247"/>
      <c r="Z243" s="247"/>
      <c r="AA243" s="247"/>
      <c r="AB243" s="247"/>
      <c r="AC243" s="247"/>
      <c r="AD243" s="247"/>
      <c r="AE243" s="247"/>
      <c r="AF243" s="247"/>
      <c r="AG243" s="247"/>
      <c r="AH243" s="247"/>
    </row>
    <row r="244" spans="1:35" s="36" customFormat="1" hidden="1" outlineLevel="2" x14ac:dyDescent="0.2">
      <c r="A244" s="31" t="s">
        <v>64</v>
      </c>
      <c r="B244" s="28" t="s">
        <v>177</v>
      </c>
      <c r="C244" s="89" t="s">
        <v>1075</v>
      </c>
      <c r="D244" s="29" t="s">
        <v>133</v>
      </c>
      <c r="E244" s="28" t="s">
        <v>134</v>
      </c>
      <c r="F244" s="30">
        <v>2</v>
      </c>
      <c r="G244" s="28" t="s">
        <v>40</v>
      </c>
      <c r="H244" s="28" t="s">
        <v>556</v>
      </c>
      <c r="I244" s="28" t="s">
        <v>557</v>
      </c>
      <c r="J244" s="28" t="s">
        <v>558</v>
      </c>
      <c r="K244" s="28">
        <v>709000</v>
      </c>
      <c r="L244" s="29" t="s">
        <v>875</v>
      </c>
      <c r="M244" s="32">
        <v>3</v>
      </c>
      <c r="N244" s="33">
        <v>0.84</v>
      </c>
      <c r="O244" s="34">
        <f>M244*N244</f>
        <v>2.52</v>
      </c>
      <c r="P244" s="35" t="s">
        <v>76</v>
      </c>
      <c r="Q244" s="34">
        <f>IF(P244="Y",O244,0)</f>
        <v>2.52</v>
      </c>
      <c r="R244" s="35" t="s">
        <v>76</v>
      </c>
      <c r="S244" s="34">
        <v>0.84</v>
      </c>
      <c r="T244" s="35" t="s">
        <v>12</v>
      </c>
      <c r="U244" s="34">
        <v>0</v>
      </c>
      <c r="V244" s="34">
        <f>O244+Q244+S244+U244</f>
        <v>5.88</v>
      </c>
    </row>
    <row r="245" spans="1:35" s="36" customFormat="1" ht="25.5" hidden="1" outlineLevel="2" x14ac:dyDescent="0.2">
      <c r="A245" s="27" t="s">
        <v>176</v>
      </c>
      <c r="B245" s="28" t="s">
        <v>177</v>
      </c>
      <c r="C245" s="89" t="s">
        <v>1075</v>
      </c>
      <c r="D245" s="29" t="s">
        <v>133</v>
      </c>
      <c r="E245" s="28" t="s">
        <v>134</v>
      </c>
      <c r="F245" s="30">
        <v>2</v>
      </c>
      <c r="G245" s="28" t="s">
        <v>168</v>
      </c>
      <c r="H245" s="66" t="s">
        <v>888</v>
      </c>
      <c r="I245" s="66" t="s">
        <v>889</v>
      </c>
      <c r="J245" s="28" t="s">
        <v>173</v>
      </c>
      <c r="K245" s="28">
        <v>704050</v>
      </c>
      <c r="L245" s="39" t="s">
        <v>897</v>
      </c>
      <c r="M245" s="32">
        <v>3</v>
      </c>
      <c r="N245" s="53">
        <v>0.12</v>
      </c>
      <c r="O245" s="44">
        <f>M245*N245</f>
        <v>0.36</v>
      </c>
      <c r="P245" s="43" t="s">
        <v>76</v>
      </c>
      <c r="Q245" s="44">
        <f>IF(P245="Y",O245,0)</f>
        <v>0.36</v>
      </c>
      <c r="R245" s="43" t="s">
        <v>76</v>
      </c>
      <c r="S245" s="44">
        <v>0.12</v>
      </c>
      <c r="T245" s="43" t="s">
        <v>12</v>
      </c>
      <c r="U245" s="44">
        <v>0</v>
      </c>
      <c r="V245" s="44">
        <f>O245+Q245+S245+U245</f>
        <v>0.84</v>
      </c>
      <c r="W245" s="45"/>
      <c r="X245" s="45"/>
      <c r="Y245" s="45"/>
      <c r="Z245" s="45"/>
      <c r="AA245" s="45"/>
      <c r="AB245" s="45"/>
      <c r="AC245" s="45"/>
      <c r="AD245" s="45"/>
      <c r="AE245" s="45"/>
      <c r="AF245" s="45"/>
      <c r="AG245" s="45"/>
      <c r="AH245" s="45"/>
    </row>
    <row r="246" spans="1:35" s="36" customFormat="1" ht="25.5" hidden="1" outlineLevel="2" x14ac:dyDescent="0.2">
      <c r="A246" s="27" t="s">
        <v>527</v>
      </c>
      <c r="B246" s="28" t="s">
        <v>177</v>
      </c>
      <c r="C246" s="89" t="s">
        <v>1075</v>
      </c>
      <c r="D246" s="29" t="s">
        <v>133</v>
      </c>
      <c r="E246" s="28" t="s">
        <v>134</v>
      </c>
      <c r="F246" s="30">
        <v>2</v>
      </c>
      <c r="G246" s="28" t="s">
        <v>521</v>
      </c>
      <c r="H246" s="28" t="s">
        <v>555</v>
      </c>
      <c r="I246" s="28"/>
      <c r="J246" s="28" t="s">
        <v>733</v>
      </c>
      <c r="K246" s="28">
        <v>703001</v>
      </c>
      <c r="L246" s="29" t="s">
        <v>875</v>
      </c>
      <c r="M246" s="32">
        <v>3</v>
      </c>
      <c r="N246" s="33">
        <v>0.04</v>
      </c>
      <c r="O246" s="34">
        <f>M246*N246</f>
        <v>0.12</v>
      </c>
      <c r="P246" s="35" t="s">
        <v>76</v>
      </c>
      <c r="Q246" s="34">
        <f>IF(P246="Y",O246,0)</f>
        <v>0.12</v>
      </c>
      <c r="R246" s="35" t="s">
        <v>76</v>
      </c>
      <c r="S246" s="34">
        <v>0.04</v>
      </c>
      <c r="T246" s="35" t="s">
        <v>12</v>
      </c>
      <c r="U246" s="34">
        <v>0</v>
      </c>
      <c r="V246" s="34">
        <f>O246+Q246+S246+U246</f>
        <v>0.27999999999999997</v>
      </c>
      <c r="AI246" s="45"/>
    </row>
    <row r="247" spans="1:35" s="36" customFormat="1" outlineLevel="1" collapsed="1" x14ac:dyDescent="0.2">
      <c r="A247" s="27"/>
      <c r="B247" s="28"/>
      <c r="C247" s="116" t="s">
        <v>1149</v>
      </c>
      <c r="D247" s="29"/>
      <c r="E247" s="28"/>
      <c r="F247" s="30"/>
      <c r="G247" s="28"/>
      <c r="H247" s="28"/>
      <c r="I247" s="28"/>
      <c r="J247" s="28"/>
      <c r="K247" s="28"/>
      <c r="L247" s="29"/>
      <c r="M247" s="32"/>
      <c r="N247" s="33">
        <v>1</v>
      </c>
      <c r="O247" s="34"/>
      <c r="P247" s="35"/>
      <c r="Q247" s="34"/>
      <c r="R247" s="35"/>
      <c r="S247" s="34"/>
      <c r="T247" s="35"/>
      <c r="U247" s="34"/>
      <c r="V247" s="34"/>
      <c r="AI247" s="45"/>
    </row>
    <row r="248" spans="1:35" s="36" customFormat="1" ht="25.5" hidden="1" outlineLevel="2" x14ac:dyDescent="0.2">
      <c r="A248" s="31" t="s">
        <v>181</v>
      </c>
      <c r="B248" s="28" t="s">
        <v>182</v>
      </c>
      <c r="C248" s="89" t="s">
        <v>1076</v>
      </c>
      <c r="D248" s="29" t="s">
        <v>133</v>
      </c>
      <c r="E248" s="28" t="s">
        <v>134</v>
      </c>
      <c r="F248" s="30">
        <v>2</v>
      </c>
      <c r="G248" s="28" t="s">
        <v>168</v>
      </c>
      <c r="H248" s="66" t="s">
        <v>888</v>
      </c>
      <c r="I248" s="66" t="s">
        <v>178</v>
      </c>
      <c r="J248" s="28" t="s">
        <v>567</v>
      </c>
      <c r="K248" s="28">
        <v>704050</v>
      </c>
      <c r="L248" s="39" t="s">
        <v>897</v>
      </c>
      <c r="M248" s="32">
        <v>2</v>
      </c>
      <c r="N248" s="53">
        <v>1</v>
      </c>
      <c r="O248" s="44">
        <f>M248*N248</f>
        <v>2</v>
      </c>
      <c r="P248" s="43" t="s">
        <v>12</v>
      </c>
      <c r="Q248" s="44">
        <f>IF(P248="Y",O248,0)</f>
        <v>0</v>
      </c>
      <c r="R248" s="43" t="s">
        <v>76</v>
      </c>
      <c r="S248" s="44">
        <v>1</v>
      </c>
      <c r="T248" s="43" t="s">
        <v>12</v>
      </c>
      <c r="U248" s="44">
        <v>0</v>
      </c>
      <c r="V248" s="44">
        <f>O248+Q248+S248+U248</f>
        <v>3</v>
      </c>
      <c r="W248" s="45"/>
      <c r="X248" s="45"/>
      <c r="Y248" s="45"/>
      <c r="Z248" s="45"/>
      <c r="AA248" s="45"/>
      <c r="AB248" s="45"/>
      <c r="AC248" s="45"/>
      <c r="AD248" s="45"/>
      <c r="AE248" s="45"/>
      <c r="AF248" s="45"/>
      <c r="AG248" s="45"/>
      <c r="AH248" s="45"/>
    </row>
    <row r="249" spans="1:35" s="36" customFormat="1" ht="25.5" hidden="1" outlineLevel="2" x14ac:dyDescent="0.2">
      <c r="A249" s="31" t="s">
        <v>523</v>
      </c>
      <c r="B249" s="28" t="s">
        <v>524</v>
      </c>
      <c r="C249" s="89" t="s">
        <v>1076</v>
      </c>
      <c r="D249" s="29" t="s">
        <v>133</v>
      </c>
      <c r="E249" s="28" t="s">
        <v>134</v>
      </c>
      <c r="F249" s="30">
        <v>2</v>
      </c>
      <c r="G249" s="28" t="s">
        <v>521</v>
      </c>
      <c r="H249" s="28" t="s">
        <v>734</v>
      </c>
      <c r="I249" s="28" t="s">
        <v>525</v>
      </c>
      <c r="J249" s="28" t="s">
        <v>735</v>
      </c>
      <c r="K249" s="31">
        <v>107001</v>
      </c>
      <c r="L249" s="29" t="s">
        <v>875</v>
      </c>
      <c r="M249" s="32">
        <v>1</v>
      </c>
      <c r="N249" s="33">
        <v>1</v>
      </c>
      <c r="O249" s="34">
        <f>M249*N249</f>
        <v>1</v>
      </c>
      <c r="P249" s="35" t="s">
        <v>12</v>
      </c>
      <c r="Q249" s="34">
        <f>IF(P249="Y",O249,0)</f>
        <v>0</v>
      </c>
      <c r="R249" s="35" t="s">
        <v>76</v>
      </c>
      <c r="S249" s="34">
        <v>1</v>
      </c>
      <c r="T249" s="35" t="s">
        <v>12</v>
      </c>
      <c r="U249" s="34">
        <v>0</v>
      </c>
      <c r="V249" s="34">
        <f>O249+Q249+S249+U249</f>
        <v>2</v>
      </c>
      <c r="AI249" s="45"/>
    </row>
    <row r="250" spans="1:35" s="248" customFormat="1" outlineLevel="1" collapsed="1" x14ac:dyDescent="0.2">
      <c r="A250" s="237"/>
      <c r="B250" s="238"/>
      <c r="C250" s="239" t="s">
        <v>1150</v>
      </c>
      <c r="D250" s="240"/>
      <c r="E250" s="238"/>
      <c r="F250" s="241"/>
      <c r="G250" s="238"/>
      <c r="H250" s="238"/>
      <c r="I250" s="238"/>
      <c r="J250" s="238"/>
      <c r="K250" s="242"/>
      <c r="L250" s="240"/>
      <c r="M250" s="243"/>
      <c r="N250" s="244">
        <v>2</v>
      </c>
      <c r="O250" s="245"/>
      <c r="P250" s="246"/>
      <c r="Q250" s="245"/>
      <c r="R250" s="246"/>
      <c r="S250" s="245"/>
      <c r="T250" s="246"/>
      <c r="U250" s="245"/>
      <c r="V250" s="245"/>
      <c r="W250" s="247"/>
      <c r="X250" s="247"/>
      <c r="Y250" s="247"/>
      <c r="Z250" s="247"/>
      <c r="AA250" s="247"/>
      <c r="AB250" s="247"/>
      <c r="AC250" s="247"/>
      <c r="AD250" s="247"/>
      <c r="AE250" s="247"/>
      <c r="AF250" s="247"/>
      <c r="AG250" s="247"/>
      <c r="AH250" s="247"/>
    </row>
    <row r="251" spans="1:35" s="36" customFormat="1" ht="25.5" hidden="1" outlineLevel="2" x14ac:dyDescent="0.2">
      <c r="A251" s="27" t="s">
        <v>528</v>
      </c>
      <c r="B251" s="28" t="s">
        <v>529</v>
      </c>
      <c r="C251" s="89" t="s">
        <v>1077</v>
      </c>
      <c r="D251" s="29" t="s">
        <v>133</v>
      </c>
      <c r="E251" s="28" t="s">
        <v>134</v>
      </c>
      <c r="F251" s="30">
        <v>2</v>
      </c>
      <c r="G251" s="28" t="s">
        <v>521</v>
      </c>
      <c r="H251" s="28" t="s">
        <v>530</v>
      </c>
      <c r="I251" s="28" t="s">
        <v>530</v>
      </c>
      <c r="J251" s="28" t="s">
        <v>736</v>
      </c>
      <c r="K251" s="31">
        <v>103000</v>
      </c>
      <c r="L251" s="29" t="s">
        <v>875</v>
      </c>
      <c r="M251" s="32">
        <v>1</v>
      </c>
      <c r="N251" s="33">
        <v>0.11</v>
      </c>
      <c r="O251" s="34">
        <f t="shared" ref="O251:O259" si="18">M251*N251</f>
        <v>0.11</v>
      </c>
      <c r="P251" s="35" t="s">
        <v>12</v>
      </c>
      <c r="Q251" s="34">
        <f t="shared" ref="Q251:Q259" si="19">IF(P251="Y",O251,0)</f>
        <v>0</v>
      </c>
      <c r="R251" s="35" t="s">
        <v>76</v>
      </c>
      <c r="S251" s="34">
        <v>0.11</v>
      </c>
      <c r="T251" s="35" t="s">
        <v>12</v>
      </c>
      <c r="U251" s="34">
        <v>0</v>
      </c>
      <c r="V251" s="34">
        <f t="shared" ref="V251:V259" si="20">O251+Q251+S251+U251</f>
        <v>0.22</v>
      </c>
      <c r="AI251" s="45"/>
    </row>
    <row r="252" spans="1:35" s="36" customFormat="1" ht="38.25" hidden="1" outlineLevel="2" x14ac:dyDescent="0.2">
      <c r="A252" s="27" t="s">
        <v>531</v>
      </c>
      <c r="B252" s="28" t="s">
        <v>529</v>
      </c>
      <c r="C252" s="89" t="s">
        <v>1077</v>
      </c>
      <c r="D252" s="29" t="s">
        <v>133</v>
      </c>
      <c r="E252" s="28" t="s">
        <v>134</v>
      </c>
      <c r="F252" s="30">
        <v>2</v>
      </c>
      <c r="G252" s="28" t="s">
        <v>521</v>
      </c>
      <c r="H252" s="28" t="s">
        <v>532</v>
      </c>
      <c r="I252" s="28" t="s">
        <v>532</v>
      </c>
      <c r="J252" s="28" t="s">
        <v>737</v>
      </c>
      <c r="K252" s="31">
        <v>104000</v>
      </c>
      <c r="L252" s="29" t="s">
        <v>875</v>
      </c>
      <c r="M252" s="32">
        <v>1</v>
      </c>
      <c r="N252" s="33">
        <v>0.11</v>
      </c>
      <c r="O252" s="34">
        <f t="shared" si="18"/>
        <v>0.11</v>
      </c>
      <c r="P252" s="35" t="s">
        <v>12</v>
      </c>
      <c r="Q252" s="34">
        <f t="shared" si="19"/>
        <v>0</v>
      </c>
      <c r="R252" s="35" t="s">
        <v>76</v>
      </c>
      <c r="S252" s="34">
        <v>0.11</v>
      </c>
      <c r="T252" s="35" t="s">
        <v>12</v>
      </c>
      <c r="U252" s="34">
        <v>0</v>
      </c>
      <c r="V252" s="34">
        <f t="shared" si="20"/>
        <v>0.22</v>
      </c>
      <c r="AI252" s="45"/>
    </row>
    <row r="253" spans="1:35" s="36" customFormat="1" ht="25.5" hidden="1" outlineLevel="2" x14ac:dyDescent="0.2">
      <c r="A253" s="31" t="s">
        <v>536</v>
      </c>
      <c r="B253" s="28" t="s">
        <v>529</v>
      </c>
      <c r="C253" s="89" t="s">
        <v>1077</v>
      </c>
      <c r="D253" s="29" t="s">
        <v>133</v>
      </c>
      <c r="E253" s="28" t="s">
        <v>134</v>
      </c>
      <c r="F253" s="30">
        <v>2</v>
      </c>
      <c r="G253" s="28" t="s">
        <v>521</v>
      </c>
      <c r="H253" s="28" t="s">
        <v>738</v>
      </c>
      <c r="I253" s="28" t="s">
        <v>537</v>
      </c>
      <c r="J253" s="28" t="s">
        <v>739</v>
      </c>
      <c r="K253" s="28">
        <v>109001</v>
      </c>
      <c r="L253" s="29" t="s">
        <v>875</v>
      </c>
      <c r="M253" s="32">
        <v>1</v>
      </c>
      <c r="N253" s="33">
        <v>0.11</v>
      </c>
      <c r="O253" s="34">
        <f t="shared" si="18"/>
        <v>0.11</v>
      </c>
      <c r="P253" s="35" t="s">
        <v>12</v>
      </c>
      <c r="Q253" s="34">
        <f t="shared" si="19"/>
        <v>0</v>
      </c>
      <c r="R253" s="35" t="s">
        <v>76</v>
      </c>
      <c r="S253" s="34">
        <v>0.11</v>
      </c>
      <c r="T253" s="35" t="s">
        <v>12</v>
      </c>
      <c r="U253" s="34">
        <v>0</v>
      </c>
      <c r="V253" s="34">
        <f t="shared" si="20"/>
        <v>0.22</v>
      </c>
      <c r="AI253" s="45"/>
    </row>
    <row r="254" spans="1:35" s="45" customFormat="1" ht="25.5" hidden="1" outlineLevel="2" x14ac:dyDescent="0.2">
      <c r="A254" s="31" t="s">
        <v>538</v>
      </c>
      <c r="B254" s="28" t="s">
        <v>529</v>
      </c>
      <c r="C254" s="89" t="s">
        <v>1077</v>
      </c>
      <c r="D254" s="29" t="s">
        <v>133</v>
      </c>
      <c r="E254" s="28" t="s">
        <v>134</v>
      </c>
      <c r="F254" s="30">
        <v>2</v>
      </c>
      <c r="G254" s="28" t="s">
        <v>521</v>
      </c>
      <c r="H254" s="28" t="s">
        <v>539</v>
      </c>
      <c r="I254" s="28" t="s">
        <v>540</v>
      </c>
      <c r="J254" s="28" t="s">
        <v>740</v>
      </c>
      <c r="K254" s="28">
        <v>100100</v>
      </c>
      <c r="L254" s="29" t="s">
        <v>875</v>
      </c>
      <c r="M254" s="32">
        <v>1</v>
      </c>
      <c r="N254" s="33">
        <v>0.12</v>
      </c>
      <c r="O254" s="34">
        <f t="shared" si="18"/>
        <v>0.12</v>
      </c>
      <c r="P254" s="35" t="s">
        <v>12</v>
      </c>
      <c r="Q254" s="34">
        <f t="shared" si="19"/>
        <v>0</v>
      </c>
      <c r="R254" s="35" t="s">
        <v>76</v>
      </c>
      <c r="S254" s="34">
        <v>0.12</v>
      </c>
      <c r="T254" s="35" t="s">
        <v>12</v>
      </c>
      <c r="U254" s="34">
        <v>0</v>
      </c>
      <c r="V254" s="34">
        <f t="shared" si="20"/>
        <v>0.24</v>
      </c>
      <c r="W254" s="36"/>
      <c r="X254" s="36"/>
      <c r="Y254" s="36"/>
      <c r="Z254" s="36"/>
      <c r="AA254" s="36"/>
      <c r="AB254" s="36"/>
      <c r="AC254" s="36"/>
      <c r="AD254" s="36"/>
      <c r="AE254" s="36"/>
      <c r="AF254" s="36"/>
      <c r="AG254" s="36"/>
      <c r="AH254" s="36"/>
      <c r="AI254" s="36"/>
    </row>
    <row r="255" spans="1:35" s="36" customFormat="1" ht="38.25" hidden="1" outlineLevel="2" x14ac:dyDescent="0.2">
      <c r="A255" s="31" t="s">
        <v>541</v>
      </c>
      <c r="B255" s="28" t="s">
        <v>529</v>
      </c>
      <c r="C255" s="89" t="s">
        <v>1077</v>
      </c>
      <c r="D255" s="29" t="s">
        <v>133</v>
      </c>
      <c r="E255" s="28" t="s">
        <v>134</v>
      </c>
      <c r="F255" s="30">
        <v>2</v>
      </c>
      <c r="G255" s="28" t="s">
        <v>521</v>
      </c>
      <c r="H255" s="28" t="s">
        <v>542</v>
      </c>
      <c r="I255" s="28" t="s">
        <v>741</v>
      </c>
      <c r="J255" s="58" t="s">
        <v>884</v>
      </c>
      <c r="K255" s="28">
        <v>102101</v>
      </c>
      <c r="L255" s="39" t="s">
        <v>884</v>
      </c>
      <c r="M255" s="32">
        <v>1</v>
      </c>
      <c r="N255" s="33">
        <v>0.11</v>
      </c>
      <c r="O255" s="34">
        <f t="shared" si="18"/>
        <v>0.11</v>
      </c>
      <c r="P255" s="35" t="s">
        <v>12</v>
      </c>
      <c r="Q255" s="34">
        <f t="shared" si="19"/>
        <v>0</v>
      </c>
      <c r="R255" s="35" t="s">
        <v>76</v>
      </c>
      <c r="S255" s="34">
        <v>0.11</v>
      </c>
      <c r="T255" s="35" t="s">
        <v>12</v>
      </c>
      <c r="U255" s="34">
        <v>0</v>
      </c>
      <c r="V255" s="34">
        <f t="shared" si="20"/>
        <v>0.22</v>
      </c>
    </row>
    <row r="256" spans="1:35" s="45" customFormat="1" ht="38.25" hidden="1" outlineLevel="2" x14ac:dyDescent="0.2">
      <c r="A256" s="31" t="s">
        <v>543</v>
      </c>
      <c r="B256" s="28" t="s">
        <v>529</v>
      </c>
      <c r="C256" s="89" t="s">
        <v>1077</v>
      </c>
      <c r="D256" s="29" t="s">
        <v>133</v>
      </c>
      <c r="E256" s="28" t="s">
        <v>134</v>
      </c>
      <c r="F256" s="30">
        <v>2</v>
      </c>
      <c r="G256" s="28" t="s">
        <v>521</v>
      </c>
      <c r="H256" s="28" t="s">
        <v>544</v>
      </c>
      <c r="I256" s="28" t="s">
        <v>742</v>
      </c>
      <c r="J256" s="58" t="s">
        <v>885</v>
      </c>
      <c r="K256" s="28">
        <v>102210</v>
      </c>
      <c r="L256" s="39" t="s">
        <v>885</v>
      </c>
      <c r="M256" s="32">
        <v>1</v>
      </c>
      <c r="N256" s="33">
        <v>0.11</v>
      </c>
      <c r="O256" s="34">
        <f t="shared" si="18"/>
        <v>0.11</v>
      </c>
      <c r="P256" s="35" t="s">
        <v>12</v>
      </c>
      <c r="Q256" s="34">
        <f t="shared" si="19"/>
        <v>0</v>
      </c>
      <c r="R256" s="35" t="s">
        <v>76</v>
      </c>
      <c r="S256" s="34">
        <v>0.11</v>
      </c>
      <c r="T256" s="35" t="s">
        <v>12</v>
      </c>
      <c r="U256" s="34">
        <v>0</v>
      </c>
      <c r="V256" s="34">
        <f t="shared" si="20"/>
        <v>0.22</v>
      </c>
      <c r="W256" s="36"/>
      <c r="X256" s="36"/>
      <c r="Y256" s="36"/>
      <c r="Z256" s="36"/>
      <c r="AA256" s="36"/>
      <c r="AB256" s="36"/>
      <c r="AC256" s="36"/>
      <c r="AD256" s="36"/>
      <c r="AE256" s="36"/>
      <c r="AF256" s="36"/>
      <c r="AG256" s="36"/>
      <c r="AH256" s="36"/>
      <c r="AI256" s="36"/>
    </row>
    <row r="257" spans="1:35" s="36" customFormat="1" ht="38.25" hidden="1" outlineLevel="2" x14ac:dyDescent="0.2">
      <c r="A257" s="31" t="s">
        <v>545</v>
      </c>
      <c r="B257" s="28" t="s">
        <v>529</v>
      </c>
      <c r="C257" s="89" t="s">
        <v>1077</v>
      </c>
      <c r="D257" s="29" t="s">
        <v>133</v>
      </c>
      <c r="E257" s="28" t="s">
        <v>134</v>
      </c>
      <c r="F257" s="30">
        <v>2</v>
      </c>
      <c r="G257" s="28" t="s">
        <v>521</v>
      </c>
      <c r="H257" s="28" t="s">
        <v>546</v>
      </c>
      <c r="I257" s="28" t="s">
        <v>743</v>
      </c>
      <c r="J257" s="58" t="s">
        <v>886</v>
      </c>
      <c r="K257" s="28">
        <v>102301</v>
      </c>
      <c r="L257" s="39" t="s">
        <v>886</v>
      </c>
      <c r="M257" s="32">
        <v>1</v>
      </c>
      <c r="N257" s="33">
        <v>0.11</v>
      </c>
      <c r="O257" s="34">
        <f t="shared" si="18"/>
        <v>0.11</v>
      </c>
      <c r="P257" s="35" t="s">
        <v>12</v>
      </c>
      <c r="Q257" s="34">
        <f t="shared" si="19"/>
        <v>0</v>
      </c>
      <c r="R257" s="35" t="s">
        <v>76</v>
      </c>
      <c r="S257" s="34">
        <v>0.11</v>
      </c>
      <c r="T257" s="35" t="s">
        <v>12</v>
      </c>
      <c r="U257" s="34">
        <v>0</v>
      </c>
      <c r="V257" s="34">
        <f t="shared" si="20"/>
        <v>0.22</v>
      </c>
    </row>
    <row r="258" spans="1:35" s="36" customFormat="1" ht="38.25" hidden="1" outlineLevel="2" x14ac:dyDescent="0.2">
      <c r="A258" s="31" t="s">
        <v>547</v>
      </c>
      <c r="B258" s="28" t="s">
        <v>529</v>
      </c>
      <c r="C258" s="89" t="s">
        <v>1077</v>
      </c>
      <c r="D258" s="29" t="s">
        <v>133</v>
      </c>
      <c r="E258" s="28" t="s">
        <v>134</v>
      </c>
      <c r="F258" s="30">
        <v>2</v>
      </c>
      <c r="G258" s="28" t="s">
        <v>521</v>
      </c>
      <c r="H258" s="28" t="s">
        <v>548</v>
      </c>
      <c r="I258" s="28" t="s">
        <v>744</v>
      </c>
      <c r="J258" s="66" t="s">
        <v>887</v>
      </c>
      <c r="K258" s="28">
        <v>102401</v>
      </c>
      <c r="L258" s="39" t="s">
        <v>887</v>
      </c>
      <c r="M258" s="32">
        <v>1</v>
      </c>
      <c r="N258" s="33">
        <v>0.11</v>
      </c>
      <c r="O258" s="34">
        <f t="shared" si="18"/>
        <v>0.11</v>
      </c>
      <c r="P258" s="35" t="s">
        <v>12</v>
      </c>
      <c r="Q258" s="34">
        <f t="shared" si="19"/>
        <v>0</v>
      </c>
      <c r="R258" s="35" t="s">
        <v>76</v>
      </c>
      <c r="S258" s="34">
        <v>0.11</v>
      </c>
      <c r="T258" s="35" t="s">
        <v>12</v>
      </c>
      <c r="U258" s="34">
        <v>0</v>
      </c>
      <c r="V258" s="34">
        <f t="shared" si="20"/>
        <v>0.22</v>
      </c>
    </row>
    <row r="259" spans="1:35" s="36" customFormat="1" ht="25.5" hidden="1" outlineLevel="2" x14ac:dyDescent="0.2">
      <c r="A259" s="31" t="s">
        <v>549</v>
      </c>
      <c r="B259" s="28" t="s">
        <v>529</v>
      </c>
      <c r="C259" s="89" t="s">
        <v>1077</v>
      </c>
      <c r="D259" s="29" t="s">
        <v>133</v>
      </c>
      <c r="E259" s="28" t="s">
        <v>134</v>
      </c>
      <c r="F259" s="30">
        <v>2</v>
      </c>
      <c r="G259" s="28" t="s">
        <v>521</v>
      </c>
      <c r="H259" s="28" t="s">
        <v>745</v>
      </c>
      <c r="I259" s="28" t="s">
        <v>745</v>
      </c>
      <c r="J259" s="28" t="s">
        <v>746</v>
      </c>
      <c r="K259" s="28">
        <v>108925</v>
      </c>
      <c r="L259" s="29" t="s">
        <v>875</v>
      </c>
      <c r="M259" s="32">
        <v>1</v>
      </c>
      <c r="N259" s="33">
        <v>0.11</v>
      </c>
      <c r="O259" s="34">
        <f t="shared" si="18"/>
        <v>0.11</v>
      </c>
      <c r="P259" s="35" t="s">
        <v>12</v>
      </c>
      <c r="Q259" s="34">
        <f t="shared" si="19"/>
        <v>0</v>
      </c>
      <c r="R259" s="35" t="s">
        <v>76</v>
      </c>
      <c r="S259" s="34">
        <v>0.11</v>
      </c>
      <c r="T259" s="35" t="s">
        <v>12</v>
      </c>
      <c r="U259" s="34">
        <v>0</v>
      </c>
      <c r="V259" s="34">
        <f t="shared" si="20"/>
        <v>0.22</v>
      </c>
      <c r="W259" s="97"/>
    </row>
    <row r="260" spans="1:35" s="36" customFormat="1" outlineLevel="1" collapsed="1" x14ac:dyDescent="0.2">
      <c r="A260" s="31"/>
      <c r="B260" s="28"/>
      <c r="C260" s="116" t="s">
        <v>1151</v>
      </c>
      <c r="D260" s="29"/>
      <c r="E260" s="28"/>
      <c r="F260" s="30"/>
      <c r="G260" s="28"/>
      <c r="H260" s="28"/>
      <c r="I260" s="28"/>
      <c r="J260" s="28"/>
      <c r="K260" s="28"/>
      <c r="L260" s="29"/>
      <c r="M260" s="32"/>
      <c r="N260" s="33">
        <v>1</v>
      </c>
      <c r="O260" s="34"/>
      <c r="P260" s="35"/>
      <c r="Q260" s="34"/>
      <c r="R260" s="35"/>
      <c r="S260" s="34"/>
      <c r="T260" s="35"/>
      <c r="U260" s="34"/>
      <c r="V260" s="34"/>
      <c r="W260" s="97"/>
    </row>
    <row r="261" spans="1:35" s="36" customFormat="1" hidden="1" outlineLevel="2" x14ac:dyDescent="0.2">
      <c r="A261" s="27" t="s">
        <v>515</v>
      </c>
      <c r="B261" s="90" t="s">
        <v>565</v>
      </c>
      <c r="C261" s="89" t="s">
        <v>1078</v>
      </c>
      <c r="D261" s="86" t="s">
        <v>747</v>
      </c>
      <c r="E261" s="90" t="s">
        <v>564</v>
      </c>
      <c r="F261" s="30">
        <v>4</v>
      </c>
      <c r="G261" s="47" t="s">
        <v>498</v>
      </c>
      <c r="H261" s="89" t="s">
        <v>599</v>
      </c>
      <c r="I261" s="89" t="s">
        <v>916</v>
      </c>
      <c r="J261" s="28" t="s">
        <v>748</v>
      </c>
      <c r="K261" s="89">
        <v>601600</v>
      </c>
      <c r="L261" s="89" t="s">
        <v>875</v>
      </c>
      <c r="M261" s="32">
        <v>1</v>
      </c>
      <c r="N261" s="33">
        <v>1</v>
      </c>
      <c r="O261" s="34">
        <f>M261*N261</f>
        <v>1</v>
      </c>
      <c r="P261" s="35" t="s">
        <v>12</v>
      </c>
      <c r="Q261" s="34">
        <f>IF(P261="Y",O261,0)</f>
        <v>0</v>
      </c>
      <c r="R261" s="35" t="s">
        <v>12</v>
      </c>
      <c r="S261" s="34">
        <v>0</v>
      </c>
      <c r="T261" s="35" t="s">
        <v>12</v>
      </c>
      <c r="U261" s="34">
        <v>0</v>
      </c>
      <c r="V261" s="34">
        <f>O261+Q261+S261+U261</f>
        <v>1</v>
      </c>
      <c r="AI261" s="45"/>
    </row>
    <row r="262" spans="1:35" s="36" customFormat="1" outlineLevel="1" collapsed="1" x14ac:dyDescent="0.2">
      <c r="A262" s="27"/>
      <c r="B262" s="90"/>
      <c r="C262" s="116" t="s">
        <v>1152</v>
      </c>
      <c r="D262" s="86"/>
      <c r="E262" s="90"/>
      <c r="F262" s="30"/>
      <c r="G262" s="47"/>
      <c r="H262" s="89"/>
      <c r="I262" s="89"/>
      <c r="J262" s="28"/>
      <c r="K262" s="89"/>
      <c r="L262" s="89"/>
      <c r="M262" s="32"/>
      <c r="N262" s="33">
        <v>1</v>
      </c>
      <c r="O262" s="34"/>
      <c r="P262" s="35"/>
      <c r="Q262" s="34"/>
      <c r="R262" s="35"/>
      <c r="S262" s="34"/>
      <c r="T262" s="35"/>
      <c r="U262" s="34"/>
      <c r="V262" s="34"/>
      <c r="AI262" s="45"/>
    </row>
    <row r="263" spans="1:35" s="36" customFormat="1" ht="25.5" hidden="1" outlineLevel="2" x14ac:dyDescent="0.2">
      <c r="A263" s="31" t="s">
        <v>756</v>
      </c>
      <c r="B263" s="28" t="s">
        <v>750</v>
      </c>
      <c r="C263" s="89" t="s">
        <v>750</v>
      </c>
      <c r="D263" s="29" t="s">
        <v>751</v>
      </c>
      <c r="E263" s="28" t="s">
        <v>752</v>
      </c>
      <c r="F263" s="30">
        <v>3</v>
      </c>
      <c r="G263" s="28" t="s">
        <v>66</v>
      </c>
      <c r="H263" s="28" t="s">
        <v>81</v>
      </c>
      <c r="I263" s="28" t="s">
        <v>81</v>
      </c>
      <c r="J263" s="28" t="s">
        <v>757</v>
      </c>
      <c r="K263" s="28" t="s">
        <v>841</v>
      </c>
      <c r="L263" s="29" t="s">
        <v>875</v>
      </c>
      <c r="M263" s="32">
        <v>1</v>
      </c>
      <c r="N263" s="33">
        <v>0.5</v>
      </c>
      <c r="O263" s="34">
        <f>M263*N263</f>
        <v>0.5</v>
      </c>
      <c r="P263" s="35" t="s">
        <v>12</v>
      </c>
      <c r="Q263" s="34">
        <f>IF(P263="Y",O263,0)</f>
        <v>0</v>
      </c>
      <c r="R263" s="35" t="s">
        <v>12</v>
      </c>
      <c r="S263" s="34">
        <v>0</v>
      </c>
      <c r="T263" s="35" t="s">
        <v>12</v>
      </c>
      <c r="U263" s="34">
        <v>0</v>
      </c>
      <c r="V263" s="34">
        <f>O263+Q263+S263+U263</f>
        <v>0.5</v>
      </c>
    </row>
    <row r="264" spans="1:35" s="36" customFormat="1" ht="63.75" hidden="1" outlineLevel="2" x14ac:dyDescent="0.2">
      <c r="A264" s="31" t="s">
        <v>749</v>
      </c>
      <c r="B264" s="28" t="s">
        <v>750</v>
      </c>
      <c r="C264" s="89" t="s">
        <v>750</v>
      </c>
      <c r="D264" s="29" t="s">
        <v>751</v>
      </c>
      <c r="E264" s="28" t="s">
        <v>752</v>
      </c>
      <c r="F264" s="30">
        <v>3</v>
      </c>
      <c r="G264" s="28" t="s">
        <v>789</v>
      </c>
      <c r="H264" s="28" t="s">
        <v>753</v>
      </c>
      <c r="I264" s="28" t="s">
        <v>754</v>
      </c>
      <c r="J264" s="28" t="s">
        <v>755</v>
      </c>
      <c r="K264" s="87" t="s">
        <v>960</v>
      </c>
      <c r="L264" s="87" t="s">
        <v>960</v>
      </c>
      <c r="M264" s="32">
        <v>1</v>
      </c>
      <c r="N264" s="33">
        <v>0.5</v>
      </c>
      <c r="O264" s="34">
        <f>M264*N264</f>
        <v>0.5</v>
      </c>
      <c r="P264" s="35" t="s">
        <v>12</v>
      </c>
      <c r="Q264" s="34">
        <f>IF(P264="Y",O264,0)</f>
        <v>0</v>
      </c>
      <c r="R264" s="35" t="s">
        <v>12</v>
      </c>
      <c r="S264" s="34">
        <v>0</v>
      </c>
      <c r="T264" s="35" t="s">
        <v>12</v>
      </c>
      <c r="U264" s="34">
        <v>0</v>
      </c>
      <c r="V264" s="34">
        <f>O264+Q264+S264+U264</f>
        <v>0.5</v>
      </c>
    </row>
    <row r="265" spans="1:35" s="36" customFormat="1" outlineLevel="1" collapsed="1" x14ac:dyDescent="0.2">
      <c r="A265" s="31"/>
      <c r="B265" s="28"/>
      <c r="C265" s="116" t="s">
        <v>968</v>
      </c>
      <c r="D265" s="29"/>
      <c r="E265" s="28"/>
      <c r="F265" s="30"/>
      <c r="G265" s="28"/>
      <c r="H265" s="28"/>
      <c r="I265" s="28"/>
      <c r="J265" s="28"/>
      <c r="K265" s="87"/>
      <c r="L265" s="87"/>
      <c r="M265" s="32"/>
      <c r="N265" s="33">
        <v>1</v>
      </c>
      <c r="O265" s="34"/>
      <c r="P265" s="35"/>
      <c r="Q265" s="34"/>
      <c r="R265" s="35"/>
      <c r="S265" s="34"/>
      <c r="T265" s="35"/>
      <c r="U265" s="34"/>
      <c r="V265" s="34"/>
    </row>
    <row r="266" spans="1:35" s="36" customFormat="1" ht="25.5" hidden="1" outlineLevel="2" x14ac:dyDescent="0.2">
      <c r="A266" s="27" t="s">
        <v>790</v>
      </c>
      <c r="B266" s="47" t="s">
        <v>791</v>
      </c>
      <c r="C266" s="89" t="s">
        <v>1079</v>
      </c>
      <c r="D266" s="27" t="s">
        <v>792</v>
      </c>
      <c r="E266" s="62" t="s">
        <v>847</v>
      </c>
      <c r="F266" s="47">
        <v>4</v>
      </c>
      <c r="G266" s="47" t="s">
        <v>200</v>
      </c>
      <c r="H266" s="47" t="s">
        <v>232</v>
      </c>
      <c r="I266" s="47" t="s">
        <v>793</v>
      </c>
      <c r="J266" s="47" t="s">
        <v>794</v>
      </c>
      <c r="K266" s="47">
        <v>903200</v>
      </c>
      <c r="L266" s="27" t="s">
        <v>875</v>
      </c>
      <c r="M266" s="32">
        <v>1</v>
      </c>
      <c r="N266" s="33">
        <v>0.4</v>
      </c>
      <c r="O266" s="34">
        <f>M266*N266</f>
        <v>0.4</v>
      </c>
      <c r="P266" s="35" t="s">
        <v>12</v>
      </c>
      <c r="Q266" s="34">
        <f>IF(P266="Y",O266,0)</f>
        <v>0</v>
      </c>
      <c r="R266" s="35" t="s">
        <v>12</v>
      </c>
      <c r="S266" s="34">
        <v>0</v>
      </c>
      <c r="T266" s="35" t="s">
        <v>12</v>
      </c>
      <c r="U266" s="34">
        <v>0</v>
      </c>
      <c r="V266" s="34">
        <f>O266+Q266+S266+U266</f>
        <v>0.4</v>
      </c>
    </row>
    <row r="267" spans="1:35" s="206" customFormat="1" outlineLevel="1" collapsed="1" x14ac:dyDescent="0.2">
      <c r="A267" s="208"/>
      <c r="B267" s="203"/>
      <c r="C267" s="227" t="s">
        <v>1153</v>
      </c>
      <c r="D267" s="208" t="s">
        <v>792</v>
      </c>
      <c r="E267" s="215"/>
      <c r="F267" s="203"/>
      <c r="G267" s="203"/>
      <c r="H267" s="203"/>
      <c r="I267" s="203"/>
      <c r="J267" s="203"/>
      <c r="K267" s="203"/>
      <c r="L267" s="208"/>
      <c r="M267" s="204"/>
      <c r="N267" s="197">
        <v>0.4</v>
      </c>
      <c r="O267" s="198"/>
      <c r="P267" s="205"/>
      <c r="Q267" s="198"/>
      <c r="R267" s="205"/>
      <c r="S267" s="198"/>
      <c r="T267" s="205"/>
      <c r="U267" s="198"/>
      <c r="V267" s="198"/>
    </row>
    <row r="268" spans="1:35" s="36" customFormat="1" ht="25.5" hidden="1" outlineLevel="2" x14ac:dyDescent="0.2">
      <c r="A268" s="31" t="s">
        <v>843</v>
      </c>
      <c r="B268" s="28" t="s">
        <v>844</v>
      </c>
      <c r="C268" s="89" t="s">
        <v>1080</v>
      </c>
      <c r="D268" s="29" t="s">
        <v>845</v>
      </c>
      <c r="E268" s="28" t="s">
        <v>846</v>
      </c>
      <c r="F268" s="30">
        <v>4</v>
      </c>
      <c r="G268" s="28" t="s">
        <v>498</v>
      </c>
      <c r="H268" s="39" t="s">
        <v>599</v>
      </c>
      <c r="I268" s="39" t="s">
        <v>912</v>
      </c>
      <c r="J268" s="66" t="s">
        <v>684</v>
      </c>
      <c r="K268" s="39">
        <v>601640</v>
      </c>
      <c r="L268" s="39" t="s">
        <v>857</v>
      </c>
      <c r="M268" s="32">
        <v>1</v>
      </c>
      <c r="N268" s="33">
        <v>1</v>
      </c>
      <c r="O268" s="34">
        <f>M268*N268</f>
        <v>1</v>
      </c>
      <c r="P268" s="35" t="s">
        <v>12</v>
      </c>
      <c r="Q268" s="34">
        <f>IF(P268="Y",O268,0)</f>
        <v>0</v>
      </c>
      <c r="R268" s="35" t="s">
        <v>12</v>
      </c>
      <c r="S268" s="34">
        <v>0</v>
      </c>
      <c r="T268" s="35" t="s">
        <v>12</v>
      </c>
      <c r="U268" s="34">
        <v>0</v>
      </c>
      <c r="V268" s="34">
        <f>O268+Q268+S268+U268</f>
        <v>1</v>
      </c>
    </row>
    <row r="269" spans="1:35" s="36" customFormat="1" outlineLevel="1" collapsed="1" x14ac:dyDescent="0.2">
      <c r="A269" s="31"/>
      <c r="B269" s="28"/>
      <c r="C269" s="116" t="s">
        <v>1154</v>
      </c>
      <c r="D269" s="29"/>
      <c r="E269" s="28"/>
      <c r="F269" s="30"/>
      <c r="G269" s="28"/>
      <c r="H269" s="39"/>
      <c r="I269" s="39"/>
      <c r="J269" s="66"/>
      <c r="K269" s="39"/>
      <c r="L269" s="39"/>
      <c r="M269" s="32"/>
      <c r="N269" s="33">
        <v>1</v>
      </c>
      <c r="O269" s="34"/>
      <c r="P269" s="35"/>
      <c r="Q269" s="34"/>
      <c r="R269" s="35"/>
      <c r="S269" s="34"/>
      <c r="T269" s="35"/>
      <c r="U269" s="34"/>
      <c r="V269" s="34"/>
    </row>
    <row r="270" spans="1:35" s="45" customFormat="1" outlineLevel="1" collapsed="1" x14ac:dyDescent="0.2">
      <c r="A270" s="27"/>
      <c r="B270" s="28"/>
      <c r="C270" s="116" t="s">
        <v>969</v>
      </c>
      <c r="D270" s="29"/>
      <c r="E270" s="28"/>
      <c r="F270" s="30"/>
      <c r="G270" s="28"/>
      <c r="H270" s="28"/>
      <c r="I270" s="28"/>
      <c r="J270" s="28"/>
      <c r="K270" s="31"/>
      <c r="L270" s="29"/>
      <c r="M270" s="32"/>
      <c r="N270" s="33">
        <v>97.930000000000092</v>
      </c>
      <c r="O270" s="34"/>
      <c r="P270" s="35"/>
      <c r="Q270" s="34"/>
      <c r="R270" s="35"/>
      <c r="S270" s="34"/>
      <c r="T270" s="35"/>
      <c r="U270" s="34"/>
      <c r="V270" s="34"/>
      <c r="W270" s="36"/>
      <c r="X270" s="36"/>
      <c r="Y270" s="36"/>
      <c r="Z270" s="36"/>
      <c r="AA270" s="36"/>
      <c r="AB270" s="36"/>
      <c r="AC270" s="36"/>
      <c r="AD270" s="36"/>
      <c r="AE270" s="36"/>
      <c r="AF270" s="36"/>
      <c r="AG270" s="36"/>
      <c r="AH270" s="36"/>
    </row>
    <row r="271" spans="1:35" s="216" customFormat="1" hidden="1" x14ac:dyDescent="0.2">
      <c r="A271" s="217"/>
      <c r="B271" s="218"/>
      <c r="C271" s="219"/>
      <c r="D271" s="220"/>
      <c r="E271" s="218"/>
      <c r="F271" s="221"/>
      <c r="G271" s="218"/>
      <c r="H271" s="222"/>
      <c r="I271" s="222"/>
      <c r="J271" s="222"/>
      <c r="K271" s="222"/>
      <c r="L271" s="222"/>
      <c r="M271" s="223"/>
      <c r="N271" s="224"/>
      <c r="O271" s="225"/>
      <c r="P271" s="226"/>
      <c r="Q271" s="225"/>
      <c r="R271" s="226"/>
      <c r="S271" s="225"/>
      <c r="T271" s="226"/>
      <c r="U271" s="225"/>
      <c r="V271" s="225"/>
    </row>
    <row r="272" spans="1:35" s="36" customFormat="1" hidden="1" x14ac:dyDescent="0.2">
      <c r="A272" s="37" t="s">
        <v>777</v>
      </c>
      <c r="B272" s="50" t="s">
        <v>998</v>
      </c>
      <c r="C272" s="50"/>
      <c r="D272" s="37" t="s">
        <v>778</v>
      </c>
      <c r="E272" s="50" t="s">
        <v>779</v>
      </c>
      <c r="F272" s="50"/>
      <c r="G272" s="50" t="s">
        <v>40</v>
      </c>
      <c r="H272" s="50" t="s">
        <v>780</v>
      </c>
      <c r="I272" s="50" t="s">
        <v>781</v>
      </c>
      <c r="J272" s="50"/>
      <c r="K272" s="50" t="s">
        <v>782</v>
      </c>
      <c r="L272" s="51" t="s">
        <v>899</v>
      </c>
      <c r="M272" s="52">
        <v>0</v>
      </c>
      <c r="N272" s="53">
        <v>0</v>
      </c>
      <c r="O272" s="44">
        <f>M272*N272</f>
        <v>0</v>
      </c>
      <c r="P272" s="43" t="s">
        <v>12</v>
      </c>
      <c r="Q272" s="44">
        <f t="shared" ref="Q272:Q303" si="21">IF(P272="Y",O272,0)</f>
        <v>0</v>
      </c>
      <c r="R272" s="43" t="s">
        <v>12</v>
      </c>
      <c r="S272" s="44">
        <v>0</v>
      </c>
      <c r="T272" s="43" t="s">
        <v>12</v>
      </c>
      <c r="U272" s="44">
        <v>0</v>
      </c>
      <c r="V272" s="44">
        <f t="shared" ref="V272:V303" si="22">O272+Q272+S272+U272</f>
        <v>0</v>
      </c>
      <c r="W272" s="45"/>
      <c r="X272" s="45"/>
      <c r="Y272" s="45"/>
      <c r="Z272" s="45"/>
      <c r="AA272" s="45"/>
      <c r="AB272" s="45"/>
      <c r="AC272" s="45"/>
      <c r="AD272" s="45"/>
      <c r="AE272" s="45"/>
      <c r="AF272" s="45"/>
      <c r="AG272" s="45"/>
      <c r="AH272" s="45"/>
    </row>
    <row r="273" spans="1:35" s="36" customFormat="1" hidden="1" x14ac:dyDescent="0.2">
      <c r="A273" s="37" t="s">
        <v>72</v>
      </c>
      <c r="B273" s="50" t="s">
        <v>998</v>
      </c>
      <c r="C273" s="50"/>
      <c r="D273" s="37" t="s">
        <v>758</v>
      </c>
      <c r="E273" s="50"/>
      <c r="F273" s="50"/>
      <c r="G273" s="50" t="s">
        <v>66</v>
      </c>
      <c r="H273" s="50" t="s">
        <v>81</v>
      </c>
      <c r="I273" s="50" t="s">
        <v>761</v>
      </c>
      <c r="J273" s="50" t="s">
        <v>640</v>
      </c>
      <c r="K273" s="50" t="s">
        <v>587</v>
      </c>
      <c r="L273" s="48" t="s">
        <v>904</v>
      </c>
      <c r="M273" s="40">
        <v>0</v>
      </c>
      <c r="N273" s="41">
        <v>0</v>
      </c>
      <c r="O273" s="42">
        <f>M273*N273</f>
        <v>0</v>
      </c>
      <c r="P273" s="60" t="s">
        <v>12</v>
      </c>
      <c r="Q273" s="42">
        <f t="shared" si="21"/>
        <v>0</v>
      </c>
      <c r="R273" s="60" t="s">
        <v>12</v>
      </c>
      <c r="S273" s="42">
        <v>0</v>
      </c>
      <c r="T273" s="60" t="s">
        <v>12</v>
      </c>
      <c r="U273" s="42">
        <v>0</v>
      </c>
      <c r="V273" s="42">
        <f t="shared" si="22"/>
        <v>0</v>
      </c>
      <c r="W273" s="61"/>
      <c r="X273" s="61"/>
      <c r="Y273" s="61"/>
      <c r="Z273" s="61"/>
      <c r="AA273" s="61"/>
      <c r="AB273" s="61"/>
      <c r="AC273" s="61"/>
      <c r="AD273" s="61"/>
      <c r="AE273" s="61"/>
      <c r="AF273" s="61"/>
      <c r="AG273" s="61"/>
      <c r="AH273" s="61"/>
    </row>
    <row r="274" spans="1:35" s="36" customFormat="1" hidden="1" x14ac:dyDescent="0.2">
      <c r="A274" s="163" t="s">
        <v>586</v>
      </c>
      <c r="B274" s="164" t="s">
        <v>998</v>
      </c>
      <c r="C274" s="164"/>
      <c r="D274" s="163" t="s">
        <v>758</v>
      </c>
      <c r="E274" s="164"/>
      <c r="F274" s="164"/>
      <c r="G274" s="164" t="s">
        <v>168</v>
      </c>
      <c r="H274" s="164"/>
      <c r="I274" s="164"/>
      <c r="J274" s="164"/>
      <c r="K274" s="164" t="s">
        <v>585</v>
      </c>
      <c r="L274" s="163" t="s">
        <v>906</v>
      </c>
      <c r="M274" s="165">
        <v>0</v>
      </c>
      <c r="N274" s="166">
        <v>0</v>
      </c>
      <c r="O274" s="167">
        <f>M274*N274</f>
        <v>0</v>
      </c>
      <c r="P274" s="168" t="s">
        <v>12</v>
      </c>
      <c r="Q274" s="167">
        <f t="shared" si="21"/>
        <v>0</v>
      </c>
      <c r="R274" s="168" t="s">
        <v>12</v>
      </c>
      <c r="S274" s="167">
        <v>0</v>
      </c>
      <c r="T274" s="168" t="s">
        <v>12</v>
      </c>
      <c r="U274" s="167">
        <v>0</v>
      </c>
      <c r="V274" s="167">
        <f t="shared" si="22"/>
        <v>0</v>
      </c>
      <c r="W274" s="169"/>
      <c r="X274" s="169"/>
      <c r="Y274" s="169"/>
      <c r="Z274" s="169"/>
      <c r="AA274" s="169"/>
      <c r="AB274" s="169"/>
      <c r="AC274" s="169"/>
      <c r="AD274" s="169"/>
      <c r="AE274" s="169"/>
      <c r="AF274" s="169"/>
      <c r="AG274" s="169"/>
      <c r="AH274" s="169"/>
      <c r="AI274" s="139"/>
    </row>
    <row r="275" spans="1:35" s="36" customFormat="1" ht="38.25" hidden="1" x14ac:dyDescent="0.2">
      <c r="A275" s="141" t="s">
        <v>38</v>
      </c>
      <c r="B275" s="142" t="s">
        <v>758</v>
      </c>
      <c r="C275" s="142"/>
      <c r="D275" s="141" t="s">
        <v>758</v>
      </c>
      <c r="E275" s="143" t="s">
        <v>20</v>
      </c>
      <c r="F275" s="144"/>
      <c r="G275" s="143" t="s">
        <v>11</v>
      </c>
      <c r="H275" s="143" t="s">
        <v>606</v>
      </c>
      <c r="I275" s="143" t="s">
        <v>609</v>
      </c>
      <c r="J275" s="143" t="s">
        <v>608</v>
      </c>
      <c r="K275" s="145">
        <v>153800</v>
      </c>
      <c r="L275" s="191" t="s">
        <v>994</v>
      </c>
      <c r="M275" s="146">
        <v>0</v>
      </c>
      <c r="N275" s="147">
        <v>0</v>
      </c>
      <c r="O275" s="148">
        <v>0</v>
      </c>
      <c r="P275" s="149" t="s">
        <v>12</v>
      </c>
      <c r="Q275" s="148">
        <f t="shared" si="21"/>
        <v>0</v>
      </c>
      <c r="R275" s="149" t="s">
        <v>12</v>
      </c>
      <c r="S275" s="148">
        <v>0</v>
      </c>
      <c r="T275" s="149" t="s">
        <v>12</v>
      </c>
      <c r="U275" s="148">
        <v>0</v>
      </c>
      <c r="V275" s="148">
        <f t="shared" si="22"/>
        <v>0</v>
      </c>
      <c r="W275" s="150"/>
      <c r="X275" s="150"/>
      <c r="Y275" s="150"/>
      <c r="Z275" s="150"/>
      <c r="AA275" s="150"/>
      <c r="AB275" s="150"/>
      <c r="AC275" s="150"/>
      <c r="AD275" s="150"/>
      <c r="AE275" s="150"/>
      <c r="AF275" s="150"/>
      <c r="AG275" s="150"/>
      <c r="AH275" s="150"/>
      <c r="AI275" s="150"/>
    </row>
    <row r="276" spans="1:35" s="36" customFormat="1" ht="25.5" hidden="1" x14ac:dyDescent="0.2">
      <c r="A276" s="141" t="s">
        <v>30</v>
      </c>
      <c r="B276" s="142" t="s">
        <v>758</v>
      </c>
      <c r="C276" s="142"/>
      <c r="D276" s="141" t="s">
        <v>758</v>
      </c>
      <c r="E276" s="143" t="s">
        <v>20</v>
      </c>
      <c r="F276" s="144"/>
      <c r="G276" s="143" t="s">
        <v>11</v>
      </c>
      <c r="H276" s="143" t="s">
        <v>610</v>
      </c>
      <c r="I276" s="143" t="s">
        <v>611</v>
      </c>
      <c r="J276" s="143" t="s">
        <v>608</v>
      </c>
      <c r="K276" s="143">
        <v>151601</v>
      </c>
      <c r="L276" s="191" t="s">
        <v>994</v>
      </c>
      <c r="M276" s="146">
        <v>0</v>
      </c>
      <c r="N276" s="147">
        <v>0</v>
      </c>
      <c r="O276" s="148">
        <v>0</v>
      </c>
      <c r="P276" s="149" t="s">
        <v>12</v>
      </c>
      <c r="Q276" s="148">
        <f t="shared" si="21"/>
        <v>0</v>
      </c>
      <c r="R276" s="149" t="s">
        <v>12</v>
      </c>
      <c r="S276" s="148">
        <v>0</v>
      </c>
      <c r="T276" s="149" t="s">
        <v>12</v>
      </c>
      <c r="U276" s="148">
        <v>0</v>
      </c>
      <c r="V276" s="148">
        <f t="shared" si="22"/>
        <v>0</v>
      </c>
      <c r="W276" s="150"/>
      <c r="X276" s="150"/>
      <c r="Y276" s="150"/>
      <c r="Z276" s="150"/>
      <c r="AA276" s="150"/>
      <c r="AB276" s="150"/>
      <c r="AC276" s="150"/>
      <c r="AD276" s="150"/>
      <c r="AE276" s="150"/>
      <c r="AF276" s="150"/>
      <c r="AG276" s="150"/>
      <c r="AH276" s="150"/>
      <c r="AI276" s="150"/>
    </row>
    <row r="277" spans="1:35" s="36" customFormat="1" ht="25.5" hidden="1" x14ac:dyDescent="0.2">
      <c r="A277" s="141" t="s">
        <v>22</v>
      </c>
      <c r="B277" s="142" t="s">
        <v>758</v>
      </c>
      <c r="C277" s="142"/>
      <c r="D277" s="141" t="s">
        <v>758</v>
      </c>
      <c r="E277" s="143" t="s">
        <v>20</v>
      </c>
      <c r="F277" s="144"/>
      <c r="G277" s="143" t="s">
        <v>11</v>
      </c>
      <c r="H277" s="143" t="s">
        <v>610</v>
      </c>
      <c r="I277" s="143" t="s">
        <v>23</v>
      </c>
      <c r="J277" s="143" t="s">
        <v>608</v>
      </c>
      <c r="K277" s="145">
        <v>151200</v>
      </c>
      <c r="L277" s="191" t="s">
        <v>994</v>
      </c>
      <c r="M277" s="146">
        <v>0</v>
      </c>
      <c r="N277" s="147">
        <v>0</v>
      </c>
      <c r="O277" s="148">
        <v>0</v>
      </c>
      <c r="P277" s="149" t="s">
        <v>12</v>
      </c>
      <c r="Q277" s="148">
        <f t="shared" si="21"/>
        <v>0</v>
      </c>
      <c r="R277" s="149" t="s">
        <v>12</v>
      </c>
      <c r="S277" s="148">
        <v>0</v>
      </c>
      <c r="T277" s="149" t="s">
        <v>12</v>
      </c>
      <c r="U277" s="148">
        <v>0</v>
      </c>
      <c r="V277" s="148">
        <f t="shared" si="22"/>
        <v>0</v>
      </c>
      <c r="W277" s="150"/>
      <c r="X277" s="150"/>
      <c r="Y277" s="150"/>
      <c r="Z277" s="150"/>
      <c r="AA277" s="150"/>
      <c r="AB277" s="150"/>
      <c r="AC277" s="150"/>
      <c r="AD277" s="150"/>
      <c r="AE277" s="150"/>
      <c r="AF277" s="150"/>
      <c r="AG277" s="150"/>
      <c r="AH277" s="150"/>
      <c r="AI277" s="150"/>
    </row>
    <row r="278" spans="1:35" s="36" customFormat="1" ht="25.5" hidden="1" x14ac:dyDescent="0.2">
      <c r="A278" s="151" t="s">
        <v>154</v>
      </c>
      <c r="B278" s="152" t="s">
        <v>758</v>
      </c>
      <c r="C278" s="152"/>
      <c r="D278" s="153" t="s">
        <v>996</v>
      </c>
      <c r="E278" s="39" t="s">
        <v>90</v>
      </c>
      <c r="F278" s="159"/>
      <c r="G278" s="152" t="s">
        <v>135</v>
      </c>
      <c r="H278" s="152" t="s">
        <v>602</v>
      </c>
      <c r="I278" s="152" t="s">
        <v>633</v>
      </c>
      <c r="J278" s="152" t="s">
        <v>137</v>
      </c>
      <c r="K278" s="152">
        <v>505601</v>
      </c>
      <c r="L278" s="160" t="s">
        <v>877</v>
      </c>
      <c r="M278" s="154">
        <v>0</v>
      </c>
      <c r="N278" s="155">
        <v>0</v>
      </c>
      <c r="O278" s="156">
        <v>0</v>
      </c>
      <c r="P278" s="157" t="s">
        <v>12</v>
      </c>
      <c r="Q278" s="156">
        <f t="shared" si="21"/>
        <v>0</v>
      </c>
      <c r="R278" s="157" t="s">
        <v>12</v>
      </c>
      <c r="S278" s="156">
        <v>0</v>
      </c>
      <c r="T278" s="157" t="s">
        <v>12</v>
      </c>
      <c r="U278" s="156">
        <v>0</v>
      </c>
      <c r="V278" s="156">
        <f t="shared" si="22"/>
        <v>0</v>
      </c>
      <c r="W278" s="158"/>
      <c r="X278" s="158"/>
      <c r="Y278" s="158"/>
      <c r="Z278" s="158"/>
      <c r="AA278" s="158"/>
      <c r="AB278" s="158"/>
      <c r="AC278" s="158"/>
      <c r="AD278" s="158"/>
      <c r="AE278" s="158"/>
      <c r="AF278" s="158"/>
      <c r="AG278" s="158"/>
      <c r="AH278" s="158"/>
      <c r="AI278" s="158"/>
    </row>
    <row r="279" spans="1:35" s="73" customFormat="1" ht="25.5" hidden="1" x14ac:dyDescent="0.2">
      <c r="A279" s="51" t="s">
        <v>121</v>
      </c>
      <c r="B279" s="39" t="s">
        <v>758</v>
      </c>
      <c r="C279" s="39"/>
      <c r="D279" s="49" t="s">
        <v>758</v>
      </c>
      <c r="E279" s="28" t="s">
        <v>90</v>
      </c>
      <c r="F279" s="64"/>
      <c r="G279" s="39" t="s">
        <v>135</v>
      </c>
      <c r="H279" s="39" t="s">
        <v>602</v>
      </c>
      <c r="I279" s="38" t="s">
        <v>635</v>
      </c>
      <c r="J279" s="38" t="s">
        <v>137</v>
      </c>
      <c r="K279" s="38" t="s">
        <v>805</v>
      </c>
      <c r="L279" s="49" t="s">
        <v>878</v>
      </c>
      <c r="M279" s="52">
        <v>0</v>
      </c>
      <c r="N279" s="53">
        <v>0</v>
      </c>
      <c r="O279" s="44">
        <f t="shared" ref="O279:O310" si="23">M279*N279</f>
        <v>0</v>
      </c>
      <c r="P279" s="43" t="s">
        <v>999</v>
      </c>
      <c r="Q279" s="44">
        <f t="shared" si="21"/>
        <v>0</v>
      </c>
      <c r="R279" s="43" t="s">
        <v>12</v>
      </c>
      <c r="S279" s="44">
        <v>0</v>
      </c>
      <c r="T279" s="43" t="s">
        <v>12</v>
      </c>
      <c r="U279" s="44">
        <v>0</v>
      </c>
      <c r="V279" s="44">
        <f t="shared" si="22"/>
        <v>0</v>
      </c>
      <c r="W279" s="45"/>
      <c r="X279" s="45"/>
      <c r="Y279" s="45"/>
      <c r="Z279" s="45"/>
      <c r="AA279" s="45"/>
      <c r="AB279" s="45"/>
      <c r="AC279" s="45"/>
      <c r="AD279" s="45"/>
      <c r="AE279" s="45"/>
      <c r="AF279" s="45"/>
      <c r="AG279" s="45"/>
      <c r="AH279" s="45"/>
      <c r="AI279" s="45"/>
    </row>
    <row r="280" spans="1:35" s="36" customFormat="1" hidden="1" x14ac:dyDescent="0.2">
      <c r="A280" s="170" t="s">
        <v>695</v>
      </c>
      <c r="B280" s="171" t="s">
        <v>758</v>
      </c>
      <c r="C280" s="171"/>
      <c r="D280" s="172" t="s">
        <v>758</v>
      </c>
      <c r="E280" s="173" t="s">
        <v>696</v>
      </c>
      <c r="F280" s="174"/>
      <c r="G280" s="175" t="s">
        <v>498</v>
      </c>
      <c r="H280" s="171" t="s">
        <v>599</v>
      </c>
      <c r="I280" s="171" t="s">
        <v>697</v>
      </c>
      <c r="J280" s="175" t="s">
        <v>698</v>
      </c>
      <c r="K280" s="171" t="s">
        <v>840</v>
      </c>
      <c r="L280" s="171" t="s">
        <v>997</v>
      </c>
      <c r="M280" s="176">
        <v>0</v>
      </c>
      <c r="N280" s="177">
        <v>0</v>
      </c>
      <c r="O280" s="178">
        <f t="shared" si="23"/>
        <v>0</v>
      </c>
      <c r="P280" s="179" t="s">
        <v>12</v>
      </c>
      <c r="Q280" s="178">
        <f t="shared" si="21"/>
        <v>0</v>
      </c>
      <c r="R280" s="179" t="s">
        <v>12</v>
      </c>
      <c r="S280" s="178">
        <v>0</v>
      </c>
      <c r="T280" s="179" t="s">
        <v>12</v>
      </c>
      <c r="U280" s="178">
        <v>0</v>
      </c>
      <c r="V280" s="178">
        <f t="shared" si="22"/>
        <v>0</v>
      </c>
      <c r="W280" s="180"/>
      <c r="X280" s="180"/>
      <c r="Y280" s="180"/>
      <c r="Z280" s="180"/>
      <c r="AA280" s="180"/>
      <c r="AB280" s="180"/>
      <c r="AC280" s="180"/>
      <c r="AD280" s="180"/>
      <c r="AE280" s="180"/>
      <c r="AF280" s="180"/>
      <c r="AG280" s="180"/>
      <c r="AH280" s="180"/>
      <c r="AI280" s="180"/>
    </row>
    <row r="281" spans="1:35" s="61" customFormat="1" hidden="1" x14ac:dyDescent="0.2">
      <c r="A281" s="27" t="s">
        <v>41</v>
      </c>
      <c r="B281" s="47" t="s">
        <v>758</v>
      </c>
      <c r="C281" s="47"/>
      <c r="D281" s="27" t="s">
        <v>758</v>
      </c>
      <c r="E281" s="47"/>
      <c r="F281" s="47"/>
      <c r="G281" s="47" t="s">
        <v>40</v>
      </c>
      <c r="H281" s="48" t="s">
        <v>933</v>
      </c>
      <c r="I281" s="48" t="s">
        <v>932</v>
      </c>
      <c r="J281" s="47"/>
      <c r="K281" s="47">
        <v>709000</v>
      </c>
      <c r="L281" s="49" t="s">
        <v>875</v>
      </c>
      <c r="M281" s="32">
        <v>0</v>
      </c>
      <c r="N281" s="33">
        <v>0</v>
      </c>
      <c r="O281" s="34">
        <f t="shared" si="23"/>
        <v>0</v>
      </c>
      <c r="P281" s="35" t="s">
        <v>12</v>
      </c>
      <c r="Q281" s="34">
        <f t="shared" si="21"/>
        <v>0</v>
      </c>
      <c r="R281" s="35" t="s">
        <v>12</v>
      </c>
      <c r="S281" s="34">
        <v>0</v>
      </c>
      <c r="T281" s="35" t="s">
        <v>12</v>
      </c>
      <c r="U281" s="34">
        <v>0</v>
      </c>
      <c r="V281" s="34">
        <f t="shared" si="22"/>
        <v>0</v>
      </c>
      <c r="W281" s="36"/>
      <c r="X281" s="36"/>
      <c r="Y281" s="36"/>
      <c r="Z281" s="36"/>
      <c r="AA281" s="36"/>
      <c r="AB281" s="36"/>
      <c r="AC281" s="36"/>
      <c r="AD281" s="36"/>
      <c r="AE281" s="36"/>
      <c r="AF281" s="36"/>
      <c r="AG281" s="36"/>
      <c r="AH281" s="36"/>
      <c r="AI281" s="36"/>
    </row>
    <row r="282" spans="1:35" s="36" customFormat="1" hidden="1" x14ac:dyDescent="0.2">
      <c r="A282" s="27" t="s">
        <v>53</v>
      </c>
      <c r="B282" s="47" t="s">
        <v>758</v>
      </c>
      <c r="C282" s="47"/>
      <c r="D282" s="27" t="s">
        <v>758</v>
      </c>
      <c r="E282" s="47"/>
      <c r="F282" s="47"/>
      <c r="G282" s="47" t="s">
        <v>40</v>
      </c>
      <c r="H282" s="48" t="s">
        <v>924</v>
      </c>
      <c r="I282" s="48" t="s">
        <v>928</v>
      </c>
      <c r="J282" s="47"/>
      <c r="K282" s="47">
        <v>705300</v>
      </c>
      <c r="L282" s="49" t="s">
        <v>875</v>
      </c>
      <c r="M282" s="32">
        <v>0</v>
      </c>
      <c r="N282" s="33">
        <v>0</v>
      </c>
      <c r="O282" s="34">
        <f t="shared" si="23"/>
        <v>0</v>
      </c>
      <c r="P282" s="35" t="s">
        <v>12</v>
      </c>
      <c r="Q282" s="34">
        <f t="shared" si="21"/>
        <v>0</v>
      </c>
      <c r="R282" s="35" t="s">
        <v>12</v>
      </c>
      <c r="S282" s="34">
        <v>0</v>
      </c>
      <c r="T282" s="35" t="s">
        <v>12</v>
      </c>
      <c r="U282" s="34">
        <v>0</v>
      </c>
      <c r="V282" s="34">
        <f t="shared" si="22"/>
        <v>0</v>
      </c>
    </row>
    <row r="283" spans="1:35" s="36" customFormat="1" hidden="1" x14ac:dyDescent="0.2">
      <c r="A283" s="27" t="s">
        <v>55</v>
      </c>
      <c r="B283" s="47" t="s">
        <v>758</v>
      </c>
      <c r="C283" s="47"/>
      <c r="D283" s="27" t="s">
        <v>758</v>
      </c>
      <c r="E283" s="47"/>
      <c r="F283" s="47"/>
      <c r="G283" s="47" t="s">
        <v>40</v>
      </c>
      <c r="H283" s="48" t="s">
        <v>925</v>
      </c>
      <c r="I283" s="48" t="s">
        <v>929</v>
      </c>
      <c r="J283" s="47"/>
      <c r="K283" s="47">
        <v>704060</v>
      </c>
      <c r="L283" s="49" t="s">
        <v>875</v>
      </c>
      <c r="M283" s="32">
        <v>0</v>
      </c>
      <c r="N283" s="33">
        <v>0</v>
      </c>
      <c r="O283" s="34">
        <f t="shared" si="23"/>
        <v>0</v>
      </c>
      <c r="P283" s="35" t="s">
        <v>12</v>
      </c>
      <c r="Q283" s="34">
        <f t="shared" si="21"/>
        <v>0</v>
      </c>
      <c r="R283" s="35" t="s">
        <v>12</v>
      </c>
      <c r="S283" s="34">
        <v>0</v>
      </c>
      <c r="T283" s="35" t="s">
        <v>12</v>
      </c>
      <c r="U283" s="34">
        <v>0</v>
      </c>
      <c r="V283" s="34">
        <f t="shared" si="22"/>
        <v>0</v>
      </c>
    </row>
    <row r="284" spans="1:35" s="36" customFormat="1" hidden="1" x14ac:dyDescent="0.2">
      <c r="A284" s="27" t="s">
        <v>56</v>
      </c>
      <c r="B284" s="47" t="s">
        <v>758</v>
      </c>
      <c r="C284" s="47"/>
      <c r="D284" s="27" t="s">
        <v>758</v>
      </c>
      <c r="E284" s="47"/>
      <c r="F284" s="47"/>
      <c r="G284" s="47" t="s">
        <v>40</v>
      </c>
      <c r="H284" s="48" t="s">
        <v>924</v>
      </c>
      <c r="I284" s="48" t="s">
        <v>928</v>
      </c>
      <c r="J284" s="47"/>
      <c r="K284" s="47">
        <v>705300</v>
      </c>
      <c r="L284" s="49" t="s">
        <v>875</v>
      </c>
      <c r="M284" s="32">
        <v>0</v>
      </c>
      <c r="N284" s="33">
        <v>0</v>
      </c>
      <c r="O284" s="34">
        <f t="shared" si="23"/>
        <v>0</v>
      </c>
      <c r="P284" s="35" t="s">
        <v>12</v>
      </c>
      <c r="Q284" s="34">
        <f t="shared" si="21"/>
        <v>0</v>
      </c>
      <c r="R284" s="35" t="s">
        <v>12</v>
      </c>
      <c r="S284" s="34">
        <v>0</v>
      </c>
      <c r="T284" s="35" t="s">
        <v>12</v>
      </c>
      <c r="U284" s="34">
        <v>0</v>
      </c>
      <c r="V284" s="34">
        <f t="shared" si="22"/>
        <v>0</v>
      </c>
    </row>
    <row r="285" spans="1:35" s="36" customFormat="1" hidden="1" x14ac:dyDescent="0.2">
      <c r="A285" s="27" t="s">
        <v>57</v>
      </c>
      <c r="B285" s="47" t="s">
        <v>758</v>
      </c>
      <c r="C285" s="47"/>
      <c r="D285" s="27" t="s">
        <v>758</v>
      </c>
      <c r="E285" s="47"/>
      <c r="F285" s="47"/>
      <c r="G285" s="47" t="s">
        <v>40</v>
      </c>
      <c r="H285" s="48" t="s">
        <v>926</v>
      </c>
      <c r="I285" s="48" t="s">
        <v>927</v>
      </c>
      <c r="J285" s="47"/>
      <c r="K285" s="47">
        <v>709102</v>
      </c>
      <c r="L285" s="49" t="s">
        <v>875</v>
      </c>
      <c r="M285" s="32">
        <v>0</v>
      </c>
      <c r="N285" s="33">
        <v>0</v>
      </c>
      <c r="O285" s="34">
        <f t="shared" si="23"/>
        <v>0</v>
      </c>
      <c r="P285" s="35" t="s">
        <v>12</v>
      </c>
      <c r="Q285" s="34">
        <f t="shared" si="21"/>
        <v>0</v>
      </c>
      <c r="R285" s="35" t="s">
        <v>12</v>
      </c>
      <c r="S285" s="34">
        <v>0</v>
      </c>
      <c r="T285" s="35" t="s">
        <v>12</v>
      </c>
      <c r="U285" s="34">
        <v>0</v>
      </c>
      <c r="V285" s="34">
        <f t="shared" si="22"/>
        <v>0</v>
      </c>
    </row>
    <row r="286" spans="1:35" s="36" customFormat="1" hidden="1" x14ac:dyDescent="0.2">
      <c r="A286" s="27" t="s">
        <v>63</v>
      </c>
      <c r="B286" s="47" t="s">
        <v>758</v>
      </c>
      <c r="C286" s="47"/>
      <c r="D286" s="27" t="s">
        <v>758</v>
      </c>
      <c r="E286" s="47"/>
      <c r="F286" s="47"/>
      <c r="G286" s="47" t="s">
        <v>40</v>
      </c>
      <c r="H286" s="48" t="s">
        <v>930</v>
      </c>
      <c r="I286" s="48" t="s">
        <v>931</v>
      </c>
      <c r="J286" s="47"/>
      <c r="K286" s="47">
        <v>709101</v>
      </c>
      <c r="L286" s="49" t="s">
        <v>875</v>
      </c>
      <c r="M286" s="32">
        <v>0</v>
      </c>
      <c r="N286" s="33">
        <v>0</v>
      </c>
      <c r="O286" s="34">
        <f t="shared" si="23"/>
        <v>0</v>
      </c>
      <c r="P286" s="35" t="s">
        <v>12</v>
      </c>
      <c r="Q286" s="34">
        <f t="shared" si="21"/>
        <v>0</v>
      </c>
      <c r="R286" s="35" t="s">
        <v>12</v>
      </c>
      <c r="S286" s="34">
        <v>0</v>
      </c>
      <c r="T286" s="35" t="s">
        <v>12</v>
      </c>
      <c r="U286" s="34">
        <v>0</v>
      </c>
      <c r="V286" s="34">
        <f t="shared" si="22"/>
        <v>0</v>
      </c>
    </row>
    <row r="287" spans="1:35" s="36" customFormat="1" hidden="1" x14ac:dyDescent="0.2">
      <c r="A287" s="27" t="s">
        <v>65</v>
      </c>
      <c r="B287" s="47" t="s">
        <v>758</v>
      </c>
      <c r="C287" s="47"/>
      <c r="D287" s="27" t="s">
        <v>758</v>
      </c>
      <c r="E287" s="47"/>
      <c r="F287" s="47"/>
      <c r="G287" s="47" t="s">
        <v>66</v>
      </c>
      <c r="H287" s="47" t="s">
        <v>759</v>
      </c>
      <c r="I287" s="47" t="s">
        <v>760</v>
      </c>
      <c r="J287" s="47" t="s">
        <v>639</v>
      </c>
      <c r="K287" s="59" t="s">
        <v>902</v>
      </c>
      <c r="L287" s="39" t="s">
        <v>903</v>
      </c>
      <c r="M287" s="32">
        <v>0</v>
      </c>
      <c r="N287" s="33">
        <v>0</v>
      </c>
      <c r="O287" s="34">
        <f t="shared" si="23"/>
        <v>0</v>
      </c>
      <c r="P287" s="35" t="s">
        <v>12</v>
      </c>
      <c r="Q287" s="34">
        <f t="shared" si="21"/>
        <v>0</v>
      </c>
      <c r="R287" s="35" t="s">
        <v>12</v>
      </c>
      <c r="S287" s="34">
        <v>0</v>
      </c>
      <c r="T287" s="35" t="s">
        <v>12</v>
      </c>
      <c r="U287" s="34">
        <v>0</v>
      </c>
      <c r="V287" s="34">
        <f t="shared" si="22"/>
        <v>0</v>
      </c>
    </row>
    <row r="288" spans="1:35" s="45" customFormat="1" hidden="1" x14ac:dyDescent="0.2">
      <c r="A288" s="27" t="s">
        <v>93</v>
      </c>
      <c r="B288" s="47" t="s">
        <v>758</v>
      </c>
      <c r="C288" s="47"/>
      <c r="D288" s="27" t="s">
        <v>758</v>
      </c>
      <c r="E288" s="28" t="s">
        <v>70</v>
      </c>
      <c r="F288" s="47"/>
      <c r="G288" s="47" t="s">
        <v>66</v>
      </c>
      <c r="H288" s="47" t="s">
        <v>759</v>
      </c>
      <c r="I288" s="47" t="s">
        <v>768</v>
      </c>
      <c r="J288" s="47" t="s">
        <v>639</v>
      </c>
      <c r="K288" s="47" t="s">
        <v>591</v>
      </c>
      <c r="L288" s="27" t="s">
        <v>875</v>
      </c>
      <c r="M288" s="32">
        <v>0</v>
      </c>
      <c r="N288" s="33">
        <v>0</v>
      </c>
      <c r="O288" s="34">
        <f t="shared" si="23"/>
        <v>0</v>
      </c>
      <c r="P288" s="35" t="s">
        <v>12</v>
      </c>
      <c r="Q288" s="34">
        <f t="shared" si="21"/>
        <v>0</v>
      </c>
      <c r="R288" s="35" t="s">
        <v>12</v>
      </c>
      <c r="S288" s="34">
        <v>0</v>
      </c>
      <c r="T288" s="35" t="s">
        <v>12</v>
      </c>
      <c r="U288" s="34">
        <v>0</v>
      </c>
      <c r="V288" s="34">
        <f t="shared" si="22"/>
        <v>0</v>
      </c>
      <c r="W288" s="36"/>
      <c r="X288" s="36"/>
      <c r="Y288" s="36"/>
      <c r="Z288" s="36"/>
      <c r="AA288" s="36"/>
      <c r="AB288" s="36"/>
      <c r="AC288" s="36"/>
      <c r="AD288" s="36"/>
      <c r="AE288" s="36"/>
      <c r="AF288" s="36"/>
      <c r="AG288" s="36"/>
      <c r="AH288" s="36"/>
      <c r="AI288" s="36"/>
    </row>
    <row r="289" spans="1:35" s="36" customFormat="1" hidden="1" x14ac:dyDescent="0.2">
      <c r="A289" s="27" t="s">
        <v>592</v>
      </c>
      <c r="B289" s="47" t="s">
        <v>758</v>
      </c>
      <c r="C289" s="47"/>
      <c r="D289" s="27" t="s">
        <v>758</v>
      </c>
      <c r="E289" s="47"/>
      <c r="F289" s="47"/>
      <c r="G289" s="47" t="s">
        <v>66</v>
      </c>
      <c r="H289" s="28" t="s">
        <v>641</v>
      </c>
      <c r="I289" s="47" t="s">
        <v>769</v>
      </c>
      <c r="J289" s="28" t="s">
        <v>643</v>
      </c>
      <c r="K289" s="47" t="s">
        <v>770</v>
      </c>
      <c r="L289" s="27" t="s">
        <v>875</v>
      </c>
      <c r="M289" s="32">
        <v>0</v>
      </c>
      <c r="N289" s="33">
        <v>0</v>
      </c>
      <c r="O289" s="34">
        <f t="shared" si="23"/>
        <v>0</v>
      </c>
      <c r="P289" s="35" t="s">
        <v>12</v>
      </c>
      <c r="Q289" s="34">
        <f t="shared" si="21"/>
        <v>0</v>
      </c>
      <c r="R289" s="35" t="s">
        <v>12</v>
      </c>
      <c r="S289" s="34">
        <v>0</v>
      </c>
      <c r="T289" s="35" t="s">
        <v>12</v>
      </c>
      <c r="U289" s="34">
        <v>0</v>
      </c>
      <c r="V289" s="34">
        <f t="shared" si="22"/>
        <v>0</v>
      </c>
    </row>
    <row r="290" spans="1:35" s="36" customFormat="1" hidden="1" x14ac:dyDescent="0.2">
      <c r="A290" s="27" t="s">
        <v>105</v>
      </c>
      <c r="B290" s="47" t="s">
        <v>758</v>
      </c>
      <c r="C290" s="47"/>
      <c r="D290" s="27" t="s">
        <v>758</v>
      </c>
      <c r="E290" s="28" t="s">
        <v>70</v>
      </c>
      <c r="F290" s="47"/>
      <c r="G290" s="47" t="s">
        <v>66</v>
      </c>
      <c r="H290" s="28" t="s">
        <v>641</v>
      </c>
      <c r="I290" s="47" t="s">
        <v>771</v>
      </c>
      <c r="J290" s="28" t="s">
        <v>643</v>
      </c>
      <c r="K290" s="47" t="s">
        <v>583</v>
      </c>
      <c r="L290" s="27" t="s">
        <v>875</v>
      </c>
      <c r="M290" s="32">
        <v>0</v>
      </c>
      <c r="N290" s="33">
        <v>0</v>
      </c>
      <c r="O290" s="34">
        <f t="shared" si="23"/>
        <v>0</v>
      </c>
      <c r="P290" s="35" t="s">
        <v>12</v>
      </c>
      <c r="Q290" s="34">
        <f t="shared" si="21"/>
        <v>0</v>
      </c>
      <c r="R290" s="35" t="s">
        <v>12</v>
      </c>
      <c r="S290" s="34">
        <v>0</v>
      </c>
      <c r="T290" s="35" t="s">
        <v>12</v>
      </c>
      <c r="U290" s="34">
        <v>0</v>
      </c>
      <c r="V290" s="34">
        <f t="shared" si="22"/>
        <v>0</v>
      </c>
    </row>
    <row r="291" spans="1:35" s="36" customFormat="1" hidden="1" x14ac:dyDescent="0.2">
      <c r="A291" s="27" t="s">
        <v>114</v>
      </c>
      <c r="B291" s="47" t="s">
        <v>758</v>
      </c>
      <c r="C291" s="47"/>
      <c r="D291" s="27" t="s">
        <v>758</v>
      </c>
      <c r="E291" s="28" t="s">
        <v>70</v>
      </c>
      <c r="F291" s="47"/>
      <c r="G291" s="47" t="s">
        <v>66</v>
      </c>
      <c r="H291" s="28" t="s">
        <v>641</v>
      </c>
      <c r="I291" s="47" t="s">
        <v>772</v>
      </c>
      <c r="J291" s="28" t="s">
        <v>643</v>
      </c>
      <c r="K291" s="62" t="s">
        <v>596</v>
      </c>
      <c r="L291" s="27" t="s">
        <v>875</v>
      </c>
      <c r="M291" s="32">
        <v>0</v>
      </c>
      <c r="N291" s="33">
        <v>0</v>
      </c>
      <c r="O291" s="34">
        <f t="shared" si="23"/>
        <v>0</v>
      </c>
      <c r="P291" s="35" t="s">
        <v>12</v>
      </c>
      <c r="Q291" s="34">
        <f t="shared" si="21"/>
        <v>0</v>
      </c>
      <c r="R291" s="35" t="s">
        <v>12</v>
      </c>
      <c r="S291" s="34">
        <v>0</v>
      </c>
      <c r="T291" s="35" t="s">
        <v>12</v>
      </c>
      <c r="U291" s="34">
        <v>0</v>
      </c>
      <c r="V291" s="34">
        <f t="shared" si="22"/>
        <v>0</v>
      </c>
    </row>
    <row r="292" spans="1:35" s="36" customFormat="1" ht="38.25" hidden="1" x14ac:dyDescent="0.2">
      <c r="A292" s="27" t="s">
        <v>124</v>
      </c>
      <c r="B292" s="47" t="s">
        <v>758</v>
      </c>
      <c r="C292" s="47"/>
      <c r="D292" s="27" t="s">
        <v>758</v>
      </c>
      <c r="E292" s="47"/>
      <c r="F292" s="47"/>
      <c r="G292" s="47" t="s">
        <v>66</v>
      </c>
      <c r="H292" s="58" t="s">
        <v>900</v>
      </c>
      <c r="I292" s="48" t="s">
        <v>905</v>
      </c>
      <c r="J292" s="28" t="s">
        <v>652</v>
      </c>
      <c r="K292" s="47" t="s">
        <v>842</v>
      </c>
      <c r="L292" s="39" t="s">
        <v>901</v>
      </c>
      <c r="M292" s="32">
        <v>0</v>
      </c>
      <c r="N292" s="33">
        <v>0</v>
      </c>
      <c r="O292" s="34">
        <f t="shared" si="23"/>
        <v>0</v>
      </c>
      <c r="P292" s="35" t="s">
        <v>12</v>
      </c>
      <c r="Q292" s="34">
        <f t="shared" si="21"/>
        <v>0</v>
      </c>
      <c r="R292" s="35" t="s">
        <v>12</v>
      </c>
      <c r="S292" s="34">
        <v>0</v>
      </c>
      <c r="T292" s="35" t="s">
        <v>12</v>
      </c>
      <c r="U292" s="34">
        <v>0</v>
      </c>
      <c r="V292" s="34">
        <f t="shared" si="22"/>
        <v>0</v>
      </c>
    </row>
    <row r="293" spans="1:35" s="36" customFormat="1" ht="25.5" hidden="1" x14ac:dyDescent="0.2">
      <c r="A293" s="65" t="s">
        <v>143</v>
      </c>
      <c r="B293" s="39" t="s">
        <v>758</v>
      </c>
      <c r="C293" s="39"/>
      <c r="D293" s="51" t="s">
        <v>758</v>
      </c>
      <c r="E293" s="39" t="s">
        <v>90</v>
      </c>
      <c r="F293" s="64">
        <v>1</v>
      </c>
      <c r="G293" s="39" t="s">
        <v>135</v>
      </c>
      <c r="H293" s="39" t="s">
        <v>602</v>
      </c>
      <c r="I293" s="66" t="s">
        <v>879</v>
      </c>
      <c r="J293" s="39" t="s">
        <v>137</v>
      </c>
      <c r="K293" s="39">
        <v>503301</v>
      </c>
      <c r="L293" s="67" t="s">
        <v>880</v>
      </c>
      <c r="M293" s="52">
        <v>0</v>
      </c>
      <c r="N293" s="53">
        <v>0</v>
      </c>
      <c r="O293" s="44">
        <f t="shared" si="23"/>
        <v>0</v>
      </c>
      <c r="P293" s="43" t="s">
        <v>12</v>
      </c>
      <c r="Q293" s="44">
        <f t="shared" si="21"/>
        <v>0</v>
      </c>
      <c r="R293" s="43" t="s">
        <v>12</v>
      </c>
      <c r="S293" s="44">
        <v>0</v>
      </c>
      <c r="T293" s="43" t="s">
        <v>12</v>
      </c>
      <c r="U293" s="44">
        <v>0</v>
      </c>
      <c r="V293" s="44">
        <f t="shared" si="22"/>
        <v>0</v>
      </c>
      <c r="W293" s="45"/>
      <c r="X293" s="45"/>
      <c r="Y293" s="45"/>
      <c r="Z293" s="45"/>
      <c r="AA293" s="45"/>
      <c r="AB293" s="45"/>
      <c r="AC293" s="45"/>
      <c r="AD293" s="45"/>
      <c r="AE293" s="45"/>
      <c r="AF293" s="45"/>
      <c r="AG293" s="45"/>
      <c r="AH293" s="45"/>
    </row>
    <row r="294" spans="1:35" s="139" customFormat="1" ht="25.5" hidden="1" x14ac:dyDescent="0.2">
      <c r="A294" s="27" t="s">
        <v>147</v>
      </c>
      <c r="B294" s="47" t="s">
        <v>758</v>
      </c>
      <c r="C294" s="47"/>
      <c r="D294" s="27" t="s">
        <v>758</v>
      </c>
      <c r="E294" s="47"/>
      <c r="F294" s="47"/>
      <c r="G294" s="47" t="s">
        <v>135</v>
      </c>
      <c r="H294" s="47" t="s">
        <v>602</v>
      </c>
      <c r="I294" s="47" t="s">
        <v>773</v>
      </c>
      <c r="J294" s="28" t="s">
        <v>137</v>
      </c>
      <c r="K294" s="47">
        <v>502800</v>
      </c>
      <c r="L294" s="27" t="s">
        <v>875</v>
      </c>
      <c r="M294" s="32">
        <v>0</v>
      </c>
      <c r="N294" s="33">
        <v>0</v>
      </c>
      <c r="O294" s="34">
        <f t="shared" si="23"/>
        <v>0</v>
      </c>
      <c r="P294" s="35" t="s">
        <v>12</v>
      </c>
      <c r="Q294" s="34">
        <f t="shared" si="21"/>
        <v>0</v>
      </c>
      <c r="R294" s="35" t="s">
        <v>12</v>
      </c>
      <c r="S294" s="34">
        <v>0</v>
      </c>
      <c r="T294" s="35" t="s">
        <v>12</v>
      </c>
      <c r="U294" s="34">
        <v>0</v>
      </c>
      <c r="V294" s="34">
        <f t="shared" si="22"/>
        <v>0</v>
      </c>
      <c r="W294" s="36"/>
      <c r="X294" s="36"/>
      <c r="Y294" s="36"/>
      <c r="Z294" s="36"/>
      <c r="AA294" s="36"/>
      <c r="AB294" s="36"/>
      <c r="AC294" s="36"/>
      <c r="AD294" s="36"/>
      <c r="AE294" s="36"/>
      <c r="AF294" s="36"/>
      <c r="AG294" s="36"/>
      <c r="AH294" s="36"/>
      <c r="AI294" s="36"/>
    </row>
    <row r="295" spans="1:35" s="36" customFormat="1" ht="25.5" hidden="1" x14ac:dyDescent="0.2">
      <c r="A295" s="27" t="s">
        <v>167</v>
      </c>
      <c r="B295" s="47" t="s">
        <v>758</v>
      </c>
      <c r="C295" s="47"/>
      <c r="D295" s="27" t="s">
        <v>758</v>
      </c>
      <c r="E295" s="47"/>
      <c r="F295" s="47"/>
      <c r="G295" s="47" t="s">
        <v>168</v>
      </c>
      <c r="H295" s="66" t="s">
        <v>888</v>
      </c>
      <c r="I295" s="74" t="s">
        <v>767</v>
      </c>
      <c r="J295" s="74" t="s">
        <v>894</v>
      </c>
      <c r="K295" s="47">
        <v>704050</v>
      </c>
      <c r="L295" s="39" t="s">
        <v>898</v>
      </c>
      <c r="M295" s="52">
        <v>0</v>
      </c>
      <c r="N295" s="53">
        <v>0</v>
      </c>
      <c r="O295" s="44">
        <f t="shared" si="23"/>
        <v>0</v>
      </c>
      <c r="P295" s="43" t="s">
        <v>12</v>
      </c>
      <c r="Q295" s="44">
        <f t="shared" si="21"/>
        <v>0</v>
      </c>
      <c r="R295" s="43" t="s">
        <v>12</v>
      </c>
      <c r="S295" s="44">
        <v>0</v>
      </c>
      <c r="T295" s="43" t="s">
        <v>12</v>
      </c>
      <c r="U295" s="44">
        <v>0</v>
      </c>
      <c r="V295" s="44">
        <f t="shared" si="22"/>
        <v>0</v>
      </c>
      <c r="W295" s="45"/>
      <c r="X295" s="45"/>
      <c r="Y295" s="45"/>
      <c r="Z295" s="45"/>
      <c r="AA295" s="45"/>
      <c r="AB295" s="45"/>
      <c r="AC295" s="45"/>
      <c r="AD295" s="45"/>
      <c r="AE295" s="45"/>
      <c r="AF295" s="45"/>
      <c r="AG295" s="45"/>
      <c r="AH295" s="45"/>
    </row>
    <row r="296" spans="1:35" s="36" customFormat="1" ht="25.5" hidden="1" x14ac:dyDescent="0.2">
      <c r="A296" s="27" t="s">
        <v>175</v>
      </c>
      <c r="B296" s="47" t="s">
        <v>758</v>
      </c>
      <c r="C296" s="47"/>
      <c r="D296" s="27" t="s">
        <v>758</v>
      </c>
      <c r="E296" s="47"/>
      <c r="F296" s="47"/>
      <c r="G296" s="47" t="s">
        <v>168</v>
      </c>
      <c r="H296" s="66" t="s">
        <v>888</v>
      </c>
      <c r="I296" s="74" t="s">
        <v>890</v>
      </c>
      <c r="J296" s="47" t="s">
        <v>786</v>
      </c>
      <c r="K296" s="47">
        <v>704050</v>
      </c>
      <c r="L296" s="39" t="s">
        <v>897</v>
      </c>
      <c r="M296" s="52">
        <v>0</v>
      </c>
      <c r="N296" s="53">
        <v>0</v>
      </c>
      <c r="O296" s="44">
        <f t="shared" si="23"/>
        <v>0</v>
      </c>
      <c r="P296" s="43" t="s">
        <v>12</v>
      </c>
      <c r="Q296" s="44">
        <f t="shared" si="21"/>
        <v>0</v>
      </c>
      <c r="R296" s="43" t="s">
        <v>12</v>
      </c>
      <c r="S296" s="44">
        <v>0</v>
      </c>
      <c r="T296" s="43" t="s">
        <v>12</v>
      </c>
      <c r="U296" s="44">
        <v>0</v>
      </c>
      <c r="V296" s="44">
        <f t="shared" si="22"/>
        <v>0</v>
      </c>
      <c r="W296" s="45"/>
      <c r="X296" s="45"/>
      <c r="Y296" s="45"/>
      <c r="Z296" s="45"/>
      <c r="AA296" s="45"/>
      <c r="AB296" s="45"/>
      <c r="AC296" s="45"/>
      <c r="AD296" s="45"/>
      <c r="AE296" s="45"/>
      <c r="AF296" s="45"/>
      <c r="AG296" s="45"/>
      <c r="AH296" s="45"/>
    </row>
    <row r="297" spans="1:35" s="36" customFormat="1" ht="25.5" hidden="1" x14ac:dyDescent="0.2">
      <c r="A297" s="27" t="s">
        <v>183</v>
      </c>
      <c r="B297" s="47" t="s">
        <v>758</v>
      </c>
      <c r="C297" s="47"/>
      <c r="D297" s="27" t="s">
        <v>758</v>
      </c>
      <c r="E297" s="47"/>
      <c r="F297" s="47"/>
      <c r="G297" s="47" t="s">
        <v>168</v>
      </c>
      <c r="H297" s="66" t="s">
        <v>888</v>
      </c>
      <c r="I297" s="74" t="s">
        <v>891</v>
      </c>
      <c r="J297" s="47" t="s">
        <v>787</v>
      </c>
      <c r="K297" s="47">
        <v>704050</v>
      </c>
      <c r="L297" s="39" t="s">
        <v>897</v>
      </c>
      <c r="M297" s="52">
        <v>0</v>
      </c>
      <c r="N297" s="53">
        <v>0</v>
      </c>
      <c r="O297" s="44">
        <f t="shared" si="23"/>
        <v>0</v>
      </c>
      <c r="P297" s="43" t="s">
        <v>12</v>
      </c>
      <c r="Q297" s="44">
        <f t="shared" si="21"/>
        <v>0</v>
      </c>
      <c r="R297" s="43" t="s">
        <v>12</v>
      </c>
      <c r="S297" s="44">
        <v>0</v>
      </c>
      <c r="T297" s="43" t="s">
        <v>12</v>
      </c>
      <c r="U297" s="44">
        <v>0</v>
      </c>
      <c r="V297" s="44">
        <f t="shared" si="22"/>
        <v>0</v>
      </c>
      <c r="W297" s="45"/>
      <c r="X297" s="45"/>
      <c r="Y297" s="45"/>
      <c r="Z297" s="45"/>
      <c r="AA297" s="45"/>
      <c r="AB297" s="45"/>
      <c r="AC297" s="45"/>
      <c r="AD297" s="45"/>
      <c r="AE297" s="45"/>
      <c r="AF297" s="45"/>
      <c r="AG297" s="45"/>
      <c r="AH297" s="45"/>
    </row>
    <row r="298" spans="1:35" s="36" customFormat="1" ht="25.5" hidden="1" x14ac:dyDescent="0.2">
      <c r="A298" s="27" t="s">
        <v>184</v>
      </c>
      <c r="B298" s="47" t="s">
        <v>758</v>
      </c>
      <c r="C298" s="47"/>
      <c r="D298" s="27" t="s">
        <v>758</v>
      </c>
      <c r="E298" s="47"/>
      <c r="F298" s="47"/>
      <c r="G298" s="47" t="s">
        <v>168</v>
      </c>
      <c r="H298" s="66" t="s">
        <v>888</v>
      </c>
      <c r="I298" s="74" t="s">
        <v>892</v>
      </c>
      <c r="J298" s="74" t="s">
        <v>895</v>
      </c>
      <c r="K298" s="47">
        <v>704050</v>
      </c>
      <c r="L298" s="39" t="s">
        <v>898</v>
      </c>
      <c r="M298" s="52">
        <v>0</v>
      </c>
      <c r="N298" s="53">
        <v>0</v>
      </c>
      <c r="O298" s="44">
        <f t="shared" si="23"/>
        <v>0</v>
      </c>
      <c r="P298" s="43" t="s">
        <v>12</v>
      </c>
      <c r="Q298" s="44">
        <f t="shared" si="21"/>
        <v>0</v>
      </c>
      <c r="R298" s="43" t="s">
        <v>12</v>
      </c>
      <c r="S298" s="44">
        <v>0</v>
      </c>
      <c r="T298" s="43" t="s">
        <v>12</v>
      </c>
      <c r="U298" s="44">
        <v>0</v>
      </c>
      <c r="V298" s="44">
        <f t="shared" si="22"/>
        <v>0</v>
      </c>
      <c r="W298" s="45"/>
      <c r="X298" s="45"/>
      <c r="Y298" s="45"/>
      <c r="Z298" s="45"/>
      <c r="AA298" s="45"/>
      <c r="AB298" s="45"/>
      <c r="AC298" s="45"/>
      <c r="AD298" s="45"/>
      <c r="AE298" s="45"/>
      <c r="AF298" s="45"/>
      <c r="AG298" s="45"/>
      <c r="AH298" s="45"/>
    </row>
    <row r="299" spans="1:35" s="36" customFormat="1" ht="38.25" hidden="1" x14ac:dyDescent="0.2">
      <c r="A299" s="27" t="s">
        <v>185</v>
      </c>
      <c r="B299" s="47" t="s">
        <v>758</v>
      </c>
      <c r="C299" s="47"/>
      <c r="D299" s="27" t="s">
        <v>758</v>
      </c>
      <c r="E299" s="47"/>
      <c r="F299" s="47"/>
      <c r="G299" s="47" t="s">
        <v>168</v>
      </c>
      <c r="H299" s="66" t="s">
        <v>729</v>
      </c>
      <c r="I299" s="74" t="s">
        <v>788</v>
      </c>
      <c r="J299" s="66" t="s">
        <v>568</v>
      </c>
      <c r="K299" s="47">
        <v>705210</v>
      </c>
      <c r="L299" s="39" t="s">
        <v>898</v>
      </c>
      <c r="M299" s="52">
        <v>0</v>
      </c>
      <c r="N299" s="53">
        <v>0</v>
      </c>
      <c r="O299" s="44">
        <f t="shared" si="23"/>
        <v>0</v>
      </c>
      <c r="P299" s="43" t="s">
        <v>12</v>
      </c>
      <c r="Q299" s="44">
        <f t="shared" si="21"/>
        <v>0</v>
      </c>
      <c r="R299" s="43" t="s">
        <v>12</v>
      </c>
      <c r="S299" s="44">
        <v>0</v>
      </c>
      <c r="T299" s="43" t="s">
        <v>12</v>
      </c>
      <c r="U299" s="44">
        <v>0</v>
      </c>
      <c r="V299" s="44">
        <f t="shared" si="22"/>
        <v>0</v>
      </c>
      <c r="W299" s="45"/>
      <c r="X299" s="45"/>
      <c r="Y299" s="45"/>
      <c r="Z299" s="45"/>
      <c r="AA299" s="45"/>
      <c r="AB299" s="45"/>
      <c r="AC299" s="45"/>
      <c r="AD299" s="45"/>
      <c r="AE299" s="45"/>
      <c r="AF299" s="45"/>
      <c r="AG299" s="45"/>
      <c r="AH299" s="45"/>
    </row>
    <row r="300" spans="1:35" s="36" customFormat="1" ht="38.25" hidden="1" x14ac:dyDescent="0.2">
      <c r="A300" s="27" t="s">
        <v>186</v>
      </c>
      <c r="B300" s="47" t="s">
        <v>758</v>
      </c>
      <c r="C300" s="47"/>
      <c r="D300" s="27" t="s">
        <v>758</v>
      </c>
      <c r="E300" s="47"/>
      <c r="F300" s="47"/>
      <c r="G300" s="47" t="s">
        <v>168</v>
      </c>
      <c r="H300" s="66" t="s">
        <v>729</v>
      </c>
      <c r="I300" s="74" t="s">
        <v>788</v>
      </c>
      <c r="J300" s="66" t="s">
        <v>568</v>
      </c>
      <c r="K300" s="47">
        <v>705245</v>
      </c>
      <c r="L300" s="39" t="s">
        <v>898</v>
      </c>
      <c r="M300" s="52">
        <v>0</v>
      </c>
      <c r="N300" s="53">
        <v>0</v>
      </c>
      <c r="O300" s="44">
        <f t="shared" si="23"/>
        <v>0</v>
      </c>
      <c r="P300" s="43" t="s">
        <v>12</v>
      </c>
      <c r="Q300" s="44">
        <f t="shared" si="21"/>
        <v>0</v>
      </c>
      <c r="R300" s="43" t="s">
        <v>12</v>
      </c>
      <c r="S300" s="44">
        <v>0</v>
      </c>
      <c r="T300" s="43" t="s">
        <v>12</v>
      </c>
      <c r="U300" s="44">
        <v>0</v>
      </c>
      <c r="V300" s="44">
        <f t="shared" si="22"/>
        <v>0</v>
      </c>
      <c r="W300" s="45"/>
      <c r="X300" s="45"/>
      <c r="Y300" s="45"/>
      <c r="Z300" s="45"/>
      <c r="AA300" s="45"/>
      <c r="AB300" s="45"/>
      <c r="AC300" s="45"/>
      <c r="AD300" s="45"/>
      <c r="AE300" s="45"/>
      <c r="AF300" s="45"/>
      <c r="AG300" s="45"/>
      <c r="AH300" s="45"/>
    </row>
    <row r="301" spans="1:35" s="36" customFormat="1" ht="38.25" hidden="1" x14ac:dyDescent="0.2">
      <c r="A301" s="27" t="s">
        <v>187</v>
      </c>
      <c r="B301" s="47" t="s">
        <v>758</v>
      </c>
      <c r="C301" s="47"/>
      <c r="D301" s="27" t="s">
        <v>758</v>
      </c>
      <c r="E301" s="47"/>
      <c r="F301" s="47"/>
      <c r="G301" s="47" t="s">
        <v>168</v>
      </c>
      <c r="H301" s="66" t="s">
        <v>729</v>
      </c>
      <c r="I301" s="74" t="s">
        <v>788</v>
      </c>
      <c r="J301" s="66" t="s">
        <v>568</v>
      </c>
      <c r="K301" s="47">
        <v>705200</v>
      </c>
      <c r="L301" s="39" t="s">
        <v>898</v>
      </c>
      <c r="M301" s="52">
        <v>0</v>
      </c>
      <c r="N301" s="53">
        <v>0</v>
      </c>
      <c r="O301" s="44">
        <f t="shared" si="23"/>
        <v>0</v>
      </c>
      <c r="P301" s="43" t="s">
        <v>12</v>
      </c>
      <c r="Q301" s="44">
        <f t="shared" si="21"/>
        <v>0</v>
      </c>
      <c r="R301" s="43" t="s">
        <v>12</v>
      </c>
      <c r="S301" s="44">
        <v>0</v>
      </c>
      <c r="T301" s="43" t="s">
        <v>12</v>
      </c>
      <c r="U301" s="44">
        <v>0</v>
      </c>
      <c r="V301" s="44">
        <f t="shared" si="22"/>
        <v>0</v>
      </c>
      <c r="W301" s="45"/>
      <c r="X301" s="45"/>
      <c r="Y301" s="45"/>
      <c r="Z301" s="45"/>
      <c r="AA301" s="45"/>
      <c r="AB301" s="45"/>
      <c r="AC301" s="45"/>
      <c r="AD301" s="45"/>
      <c r="AE301" s="45"/>
      <c r="AF301" s="45"/>
      <c r="AG301" s="45"/>
      <c r="AH301" s="45"/>
    </row>
    <row r="302" spans="1:35" s="36" customFormat="1" ht="25.5" hidden="1" x14ac:dyDescent="0.2">
      <c r="A302" s="27" t="s">
        <v>188</v>
      </c>
      <c r="B302" s="47" t="s">
        <v>758</v>
      </c>
      <c r="C302" s="47"/>
      <c r="D302" s="27" t="s">
        <v>758</v>
      </c>
      <c r="E302" s="47"/>
      <c r="F302" s="47"/>
      <c r="G302" s="47" t="s">
        <v>168</v>
      </c>
      <c r="H302" s="66" t="s">
        <v>888</v>
      </c>
      <c r="I302" s="74" t="s">
        <v>893</v>
      </c>
      <c r="J302" s="74" t="s">
        <v>896</v>
      </c>
      <c r="K302" s="47">
        <v>708100</v>
      </c>
      <c r="L302" s="39" t="s">
        <v>898</v>
      </c>
      <c r="M302" s="52">
        <v>0</v>
      </c>
      <c r="N302" s="53">
        <v>0</v>
      </c>
      <c r="O302" s="44">
        <f t="shared" si="23"/>
        <v>0</v>
      </c>
      <c r="P302" s="43" t="s">
        <v>12</v>
      </c>
      <c r="Q302" s="44">
        <f t="shared" si="21"/>
        <v>0</v>
      </c>
      <c r="R302" s="43" t="s">
        <v>12</v>
      </c>
      <c r="S302" s="44">
        <v>0</v>
      </c>
      <c r="T302" s="43" t="s">
        <v>12</v>
      </c>
      <c r="U302" s="44">
        <v>0</v>
      </c>
      <c r="V302" s="44">
        <f t="shared" si="22"/>
        <v>0</v>
      </c>
      <c r="W302" s="45"/>
      <c r="X302" s="45"/>
      <c r="Y302" s="45"/>
      <c r="Z302" s="45"/>
      <c r="AA302" s="45"/>
      <c r="AB302" s="45"/>
      <c r="AC302" s="45"/>
      <c r="AD302" s="45"/>
      <c r="AE302" s="45"/>
      <c r="AF302" s="45"/>
      <c r="AG302" s="45"/>
      <c r="AH302" s="45"/>
    </row>
    <row r="303" spans="1:35" s="36" customFormat="1" hidden="1" x14ac:dyDescent="0.2">
      <c r="A303" s="27" t="s">
        <v>203</v>
      </c>
      <c r="B303" s="47" t="s">
        <v>758</v>
      </c>
      <c r="C303" s="47"/>
      <c r="D303" s="27" t="s">
        <v>758</v>
      </c>
      <c r="E303" s="47"/>
      <c r="F303" s="47"/>
      <c r="G303" s="47" t="s">
        <v>200</v>
      </c>
      <c r="H303" s="47"/>
      <c r="I303" s="47"/>
      <c r="J303" s="47"/>
      <c r="K303" s="47">
        <v>700000</v>
      </c>
      <c r="L303" s="27" t="s">
        <v>875</v>
      </c>
      <c r="M303" s="32">
        <v>0</v>
      </c>
      <c r="N303" s="33">
        <v>0</v>
      </c>
      <c r="O303" s="34">
        <f t="shared" si="23"/>
        <v>0</v>
      </c>
      <c r="P303" s="35" t="s">
        <v>12</v>
      </c>
      <c r="Q303" s="34">
        <f t="shared" si="21"/>
        <v>0</v>
      </c>
      <c r="R303" s="35" t="s">
        <v>12</v>
      </c>
      <c r="S303" s="34">
        <v>0</v>
      </c>
      <c r="T303" s="35" t="s">
        <v>12</v>
      </c>
      <c r="U303" s="34">
        <v>0</v>
      </c>
      <c r="V303" s="34">
        <f t="shared" si="22"/>
        <v>0</v>
      </c>
    </row>
    <row r="304" spans="1:35" s="36" customFormat="1" hidden="1" x14ac:dyDescent="0.2">
      <c r="A304" s="27" t="s">
        <v>594</v>
      </c>
      <c r="B304" s="47" t="s">
        <v>758</v>
      </c>
      <c r="C304" s="47"/>
      <c r="D304" s="27" t="s">
        <v>758</v>
      </c>
      <c r="E304" s="47"/>
      <c r="F304" s="47"/>
      <c r="G304" s="47" t="s">
        <v>200</v>
      </c>
      <c r="H304" s="47"/>
      <c r="I304" s="47"/>
      <c r="J304" s="47"/>
      <c r="K304" s="47">
        <v>908020</v>
      </c>
      <c r="L304" s="27" t="s">
        <v>875</v>
      </c>
      <c r="M304" s="32">
        <v>0</v>
      </c>
      <c r="N304" s="33">
        <v>0</v>
      </c>
      <c r="O304" s="34">
        <f t="shared" si="23"/>
        <v>0</v>
      </c>
      <c r="P304" s="35" t="s">
        <v>12</v>
      </c>
      <c r="Q304" s="34">
        <f t="shared" ref="Q304:Q327" si="24">IF(P304="Y",O304,0)</f>
        <v>0</v>
      </c>
      <c r="R304" s="35" t="s">
        <v>12</v>
      </c>
      <c r="S304" s="34">
        <v>0</v>
      </c>
      <c r="T304" s="35" t="s">
        <v>12</v>
      </c>
      <c r="U304" s="34">
        <v>0</v>
      </c>
      <c r="V304" s="34">
        <f t="shared" ref="V304:V327" si="25">O304+Q304+S304+U304</f>
        <v>0</v>
      </c>
    </row>
    <row r="305" spans="1:35" s="36" customFormat="1" hidden="1" x14ac:dyDescent="0.2">
      <c r="A305" s="27" t="s">
        <v>595</v>
      </c>
      <c r="B305" s="47" t="s">
        <v>758</v>
      </c>
      <c r="C305" s="47"/>
      <c r="D305" s="27" t="s">
        <v>758</v>
      </c>
      <c r="E305" s="47"/>
      <c r="F305" s="47"/>
      <c r="G305" s="47" t="s">
        <v>200</v>
      </c>
      <c r="H305" s="47"/>
      <c r="I305" s="47"/>
      <c r="J305" s="47"/>
      <c r="K305" s="47">
        <v>908040</v>
      </c>
      <c r="L305" s="27" t="s">
        <v>875</v>
      </c>
      <c r="M305" s="32">
        <v>0</v>
      </c>
      <c r="N305" s="33">
        <v>0</v>
      </c>
      <c r="O305" s="34">
        <f t="shared" si="23"/>
        <v>0</v>
      </c>
      <c r="P305" s="35" t="s">
        <v>12</v>
      </c>
      <c r="Q305" s="34">
        <f t="shared" si="24"/>
        <v>0</v>
      </c>
      <c r="R305" s="35" t="s">
        <v>12</v>
      </c>
      <c r="S305" s="34">
        <v>0</v>
      </c>
      <c r="T305" s="35" t="s">
        <v>12</v>
      </c>
      <c r="U305" s="34">
        <v>0</v>
      </c>
      <c r="V305" s="34">
        <f t="shared" si="25"/>
        <v>0</v>
      </c>
    </row>
    <row r="306" spans="1:35" s="45" customFormat="1" hidden="1" x14ac:dyDescent="0.2">
      <c r="A306" s="77" t="s">
        <v>795</v>
      </c>
      <c r="B306" s="78" t="s">
        <v>758</v>
      </c>
      <c r="C306" s="78"/>
      <c r="D306" s="78"/>
      <c r="E306" s="78"/>
      <c r="F306" s="78"/>
      <c r="G306" s="78" t="s">
        <v>796</v>
      </c>
      <c r="H306" s="78" t="s">
        <v>797</v>
      </c>
      <c r="I306" s="78" t="s">
        <v>798</v>
      </c>
      <c r="J306" s="78" t="s">
        <v>799</v>
      </c>
      <c r="K306" s="78" t="s">
        <v>800</v>
      </c>
      <c r="L306" s="78" t="s">
        <v>957</v>
      </c>
      <c r="M306" s="79">
        <v>0</v>
      </c>
      <c r="N306" s="80">
        <v>0</v>
      </c>
      <c r="O306" s="34">
        <f t="shared" si="23"/>
        <v>0</v>
      </c>
      <c r="P306" s="81" t="s">
        <v>12</v>
      </c>
      <c r="Q306" s="34">
        <f t="shared" si="24"/>
        <v>0</v>
      </c>
      <c r="R306" s="81" t="s">
        <v>12</v>
      </c>
      <c r="S306" s="82">
        <f>IF(R306="Y",#REF!,0)</f>
        <v>0</v>
      </c>
      <c r="T306" s="81" t="s">
        <v>12</v>
      </c>
      <c r="U306" s="82">
        <f>IF(T306="Y",#REF!,0)</f>
        <v>0</v>
      </c>
      <c r="V306" s="34">
        <f t="shared" si="25"/>
        <v>0</v>
      </c>
      <c r="W306" s="36"/>
      <c r="X306" s="36"/>
      <c r="Y306" s="36"/>
      <c r="Z306" s="36"/>
      <c r="AA306" s="36"/>
      <c r="AB306" s="36"/>
      <c r="AC306" s="36"/>
      <c r="AD306" s="36"/>
      <c r="AE306" s="36"/>
      <c r="AF306" s="36"/>
      <c r="AG306" s="36"/>
      <c r="AH306" s="36"/>
      <c r="AI306" s="36"/>
    </row>
    <row r="307" spans="1:35" s="36" customFormat="1" ht="38.25" hidden="1" x14ac:dyDescent="0.2">
      <c r="A307" s="31" t="s">
        <v>801</v>
      </c>
      <c r="B307" s="28" t="s">
        <v>758</v>
      </c>
      <c r="C307" s="28"/>
      <c r="D307" s="29" t="s">
        <v>802</v>
      </c>
      <c r="E307" s="28" t="s">
        <v>236</v>
      </c>
      <c r="F307" s="30"/>
      <c r="G307" s="47" t="s">
        <v>796</v>
      </c>
      <c r="H307" s="28" t="s">
        <v>803</v>
      </c>
      <c r="I307" s="28"/>
      <c r="J307" s="28" t="s">
        <v>804</v>
      </c>
      <c r="K307" s="28">
        <v>406001</v>
      </c>
      <c r="L307" s="29" t="s">
        <v>957</v>
      </c>
      <c r="M307" s="32">
        <v>0</v>
      </c>
      <c r="N307" s="33">
        <v>0</v>
      </c>
      <c r="O307" s="34">
        <f t="shared" si="23"/>
        <v>0</v>
      </c>
      <c r="P307" s="35" t="s">
        <v>12</v>
      </c>
      <c r="Q307" s="34">
        <f t="shared" si="24"/>
        <v>0</v>
      </c>
      <c r="R307" s="35" t="s">
        <v>12</v>
      </c>
      <c r="S307" s="34"/>
      <c r="T307" s="35" t="s">
        <v>12</v>
      </c>
      <c r="U307" s="34"/>
      <c r="V307" s="34">
        <f t="shared" si="25"/>
        <v>0</v>
      </c>
    </row>
    <row r="308" spans="1:35" s="36" customFormat="1" hidden="1" x14ac:dyDescent="0.2">
      <c r="A308" s="27" t="s">
        <v>266</v>
      </c>
      <c r="B308" s="47" t="s">
        <v>758</v>
      </c>
      <c r="C308" s="47"/>
      <c r="D308" s="27" t="s">
        <v>758</v>
      </c>
      <c r="E308" s="47"/>
      <c r="F308" s="47"/>
      <c r="G308" s="47" t="s">
        <v>789</v>
      </c>
      <c r="H308" s="47"/>
      <c r="I308" s="47"/>
      <c r="J308" s="47"/>
      <c r="K308" s="47">
        <v>401646</v>
      </c>
      <c r="L308" s="27" t="s">
        <v>957</v>
      </c>
      <c r="M308" s="32">
        <v>0</v>
      </c>
      <c r="N308" s="33">
        <v>0</v>
      </c>
      <c r="O308" s="34">
        <f t="shared" si="23"/>
        <v>0</v>
      </c>
      <c r="P308" s="35" t="s">
        <v>12</v>
      </c>
      <c r="Q308" s="34">
        <f t="shared" si="24"/>
        <v>0</v>
      </c>
      <c r="R308" s="35" t="s">
        <v>12</v>
      </c>
      <c r="S308" s="34">
        <v>0</v>
      </c>
      <c r="T308" s="35" t="s">
        <v>12</v>
      </c>
      <c r="U308" s="34">
        <v>0</v>
      </c>
      <c r="V308" s="34">
        <f t="shared" si="25"/>
        <v>0</v>
      </c>
    </row>
    <row r="309" spans="1:35" s="36" customFormat="1" hidden="1" x14ac:dyDescent="0.2">
      <c r="A309" s="27" t="s">
        <v>588</v>
      </c>
      <c r="B309" s="47" t="s">
        <v>758</v>
      </c>
      <c r="C309" s="47"/>
      <c r="D309" s="27" t="s">
        <v>758</v>
      </c>
      <c r="E309" s="47"/>
      <c r="F309" s="47"/>
      <c r="G309" s="47" t="s">
        <v>789</v>
      </c>
      <c r="H309" s="48" t="s">
        <v>797</v>
      </c>
      <c r="I309" s="47" t="s">
        <v>654</v>
      </c>
      <c r="J309" s="47" t="s">
        <v>574</v>
      </c>
      <c r="K309" s="47">
        <v>401615</v>
      </c>
      <c r="L309" s="27" t="s">
        <v>875</v>
      </c>
      <c r="M309" s="32">
        <v>0</v>
      </c>
      <c r="N309" s="33">
        <v>0</v>
      </c>
      <c r="O309" s="34">
        <f t="shared" si="23"/>
        <v>0</v>
      </c>
      <c r="P309" s="35" t="s">
        <v>12</v>
      </c>
      <c r="Q309" s="34">
        <f t="shared" si="24"/>
        <v>0</v>
      </c>
      <c r="R309" s="35" t="s">
        <v>12</v>
      </c>
      <c r="S309" s="34">
        <v>0</v>
      </c>
      <c r="T309" s="35" t="s">
        <v>12</v>
      </c>
      <c r="U309" s="34">
        <v>0</v>
      </c>
      <c r="V309" s="34">
        <f t="shared" si="25"/>
        <v>0</v>
      </c>
    </row>
    <row r="310" spans="1:35" s="45" customFormat="1" hidden="1" x14ac:dyDescent="0.2">
      <c r="A310" s="67" t="s">
        <v>589</v>
      </c>
      <c r="B310" s="68" t="s">
        <v>758</v>
      </c>
      <c r="C310" s="68"/>
      <c r="D310" s="67" t="s">
        <v>758</v>
      </c>
      <c r="E310" s="68" t="s">
        <v>236</v>
      </c>
      <c r="F310" s="68"/>
      <c r="G310" s="68" t="s">
        <v>789</v>
      </c>
      <c r="H310" s="68" t="s">
        <v>942</v>
      </c>
      <c r="I310" s="68" t="s">
        <v>766</v>
      </c>
      <c r="J310" s="68" t="s">
        <v>707</v>
      </c>
      <c r="K310" s="68">
        <v>404503</v>
      </c>
      <c r="L310" s="68" t="s">
        <v>941</v>
      </c>
      <c r="M310" s="69">
        <v>0</v>
      </c>
      <c r="N310" s="70">
        <v>0</v>
      </c>
      <c r="O310" s="71">
        <f t="shared" si="23"/>
        <v>0</v>
      </c>
      <c r="P310" s="72" t="s">
        <v>12</v>
      </c>
      <c r="Q310" s="71">
        <f t="shared" si="24"/>
        <v>0</v>
      </c>
      <c r="R310" s="72" t="s">
        <v>12</v>
      </c>
      <c r="S310" s="71">
        <v>0</v>
      </c>
      <c r="T310" s="72" t="s">
        <v>12</v>
      </c>
      <c r="U310" s="71">
        <v>0</v>
      </c>
      <c r="V310" s="71">
        <f t="shared" si="25"/>
        <v>0</v>
      </c>
      <c r="W310" s="73"/>
      <c r="X310" s="73"/>
      <c r="Y310" s="73"/>
      <c r="Z310" s="73"/>
      <c r="AA310" s="73"/>
      <c r="AB310" s="73"/>
      <c r="AC310" s="73"/>
      <c r="AD310" s="73"/>
      <c r="AE310" s="73"/>
      <c r="AF310" s="73"/>
      <c r="AG310" s="73"/>
      <c r="AH310" s="73"/>
      <c r="AI310" s="73"/>
    </row>
    <row r="311" spans="1:35" s="45" customFormat="1" hidden="1" x14ac:dyDescent="0.2">
      <c r="A311" s="27" t="s">
        <v>590</v>
      </c>
      <c r="B311" s="47" t="s">
        <v>758</v>
      </c>
      <c r="C311" s="47"/>
      <c r="D311" s="27" t="s">
        <v>758</v>
      </c>
      <c r="E311" s="47"/>
      <c r="F311" s="47"/>
      <c r="G311" s="47" t="s">
        <v>789</v>
      </c>
      <c r="H311" s="47"/>
      <c r="I311" s="47"/>
      <c r="J311" s="47"/>
      <c r="K311" s="47" t="s">
        <v>812</v>
      </c>
      <c r="L311" s="27" t="s">
        <v>957</v>
      </c>
      <c r="M311" s="32">
        <v>0</v>
      </c>
      <c r="N311" s="33">
        <v>0</v>
      </c>
      <c r="O311" s="34">
        <f t="shared" ref="O311:O327" si="26">M311*N311</f>
        <v>0</v>
      </c>
      <c r="P311" s="35" t="s">
        <v>12</v>
      </c>
      <c r="Q311" s="34">
        <f t="shared" si="24"/>
        <v>0</v>
      </c>
      <c r="R311" s="35" t="s">
        <v>12</v>
      </c>
      <c r="S311" s="34">
        <v>0</v>
      </c>
      <c r="T311" s="35" t="s">
        <v>12</v>
      </c>
      <c r="U311" s="34">
        <v>0</v>
      </c>
      <c r="V311" s="34">
        <f t="shared" si="25"/>
        <v>0</v>
      </c>
      <c r="W311" s="36"/>
      <c r="X311" s="36"/>
      <c r="Y311" s="36"/>
      <c r="Z311" s="36"/>
      <c r="AA311" s="36"/>
      <c r="AB311" s="36"/>
      <c r="AC311" s="36"/>
      <c r="AD311" s="36"/>
      <c r="AE311" s="36"/>
      <c r="AF311" s="36"/>
      <c r="AG311" s="36"/>
      <c r="AH311" s="36"/>
      <c r="AI311" s="36"/>
    </row>
    <row r="312" spans="1:35" s="36" customFormat="1" hidden="1" x14ac:dyDescent="0.2">
      <c r="A312" s="27" t="s">
        <v>87</v>
      </c>
      <c r="B312" s="47" t="s">
        <v>758</v>
      </c>
      <c r="C312" s="47"/>
      <c r="D312" s="27" t="s">
        <v>758</v>
      </c>
      <c r="E312" s="47"/>
      <c r="F312" s="47"/>
      <c r="G312" s="47" t="s">
        <v>789</v>
      </c>
      <c r="H312" s="47"/>
      <c r="I312" s="47"/>
      <c r="J312" s="47"/>
      <c r="K312" s="28">
        <v>401101</v>
      </c>
      <c r="L312" s="27" t="s">
        <v>957</v>
      </c>
      <c r="M312" s="32">
        <v>0</v>
      </c>
      <c r="N312" s="33">
        <v>0</v>
      </c>
      <c r="O312" s="34">
        <f t="shared" si="26"/>
        <v>0</v>
      </c>
      <c r="P312" s="35" t="s">
        <v>12</v>
      </c>
      <c r="Q312" s="34">
        <f t="shared" si="24"/>
        <v>0</v>
      </c>
      <c r="R312" s="35" t="s">
        <v>12</v>
      </c>
      <c r="S312" s="34">
        <v>0</v>
      </c>
      <c r="T312" s="35" t="s">
        <v>12</v>
      </c>
      <c r="U312" s="34">
        <v>0</v>
      </c>
      <c r="V312" s="34">
        <f t="shared" si="25"/>
        <v>0</v>
      </c>
      <c r="AI312" s="61"/>
    </row>
    <row r="313" spans="1:35" s="45" customFormat="1" hidden="1" x14ac:dyDescent="0.2">
      <c r="A313" s="27" t="s">
        <v>593</v>
      </c>
      <c r="B313" s="47" t="s">
        <v>758</v>
      </c>
      <c r="C313" s="47"/>
      <c r="D313" s="27" t="s">
        <v>758</v>
      </c>
      <c r="E313" s="47"/>
      <c r="F313" s="47"/>
      <c r="G313" s="47" t="s">
        <v>789</v>
      </c>
      <c r="H313" s="47"/>
      <c r="I313" s="47"/>
      <c r="J313" s="47"/>
      <c r="K313" s="28">
        <v>401101</v>
      </c>
      <c r="L313" s="27" t="s">
        <v>957</v>
      </c>
      <c r="M313" s="32">
        <v>0</v>
      </c>
      <c r="N313" s="33">
        <v>0</v>
      </c>
      <c r="O313" s="34">
        <f t="shared" si="26"/>
        <v>0</v>
      </c>
      <c r="P313" s="35" t="s">
        <v>12</v>
      </c>
      <c r="Q313" s="34">
        <f t="shared" si="24"/>
        <v>0</v>
      </c>
      <c r="R313" s="35" t="s">
        <v>12</v>
      </c>
      <c r="S313" s="34">
        <v>0</v>
      </c>
      <c r="T313" s="35" t="s">
        <v>12</v>
      </c>
      <c r="U313" s="34">
        <v>0</v>
      </c>
      <c r="V313" s="34">
        <f t="shared" si="25"/>
        <v>0</v>
      </c>
      <c r="W313" s="36"/>
      <c r="X313" s="36"/>
      <c r="Y313" s="36"/>
      <c r="Z313" s="36"/>
      <c r="AA313" s="36"/>
      <c r="AB313" s="36"/>
      <c r="AC313" s="36"/>
      <c r="AD313" s="36"/>
      <c r="AE313" s="36"/>
      <c r="AF313" s="36"/>
      <c r="AG313" s="36"/>
      <c r="AH313" s="36"/>
      <c r="AI313" s="36"/>
    </row>
    <row r="314" spans="1:35" s="45" customFormat="1" hidden="1" x14ac:dyDescent="0.2">
      <c r="A314" s="27" t="s">
        <v>333</v>
      </c>
      <c r="B314" s="47" t="s">
        <v>758</v>
      </c>
      <c r="C314" s="47"/>
      <c r="D314" s="27" t="s">
        <v>758</v>
      </c>
      <c r="E314" s="47"/>
      <c r="F314" s="47"/>
      <c r="G314" s="47" t="s">
        <v>789</v>
      </c>
      <c r="H314" s="47"/>
      <c r="I314" s="47"/>
      <c r="J314" s="47"/>
      <c r="K314" s="47" t="s">
        <v>816</v>
      </c>
      <c r="L314" s="27" t="s">
        <v>957</v>
      </c>
      <c r="M314" s="32">
        <v>0</v>
      </c>
      <c r="N314" s="33">
        <v>0</v>
      </c>
      <c r="O314" s="34">
        <f t="shared" si="26"/>
        <v>0</v>
      </c>
      <c r="P314" s="35" t="s">
        <v>12</v>
      </c>
      <c r="Q314" s="34">
        <f t="shared" si="24"/>
        <v>0</v>
      </c>
      <c r="R314" s="35" t="s">
        <v>12</v>
      </c>
      <c r="S314" s="34">
        <v>0</v>
      </c>
      <c r="T314" s="35" t="s">
        <v>12</v>
      </c>
      <c r="U314" s="34">
        <v>0</v>
      </c>
      <c r="V314" s="34">
        <f t="shared" si="25"/>
        <v>0</v>
      </c>
      <c r="W314" s="36"/>
      <c r="X314" s="36"/>
      <c r="Y314" s="36"/>
      <c r="Z314" s="36"/>
      <c r="AA314" s="36"/>
      <c r="AB314" s="36"/>
      <c r="AC314" s="36"/>
      <c r="AD314" s="36"/>
      <c r="AE314" s="36"/>
      <c r="AF314" s="36"/>
      <c r="AG314" s="36"/>
      <c r="AH314" s="36"/>
      <c r="AI314" s="36"/>
    </row>
    <row r="315" spans="1:35" s="45" customFormat="1" hidden="1" x14ac:dyDescent="0.2">
      <c r="A315" s="27" t="s">
        <v>334</v>
      </c>
      <c r="B315" s="47" t="s">
        <v>758</v>
      </c>
      <c r="C315" s="47"/>
      <c r="D315" s="27" t="s">
        <v>758</v>
      </c>
      <c r="E315" s="47"/>
      <c r="F315" s="47"/>
      <c r="G315" s="47" t="s">
        <v>789</v>
      </c>
      <c r="H315" s="47" t="s">
        <v>947</v>
      </c>
      <c r="I315" s="74" t="s">
        <v>949</v>
      </c>
      <c r="J315" s="74" t="s">
        <v>383</v>
      </c>
      <c r="K315" s="47">
        <v>403615</v>
      </c>
      <c r="L315" s="74" t="s">
        <v>948</v>
      </c>
      <c r="M315" s="32">
        <v>0</v>
      </c>
      <c r="N315" s="33">
        <v>0</v>
      </c>
      <c r="O315" s="34">
        <f t="shared" si="26"/>
        <v>0</v>
      </c>
      <c r="P315" s="35" t="s">
        <v>12</v>
      </c>
      <c r="Q315" s="34">
        <f t="shared" si="24"/>
        <v>0</v>
      </c>
      <c r="R315" s="35" t="s">
        <v>12</v>
      </c>
      <c r="S315" s="34">
        <v>0</v>
      </c>
      <c r="T315" s="35" t="s">
        <v>12</v>
      </c>
      <c r="U315" s="34">
        <v>0</v>
      </c>
      <c r="V315" s="34">
        <f t="shared" si="25"/>
        <v>0</v>
      </c>
      <c r="W315" s="83"/>
      <c r="X315" s="83"/>
      <c r="Y315" s="83"/>
      <c r="Z315" s="83"/>
      <c r="AA315" s="83"/>
      <c r="AB315" s="83"/>
      <c r="AC315" s="83"/>
      <c r="AD315" s="83"/>
      <c r="AE315" s="83"/>
      <c r="AF315" s="83"/>
      <c r="AG315" s="83"/>
      <c r="AH315" s="83"/>
      <c r="AI315" s="36"/>
    </row>
    <row r="316" spans="1:35" s="45" customFormat="1" hidden="1" x14ac:dyDescent="0.2">
      <c r="A316" s="31" t="s">
        <v>776</v>
      </c>
      <c r="B316" s="28" t="s">
        <v>758</v>
      </c>
      <c r="C316" s="28"/>
      <c r="D316" s="27" t="s">
        <v>758</v>
      </c>
      <c r="E316" s="28" t="s">
        <v>700</v>
      </c>
      <c r="F316" s="30"/>
      <c r="G316" s="47" t="s">
        <v>789</v>
      </c>
      <c r="H316" s="28"/>
      <c r="I316" s="28" t="s">
        <v>404</v>
      </c>
      <c r="J316" s="28" t="s">
        <v>339</v>
      </c>
      <c r="K316" s="28" t="s">
        <v>819</v>
      </c>
      <c r="L316" s="27" t="s">
        <v>957</v>
      </c>
      <c r="M316" s="32">
        <v>0</v>
      </c>
      <c r="N316" s="33">
        <v>0</v>
      </c>
      <c r="O316" s="34">
        <f t="shared" si="26"/>
        <v>0</v>
      </c>
      <c r="P316" s="35" t="s">
        <v>12</v>
      </c>
      <c r="Q316" s="34">
        <f t="shared" si="24"/>
        <v>0</v>
      </c>
      <c r="R316" s="35" t="s">
        <v>12</v>
      </c>
      <c r="S316" s="34">
        <v>0</v>
      </c>
      <c r="T316" s="35" t="s">
        <v>12</v>
      </c>
      <c r="U316" s="34">
        <v>0</v>
      </c>
      <c r="V316" s="34">
        <f t="shared" si="25"/>
        <v>0</v>
      </c>
      <c r="W316" s="36"/>
      <c r="X316" s="36"/>
      <c r="Y316" s="36"/>
      <c r="Z316" s="36"/>
      <c r="AA316" s="36"/>
      <c r="AB316" s="36"/>
      <c r="AC316" s="36"/>
      <c r="AD316" s="36"/>
      <c r="AE316" s="36"/>
      <c r="AF316" s="36"/>
      <c r="AG316" s="36"/>
      <c r="AH316" s="36"/>
      <c r="AI316" s="36"/>
    </row>
    <row r="317" spans="1:35" s="45" customFormat="1" hidden="1" x14ac:dyDescent="0.2">
      <c r="A317" s="27" t="s">
        <v>123</v>
      </c>
      <c r="B317" s="47" t="s">
        <v>758</v>
      </c>
      <c r="C317" s="47"/>
      <c r="D317" s="27" t="s">
        <v>758</v>
      </c>
      <c r="E317" s="47"/>
      <c r="F317" s="47"/>
      <c r="G317" s="47" t="s">
        <v>789</v>
      </c>
      <c r="H317" s="47"/>
      <c r="I317" s="47"/>
      <c r="J317" s="47"/>
      <c r="K317" s="47">
        <v>401101</v>
      </c>
      <c r="L317" s="27" t="s">
        <v>957</v>
      </c>
      <c r="M317" s="32">
        <v>0</v>
      </c>
      <c r="N317" s="33">
        <v>0</v>
      </c>
      <c r="O317" s="34">
        <f t="shared" si="26"/>
        <v>0</v>
      </c>
      <c r="P317" s="35" t="s">
        <v>12</v>
      </c>
      <c r="Q317" s="34">
        <f t="shared" si="24"/>
        <v>0</v>
      </c>
      <c r="R317" s="35" t="s">
        <v>12</v>
      </c>
      <c r="S317" s="34">
        <v>0</v>
      </c>
      <c r="T317" s="35" t="s">
        <v>12</v>
      </c>
      <c r="U317" s="34">
        <v>0</v>
      </c>
      <c r="V317" s="34">
        <f t="shared" si="25"/>
        <v>0</v>
      </c>
      <c r="W317" s="36"/>
      <c r="X317" s="36"/>
      <c r="Y317" s="36"/>
      <c r="Z317" s="36"/>
      <c r="AA317" s="36"/>
      <c r="AB317" s="36"/>
      <c r="AC317" s="36"/>
      <c r="AD317" s="36"/>
      <c r="AE317" s="36"/>
      <c r="AF317" s="36"/>
      <c r="AG317" s="36"/>
      <c r="AH317" s="36"/>
      <c r="AI317" s="36"/>
    </row>
    <row r="318" spans="1:35" s="45" customFormat="1" ht="51" hidden="1" x14ac:dyDescent="0.2">
      <c r="A318" s="27" t="s">
        <v>395</v>
      </c>
      <c r="B318" s="47" t="s">
        <v>758</v>
      </c>
      <c r="C318" s="47"/>
      <c r="D318" s="27" t="s">
        <v>758</v>
      </c>
      <c r="E318" s="47"/>
      <c r="F318" s="47"/>
      <c r="G318" s="47" t="s">
        <v>789</v>
      </c>
      <c r="H318" s="59" t="s">
        <v>624</v>
      </c>
      <c r="I318" s="59" t="s">
        <v>783</v>
      </c>
      <c r="J318" s="59" t="s">
        <v>667</v>
      </c>
      <c r="K318" s="59" t="s">
        <v>954</v>
      </c>
      <c r="L318" s="88" t="s">
        <v>934</v>
      </c>
      <c r="M318" s="32">
        <v>0</v>
      </c>
      <c r="N318" s="33">
        <v>0</v>
      </c>
      <c r="O318" s="34">
        <f t="shared" si="26"/>
        <v>0</v>
      </c>
      <c r="P318" s="35" t="s">
        <v>12</v>
      </c>
      <c r="Q318" s="34">
        <f t="shared" si="24"/>
        <v>0</v>
      </c>
      <c r="R318" s="35" t="s">
        <v>12</v>
      </c>
      <c r="S318" s="34">
        <v>0</v>
      </c>
      <c r="T318" s="35" t="s">
        <v>12</v>
      </c>
      <c r="U318" s="34">
        <v>0</v>
      </c>
      <c r="V318" s="34">
        <f t="shared" si="25"/>
        <v>0</v>
      </c>
      <c r="W318" s="36"/>
      <c r="X318" s="36"/>
      <c r="Y318" s="36"/>
      <c r="Z318" s="36"/>
      <c r="AA318" s="36"/>
      <c r="AB318" s="36"/>
      <c r="AC318" s="36"/>
      <c r="AD318" s="36"/>
      <c r="AE318" s="36"/>
      <c r="AF318" s="36"/>
      <c r="AG318" s="36"/>
      <c r="AH318" s="36"/>
      <c r="AI318" s="36"/>
    </row>
    <row r="319" spans="1:35" s="36" customFormat="1" hidden="1" x14ac:dyDescent="0.2">
      <c r="A319" s="27" t="s">
        <v>458</v>
      </c>
      <c r="B319" s="47" t="s">
        <v>758</v>
      </c>
      <c r="C319" s="47"/>
      <c r="D319" s="27" t="s">
        <v>758</v>
      </c>
      <c r="E319" s="47"/>
      <c r="F319" s="47"/>
      <c r="G319" s="47" t="s">
        <v>789</v>
      </c>
      <c r="H319" s="47"/>
      <c r="I319" s="47"/>
      <c r="J319" s="47"/>
      <c r="K319" s="47">
        <v>406550</v>
      </c>
      <c r="L319" s="27" t="s">
        <v>957</v>
      </c>
      <c r="M319" s="32">
        <v>0</v>
      </c>
      <c r="N319" s="33">
        <v>0</v>
      </c>
      <c r="O319" s="34">
        <f t="shared" si="26"/>
        <v>0</v>
      </c>
      <c r="P319" s="35" t="s">
        <v>12</v>
      </c>
      <c r="Q319" s="34">
        <f t="shared" si="24"/>
        <v>0</v>
      </c>
      <c r="R319" s="35" t="s">
        <v>12</v>
      </c>
      <c r="S319" s="34">
        <v>0</v>
      </c>
      <c r="T319" s="35" t="s">
        <v>12</v>
      </c>
      <c r="U319" s="34">
        <v>0</v>
      </c>
      <c r="V319" s="34">
        <f t="shared" si="25"/>
        <v>0</v>
      </c>
      <c r="AI319" s="45"/>
    </row>
    <row r="320" spans="1:35" s="36" customFormat="1" hidden="1" x14ac:dyDescent="0.2">
      <c r="A320" s="27" t="s">
        <v>493</v>
      </c>
      <c r="B320" s="47" t="s">
        <v>758</v>
      </c>
      <c r="C320" s="47"/>
      <c r="D320" s="27" t="s">
        <v>758</v>
      </c>
      <c r="E320" s="47"/>
      <c r="F320" s="47"/>
      <c r="G320" s="47" t="s">
        <v>789</v>
      </c>
      <c r="H320" s="47"/>
      <c r="I320" s="47"/>
      <c r="J320" s="47"/>
      <c r="K320" s="47">
        <v>405760</v>
      </c>
      <c r="L320" s="27" t="s">
        <v>957</v>
      </c>
      <c r="M320" s="32">
        <v>0</v>
      </c>
      <c r="N320" s="33">
        <v>0</v>
      </c>
      <c r="O320" s="34">
        <f t="shared" si="26"/>
        <v>0</v>
      </c>
      <c r="P320" s="35" t="s">
        <v>12</v>
      </c>
      <c r="Q320" s="34">
        <f t="shared" si="24"/>
        <v>0</v>
      </c>
      <c r="R320" s="35" t="s">
        <v>12</v>
      </c>
      <c r="S320" s="34">
        <v>0</v>
      </c>
      <c r="T320" s="35" t="s">
        <v>12</v>
      </c>
      <c r="U320" s="34">
        <v>0</v>
      </c>
      <c r="V320" s="34">
        <f t="shared" si="25"/>
        <v>0</v>
      </c>
    </row>
    <row r="321" spans="1:35" s="36" customFormat="1" hidden="1" x14ac:dyDescent="0.2">
      <c r="A321" s="27" t="s">
        <v>503</v>
      </c>
      <c r="B321" s="89" t="s">
        <v>758</v>
      </c>
      <c r="C321" s="89"/>
      <c r="D321" s="27" t="s">
        <v>758</v>
      </c>
      <c r="E321" s="90"/>
      <c r="F321" s="30">
        <v>4</v>
      </c>
      <c r="G321" s="28" t="s">
        <v>498</v>
      </c>
      <c r="H321" s="89" t="s">
        <v>599</v>
      </c>
      <c r="I321" s="89" t="s">
        <v>916</v>
      </c>
      <c r="J321" s="28" t="s">
        <v>748</v>
      </c>
      <c r="K321" s="91">
        <v>601600</v>
      </c>
      <c r="L321" s="91" t="s">
        <v>875</v>
      </c>
      <c r="M321" s="32">
        <v>0</v>
      </c>
      <c r="N321" s="33">
        <v>0</v>
      </c>
      <c r="O321" s="34">
        <f t="shared" si="26"/>
        <v>0</v>
      </c>
      <c r="P321" s="35" t="s">
        <v>12</v>
      </c>
      <c r="Q321" s="34">
        <f t="shared" si="24"/>
        <v>0</v>
      </c>
      <c r="R321" s="35" t="s">
        <v>12</v>
      </c>
      <c r="S321" s="34">
        <v>0</v>
      </c>
      <c r="T321" s="35" t="s">
        <v>12</v>
      </c>
      <c r="U321" s="34">
        <v>0</v>
      </c>
      <c r="V321" s="34">
        <f t="shared" si="25"/>
        <v>0</v>
      </c>
    </row>
    <row r="322" spans="1:35" s="36" customFormat="1" hidden="1" x14ac:dyDescent="0.2">
      <c r="A322" s="27" t="s">
        <v>504</v>
      </c>
      <c r="B322" s="47" t="s">
        <v>758</v>
      </c>
      <c r="C322" s="47"/>
      <c r="D322" s="27" t="s">
        <v>758</v>
      </c>
      <c r="E322" s="47"/>
      <c r="F322" s="47"/>
      <c r="G322" s="47" t="s">
        <v>498</v>
      </c>
      <c r="H322" s="74" t="s">
        <v>581</v>
      </c>
      <c r="I322" s="48" t="s">
        <v>687</v>
      </c>
      <c r="J322" s="48" t="s">
        <v>684</v>
      </c>
      <c r="K322" s="48">
        <v>601774</v>
      </c>
      <c r="L322" s="48" t="s">
        <v>5</v>
      </c>
      <c r="M322" s="32">
        <v>0</v>
      </c>
      <c r="N322" s="33">
        <v>0</v>
      </c>
      <c r="O322" s="34">
        <f t="shared" si="26"/>
        <v>0</v>
      </c>
      <c r="P322" s="35" t="s">
        <v>12</v>
      </c>
      <c r="Q322" s="34">
        <f t="shared" si="24"/>
        <v>0</v>
      </c>
      <c r="R322" s="35" t="s">
        <v>12</v>
      </c>
      <c r="S322" s="34">
        <v>0</v>
      </c>
      <c r="T322" s="35" t="s">
        <v>12</v>
      </c>
      <c r="U322" s="34">
        <v>0</v>
      </c>
      <c r="V322" s="34">
        <f t="shared" si="25"/>
        <v>0</v>
      </c>
    </row>
    <row r="323" spans="1:35" s="36" customFormat="1" hidden="1" x14ac:dyDescent="0.2">
      <c r="A323" s="27" t="s">
        <v>505</v>
      </c>
      <c r="B323" s="47" t="s">
        <v>758</v>
      </c>
      <c r="C323" s="47"/>
      <c r="D323" s="27" t="s">
        <v>758</v>
      </c>
      <c r="E323" s="47"/>
      <c r="F323" s="47"/>
      <c r="G323" s="47" t="s">
        <v>498</v>
      </c>
      <c r="H323" s="74" t="s">
        <v>581</v>
      </c>
      <c r="I323" s="48" t="s">
        <v>683</v>
      </c>
      <c r="J323" s="48" t="s">
        <v>684</v>
      </c>
      <c r="K323" s="48">
        <v>601775</v>
      </c>
      <c r="L323" s="48" t="s">
        <v>5</v>
      </c>
      <c r="M323" s="32">
        <v>0</v>
      </c>
      <c r="N323" s="33">
        <v>0</v>
      </c>
      <c r="O323" s="34">
        <f t="shared" si="26"/>
        <v>0</v>
      </c>
      <c r="P323" s="35" t="s">
        <v>12</v>
      </c>
      <c r="Q323" s="34">
        <f t="shared" si="24"/>
        <v>0</v>
      </c>
      <c r="R323" s="35" t="s">
        <v>12</v>
      </c>
      <c r="S323" s="34">
        <v>0</v>
      </c>
      <c r="T323" s="35" t="s">
        <v>12</v>
      </c>
      <c r="U323" s="34">
        <v>0</v>
      </c>
      <c r="V323" s="34">
        <f t="shared" si="25"/>
        <v>0</v>
      </c>
    </row>
    <row r="324" spans="1:35" s="36" customFormat="1" hidden="1" x14ac:dyDescent="0.2">
      <c r="A324" s="27" t="s">
        <v>510</v>
      </c>
      <c r="B324" s="47" t="s">
        <v>758</v>
      </c>
      <c r="C324" s="47"/>
      <c r="D324" s="27" t="s">
        <v>758</v>
      </c>
      <c r="E324" s="47"/>
      <c r="F324" s="47"/>
      <c r="G324" s="47" t="s">
        <v>498</v>
      </c>
      <c r="H324" s="48" t="s">
        <v>618</v>
      </c>
      <c r="I324" s="48" t="s">
        <v>666</v>
      </c>
      <c r="J324" s="74" t="s">
        <v>725</v>
      </c>
      <c r="K324" s="48">
        <v>601422</v>
      </c>
      <c r="L324" s="48" t="s">
        <v>857</v>
      </c>
      <c r="M324" s="32">
        <v>0</v>
      </c>
      <c r="N324" s="33">
        <v>0</v>
      </c>
      <c r="O324" s="34">
        <f t="shared" si="26"/>
        <v>0</v>
      </c>
      <c r="P324" s="35" t="s">
        <v>12</v>
      </c>
      <c r="Q324" s="34">
        <f t="shared" si="24"/>
        <v>0</v>
      </c>
      <c r="R324" s="35" t="s">
        <v>12</v>
      </c>
      <c r="S324" s="34">
        <v>0</v>
      </c>
      <c r="T324" s="35" t="s">
        <v>12</v>
      </c>
      <c r="U324" s="34">
        <v>0</v>
      </c>
      <c r="V324" s="34">
        <f t="shared" si="25"/>
        <v>0</v>
      </c>
      <c r="AI324" s="45"/>
    </row>
    <row r="325" spans="1:35" s="36" customFormat="1" hidden="1" x14ac:dyDescent="0.2">
      <c r="A325" s="27" t="s">
        <v>520</v>
      </c>
      <c r="B325" s="47" t="s">
        <v>758</v>
      </c>
      <c r="C325" s="47"/>
      <c r="D325" s="27" t="s">
        <v>758</v>
      </c>
      <c r="E325" s="47"/>
      <c r="F325" s="47"/>
      <c r="G325" s="47" t="s">
        <v>521</v>
      </c>
      <c r="H325" s="47" t="s">
        <v>763</v>
      </c>
      <c r="I325" s="47"/>
      <c r="J325" s="47" t="s">
        <v>764</v>
      </c>
      <c r="K325" s="47" t="s">
        <v>765</v>
      </c>
      <c r="L325" s="27" t="s">
        <v>875</v>
      </c>
      <c r="M325" s="32">
        <v>0</v>
      </c>
      <c r="N325" s="33">
        <v>0</v>
      </c>
      <c r="O325" s="34">
        <f t="shared" si="26"/>
        <v>0</v>
      </c>
      <c r="P325" s="35" t="s">
        <v>12</v>
      </c>
      <c r="Q325" s="34">
        <f t="shared" si="24"/>
        <v>0</v>
      </c>
      <c r="R325" s="35" t="s">
        <v>12</v>
      </c>
      <c r="S325" s="34">
        <v>0</v>
      </c>
      <c r="T325" s="35" t="s">
        <v>12</v>
      </c>
      <c r="U325" s="34">
        <v>0</v>
      </c>
      <c r="V325" s="34">
        <f t="shared" si="25"/>
        <v>0</v>
      </c>
    </row>
    <row r="326" spans="1:35" s="36" customFormat="1" hidden="1" x14ac:dyDescent="0.2">
      <c r="A326" s="27" t="s">
        <v>522</v>
      </c>
      <c r="B326" s="47" t="s">
        <v>758</v>
      </c>
      <c r="C326" s="47"/>
      <c r="D326" s="27" t="s">
        <v>758</v>
      </c>
      <c r="E326" s="47"/>
      <c r="F326" s="47"/>
      <c r="G326" s="47" t="s">
        <v>521</v>
      </c>
      <c r="H326" s="47" t="s">
        <v>774</v>
      </c>
      <c r="I326" s="47"/>
      <c r="J326" s="47" t="s">
        <v>775</v>
      </c>
      <c r="K326" s="47">
        <v>900300</v>
      </c>
      <c r="L326" s="27" t="s">
        <v>875</v>
      </c>
      <c r="M326" s="32">
        <v>0</v>
      </c>
      <c r="N326" s="33">
        <v>0</v>
      </c>
      <c r="O326" s="34">
        <f t="shared" si="26"/>
        <v>0</v>
      </c>
      <c r="P326" s="35" t="s">
        <v>12</v>
      </c>
      <c r="Q326" s="34">
        <f t="shared" si="24"/>
        <v>0</v>
      </c>
      <c r="R326" s="35" t="s">
        <v>12</v>
      </c>
      <c r="S326" s="34">
        <v>0</v>
      </c>
      <c r="T326" s="35" t="s">
        <v>12</v>
      </c>
      <c r="U326" s="34">
        <v>0</v>
      </c>
      <c r="V326" s="34">
        <f t="shared" si="25"/>
        <v>0</v>
      </c>
    </row>
    <row r="327" spans="1:35" s="36" customFormat="1" ht="13.5" hidden="1" thickBot="1" x14ac:dyDescent="0.25">
      <c r="A327" s="98" t="s">
        <v>526</v>
      </c>
      <c r="B327" s="99" t="s">
        <v>758</v>
      </c>
      <c r="C327" s="99"/>
      <c r="D327" s="98" t="s">
        <v>758</v>
      </c>
      <c r="E327" s="99"/>
      <c r="F327" s="99"/>
      <c r="G327" s="99" t="s">
        <v>521</v>
      </c>
      <c r="H327" s="99" t="s">
        <v>784</v>
      </c>
      <c r="I327" s="99"/>
      <c r="J327" s="99" t="s">
        <v>785</v>
      </c>
      <c r="K327" s="99">
        <v>707000</v>
      </c>
      <c r="L327" s="98" t="s">
        <v>875</v>
      </c>
      <c r="M327" s="100">
        <v>0</v>
      </c>
      <c r="N327" s="101">
        <v>0</v>
      </c>
      <c r="O327" s="102">
        <f t="shared" si="26"/>
        <v>0</v>
      </c>
      <c r="P327" s="103" t="s">
        <v>12</v>
      </c>
      <c r="Q327" s="102">
        <f t="shared" si="24"/>
        <v>0</v>
      </c>
      <c r="R327" s="103" t="s">
        <v>12</v>
      </c>
      <c r="S327" s="102">
        <v>0</v>
      </c>
      <c r="T327" s="103" t="s">
        <v>12</v>
      </c>
      <c r="U327" s="102">
        <v>0</v>
      </c>
      <c r="V327" s="102">
        <f t="shared" si="25"/>
        <v>0</v>
      </c>
      <c r="W327" s="104"/>
    </row>
    <row r="328" spans="1:35" ht="15" x14ac:dyDescent="0.2">
      <c r="A328" s="105"/>
      <c r="B328" s="106"/>
      <c r="C328" s="106"/>
      <c r="D328" s="106"/>
      <c r="E328" s="106"/>
      <c r="F328" s="106"/>
      <c r="G328" s="106"/>
      <c r="H328" s="106"/>
      <c r="I328" s="106"/>
      <c r="J328" s="106"/>
      <c r="K328" s="106"/>
      <c r="L328" s="106"/>
      <c r="M328" s="107"/>
      <c r="N328" s="107"/>
      <c r="O328" s="107"/>
      <c r="P328" s="107"/>
      <c r="Q328" s="107"/>
      <c r="R328" s="107"/>
      <c r="S328" s="107"/>
      <c r="T328" s="107"/>
      <c r="U328" s="107"/>
      <c r="V328" s="107"/>
      <c r="W328" s="36"/>
      <c r="X328" s="36"/>
      <c r="Y328" s="36"/>
      <c r="Z328" s="36"/>
      <c r="AA328" s="36"/>
      <c r="AB328" s="36"/>
      <c r="AC328" s="36"/>
      <c r="AD328" s="36"/>
      <c r="AE328" s="36"/>
      <c r="AF328" s="36"/>
      <c r="AG328" s="36"/>
      <c r="AH328" s="36"/>
    </row>
    <row r="335" spans="1:35" s="111" customFormat="1" x14ac:dyDescent="0.2">
      <c r="A335" s="108"/>
      <c r="B335" s="109"/>
      <c r="C335" s="109"/>
      <c r="D335" s="109"/>
      <c r="E335" s="109"/>
      <c r="F335" s="109"/>
      <c r="G335" s="109"/>
      <c r="H335" s="109"/>
      <c r="I335" s="109"/>
      <c r="J335" s="109"/>
      <c r="K335" s="109"/>
      <c r="L335" s="109"/>
      <c r="M335" s="110"/>
      <c r="N335" s="110"/>
      <c r="O335" s="110"/>
      <c r="P335" s="110"/>
      <c r="Q335" s="110"/>
      <c r="R335" s="110"/>
      <c r="S335" s="110"/>
      <c r="T335" s="110"/>
      <c r="U335" s="110"/>
      <c r="V335" s="110"/>
    </row>
    <row r="336" spans="1:35" s="111" customFormat="1" x14ac:dyDescent="0.2">
      <c r="A336" s="108"/>
      <c r="B336" s="109"/>
      <c r="C336" s="109"/>
      <c r="D336" s="109"/>
      <c r="E336" s="109"/>
      <c r="F336" s="112"/>
      <c r="G336" s="112"/>
      <c r="H336" s="113"/>
      <c r="I336" s="113"/>
      <c r="J336" s="113"/>
      <c r="K336" s="113"/>
      <c r="L336" s="109"/>
      <c r="M336" s="110"/>
      <c r="N336" s="110"/>
      <c r="O336" s="110"/>
      <c r="P336" s="110"/>
      <c r="Q336" s="110"/>
      <c r="R336" s="110"/>
      <c r="S336" s="110"/>
      <c r="T336" s="110"/>
      <c r="U336" s="110"/>
      <c r="V336" s="110"/>
    </row>
    <row r="337" spans="1:22" s="111" customFormat="1" x14ac:dyDescent="0.2">
      <c r="A337" s="108"/>
      <c r="B337" s="109"/>
      <c r="C337" s="109"/>
      <c r="D337" s="109"/>
      <c r="E337" s="109"/>
      <c r="F337" s="112"/>
      <c r="G337" s="112"/>
      <c r="H337" s="113"/>
      <c r="I337" s="113"/>
      <c r="J337" s="113"/>
      <c r="K337" s="113"/>
      <c r="L337" s="109"/>
      <c r="M337" s="110"/>
      <c r="N337" s="110"/>
      <c r="O337" s="110"/>
      <c r="P337" s="110"/>
      <c r="Q337" s="110"/>
      <c r="R337" s="110"/>
      <c r="S337" s="110"/>
      <c r="T337" s="110"/>
      <c r="U337" s="110"/>
      <c r="V337" s="110"/>
    </row>
    <row r="338" spans="1:22" s="111" customFormat="1" x14ac:dyDescent="0.2">
      <c r="A338" s="108"/>
      <c r="B338" s="109"/>
      <c r="C338" s="109"/>
      <c r="D338" s="109"/>
      <c r="E338" s="109"/>
      <c r="F338" s="112"/>
      <c r="G338" s="112"/>
      <c r="H338" s="113"/>
      <c r="I338" s="113"/>
      <c r="J338" s="113"/>
      <c r="K338" s="113"/>
      <c r="L338" s="109"/>
      <c r="M338" s="110"/>
      <c r="N338" s="110"/>
      <c r="O338" s="110"/>
      <c r="P338" s="110"/>
      <c r="Q338" s="110"/>
      <c r="R338" s="110"/>
      <c r="S338" s="110"/>
      <c r="T338" s="110"/>
      <c r="U338" s="110"/>
      <c r="V338" s="110"/>
    </row>
    <row r="339" spans="1:22" s="111" customFormat="1" x14ac:dyDescent="0.2">
      <c r="A339" s="108"/>
      <c r="B339" s="109"/>
      <c r="C339" s="109"/>
      <c r="D339" s="109"/>
      <c r="E339" s="109"/>
      <c r="F339" s="112"/>
      <c r="G339" s="112"/>
      <c r="H339" s="113"/>
      <c r="I339" s="113"/>
      <c r="J339" s="113"/>
      <c r="K339" s="113"/>
      <c r="L339" s="109"/>
      <c r="M339" s="110"/>
      <c r="N339" s="110"/>
      <c r="O339" s="110"/>
      <c r="P339" s="110"/>
      <c r="Q339" s="110"/>
      <c r="R339" s="110"/>
      <c r="S339" s="110"/>
      <c r="T339" s="110"/>
      <c r="U339" s="110"/>
      <c r="V339" s="110"/>
    </row>
    <row r="340" spans="1:22" s="111" customFormat="1" x14ac:dyDescent="0.2">
      <c r="A340" s="108"/>
      <c r="B340" s="109"/>
      <c r="C340" s="109"/>
      <c r="D340" s="109"/>
      <c r="E340" s="109"/>
      <c r="F340" s="112"/>
      <c r="G340" s="112"/>
      <c r="H340" s="113"/>
      <c r="I340" s="113"/>
      <c r="J340" s="113"/>
      <c r="K340" s="113"/>
      <c r="L340" s="109"/>
      <c r="M340" s="110"/>
      <c r="N340" s="110"/>
      <c r="O340" s="110"/>
      <c r="P340" s="110"/>
      <c r="Q340" s="110"/>
      <c r="R340" s="110"/>
      <c r="S340" s="110"/>
      <c r="T340" s="110"/>
      <c r="U340" s="110"/>
      <c r="V340" s="110"/>
    </row>
    <row r="341" spans="1:22" s="111" customFormat="1" x14ac:dyDescent="0.2">
      <c r="A341" s="108"/>
      <c r="B341" s="109"/>
      <c r="C341" s="109"/>
      <c r="D341" s="109"/>
      <c r="E341" s="109"/>
      <c r="F341" s="112"/>
      <c r="G341" s="112"/>
      <c r="H341" s="113"/>
      <c r="I341" s="113"/>
      <c r="J341" s="113"/>
      <c r="K341" s="113"/>
      <c r="L341" s="109"/>
      <c r="M341" s="110"/>
      <c r="N341" s="110"/>
      <c r="O341" s="110"/>
      <c r="P341" s="110"/>
      <c r="Q341" s="110"/>
      <c r="R341" s="110"/>
      <c r="S341" s="110"/>
      <c r="T341" s="110"/>
      <c r="U341" s="110"/>
      <c r="V341" s="110"/>
    </row>
    <row r="342" spans="1:22" s="111" customFormat="1" x14ac:dyDescent="0.2">
      <c r="A342" s="108"/>
      <c r="B342" s="109"/>
      <c r="C342" s="109"/>
      <c r="D342" s="109"/>
      <c r="E342" s="109"/>
      <c r="F342" s="112"/>
      <c r="G342" s="112"/>
      <c r="H342" s="113"/>
      <c r="I342" s="113"/>
      <c r="J342" s="113"/>
      <c r="K342" s="113"/>
      <c r="L342" s="109"/>
      <c r="M342" s="110"/>
      <c r="N342" s="110"/>
      <c r="O342" s="110"/>
      <c r="P342" s="110"/>
      <c r="Q342" s="110"/>
      <c r="R342" s="110"/>
      <c r="S342" s="110"/>
      <c r="T342" s="110"/>
      <c r="U342" s="110"/>
      <c r="V342" s="110"/>
    </row>
    <row r="343" spans="1:22" s="111" customFormat="1" x14ac:dyDescent="0.2">
      <c r="A343" s="108"/>
      <c r="B343" s="109"/>
      <c r="C343" s="109"/>
      <c r="D343" s="109"/>
      <c r="E343" s="109"/>
      <c r="F343" s="112"/>
      <c r="G343" s="112"/>
      <c r="H343" s="113"/>
      <c r="I343" s="113"/>
      <c r="J343" s="113"/>
      <c r="K343" s="113"/>
      <c r="L343" s="109"/>
      <c r="M343" s="110"/>
      <c r="N343" s="110"/>
      <c r="O343" s="110"/>
      <c r="P343" s="110"/>
      <c r="Q343" s="110"/>
      <c r="R343" s="110"/>
      <c r="S343" s="110"/>
      <c r="T343" s="110"/>
      <c r="U343" s="110"/>
      <c r="V343" s="110"/>
    </row>
    <row r="344" spans="1:22" s="111" customFormat="1" x14ac:dyDescent="0.2">
      <c r="A344" s="108"/>
      <c r="B344" s="109"/>
      <c r="C344" s="109"/>
      <c r="D344" s="109"/>
      <c r="E344" s="109"/>
      <c r="F344" s="112"/>
      <c r="G344" s="112"/>
      <c r="H344" s="113"/>
      <c r="I344" s="113"/>
      <c r="J344" s="113"/>
      <c r="K344" s="113"/>
      <c r="L344" s="109"/>
      <c r="M344" s="110"/>
      <c r="N344" s="110"/>
      <c r="O344" s="110"/>
      <c r="P344" s="110"/>
      <c r="Q344" s="110"/>
      <c r="R344" s="110"/>
      <c r="S344" s="110"/>
      <c r="T344" s="110"/>
      <c r="U344" s="110"/>
      <c r="V344" s="110"/>
    </row>
    <row r="345" spans="1:22" s="111" customFormat="1" x14ac:dyDescent="0.2">
      <c r="A345" s="108"/>
      <c r="B345" s="109"/>
      <c r="C345" s="109"/>
      <c r="D345" s="109"/>
      <c r="E345" s="109"/>
      <c r="F345" s="114"/>
      <c r="G345" s="114"/>
      <c r="H345" s="113"/>
      <c r="I345" s="113"/>
      <c r="J345" s="113"/>
      <c r="K345" s="113"/>
      <c r="L345" s="109"/>
      <c r="M345" s="110"/>
      <c r="N345" s="110"/>
      <c r="O345" s="110"/>
      <c r="P345" s="110"/>
      <c r="Q345" s="110"/>
      <c r="R345" s="110"/>
      <c r="S345" s="110"/>
      <c r="T345" s="110"/>
      <c r="U345" s="110"/>
      <c r="V345" s="110"/>
    </row>
    <row r="346" spans="1:22" s="111" customFormat="1" x14ac:dyDescent="0.2">
      <c r="A346" s="108"/>
      <c r="B346" s="109"/>
      <c r="C346" s="109"/>
      <c r="D346" s="109"/>
      <c r="E346" s="109"/>
      <c r="F346" s="112"/>
      <c r="G346" s="112"/>
      <c r="H346" s="113"/>
      <c r="I346" s="113"/>
      <c r="J346" s="113"/>
      <c r="K346" s="113"/>
      <c r="L346" s="109"/>
      <c r="M346" s="110"/>
      <c r="N346" s="110"/>
      <c r="O346" s="110"/>
      <c r="P346" s="110"/>
      <c r="Q346" s="110"/>
      <c r="R346" s="110"/>
      <c r="S346" s="110"/>
      <c r="T346" s="110"/>
      <c r="U346" s="110"/>
      <c r="V346" s="110"/>
    </row>
    <row r="347" spans="1:22" s="111" customFormat="1" x14ac:dyDescent="0.2">
      <c r="A347" s="108"/>
      <c r="B347" s="109"/>
      <c r="C347" s="109"/>
      <c r="D347" s="109"/>
      <c r="E347" s="109"/>
      <c r="F347" s="114"/>
      <c r="G347" s="114"/>
      <c r="H347" s="115"/>
      <c r="I347" s="115"/>
      <c r="J347" s="115"/>
      <c r="K347" s="115"/>
      <c r="L347" s="109"/>
      <c r="M347" s="110"/>
      <c r="N347" s="110"/>
      <c r="O347" s="110"/>
      <c r="P347" s="110"/>
      <c r="Q347" s="110"/>
      <c r="R347" s="110"/>
      <c r="S347" s="110"/>
      <c r="T347" s="110"/>
      <c r="U347" s="110"/>
      <c r="V347" s="110"/>
    </row>
    <row r="348" spans="1:22" s="111" customFormat="1" x14ac:dyDescent="0.2">
      <c r="A348" s="108"/>
      <c r="B348" s="109"/>
      <c r="C348" s="109"/>
      <c r="D348" s="109"/>
      <c r="E348" s="109"/>
      <c r="F348" s="114"/>
      <c r="G348" s="114"/>
      <c r="H348" s="115"/>
      <c r="I348" s="115"/>
      <c r="J348" s="115"/>
      <c r="K348" s="115"/>
      <c r="L348" s="109"/>
      <c r="M348" s="110"/>
      <c r="N348" s="110"/>
      <c r="O348" s="110"/>
      <c r="P348" s="110"/>
      <c r="Q348" s="110"/>
      <c r="R348" s="110"/>
      <c r="S348" s="110"/>
      <c r="T348" s="110"/>
      <c r="U348" s="110"/>
      <c r="V348" s="110"/>
    </row>
    <row r="349" spans="1:22" s="111" customFormat="1" x14ac:dyDescent="0.2">
      <c r="A349" s="108"/>
      <c r="B349" s="109"/>
      <c r="C349" s="109"/>
      <c r="D349" s="109"/>
      <c r="E349" s="109"/>
      <c r="F349" s="114"/>
      <c r="G349" s="114"/>
      <c r="H349" s="115"/>
      <c r="I349" s="115"/>
      <c r="J349" s="115"/>
      <c r="K349" s="115"/>
      <c r="L349" s="109"/>
      <c r="M349" s="110"/>
      <c r="N349" s="110"/>
      <c r="O349" s="110"/>
      <c r="P349" s="110"/>
      <c r="Q349" s="110"/>
      <c r="R349" s="110"/>
      <c r="S349" s="110"/>
      <c r="T349" s="110"/>
      <c r="U349" s="110"/>
      <c r="V349" s="110"/>
    </row>
    <row r="350" spans="1:22" s="111" customFormat="1" x14ac:dyDescent="0.2">
      <c r="A350" s="108"/>
      <c r="B350" s="109"/>
      <c r="C350" s="109"/>
      <c r="D350" s="109"/>
      <c r="E350" s="109"/>
      <c r="F350" s="114"/>
      <c r="G350" s="114"/>
      <c r="H350" s="115"/>
      <c r="I350" s="115"/>
      <c r="J350" s="115"/>
      <c r="K350" s="115"/>
      <c r="L350" s="109"/>
      <c r="M350" s="110"/>
      <c r="N350" s="110"/>
      <c r="O350" s="110"/>
      <c r="P350" s="110"/>
      <c r="Q350" s="110"/>
      <c r="R350" s="110"/>
      <c r="S350" s="110"/>
      <c r="T350" s="110"/>
      <c r="U350" s="110"/>
      <c r="V350" s="110"/>
    </row>
    <row r="351" spans="1:22" s="111" customFormat="1" x14ac:dyDescent="0.2">
      <c r="A351" s="108"/>
      <c r="B351" s="109"/>
      <c r="C351" s="109"/>
      <c r="D351" s="109"/>
      <c r="E351" s="109"/>
      <c r="F351" s="114"/>
      <c r="G351" s="114"/>
      <c r="H351" s="115"/>
      <c r="I351" s="115"/>
      <c r="J351" s="115"/>
      <c r="K351" s="115"/>
      <c r="L351" s="109"/>
      <c r="M351" s="110"/>
      <c r="N351" s="110"/>
      <c r="O351" s="110"/>
      <c r="P351" s="110"/>
      <c r="Q351" s="110"/>
      <c r="R351" s="110"/>
      <c r="S351" s="110"/>
      <c r="T351" s="110"/>
      <c r="U351" s="110"/>
      <c r="V351" s="110"/>
    </row>
    <row r="352" spans="1:22" s="111" customFormat="1" x14ac:dyDescent="0.2">
      <c r="A352" s="108"/>
      <c r="B352" s="109"/>
      <c r="C352" s="109"/>
      <c r="D352" s="109"/>
      <c r="E352" s="109"/>
      <c r="F352" s="114"/>
      <c r="G352" s="114"/>
      <c r="H352" s="115"/>
      <c r="I352" s="115"/>
      <c r="J352" s="115"/>
      <c r="K352" s="115"/>
      <c r="L352" s="109"/>
      <c r="M352" s="110"/>
      <c r="N352" s="110"/>
      <c r="O352" s="110"/>
      <c r="P352" s="110"/>
      <c r="Q352" s="110"/>
      <c r="R352" s="110"/>
      <c r="S352" s="110"/>
      <c r="T352" s="110"/>
      <c r="U352" s="110"/>
      <c r="V352" s="110"/>
    </row>
    <row r="353" spans="1:22" s="111" customFormat="1" x14ac:dyDescent="0.2">
      <c r="A353" s="108"/>
      <c r="B353" s="109"/>
      <c r="C353" s="109"/>
      <c r="D353" s="109"/>
      <c r="E353" s="109"/>
      <c r="F353" s="114"/>
      <c r="G353" s="114"/>
      <c r="H353" s="115"/>
      <c r="I353" s="115"/>
      <c r="J353" s="115"/>
      <c r="K353" s="115"/>
      <c r="L353" s="109"/>
      <c r="M353" s="110"/>
      <c r="N353" s="110"/>
      <c r="O353" s="110"/>
      <c r="P353" s="110"/>
      <c r="Q353" s="110"/>
      <c r="R353" s="110"/>
      <c r="S353" s="110"/>
      <c r="T353" s="110"/>
      <c r="U353" s="110"/>
      <c r="V353" s="110"/>
    </row>
    <row r="354" spans="1:22" s="111" customFormat="1" x14ac:dyDescent="0.2">
      <c r="A354" s="108"/>
      <c r="B354" s="109"/>
      <c r="C354" s="109"/>
      <c r="D354" s="109"/>
      <c r="E354" s="109"/>
      <c r="F354" s="114"/>
      <c r="G354" s="114"/>
      <c r="H354" s="115"/>
      <c r="I354" s="115"/>
      <c r="J354" s="115"/>
      <c r="K354" s="115"/>
      <c r="L354" s="109"/>
      <c r="M354" s="110"/>
      <c r="N354" s="110"/>
      <c r="O354" s="110"/>
      <c r="P354" s="110"/>
      <c r="Q354" s="110"/>
      <c r="R354" s="110"/>
      <c r="S354" s="110"/>
      <c r="T354" s="110"/>
      <c r="U354" s="110"/>
      <c r="V354" s="110"/>
    </row>
    <row r="355" spans="1:22" s="111" customFormat="1" x14ac:dyDescent="0.2">
      <c r="A355" s="108"/>
      <c r="B355" s="109"/>
      <c r="C355" s="109"/>
      <c r="D355" s="109"/>
      <c r="E355" s="109"/>
      <c r="F355" s="114"/>
      <c r="G355" s="114"/>
      <c r="H355" s="115"/>
      <c r="I355" s="115"/>
      <c r="J355" s="115"/>
      <c r="K355" s="115"/>
      <c r="L355" s="109"/>
      <c r="M355" s="110"/>
      <c r="N355" s="110"/>
      <c r="O355" s="110"/>
      <c r="P355" s="110"/>
      <c r="Q355" s="110"/>
      <c r="R355" s="110"/>
      <c r="S355" s="110"/>
      <c r="T355" s="110"/>
      <c r="U355" s="110"/>
      <c r="V355" s="110"/>
    </row>
    <row r="356" spans="1:22" s="111" customFormat="1" x14ac:dyDescent="0.2">
      <c r="A356" s="108"/>
      <c r="B356" s="109"/>
      <c r="C356" s="109"/>
      <c r="D356" s="109"/>
      <c r="E356" s="109"/>
      <c r="F356" s="109"/>
      <c r="G356" s="109"/>
      <c r="H356" s="109"/>
      <c r="I356" s="109"/>
      <c r="J356" s="109"/>
      <c r="K356" s="109"/>
      <c r="L356" s="109"/>
      <c r="M356" s="110"/>
      <c r="N356" s="110"/>
      <c r="O356" s="110"/>
      <c r="P356" s="110"/>
      <c r="Q356" s="110"/>
      <c r="R356" s="110"/>
      <c r="S356" s="110"/>
      <c r="T356" s="110"/>
      <c r="U356" s="110"/>
      <c r="V356" s="110"/>
    </row>
    <row r="357" spans="1:22" s="111" customFormat="1" x14ac:dyDescent="0.2">
      <c r="A357" s="108"/>
      <c r="B357" s="109"/>
      <c r="C357" s="109"/>
      <c r="D357" s="109"/>
      <c r="E357" s="109"/>
      <c r="F357" s="109"/>
      <c r="G357" s="109"/>
      <c r="H357" s="109"/>
      <c r="I357" s="109"/>
      <c r="J357" s="109"/>
      <c r="K357" s="109"/>
      <c r="L357" s="109"/>
      <c r="M357" s="110"/>
      <c r="N357" s="110"/>
      <c r="O357" s="110"/>
      <c r="P357" s="110"/>
      <c r="Q357" s="110"/>
      <c r="R357" s="110"/>
      <c r="S357" s="110"/>
      <c r="T357" s="110"/>
      <c r="U357" s="110"/>
      <c r="V357" s="110"/>
    </row>
  </sheetData>
  <sheetProtection insertRows="0" sort="0" autoFilter="0"/>
  <autoFilter ref="A1:AI327">
    <filterColumn colId="2">
      <filters>
        <filter val="101/01/ Total"/>
        <filter val="101/03/ Total"/>
        <filter val="101/06/ Total"/>
        <filter val="101/08/ Total"/>
        <filter val="106/15/ Total"/>
        <filter val="108/000 Total"/>
        <filter val="119/00/ Total"/>
        <filter val="119/02/ Total"/>
        <filter val="119/04/ Total"/>
        <filter val="119/209 Total"/>
        <filter val="146/03/ Total"/>
        <filter val="160/01/ Total"/>
        <filter val="160/02/ Total"/>
        <filter val="160/03/ Total"/>
        <filter val="160/05/ Total"/>
        <filter val="160/06/ Total"/>
        <filter val="160/07/ Total"/>
        <filter val="160/08/ Total"/>
        <filter val="160/09/ Total"/>
        <filter val="160/10/ Total"/>
        <filter val="160/150 Total"/>
        <filter val="161/03/ Total"/>
        <filter val="167/01 Total"/>
        <filter val="167/01/ Total"/>
        <filter val="167/200 Total"/>
        <filter val="167/210 Total"/>
        <filter val="231/03/ Total"/>
        <filter val="251/00/ Total"/>
        <filter val="261/00/ Total"/>
        <filter val="274/00/ Total"/>
        <filter val="294/01/ Total"/>
        <filter val="304/00/ Total"/>
        <filter val="305/00/ Total"/>
        <filter val="306/00/ Total"/>
        <filter val="311/00/ Total"/>
        <filter val="312/00/ Total"/>
        <filter val="313/00/ Total"/>
        <filter val="314/00/ Total"/>
        <filter val="317/00/ Total"/>
        <filter val="322/02/ Total"/>
        <filter val="322/0A/ Total"/>
        <filter val="322/FO/ Total"/>
        <filter val="324/00/ Total"/>
        <filter val="325/00/ Total"/>
        <filter val="327/01 Total"/>
        <filter val="338/00/ Total"/>
        <filter val="373/00/ Total"/>
        <filter val="377/02/ Total"/>
        <filter val="383/00/ Total"/>
        <filter val="387/00/ Total"/>
        <filter val="388/00/ Total"/>
        <filter val="397/01/ Total"/>
        <filter val="398/01/ Total"/>
        <filter val="407/00/ Total"/>
        <filter val="409/02/ Total"/>
        <filter val="414/00/ Total"/>
        <filter val="420/00/ Total"/>
        <filter val="425/00/ Total"/>
        <filter val="429/00/ Total"/>
        <filter val="430/00/ Total"/>
        <filter val="437/01/ Total"/>
        <filter val="437/02/ Total"/>
        <filter val="437/03/ Total"/>
        <filter val="439/00/ Total"/>
        <filter val="441/00/ Total"/>
        <filter val="446/00/ Total"/>
        <filter val="448/00/ Total"/>
        <filter val="448/02/ Total"/>
        <filter val="455/00/ Total"/>
        <filter val="461/00/ Total"/>
        <filter val="481/00/ Total"/>
        <filter val="488/03 Total"/>
        <filter val="490/00/ Total"/>
        <filter val="503/01/ Total"/>
        <filter val="503/02/ Total"/>
        <filter val="503/03/ Total"/>
        <filter val="503/04/ Total"/>
        <filter val="503/05/ Total"/>
        <filter val="503/06/ Total"/>
        <filter val="526/00/ Total"/>
        <filter val="527/200 Total"/>
        <filter val="528/01/ Total"/>
        <filter val="530/01/ Total"/>
        <filter val="Grand Total"/>
      </filters>
    </filterColumn>
    <filterColumn colId="13">
      <colorFilter dxfId="0"/>
    </filterColumn>
  </autoFilter>
  <sortState ref="A2:AI272">
    <sortCondition ref="B2:B272"/>
  </sortState>
  <dataValidations count="1">
    <dataValidation type="list" allowBlank="1" showInputMessage="1" showErrorMessage="1" sqref="B15 B216:B218 B275:C275 B214 B225 B227">
      <formula1>STOPID</formula1>
    </dataValidation>
  </dataValidations>
  <pageMargins left="0.25" right="0.25" top="0.75" bottom="0.75" header="0.3" footer="0.3"/>
  <pageSetup paperSize="17" scale="55" fitToHeight="0" orientation="landscape" r:id="rId1"/>
  <headerFooter>
    <oddHeader>&amp;C&amp;A</oddHeader>
    <oddFooter>&amp;L&amp;6&amp;Z&amp;F&amp;C&amp;P of &amp;N&amp;RPrinted&amp;D</oddFoot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sheetPr>
  <dimension ref="A1:C29"/>
  <sheetViews>
    <sheetView showGridLines="0" tabSelected="1" workbookViewId="0">
      <pane ySplit="1" topLeftCell="A2" activePane="bottomLeft" state="frozen"/>
      <selection pane="bottomLeft"/>
    </sheetView>
  </sheetViews>
  <sheetFormatPr defaultRowHeight="15" x14ac:dyDescent="0.2"/>
  <cols>
    <col min="1" max="1" width="23" customWidth="1"/>
    <col min="2" max="2" width="49.109375" customWidth="1"/>
    <col min="3" max="3" width="25" customWidth="1"/>
  </cols>
  <sheetData>
    <row r="1" spans="1:3" ht="21" x14ac:dyDescent="0.35">
      <c r="A1" s="462" t="s">
        <v>1475</v>
      </c>
      <c r="B1" s="14"/>
      <c r="C1" s="14"/>
    </row>
    <row r="2" spans="1:3" ht="88.5" customHeight="1" x14ac:dyDescent="0.25">
      <c r="A2" s="509" t="s">
        <v>1481</v>
      </c>
      <c r="B2" s="509"/>
      <c r="C2" s="509"/>
    </row>
    <row r="3" spans="1:3" ht="8.25" customHeight="1" x14ac:dyDescent="0.25">
      <c r="A3" s="14"/>
      <c r="B3" s="14"/>
      <c r="C3" s="14"/>
    </row>
    <row r="4" spans="1:3" ht="21" x14ac:dyDescent="0.35">
      <c r="A4" s="463" t="s">
        <v>1476</v>
      </c>
      <c r="B4" s="14"/>
      <c r="C4" s="14"/>
    </row>
    <row r="5" spans="1:3" ht="15.75" x14ac:dyDescent="0.25">
      <c r="A5" s="464" t="s">
        <v>1482</v>
      </c>
      <c r="B5" s="14"/>
      <c r="C5" s="14"/>
    </row>
    <row r="6" spans="1:3" s="465" customFormat="1" ht="34.5" customHeight="1" x14ac:dyDescent="0.25">
      <c r="A6" s="510" t="s">
        <v>1494</v>
      </c>
      <c r="B6" s="510"/>
      <c r="C6" s="510"/>
    </row>
    <row r="7" spans="1:3" ht="7.5" customHeight="1" x14ac:dyDescent="0.25">
      <c r="A7" s="14"/>
      <c r="B7" s="14"/>
      <c r="C7" s="14"/>
    </row>
    <row r="8" spans="1:3" ht="15.75" x14ac:dyDescent="0.25">
      <c r="A8" s="464" t="s">
        <v>1483</v>
      </c>
      <c r="B8" s="14"/>
      <c r="C8" s="14"/>
    </row>
    <row r="9" spans="1:3" s="465" customFormat="1" ht="15" customHeight="1" x14ac:dyDescent="0.25">
      <c r="A9" s="511" t="s">
        <v>1477</v>
      </c>
      <c r="B9" s="511"/>
      <c r="C9" s="511"/>
    </row>
    <row r="10" spans="1:3" s="465" customFormat="1" ht="9.75" customHeight="1" x14ac:dyDescent="0.25">
      <c r="A10" s="466"/>
      <c r="B10" s="466"/>
      <c r="C10" s="466"/>
    </row>
    <row r="11" spans="1:3" ht="15.75" x14ac:dyDescent="0.25">
      <c r="A11" s="464" t="s">
        <v>1496</v>
      </c>
      <c r="B11" s="14"/>
      <c r="C11" s="14"/>
    </row>
    <row r="12" spans="1:3" ht="33.75" customHeight="1" x14ac:dyDescent="0.2">
      <c r="A12" s="512" t="s">
        <v>1535</v>
      </c>
      <c r="B12" s="513"/>
      <c r="C12" s="513"/>
    </row>
    <row r="13" spans="1:3" ht="10.5" customHeight="1" x14ac:dyDescent="0.25">
      <c r="A13" s="14"/>
      <c r="B13" s="14"/>
      <c r="C13" s="14"/>
    </row>
    <row r="14" spans="1:3" ht="15.75" x14ac:dyDescent="0.25">
      <c r="A14" s="464" t="s">
        <v>1536</v>
      </c>
      <c r="B14" s="14"/>
      <c r="C14" s="14"/>
    </row>
    <row r="15" spans="1:3" ht="15.75" x14ac:dyDescent="0.25">
      <c r="A15" s="514" t="s">
        <v>1537</v>
      </c>
      <c r="B15" s="511"/>
      <c r="C15" s="511"/>
    </row>
    <row r="16" spans="1:3" ht="11.25" customHeight="1" x14ac:dyDescent="0.25">
      <c r="A16" s="14"/>
      <c r="B16" s="14"/>
      <c r="C16" s="14"/>
    </row>
    <row r="17" spans="1:3" ht="21" x14ac:dyDescent="0.35">
      <c r="A17" s="463" t="s">
        <v>1534</v>
      </c>
      <c r="B17" s="14"/>
      <c r="C17" s="14"/>
    </row>
    <row r="18" spans="1:3" ht="13.5" customHeight="1" thickBot="1" x14ac:dyDescent="0.3">
      <c r="A18" s="14"/>
      <c r="B18" s="14"/>
      <c r="C18" s="14"/>
    </row>
    <row r="19" spans="1:3" ht="15.75" x14ac:dyDescent="0.25">
      <c r="A19" s="478" t="s">
        <v>1478</v>
      </c>
      <c r="B19" s="479" t="s">
        <v>1479</v>
      </c>
      <c r="C19" s="14"/>
    </row>
    <row r="20" spans="1:3" s="489" customFormat="1" ht="21" customHeight="1" x14ac:dyDescent="0.25">
      <c r="A20" s="487" t="s">
        <v>1499</v>
      </c>
      <c r="B20" s="487" t="s">
        <v>1506</v>
      </c>
      <c r="C20" s="488"/>
    </row>
    <row r="21" spans="1:3" s="489" customFormat="1" ht="21" customHeight="1" x14ac:dyDescent="0.25">
      <c r="A21" s="487" t="s">
        <v>1500</v>
      </c>
      <c r="B21" s="487" t="s">
        <v>1500</v>
      </c>
      <c r="C21" s="488"/>
    </row>
    <row r="22" spans="1:3" s="489" customFormat="1" ht="21" customHeight="1" x14ac:dyDescent="0.25">
      <c r="A22" s="487" t="s">
        <v>1215</v>
      </c>
      <c r="B22" s="487" t="s">
        <v>1511</v>
      </c>
      <c r="C22" s="488"/>
    </row>
    <row r="23" spans="1:3" s="489" customFormat="1" ht="21" customHeight="1" x14ac:dyDescent="0.25">
      <c r="A23" s="487" t="s">
        <v>1501</v>
      </c>
      <c r="B23" s="487" t="s">
        <v>1502</v>
      </c>
      <c r="C23" s="488"/>
    </row>
    <row r="24" spans="1:3" s="489" customFormat="1" ht="21" customHeight="1" x14ac:dyDescent="0.25">
      <c r="A24" s="487" t="s">
        <v>1227</v>
      </c>
      <c r="B24" s="487" t="s">
        <v>986</v>
      </c>
      <c r="C24" s="488"/>
    </row>
    <row r="25" spans="1:3" s="489" customFormat="1" ht="21" customHeight="1" x14ac:dyDescent="0.25">
      <c r="A25" s="490" t="s">
        <v>1503</v>
      </c>
      <c r="B25" s="487" t="s">
        <v>1514</v>
      </c>
      <c r="C25" s="488"/>
    </row>
    <row r="26" spans="1:3" s="489" customFormat="1" ht="21" customHeight="1" x14ac:dyDescent="0.25">
      <c r="A26" s="487" t="s">
        <v>991</v>
      </c>
      <c r="B26" s="487" t="s">
        <v>1230</v>
      </c>
      <c r="C26" s="488"/>
    </row>
    <row r="27" spans="1:3" s="489" customFormat="1" ht="21" customHeight="1" x14ac:dyDescent="0.2">
      <c r="A27" s="487" t="s">
        <v>1480</v>
      </c>
      <c r="B27" s="487" t="s">
        <v>1512</v>
      </c>
    </row>
    <row r="28" spans="1:3" s="489" customFormat="1" ht="21" customHeight="1" x14ac:dyDescent="0.2">
      <c r="A28" s="487" t="s">
        <v>1228</v>
      </c>
      <c r="B28" s="487" t="s">
        <v>1228</v>
      </c>
    </row>
    <row r="29" spans="1:3" s="489" customFormat="1" ht="21" customHeight="1" x14ac:dyDescent="0.2">
      <c r="A29" s="487" t="s">
        <v>1226</v>
      </c>
      <c r="B29" s="487" t="s">
        <v>1226</v>
      </c>
    </row>
  </sheetData>
  <mergeCells count="5">
    <mergeCell ref="A2:C2"/>
    <mergeCell ref="A6:C6"/>
    <mergeCell ref="A9:C9"/>
    <mergeCell ref="A12:C12"/>
    <mergeCell ref="A15:C15"/>
  </mergeCells>
  <pageMargins left="0.7" right="0.7" top="0.75" bottom="0.75" header="0.3" footer="0.3"/>
  <pageSetup orientation="portrait" r:id="rId1"/>
  <headerFooter>
    <oddHeader>&amp;R&amp;A</oddHeader>
    <oddFooter>&amp;L&amp;6&amp;Z&amp;F&amp;RPrinted &amp;D</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31"/>
  <sheetViews>
    <sheetView zoomScaleNormal="100" workbookViewId="0"/>
  </sheetViews>
  <sheetFormatPr defaultColWidth="8.88671875" defaultRowHeight="15.75" x14ac:dyDescent="0.25"/>
  <cols>
    <col min="1" max="1" width="9.88671875" style="16" customWidth="1"/>
    <col min="2" max="2" width="7" style="16" customWidth="1"/>
    <col min="3" max="5" width="10.109375" style="16" customWidth="1"/>
    <col min="6" max="6" width="10.5546875" style="16" bestFit="1" customWidth="1"/>
    <col min="7" max="7" width="10.5546875" style="16" customWidth="1"/>
    <col min="8" max="8" width="9.6640625" style="16" bestFit="1" customWidth="1"/>
    <col min="9" max="9" width="1.5546875" style="16" customWidth="1"/>
    <col min="10" max="10" width="9.77734375" style="16" customWidth="1"/>
    <col min="11" max="11" width="11" style="16" bestFit="1" customWidth="1"/>
    <col min="12" max="12" width="10.77734375" style="456" bestFit="1" customWidth="1"/>
    <col min="13" max="13" width="10.21875" style="16" customWidth="1"/>
    <col min="14" max="14" width="10.6640625" style="16" customWidth="1"/>
    <col min="15" max="15" width="9" style="16" customWidth="1"/>
    <col min="16" max="16" width="8.21875" style="16" bestFit="1" customWidth="1"/>
    <col min="17" max="17" width="9.109375" style="16" customWidth="1"/>
    <col min="18" max="19" width="9.77734375" style="16" bestFit="1" customWidth="1"/>
    <col min="20" max="20" width="7.6640625" style="16" bestFit="1" customWidth="1"/>
    <col min="21" max="21" width="2" style="16" customWidth="1"/>
    <col min="22" max="22" width="10.88671875" style="16" customWidth="1"/>
    <col min="23" max="23" width="12.5546875" style="16" bestFit="1" customWidth="1"/>
    <col min="24" max="24" width="9.5546875" style="16" bestFit="1" customWidth="1"/>
    <col min="25" max="25" width="10" style="16" customWidth="1"/>
    <col min="26" max="26" width="13.5546875" style="16" customWidth="1"/>
    <col min="27" max="16384" width="8.88671875" style="16"/>
  </cols>
  <sheetData>
    <row r="1" spans="1:27" ht="21" x14ac:dyDescent="0.35">
      <c r="B1" s="376" t="s">
        <v>1495</v>
      </c>
      <c r="M1" s="443"/>
    </row>
    <row r="2" spans="1:27" s="381" customFormat="1" ht="21.75" customHeight="1" x14ac:dyDescent="0.25">
      <c r="A2" s="437"/>
      <c r="B2" s="437" t="s">
        <v>1538</v>
      </c>
      <c r="C2" s="459"/>
      <c r="D2" s="459"/>
      <c r="E2" s="459"/>
      <c r="F2" s="459"/>
      <c r="G2" s="459"/>
      <c r="H2" s="458"/>
      <c r="I2" s="379"/>
      <c r="J2" s="515" t="s">
        <v>1522</v>
      </c>
      <c r="K2" s="515"/>
      <c r="L2" s="515"/>
      <c r="M2" s="515"/>
      <c r="N2" s="515"/>
      <c r="O2" s="515"/>
      <c r="P2" s="515"/>
      <c r="Q2" s="515"/>
      <c r="R2" s="515"/>
      <c r="S2" s="515"/>
      <c r="T2" s="515"/>
      <c r="U2" s="380"/>
      <c r="V2" s="515" t="s">
        <v>1523</v>
      </c>
      <c r="W2" s="515"/>
      <c r="X2" s="515"/>
      <c r="Y2" s="515"/>
    </row>
    <row r="3" spans="1:27" s="415" customFormat="1" ht="57" customHeight="1" x14ac:dyDescent="0.2">
      <c r="A3" s="382" t="s">
        <v>1199</v>
      </c>
      <c r="B3" s="410" t="s">
        <v>1200</v>
      </c>
      <c r="C3" s="411" t="s">
        <v>1469</v>
      </c>
      <c r="D3" s="410" t="s">
        <v>1214</v>
      </c>
      <c r="E3" s="410" t="s">
        <v>1216</v>
      </c>
      <c r="F3" s="410" t="s">
        <v>1215</v>
      </c>
      <c r="G3" s="438" t="s">
        <v>1217</v>
      </c>
      <c r="H3" s="438" t="s">
        <v>1218</v>
      </c>
      <c r="I3" s="412"/>
      <c r="J3" s="413" t="s">
        <v>1199</v>
      </c>
      <c r="K3" s="413" t="s">
        <v>1219</v>
      </c>
      <c r="L3" s="413" t="s">
        <v>1205</v>
      </c>
      <c r="M3" s="413" t="s">
        <v>1473</v>
      </c>
      <c r="N3" s="413" t="s">
        <v>1230</v>
      </c>
      <c r="O3" s="413" t="s">
        <v>1208</v>
      </c>
      <c r="P3" s="413" t="s">
        <v>1209</v>
      </c>
      <c r="Q3" s="413" t="s">
        <v>1210</v>
      </c>
      <c r="R3" s="413" t="s">
        <v>1211</v>
      </c>
      <c r="S3" s="411" t="s">
        <v>1217</v>
      </c>
      <c r="T3" s="411" t="s">
        <v>1218</v>
      </c>
      <c r="U3" s="414"/>
      <c r="V3" s="413" t="s">
        <v>1199</v>
      </c>
      <c r="W3" s="413" t="s">
        <v>1212</v>
      </c>
      <c r="X3" s="413" t="s">
        <v>1217</v>
      </c>
      <c r="Y3" s="411" t="s">
        <v>1218</v>
      </c>
    </row>
    <row r="4" spans="1:27" s="392" customFormat="1" ht="12.75" x14ac:dyDescent="0.2">
      <c r="A4" s="383" t="s">
        <v>11</v>
      </c>
      <c r="B4" s="444">
        <v>11</v>
      </c>
      <c r="C4" s="444">
        <v>-5.8999999999999986</v>
      </c>
      <c r="D4" s="385">
        <v>74697.761956654795</v>
      </c>
      <c r="E4" s="385">
        <v>8871.4481735551617</v>
      </c>
      <c r="F4" s="385">
        <v>65826.313783099627</v>
      </c>
      <c r="G4" s="385">
        <v>-20527.970920746986</v>
      </c>
      <c r="H4" s="387">
        <v>-0.23771803554563606</v>
      </c>
      <c r="I4" s="388"/>
      <c r="J4" s="383" t="s">
        <v>11</v>
      </c>
      <c r="K4" s="389">
        <v>94465</v>
      </c>
      <c r="L4" s="390">
        <v>6.75</v>
      </c>
      <c r="M4" s="386">
        <v>50475.54</v>
      </c>
      <c r="N4" s="386">
        <v>0</v>
      </c>
      <c r="O4" s="386">
        <v>21.89</v>
      </c>
      <c r="P4" s="386">
        <v>58.18</v>
      </c>
      <c r="Q4" s="386">
        <v>573.75</v>
      </c>
      <c r="R4" s="386">
        <f>SUM(M4:Q4)</f>
        <v>51129.36</v>
      </c>
      <c r="S4" s="386">
        <f>R4-R19</f>
        <v>-9892.1281818615535</v>
      </c>
      <c r="T4" s="387">
        <f>S4/R19</f>
        <v>-0.16210893042103744</v>
      </c>
      <c r="U4" s="391"/>
      <c r="V4" s="383" t="s">
        <v>11</v>
      </c>
      <c r="W4" s="386">
        <f>F4+R4</f>
        <v>116955.67378309963</v>
      </c>
      <c r="X4" s="386">
        <f t="shared" ref="X4:X13" si="0">W4-W19</f>
        <v>-30420.099102608539</v>
      </c>
      <c r="Y4" s="387">
        <f t="shared" ref="Y4:Y13" si="1">X4/W19</f>
        <v>-0.20641180369720416</v>
      </c>
      <c r="AA4" s="393"/>
    </row>
    <row r="5" spans="1:27" s="392" customFormat="1" ht="12.75" x14ac:dyDescent="0.2">
      <c r="A5" s="394" t="s">
        <v>40</v>
      </c>
      <c r="B5" s="445">
        <v>9.379999999999999</v>
      </c>
      <c r="C5" s="445">
        <v>-0.83340000000000103</v>
      </c>
      <c r="D5" s="396">
        <v>63696.818832129269</v>
      </c>
      <c r="E5" s="396">
        <v>7564.9258061770379</v>
      </c>
      <c r="F5" s="396">
        <v>56131.893025952231</v>
      </c>
      <c r="G5" s="396">
        <v>13301.516995551596</v>
      </c>
      <c r="H5" s="398">
        <v>0.31056269471251646</v>
      </c>
      <c r="I5" s="388"/>
      <c r="J5" s="394" t="s">
        <v>40</v>
      </c>
      <c r="K5" s="399">
        <v>22324</v>
      </c>
      <c r="L5" s="400">
        <v>23.5</v>
      </c>
      <c r="M5" s="397">
        <v>3938.2200000000003</v>
      </c>
      <c r="N5" s="397">
        <v>4887.18</v>
      </c>
      <c r="O5" s="397">
        <v>0</v>
      </c>
      <c r="P5" s="397">
        <v>291.48</v>
      </c>
      <c r="Q5" s="397">
        <v>1997.5</v>
      </c>
      <c r="R5" s="397">
        <f>SUM(M5:Q5)</f>
        <v>11114.380000000001</v>
      </c>
      <c r="S5" s="397">
        <f t="shared" ref="S5:S13" si="2">R5-R20</f>
        <v>8673.4504137988624</v>
      </c>
      <c r="T5" s="398">
        <f>S5/R20</f>
        <v>3.5533390487095158</v>
      </c>
      <c r="U5" s="401"/>
      <c r="V5" s="394" t="s">
        <v>40</v>
      </c>
      <c r="W5" s="397">
        <f t="shared" ref="W5:W13" si="3">F5+R5</f>
        <v>67246.273025952236</v>
      </c>
      <c r="X5" s="397">
        <f t="shared" si="0"/>
        <v>21974.967409350465</v>
      </c>
      <c r="Y5" s="398">
        <f t="shared" si="1"/>
        <v>0.48540608913412614</v>
      </c>
    </row>
    <row r="6" spans="1:27" s="392" customFormat="1" ht="12.75" x14ac:dyDescent="0.2">
      <c r="A6" s="383" t="s">
        <v>66</v>
      </c>
      <c r="B6" s="444">
        <v>10.725999999999999</v>
      </c>
      <c r="C6" s="444">
        <v>0</v>
      </c>
      <c r="D6" s="385">
        <v>72837.108613370845</v>
      </c>
      <c r="E6" s="385">
        <v>8650.4684645047892</v>
      </c>
      <c r="F6" s="385">
        <v>64186.640148866056</v>
      </c>
      <c r="G6" s="385">
        <v>-12143.590267212647</v>
      </c>
      <c r="H6" s="387">
        <v>-0.15909280243250309</v>
      </c>
      <c r="I6" s="388"/>
      <c r="J6" s="383" t="s">
        <v>66</v>
      </c>
      <c r="K6" s="389">
        <v>144424</v>
      </c>
      <c r="L6" s="390">
        <v>17.25</v>
      </c>
      <c r="M6" s="386">
        <v>86896.939999999988</v>
      </c>
      <c r="N6" s="386">
        <v>450.71</v>
      </c>
      <c r="O6" s="386">
        <v>1386.5300000000002</v>
      </c>
      <c r="P6" s="386">
        <v>738.20999999999992</v>
      </c>
      <c r="Q6" s="386">
        <v>1466.25</v>
      </c>
      <c r="R6" s="386">
        <f>SUM(M6:Q6)</f>
        <v>90938.64</v>
      </c>
      <c r="S6" s="386">
        <f t="shared" si="2"/>
        <v>-14772.497922019567</v>
      </c>
      <c r="T6" s="387">
        <f t="shared" ref="T6:T13" si="4">S6/R21</f>
        <v>-0.13974400628358447</v>
      </c>
      <c r="U6" s="401"/>
      <c r="V6" s="383" t="s">
        <v>66</v>
      </c>
      <c r="W6" s="386">
        <f t="shared" si="3"/>
        <v>155125.28014886606</v>
      </c>
      <c r="X6" s="386">
        <f t="shared" si="0"/>
        <v>-26916.088189232221</v>
      </c>
      <c r="Y6" s="387">
        <f t="shared" si="1"/>
        <v>-0.1478569867660082</v>
      </c>
    </row>
    <row r="7" spans="1:27" s="392" customFormat="1" ht="12.75" x14ac:dyDescent="0.2">
      <c r="A7" s="394" t="s">
        <v>135</v>
      </c>
      <c r="B7" s="445">
        <v>15.000000000000002</v>
      </c>
      <c r="C7" s="445">
        <v>0</v>
      </c>
      <c r="D7" s="396">
        <v>101860.58448634743</v>
      </c>
      <c r="E7" s="396">
        <v>12097.429327575219</v>
      </c>
      <c r="F7" s="396">
        <v>89763.155158772221</v>
      </c>
      <c r="G7" s="396">
        <v>15218.235776368427</v>
      </c>
      <c r="H7" s="398">
        <v>0.20414853087842585</v>
      </c>
      <c r="I7" s="388"/>
      <c r="J7" s="394" t="s">
        <v>135</v>
      </c>
      <c r="K7" s="399">
        <v>77419</v>
      </c>
      <c r="L7" s="400">
        <v>7.5</v>
      </c>
      <c r="M7" s="397">
        <v>28769.940000000002</v>
      </c>
      <c r="N7" s="397">
        <v>3137.92</v>
      </c>
      <c r="O7" s="397">
        <v>521.62</v>
      </c>
      <c r="P7" s="397">
        <v>162.66</v>
      </c>
      <c r="Q7" s="397">
        <v>637.5</v>
      </c>
      <c r="R7" s="397">
        <f>SUM(M7:Q7)</f>
        <v>33229.64</v>
      </c>
      <c r="S7" s="397">
        <f t="shared" si="2"/>
        <v>-14342.01972329909</v>
      </c>
      <c r="T7" s="398">
        <f t="shared" si="4"/>
        <v>-0.30148243316965506</v>
      </c>
      <c r="U7" s="401"/>
      <c r="V7" s="394" t="s">
        <v>135</v>
      </c>
      <c r="W7" s="397">
        <f t="shared" si="3"/>
        <v>122992.79515877222</v>
      </c>
      <c r="X7" s="397">
        <f t="shared" si="0"/>
        <v>876.21605306933634</v>
      </c>
      <c r="Y7" s="398">
        <f t="shared" si="1"/>
        <v>7.1752423748366921E-3</v>
      </c>
    </row>
    <row r="8" spans="1:27" s="392" customFormat="1" ht="12.75" x14ac:dyDescent="0.2">
      <c r="A8" s="383" t="s">
        <v>168</v>
      </c>
      <c r="B8" s="444">
        <v>10.84</v>
      </c>
      <c r="C8" s="444">
        <v>0</v>
      </c>
      <c r="D8" s="385">
        <v>73611.24905546708</v>
      </c>
      <c r="E8" s="385">
        <v>8742.4089273943591</v>
      </c>
      <c r="F8" s="385">
        <v>64868.840128072719</v>
      </c>
      <c r="G8" s="385">
        <v>-10329.760915451749</v>
      </c>
      <c r="H8" s="387">
        <v>-0.13736639740775164</v>
      </c>
      <c r="I8" s="388"/>
      <c r="J8" s="383" t="s">
        <v>168</v>
      </c>
      <c r="K8" s="389">
        <v>466391</v>
      </c>
      <c r="L8" s="390">
        <v>2</v>
      </c>
      <c r="M8" s="386">
        <v>190576.59000000005</v>
      </c>
      <c r="N8" s="386">
        <v>25114.53</v>
      </c>
      <c r="O8" s="386">
        <v>4363.6799999999994</v>
      </c>
      <c r="P8" s="386">
        <v>267.81</v>
      </c>
      <c r="Q8" s="386">
        <v>170</v>
      </c>
      <c r="R8" s="386">
        <f>SUM(M8:Q8)</f>
        <v>220492.61000000004</v>
      </c>
      <c r="S8" s="386">
        <f t="shared" si="2"/>
        <v>-33656.855067455414</v>
      </c>
      <c r="T8" s="387">
        <f t="shared" si="4"/>
        <v>-0.13242937599149512</v>
      </c>
      <c r="U8" s="401"/>
      <c r="V8" s="383" t="s">
        <v>168</v>
      </c>
      <c r="W8" s="386">
        <f t="shared" si="3"/>
        <v>285361.45012807276</v>
      </c>
      <c r="X8" s="386">
        <f t="shared" si="0"/>
        <v>-43986.615982907184</v>
      </c>
      <c r="Y8" s="387">
        <f t="shared" si="1"/>
        <v>-0.13355662446211261</v>
      </c>
    </row>
    <row r="9" spans="1:27" s="392" customFormat="1" ht="12.75" x14ac:dyDescent="0.2">
      <c r="A9" s="394" t="s">
        <v>200</v>
      </c>
      <c r="B9" s="445">
        <v>4.9000000000000004</v>
      </c>
      <c r="C9" s="445">
        <v>0.23339999999999961</v>
      </c>
      <c r="D9" s="396">
        <v>33274.457598873494</v>
      </c>
      <c r="E9" s="396">
        <v>3951.8269136745726</v>
      </c>
      <c r="F9" s="396">
        <v>29322.630685198921</v>
      </c>
      <c r="G9" s="396">
        <v>-9739.2621703314435</v>
      </c>
      <c r="H9" s="398">
        <v>-0.24932898685560148</v>
      </c>
      <c r="I9" s="388"/>
      <c r="J9" s="394" t="s">
        <v>200</v>
      </c>
      <c r="K9" s="399">
        <v>163213</v>
      </c>
      <c r="L9" s="400">
        <v>0.25</v>
      </c>
      <c r="M9" s="397">
        <v>55839.55000000001</v>
      </c>
      <c r="N9" s="397">
        <v>5623.0300000000007</v>
      </c>
      <c r="O9" s="397">
        <v>7041.04</v>
      </c>
      <c r="P9" s="397">
        <v>130.03000000000003</v>
      </c>
      <c r="Q9" s="397">
        <v>21.25</v>
      </c>
      <c r="R9" s="397">
        <f t="shared" ref="R9:R13" si="5">SUM(M9:Q9)</f>
        <v>68654.900000000009</v>
      </c>
      <c r="S9" s="397">
        <f t="shared" si="2"/>
        <v>-1165.218782778451</v>
      </c>
      <c r="T9" s="398">
        <f t="shared" si="4"/>
        <v>-1.6688868525183018E-2</v>
      </c>
      <c r="U9" s="401"/>
      <c r="V9" s="394" t="s">
        <v>200</v>
      </c>
      <c r="W9" s="397">
        <f t="shared" si="3"/>
        <v>97977.53068519893</v>
      </c>
      <c r="X9" s="397">
        <f t="shared" si="0"/>
        <v>-10904.480953109887</v>
      </c>
      <c r="Y9" s="398">
        <f t="shared" si="1"/>
        <v>-0.10014951771219184</v>
      </c>
    </row>
    <row r="10" spans="1:27" s="392" customFormat="1" ht="12.75" x14ac:dyDescent="0.2">
      <c r="A10" s="383" t="s">
        <v>789</v>
      </c>
      <c r="B10" s="444">
        <v>81.694000000000017</v>
      </c>
      <c r="C10" s="444">
        <v>-1.3999999999999915</v>
      </c>
      <c r="D10" s="385">
        <v>554759.90593517805</v>
      </c>
      <c r="E10" s="385">
        <v>65885.826099128681</v>
      </c>
      <c r="F10" s="385">
        <v>488874.07983604935</v>
      </c>
      <c r="G10" s="385">
        <v>103864.48981555179</v>
      </c>
      <c r="H10" s="387">
        <v>0.26977117585570304</v>
      </c>
      <c r="I10" s="388"/>
      <c r="J10" s="383" t="s">
        <v>789</v>
      </c>
      <c r="K10" s="389">
        <v>206152</v>
      </c>
      <c r="L10" s="390">
        <v>169.25200000000001</v>
      </c>
      <c r="M10" s="386">
        <v>101595.94000000005</v>
      </c>
      <c r="N10" s="386">
        <v>846.14</v>
      </c>
      <c r="O10" s="386">
        <v>109.51</v>
      </c>
      <c r="P10" s="386">
        <v>529.77999999999986</v>
      </c>
      <c r="Q10" s="386">
        <v>14386.42</v>
      </c>
      <c r="R10" s="386">
        <f t="shared" si="5"/>
        <v>117467.79000000004</v>
      </c>
      <c r="S10" s="386">
        <f t="shared" si="2"/>
        <v>-2193.0174634491268</v>
      </c>
      <c r="T10" s="387">
        <f t="shared" si="4"/>
        <v>-1.83269485634968E-2</v>
      </c>
      <c r="U10" s="401"/>
      <c r="V10" s="383" t="s">
        <v>789</v>
      </c>
      <c r="W10" s="386">
        <f t="shared" si="3"/>
        <v>606341.86983604939</v>
      </c>
      <c r="X10" s="386">
        <f t="shared" si="0"/>
        <v>101671.47235210263</v>
      </c>
      <c r="Y10" s="387">
        <f t="shared" si="1"/>
        <v>0.20146113752458947</v>
      </c>
    </row>
    <row r="11" spans="1:27" s="392" customFormat="1" ht="12.75" x14ac:dyDescent="0.2">
      <c r="A11" s="394" t="s">
        <v>496</v>
      </c>
      <c r="B11" s="445">
        <v>1</v>
      </c>
      <c r="C11" s="445">
        <v>0</v>
      </c>
      <c r="D11" s="396">
        <v>6790.7056324231626</v>
      </c>
      <c r="E11" s="396">
        <v>806.49528850501474</v>
      </c>
      <c r="F11" s="396">
        <v>5984.2103439181483</v>
      </c>
      <c r="G11" s="396">
        <v>1844.5831723488691</v>
      </c>
      <c r="H11" s="398">
        <v>0.44559161873739739</v>
      </c>
      <c r="I11" s="388"/>
      <c r="J11" s="394" t="s">
        <v>496</v>
      </c>
      <c r="K11" s="399">
        <v>3</v>
      </c>
      <c r="L11" s="400">
        <v>0.5</v>
      </c>
      <c r="M11" s="397">
        <v>1.0900000000000001</v>
      </c>
      <c r="N11" s="397">
        <v>0</v>
      </c>
      <c r="O11" s="397">
        <v>0</v>
      </c>
      <c r="P11" s="397">
        <v>0</v>
      </c>
      <c r="Q11" s="397">
        <v>42.5</v>
      </c>
      <c r="R11" s="397">
        <f t="shared" si="5"/>
        <v>43.59</v>
      </c>
      <c r="S11" s="397">
        <f t="shared" si="2"/>
        <v>-180.3934005304196</v>
      </c>
      <c r="T11" s="398">
        <f t="shared" si="4"/>
        <v>-0.80538736398869892</v>
      </c>
      <c r="U11" s="401"/>
      <c r="V11" s="394" t="s">
        <v>496</v>
      </c>
      <c r="W11" s="397">
        <f t="shared" si="3"/>
        <v>6027.8003439181484</v>
      </c>
      <c r="X11" s="397">
        <f t="shared" si="0"/>
        <v>1664.18977181845</v>
      </c>
      <c r="Y11" s="398">
        <f t="shared" si="1"/>
        <v>0.38137907687249667</v>
      </c>
    </row>
    <row r="12" spans="1:27" s="392" customFormat="1" ht="12.75" x14ac:dyDescent="0.2">
      <c r="A12" s="383" t="s">
        <v>498</v>
      </c>
      <c r="B12" s="444">
        <v>13.52</v>
      </c>
      <c r="C12" s="444">
        <v>1.0000000000000018</v>
      </c>
      <c r="D12" s="385">
        <v>91810.340150361168</v>
      </c>
      <c r="E12" s="385">
        <v>10903.816300587803</v>
      </c>
      <c r="F12" s="385">
        <v>80906.523849773366</v>
      </c>
      <c r="G12" s="385">
        <v>16335.391638938854</v>
      </c>
      <c r="H12" s="387">
        <v>0.25298289002586061</v>
      </c>
      <c r="I12" s="388"/>
      <c r="J12" s="383" t="s">
        <v>498</v>
      </c>
      <c r="K12" s="389">
        <v>68448</v>
      </c>
      <c r="L12" s="390">
        <v>12.5</v>
      </c>
      <c r="M12" s="386">
        <v>37031</v>
      </c>
      <c r="N12" s="386">
        <v>477.25</v>
      </c>
      <c r="O12" s="386">
        <v>313.48</v>
      </c>
      <c r="P12" s="386">
        <v>319.27999999999997</v>
      </c>
      <c r="Q12" s="386">
        <v>1062.5</v>
      </c>
      <c r="R12" s="386">
        <f t="shared" si="5"/>
        <v>39203.51</v>
      </c>
      <c r="S12" s="386">
        <f t="shared" si="2"/>
        <v>-11464.495031829152</v>
      </c>
      <c r="T12" s="387">
        <f t="shared" si="4"/>
        <v>-0.22626695139521019</v>
      </c>
      <c r="U12" s="401"/>
      <c r="V12" s="383" t="s">
        <v>498</v>
      </c>
      <c r="W12" s="386">
        <f t="shared" si="3"/>
        <v>120110.03384977338</v>
      </c>
      <c r="X12" s="386">
        <f t="shared" si="0"/>
        <v>4870.8966071097093</v>
      </c>
      <c r="Y12" s="387">
        <f t="shared" si="1"/>
        <v>4.2267728860663607E-2</v>
      </c>
    </row>
    <row r="13" spans="1:27" s="392" customFormat="1" ht="12.75" x14ac:dyDescent="0.2">
      <c r="A13" s="394" t="s">
        <v>521</v>
      </c>
      <c r="B13" s="445">
        <v>5.2799999999999994</v>
      </c>
      <c r="C13" s="445">
        <v>-9.9999999999999645E-2</v>
      </c>
      <c r="D13" s="396">
        <v>35854.925739194288</v>
      </c>
      <c r="E13" s="396">
        <v>4258.2951233064769</v>
      </c>
      <c r="F13" s="396">
        <v>31596.630615887811</v>
      </c>
      <c r="G13" s="396">
        <v>7057.241152291379</v>
      </c>
      <c r="H13" s="398">
        <v>0.28758829402665537</v>
      </c>
      <c r="I13" s="388"/>
      <c r="J13" s="394" t="s">
        <v>521</v>
      </c>
      <c r="K13" s="399">
        <v>2494</v>
      </c>
      <c r="L13" s="400">
        <v>3.25</v>
      </c>
      <c r="M13" s="397">
        <v>3095.51</v>
      </c>
      <c r="N13" s="397">
        <v>0</v>
      </c>
      <c r="O13" s="397">
        <v>237.57</v>
      </c>
      <c r="P13" s="397">
        <v>18.43</v>
      </c>
      <c r="Q13" s="397">
        <v>276.25</v>
      </c>
      <c r="R13" s="397">
        <f t="shared" si="5"/>
        <v>3627.76</v>
      </c>
      <c r="S13" s="397">
        <f t="shared" si="2"/>
        <v>931.3656057876974</v>
      </c>
      <c r="T13" s="398">
        <f t="shared" si="4"/>
        <v>0.34541149016881006</v>
      </c>
      <c r="U13" s="401"/>
      <c r="V13" s="394" t="s">
        <v>521</v>
      </c>
      <c r="W13" s="397">
        <f t="shared" si="3"/>
        <v>35224.390615887809</v>
      </c>
      <c r="X13" s="397">
        <f t="shared" si="0"/>
        <v>7988.6067580790732</v>
      </c>
      <c r="Y13" s="398">
        <f t="shared" si="1"/>
        <v>0.29331290040285257</v>
      </c>
    </row>
    <row r="14" spans="1:27" s="409" customFormat="1" ht="15" x14ac:dyDescent="0.25">
      <c r="A14" s="402" t="s">
        <v>1213</v>
      </c>
      <c r="B14" s="403">
        <f t="shared" ref="B14:F14" si="6">SUM(B4:B13)</f>
        <v>163.34000000000003</v>
      </c>
      <c r="C14" s="403">
        <f t="shared" si="6"/>
        <v>-6.9999999999999893</v>
      </c>
      <c r="D14" s="404">
        <f t="shared" si="6"/>
        <v>1109193.8579999995</v>
      </c>
      <c r="E14" s="404">
        <f t="shared" si="6"/>
        <v>131732.94042440911</v>
      </c>
      <c r="F14" s="404">
        <f t="shared" si="6"/>
        <v>977460.91757559043</v>
      </c>
      <c r="G14" s="404">
        <f>SUM(G4:G13)</f>
        <v>104880.87427730807</v>
      </c>
      <c r="H14" s="405">
        <f>(F14-C29)/C29</f>
        <v>0.12019627893490076</v>
      </c>
      <c r="I14" s="406"/>
      <c r="J14" s="402" t="s">
        <v>1213</v>
      </c>
      <c r="K14" s="407">
        <f t="shared" ref="K14:S14" si="7">SUM(K4:K13)</f>
        <v>1245333</v>
      </c>
      <c r="L14" s="407">
        <f t="shared" si="7"/>
        <v>242.75200000000001</v>
      </c>
      <c r="M14" s="492">
        <f t="shared" si="7"/>
        <v>558220.32000000007</v>
      </c>
      <c r="N14" s="492">
        <f t="shared" si="7"/>
        <v>40536.759999999995</v>
      </c>
      <c r="O14" s="492">
        <f t="shared" si="7"/>
        <v>13995.319999999998</v>
      </c>
      <c r="P14" s="492">
        <f t="shared" si="7"/>
        <v>2515.8599999999992</v>
      </c>
      <c r="Q14" s="492">
        <f t="shared" si="7"/>
        <v>20633.919999999998</v>
      </c>
      <c r="R14" s="492">
        <f>SUM(R4:R13)</f>
        <v>635902.18000000005</v>
      </c>
      <c r="S14" s="492">
        <f t="shared" si="7"/>
        <v>-78061.809553636223</v>
      </c>
      <c r="T14" s="405">
        <f>(R14-R29)/R29</f>
        <v>-0.10933577980934271</v>
      </c>
      <c r="U14" s="408"/>
      <c r="V14" s="402" t="s">
        <v>1213</v>
      </c>
      <c r="W14" s="492">
        <f>SUM(W4:W13)</f>
        <v>1613363.0975755905</v>
      </c>
      <c r="X14" s="492">
        <f>SUM(X4:X13)</f>
        <v>26819.06472367184</v>
      </c>
      <c r="Y14" s="405">
        <f>(W14-W29)/W29</f>
        <v>1.6904078404595443E-2</v>
      </c>
    </row>
    <row r="15" spans="1:27" ht="43.5" customHeight="1" x14ac:dyDescent="0.25">
      <c r="D15" s="435"/>
      <c r="E15" s="496"/>
      <c r="F15" s="435"/>
      <c r="K15" s="455"/>
      <c r="L15" s="455"/>
      <c r="M15" s="435"/>
      <c r="N15" s="435"/>
      <c r="O15" s="435"/>
      <c r="P15" s="435"/>
      <c r="Q15" s="435"/>
      <c r="R15" s="435"/>
      <c r="W15" s="435"/>
      <c r="Y15" s="460"/>
      <c r="Z15" s="461"/>
    </row>
    <row r="16" spans="1:27" ht="21.75" customHeight="1" x14ac:dyDescent="0.3">
      <c r="B16" s="378" t="s">
        <v>1198</v>
      </c>
      <c r="C16" s="377"/>
      <c r="D16" s="378"/>
      <c r="E16" s="378"/>
      <c r="F16" s="378"/>
      <c r="H16" s="378"/>
      <c r="I16" s="377"/>
      <c r="J16" s="378"/>
      <c r="K16" s="378"/>
      <c r="L16" s="457"/>
      <c r="M16" s="377"/>
      <c r="N16" s="377"/>
      <c r="T16" s="377"/>
    </row>
    <row r="17" spans="1:27" s="381" customFormat="1" ht="18.75" customHeight="1" x14ac:dyDescent="0.25">
      <c r="A17" s="515" t="s">
        <v>1470</v>
      </c>
      <c r="B17" s="515"/>
      <c r="C17" s="515"/>
      <c r="D17" s="515"/>
      <c r="E17" s="515"/>
      <c r="F17" s="416"/>
      <c r="G17" s="416"/>
      <c r="H17" s="416"/>
      <c r="I17" s="379"/>
      <c r="J17" s="515" t="s">
        <v>1471</v>
      </c>
      <c r="K17" s="515"/>
      <c r="L17" s="515"/>
      <c r="M17" s="515"/>
      <c r="N17" s="515"/>
      <c r="O17" s="515"/>
      <c r="P17" s="515"/>
      <c r="Q17" s="515"/>
      <c r="R17" s="515"/>
      <c r="S17" s="459"/>
      <c r="T17" s="459"/>
      <c r="U17" s="380"/>
      <c r="V17" s="515" t="s">
        <v>1472</v>
      </c>
      <c r="W17" s="515"/>
      <c r="X17" s="515"/>
      <c r="Y17" s="515"/>
    </row>
    <row r="18" spans="1:27" s="415" customFormat="1" ht="58.5" customHeight="1" x14ac:dyDescent="0.2">
      <c r="A18" s="382" t="s">
        <v>1199</v>
      </c>
      <c r="B18" s="410" t="s">
        <v>1200</v>
      </c>
      <c r="C18" s="410" t="s">
        <v>1201</v>
      </c>
      <c r="D18" s="411" t="s">
        <v>1202</v>
      </c>
      <c r="E18" s="411" t="s">
        <v>1203</v>
      </c>
      <c r="F18" s="475"/>
      <c r="G18" s="475"/>
      <c r="H18" s="475"/>
      <c r="I18" s="412"/>
      <c r="J18" s="413" t="s">
        <v>1199</v>
      </c>
      <c r="K18" s="413" t="s">
        <v>1204</v>
      </c>
      <c r="L18" s="476" t="s">
        <v>1205</v>
      </c>
      <c r="M18" s="413" t="s">
        <v>1206</v>
      </c>
      <c r="N18" s="413" t="s">
        <v>1207</v>
      </c>
      <c r="O18" s="413" t="s">
        <v>1208</v>
      </c>
      <c r="P18" s="413" t="s">
        <v>1209</v>
      </c>
      <c r="Q18" s="413" t="s">
        <v>1210</v>
      </c>
      <c r="R18" s="413" t="s">
        <v>1211</v>
      </c>
      <c r="S18" s="477" t="s">
        <v>1202</v>
      </c>
      <c r="T18" s="477" t="s">
        <v>1203</v>
      </c>
      <c r="U18" s="414"/>
      <c r="V18" s="413" t="s">
        <v>1199</v>
      </c>
      <c r="W18" s="413" t="s">
        <v>1212</v>
      </c>
      <c r="X18" s="413" t="s">
        <v>1202</v>
      </c>
      <c r="Y18" s="413" t="s">
        <v>1203</v>
      </c>
    </row>
    <row r="19" spans="1:27" s="392" customFormat="1" ht="12.75" x14ac:dyDescent="0.2">
      <c r="A19" s="383" t="s">
        <v>11</v>
      </c>
      <c r="B19" s="384">
        <v>16.899999999999999</v>
      </c>
      <c r="C19" s="385">
        <v>86354.284703846613</v>
      </c>
      <c r="D19" s="386">
        <v>-4541.0242590802955</v>
      </c>
      <c r="E19" s="387">
        <v>-4.9958840680462663E-2</v>
      </c>
      <c r="F19" s="417"/>
      <c r="G19" s="417"/>
      <c r="H19" s="417"/>
      <c r="I19" s="388"/>
      <c r="J19" s="383" t="s">
        <v>11</v>
      </c>
      <c r="K19" s="389">
        <v>98714</v>
      </c>
      <c r="L19" s="390">
        <v>13.75</v>
      </c>
      <c r="M19" s="385">
        <v>59794.180652805771</v>
      </c>
      <c r="N19" s="385">
        <v>0</v>
      </c>
      <c r="O19" s="385">
        <v>7.7847625636682443</v>
      </c>
      <c r="P19" s="385">
        <v>50.772766492113284</v>
      </c>
      <c r="Q19" s="385">
        <v>1168.75</v>
      </c>
      <c r="R19" s="385">
        <v>61021.488181861554</v>
      </c>
      <c r="S19" s="385">
        <v>15056.254036697552</v>
      </c>
      <c r="T19" s="387">
        <v>0.32755743153941091</v>
      </c>
      <c r="U19" s="391"/>
      <c r="V19" s="383" t="s">
        <v>11</v>
      </c>
      <c r="W19" s="385">
        <v>147375.77288570817</v>
      </c>
      <c r="X19" s="385">
        <v>10515.229777617264</v>
      </c>
      <c r="Y19" s="387">
        <v>7.6831711600855293E-2</v>
      </c>
      <c r="AA19" s="393"/>
    </row>
    <row r="20" spans="1:27" s="392" customFormat="1" ht="15" x14ac:dyDescent="0.2">
      <c r="A20" s="394" t="s">
        <v>40</v>
      </c>
      <c r="B20" s="395">
        <v>10.2134</v>
      </c>
      <c r="C20" s="396">
        <v>42830.376030400635</v>
      </c>
      <c r="D20" s="397">
        <v>7676.0874711728829</v>
      </c>
      <c r="E20" s="398">
        <v>0.21835422606377747</v>
      </c>
      <c r="F20" s="417"/>
      <c r="G20" s="417"/>
      <c r="H20" s="436"/>
      <c r="I20" s="388"/>
      <c r="J20" s="394" t="s">
        <v>40</v>
      </c>
      <c r="K20" s="399">
        <v>699</v>
      </c>
      <c r="L20" s="400">
        <v>14</v>
      </c>
      <c r="M20" s="396">
        <v>918.86265949367566</v>
      </c>
      <c r="N20" s="396">
        <v>0</v>
      </c>
      <c r="O20" s="396">
        <v>0</v>
      </c>
      <c r="P20" s="396">
        <v>332.06692670746196</v>
      </c>
      <c r="Q20" s="396">
        <v>1190</v>
      </c>
      <c r="R20" s="396">
        <v>2440.9295862011377</v>
      </c>
      <c r="S20" s="396">
        <v>-929.14188155435386</v>
      </c>
      <c r="T20" s="398">
        <v>-0.27570391027142627</v>
      </c>
      <c r="U20" s="401"/>
      <c r="V20" s="394" t="s">
        <v>40</v>
      </c>
      <c r="W20" s="396">
        <v>45271.30561660177</v>
      </c>
      <c r="X20" s="396">
        <v>6746.9455896185245</v>
      </c>
      <c r="Y20" s="398">
        <v>0.17513452747541625</v>
      </c>
    </row>
    <row r="21" spans="1:27" s="392" customFormat="1" ht="12.75" x14ac:dyDescent="0.2">
      <c r="A21" s="383" t="s">
        <v>66</v>
      </c>
      <c r="B21" s="384">
        <v>10.725999999999999</v>
      </c>
      <c r="C21" s="385">
        <v>76330.230416078703</v>
      </c>
      <c r="D21" s="386">
        <v>-7341.4711772467126</v>
      </c>
      <c r="E21" s="387">
        <v>-8.7741387320278308E-2</v>
      </c>
      <c r="F21" s="417"/>
      <c r="G21" s="417"/>
      <c r="H21" s="417"/>
      <c r="I21" s="388"/>
      <c r="J21" s="383" t="s">
        <v>66</v>
      </c>
      <c r="K21" s="389">
        <v>143839</v>
      </c>
      <c r="L21" s="390">
        <v>9.75</v>
      </c>
      <c r="M21" s="385">
        <v>99596.664479779225</v>
      </c>
      <c r="N21" s="385">
        <v>3099.579640475707</v>
      </c>
      <c r="O21" s="385">
        <v>1773.2077662336628</v>
      </c>
      <c r="P21" s="385">
        <v>412.93603553095647</v>
      </c>
      <c r="Q21" s="385">
        <v>828.75</v>
      </c>
      <c r="R21" s="385">
        <v>105711.13792201957</v>
      </c>
      <c r="S21" s="385">
        <v>35667.763720132891</v>
      </c>
      <c r="T21" s="387">
        <v>0.50922395053852432</v>
      </c>
      <c r="U21" s="401"/>
      <c r="V21" s="383" t="s">
        <v>66</v>
      </c>
      <c r="W21" s="385">
        <v>182041.36833809828</v>
      </c>
      <c r="X21" s="385">
        <v>28326.292542886193</v>
      </c>
      <c r="Y21" s="387">
        <v>0.18427790765704777</v>
      </c>
    </row>
    <row r="22" spans="1:27" s="392" customFormat="1" ht="12.75" x14ac:dyDescent="0.2">
      <c r="A22" s="394" t="s">
        <v>135</v>
      </c>
      <c r="B22" s="395">
        <v>15.000000000000004</v>
      </c>
      <c r="C22" s="396">
        <v>74544.919382403794</v>
      </c>
      <c r="D22" s="397">
        <v>-7384.3090701675537</v>
      </c>
      <c r="E22" s="398">
        <v>-9.0130338215528474E-2</v>
      </c>
      <c r="F22" s="417"/>
      <c r="G22" s="417"/>
      <c r="H22" s="417"/>
      <c r="I22" s="388"/>
      <c r="J22" s="394" t="s">
        <v>135</v>
      </c>
      <c r="K22" s="399">
        <v>96181</v>
      </c>
      <c r="L22" s="400">
        <v>5.25</v>
      </c>
      <c r="M22" s="396">
        <v>10537.843251861834</v>
      </c>
      <c r="N22" s="396">
        <v>36409.322661322702</v>
      </c>
      <c r="O22" s="396">
        <v>68.558045956445156</v>
      </c>
      <c r="P22" s="396">
        <v>109.68576415810799</v>
      </c>
      <c r="Q22" s="396">
        <v>446.25</v>
      </c>
      <c r="R22" s="396">
        <v>47571.65972329909</v>
      </c>
      <c r="S22" s="396">
        <v>-36005.140122343917</v>
      </c>
      <c r="T22" s="398">
        <v>-0.43080304808082365</v>
      </c>
      <c r="U22" s="401"/>
      <c r="V22" s="394" t="s">
        <v>135</v>
      </c>
      <c r="W22" s="396">
        <v>122116.57910570288</v>
      </c>
      <c r="X22" s="396">
        <v>-43389.449192511485</v>
      </c>
      <c r="Y22" s="398">
        <v>-0.26216234924283788</v>
      </c>
    </row>
    <row r="23" spans="1:27" s="392" customFormat="1" ht="12.75" x14ac:dyDescent="0.2">
      <c r="A23" s="383" t="s">
        <v>168</v>
      </c>
      <c r="B23" s="384">
        <v>10.84</v>
      </c>
      <c r="C23" s="385">
        <v>75198.601043524468</v>
      </c>
      <c r="D23" s="386">
        <v>-2611.5763354326773</v>
      </c>
      <c r="E23" s="387">
        <v>-3.3563428633680864E-2</v>
      </c>
      <c r="F23" s="417"/>
      <c r="G23" s="417"/>
      <c r="H23" s="417"/>
      <c r="I23" s="388"/>
      <c r="J23" s="383" t="s">
        <v>168</v>
      </c>
      <c r="K23" s="389">
        <v>667520</v>
      </c>
      <c r="L23" s="390">
        <v>5</v>
      </c>
      <c r="M23" s="385">
        <v>59288.076294537939</v>
      </c>
      <c r="N23" s="385">
        <v>193345.55039980271</v>
      </c>
      <c r="O23" s="385">
        <v>1012.8011642193409</v>
      </c>
      <c r="P23" s="385">
        <v>78.037208895462811</v>
      </c>
      <c r="Q23" s="385">
        <v>425</v>
      </c>
      <c r="R23" s="385">
        <v>254149.46506745546</v>
      </c>
      <c r="S23" s="385">
        <v>-108736.00250627895</v>
      </c>
      <c r="T23" s="387">
        <v>-0.29964275845294069</v>
      </c>
      <c r="U23" s="401"/>
      <c r="V23" s="383" t="s">
        <v>168</v>
      </c>
      <c r="W23" s="385">
        <v>329348.06611097994</v>
      </c>
      <c r="X23" s="385">
        <v>-111347.57884171163</v>
      </c>
      <c r="Y23" s="387">
        <v>-0.2526632157975256</v>
      </c>
    </row>
    <row r="24" spans="1:27" s="392" customFormat="1" ht="12.75" x14ac:dyDescent="0.2">
      <c r="A24" s="394" t="s">
        <v>200</v>
      </c>
      <c r="B24" s="395">
        <v>4.6666000000000007</v>
      </c>
      <c r="C24" s="396">
        <v>39061.892855530365</v>
      </c>
      <c r="D24" s="397">
        <v>-7657.7855611620253</v>
      </c>
      <c r="E24" s="398">
        <v>-0.16390920958107427</v>
      </c>
      <c r="F24" s="417"/>
      <c r="G24" s="417"/>
      <c r="H24" s="417"/>
      <c r="I24" s="388"/>
      <c r="J24" s="394" t="s">
        <v>200</v>
      </c>
      <c r="K24" s="399">
        <v>151850</v>
      </c>
      <c r="L24" s="400">
        <v>8.25</v>
      </c>
      <c r="M24" s="396">
        <v>58784.768289337131</v>
      </c>
      <c r="N24" s="396">
        <v>8052.5726146028392</v>
      </c>
      <c r="O24" s="396">
        <v>2108.9597175336676</v>
      </c>
      <c r="P24" s="396">
        <v>172.5681613048163</v>
      </c>
      <c r="Q24" s="396">
        <v>701.25</v>
      </c>
      <c r="R24" s="396">
        <v>69820.11878277846</v>
      </c>
      <c r="S24" s="396">
        <v>-2196.855988441006</v>
      </c>
      <c r="T24" s="398">
        <v>-3.0504696919301136E-2</v>
      </c>
      <c r="U24" s="401"/>
      <c r="V24" s="394" t="s">
        <v>200</v>
      </c>
      <c r="W24" s="396">
        <v>108882.01163830882</v>
      </c>
      <c r="X24" s="396">
        <v>-9854.6415496030386</v>
      </c>
      <c r="Y24" s="398">
        <v>-8.2995783399816295E-2</v>
      </c>
    </row>
    <row r="25" spans="1:27" s="392" customFormat="1" ht="12.75" x14ac:dyDescent="0.2">
      <c r="A25" s="383" t="s">
        <v>789</v>
      </c>
      <c r="B25" s="384">
        <v>83.094000000000008</v>
      </c>
      <c r="C25" s="385">
        <v>385009.59002049756</v>
      </c>
      <c r="D25" s="386">
        <v>-25730.778328150685</v>
      </c>
      <c r="E25" s="387">
        <v>-6.2644873284794012E-2</v>
      </c>
      <c r="F25" s="417"/>
      <c r="G25" s="417"/>
      <c r="H25" s="417"/>
      <c r="I25" s="388"/>
      <c r="J25" s="383" t="s">
        <v>789</v>
      </c>
      <c r="K25" s="389">
        <v>194943</v>
      </c>
      <c r="L25" s="390">
        <v>189.75</v>
      </c>
      <c r="M25" s="385">
        <v>97152.391222231498</v>
      </c>
      <c r="N25" s="385">
        <v>6061.6758714746375</v>
      </c>
      <c r="O25" s="385">
        <v>24.432542475317991</v>
      </c>
      <c r="P25" s="385">
        <v>293.55782726770281</v>
      </c>
      <c r="Q25" s="385">
        <v>16128.75</v>
      </c>
      <c r="R25" s="385">
        <v>119660.80746344916</v>
      </c>
      <c r="S25" s="385">
        <v>5196.215603272416</v>
      </c>
      <c r="T25" s="387">
        <v>4.5395833932818361E-2</v>
      </c>
      <c r="U25" s="401"/>
      <c r="V25" s="383" t="s">
        <v>789</v>
      </c>
      <c r="W25" s="385">
        <v>504670.39748394676</v>
      </c>
      <c r="X25" s="385">
        <v>-20534.562724878197</v>
      </c>
      <c r="Y25" s="387">
        <v>-3.9098188860808777E-2</v>
      </c>
    </row>
    <row r="26" spans="1:27" s="392" customFormat="1" ht="12.75" x14ac:dyDescent="0.2">
      <c r="A26" s="394" t="s">
        <v>496</v>
      </c>
      <c r="B26" s="395">
        <v>1</v>
      </c>
      <c r="C26" s="396">
        <v>4139.6271715692792</v>
      </c>
      <c r="D26" s="397">
        <v>-45.310206693403416</v>
      </c>
      <c r="E26" s="398">
        <v>-1.0826973643322068E-2</v>
      </c>
      <c r="F26" s="417"/>
      <c r="G26" s="417"/>
      <c r="H26" s="417"/>
      <c r="I26" s="388"/>
      <c r="J26" s="394" t="s">
        <v>496</v>
      </c>
      <c r="K26" s="399">
        <v>67</v>
      </c>
      <c r="L26" s="400">
        <v>0.75</v>
      </c>
      <c r="M26" s="396">
        <v>160.2334005304196</v>
      </c>
      <c r="N26" s="396">
        <v>0</v>
      </c>
      <c r="O26" s="396">
        <v>0</v>
      </c>
      <c r="P26" s="396">
        <v>0</v>
      </c>
      <c r="Q26" s="396">
        <v>63.75</v>
      </c>
      <c r="R26" s="396">
        <v>223.9834005304196</v>
      </c>
      <c r="S26" s="396">
        <v>-66.564030638589202</v>
      </c>
      <c r="T26" s="398">
        <v>-0.22909867201637557</v>
      </c>
      <c r="U26" s="401"/>
      <c r="V26" s="394" t="s">
        <v>496</v>
      </c>
      <c r="W26" s="396">
        <v>4363.6105720996984</v>
      </c>
      <c r="X26" s="396">
        <v>-111.87423733199284</v>
      </c>
      <c r="Y26" s="398">
        <v>-2.499712145067004E-2</v>
      </c>
    </row>
    <row r="27" spans="1:27" s="392" customFormat="1" ht="12.75" x14ac:dyDescent="0.2">
      <c r="A27" s="383" t="s">
        <v>498</v>
      </c>
      <c r="B27" s="384">
        <v>12.519999999999998</v>
      </c>
      <c r="C27" s="385">
        <v>64571.132210834512</v>
      </c>
      <c r="D27" s="386">
        <v>5581.1460166795368</v>
      </c>
      <c r="E27" s="387">
        <v>9.4611753227237486E-2</v>
      </c>
      <c r="F27" s="417"/>
      <c r="G27" s="417"/>
      <c r="H27" s="417"/>
      <c r="I27" s="388"/>
      <c r="J27" s="383" t="s">
        <v>498</v>
      </c>
      <c r="K27" s="389">
        <v>55620</v>
      </c>
      <c r="L27" s="390">
        <v>6.5</v>
      </c>
      <c r="M27" s="385">
        <v>49255.756802213924</v>
      </c>
      <c r="N27" s="385">
        <v>0</v>
      </c>
      <c r="O27" s="385">
        <v>0</v>
      </c>
      <c r="P27" s="385">
        <v>859.74822961522727</v>
      </c>
      <c r="Q27" s="385">
        <v>552.5</v>
      </c>
      <c r="R27" s="385">
        <v>50668.005031829154</v>
      </c>
      <c r="S27" s="385">
        <v>7340.949606765309</v>
      </c>
      <c r="T27" s="387">
        <v>0.16943107568114851</v>
      </c>
      <c r="U27" s="401"/>
      <c r="V27" s="383" t="s">
        <v>498</v>
      </c>
      <c r="W27" s="385">
        <v>115239.13724266367</v>
      </c>
      <c r="X27" s="385">
        <v>12922.095623444839</v>
      </c>
      <c r="Y27" s="387">
        <v>0.12629465648093566</v>
      </c>
    </row>
    <row r="28" spans="1:27" s="392" customFormat="1" ht="12.75" x14ac:dyDescent="0.2">
      <c r="A28" s="394" t="s">
        <v>521</v>
      </c>
      <c r="B28" s="395">
        <v>5.379999999999999</v>
      </c>
      <c r="C28" s="396">
        <v>24539.389463596432</v>
      </c>
      <c r="D28" s="397">
        <v>2828.3841013955353</v>
      </c>
      <c r="E28" s="398">
        <v>0.1302742113600959</v>
      </c>
      <c r="F28" s="417"/>
      <c r="G28" s="417"/>
      <c r="H28" s="417"/>
      <c r="I28" s="388"/>
      <c r="J28" s="394" t="s">
        <v>521</v>
      </c>
      <c r="K28" s="399">
        <v>2497</v>
      </c>
      <c r="L28" s="400">
        <v>4.25</v>
      </c>
      <c r="M28" s="396">
        <v>2317.3235678869496</v>
      </c>
      <c r="N28" s="396">
        <v>0</v>
      </c>
      <c r="O28" s="396">
        <v>0</v>
      </c>
      <c r="P28" s="396">
        <v>17.820826325353181</v>
      </c>
      <c r="Q28" s="396">
        <v>361.25</v>
      </c>
      <c r="R28" s="396">
        <v>2696.3943942123028</v>
      </c>
      <c r="S28" s="396">
        <v>-464.56168810679037</v>
      </c>
      <c r="T28" s="398">
        <v>-0.14696872591977178</v>
      </c>
      <c r="U28" s="401"/>
      <c r="V28" s="394" t="s">
        <v>521</v>
      </c>
      <c r="W28" s="396">
        <v>27235.783857808736</v>
      </c>
      <c r="X28" s="396">
        <v>2363.8224132887444</v>
      </c>
      <c r="Y28" s="398">
        <v>9.5039646091505281E-2</v>
      </c>
    </row>
    <row r="29" spans="1:27" s="409" customFormat="1" ht="15" x14ac:dyDescent="0.25">
      <c r="A29" s="402" t="s">
        <v>1520</v>
      </c>
      <c r="B29" s="403">
        <f>SUM(B19:B28)</f>
        <v>170.34</v>
      </c>
      <c r="C29" s="403">
        <f>SUM(C19:C28)</f>
        <v>872580.04329828231</v>
      </c>
      <c r="D29" s="403">
        <f t="shared" ref="D29" si="8">SUM(D19:D28)</f>
        <v>-39226.637348685399</v>
      </c>
      <c r="E29" s="405">
        <v>-4.2000000000000003E-2</v>
      </c>
      <c r="F29" s="418"/>
      <c r="G29" s="418"/>
      <c r="H29" s="418"/>
      <c r="I29" s="406"/>
      <c r="J29" s="402" t="s">
        <v>1213</v>
      </c>
      <c r="K29" s="407">
        <f>SUM(K19:K28)</f>
        <v>1411930</v>
      </c>
      <c r="L29" s="407">
        <f t="shared" ref="L29:Y29" si="9">SUM(L19:L28)</f>
        <v>257.25</v>
      </c>
      <c r="M29" s="407">
        <f t="shared" si="9"/>
        <v>437806.10062067833</v>
      </c>
      <c r="N29" s="407">
        <f t="shared" si="9"/>
        <v>246968.70118767858</v>
      </c>
      <c r="O29" s="407">
        <f t="shared" si="9"/>
        <v>4995.7439989821023</v>
      </c>
      <c r="P29" s="407">
        <f t="shared" si="9"/>
        <v>2327.1937462972023</v>
      </c>
      <c r="Q29" s="407">
        <f t="shared" si="9"/>
        <v>21866.25</v>
      </c>
      <c r="R29" s="407">
        <f t="shared" si="9"/>
        <v>713963.98955363629</v>
      </c>
      <c r="S29" s="407">
        <f t="shared" si="9"/>
        <v>-85137.083250495431</v>
      </c>
      <c r="T29" s="407"/>
      <c r="U29" s="407"/>
      <c r="V29" s="407"/>
      <c r="W29" s="407">
        <f t="shared" si="9"/>
        <v>1586544.0328519186</v>
      </c>
      <c r="X29" s="407">
        <f t="shared" si="9"/>
        <v>-124363.72059918079</v>
      </c>
      <c r="Y29" s="407">
        <f t="shared" si="9"/>
        <v>-4.3382094458983556E-3</v>
      </c>
    </row>
    <row r="30" spans="1:27" s="392" customFormat="1" ht="12.75" x14ac:dyDescent="0.2">
      <c r="A30" s="383"/>
      <c r="B30" s="384"/>
      <c r="C30" s="385"/>
      <c r="D30" s="386"/>
      <c r="E30" s="387"/>
      <c r="F30" s="417"/>
      <c r="G30" s="417"/>
      <c r="H30" s="417"/>
      <c r="I30" s="388"/>
      <c r="J30" s="383"/>
      <c r="K30" s="389"/>
      <c r="L30" s="390"/>
      <c r="M30" s="385"/>
      <c r="N30" s="385"/>
      <c r="O30" s="385"/>
      <c r="P30" s="385"/>
      <c r="Q30" s="385"/>
      <c r="R30" s="385"/>
      <c r="S30" s="385"/>
      <c r="T30" s="387"/>
      <c r="U30" s="401"/>
      <c r="V30" s="383"/>
      <c r="W30" s="385"/>
      <c r="X30" s="385"/>
      <c r="Y30" s="387"/>
    </row>
    <row r="31" spans="1:27" x14ac:dyDescent="0.25">
      <c r="A31" s="16" t="s">
        <v>1521</v>
      </c>
      <c r="W31" s="454"/>
    </row>
  </sheetData>
  <mergeCells count="5">
    <mergeCell ref="V2:Y2"/>
    <mergeCell ref="A17:E17"/>
    <mergeCell ref="J17:R17"/>
    <mergeCell ref="V17:Y17"/>
    <mergeCell ref="J2:T2"/>
  </mergeCells>
  <pageMargins left="0.25" right="0.25" top="0.75" bottom="0.75" header="0.3" footer="0.3"/>
  <pageSetup paperSize="5" scale="62" fitToHeight="0" orientation="landscape" r:id="rId1"/>
  <headerFooter>
    <oddHeader>&amp;R&amp;A</oddHeader>
    <oddFooter>&amp;L&amp;Z&amp;F&amp;RPrinted &amp;D</oddFooter>
  </headerFooter>
  <colBreaks count="1" manualBreakCount="1">
    <brk id="21" max="1048575" man="1"/>
  </colBreaks>
  <ignoredErrors>
    <ignoredError sqref="R4 R8:R13 R5:R7" formulaRange="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I251"/>
  <sheetViews>
    <sheetView zoomScale="80" zoomScaleNormal="80" workbookViewId="0">
      <pane xSplit="6" ySplit="1" topLeftCell="G2" activePane="bottomRight" state="frozen"/>
      <selection pane="topRight" activeCell="F1" sqref="F1"/>
      <selection pane="bottomLeft" activeCell="A3" sqref="A3"/>
      <selection pane="bottomRight" activeCell="H26" sqref="A1:XFD1048576"/>
    </sheetView>
  </sheetViews>
  <sheetFormatPr defaultColWidth="20.88671875" defaultRowHeight="18" customHeight="1" outlineLevelCol="1" x14ac:dyDescent="0.2"/>
  <cols>
    <col min="1" max="1" width="9" style="269" customWidth="1"/>
    <col min="2" max="2" width="16.21875" style="311" customWidth="1"/>
    <col min="3" max="3" width="18.5546875" style="269" customWidth="1" outlineLevel="1"/>
    <col min="4" max="4" width="27.88671875" style="269" customWidth="1" outlineLevel="1"/>
    <col min="5" max="5" width="33.77734375" style="269" customWidth="1" outlineLevel="1"/>
    <col min="6" max="6" width="9.88671875" style="269" customWidth="1" outlineLevel="1"/>
    <col min="7" max="7" width="28.5546875" style="269" customWidth="1" outlineLevel="1"/>
    <col min="8" max="8" width="48.5546875" style="269" customWidth="1" outlineLevel="1"/>
    <col min="9" max="9" width="15.44140625" style="269" customWidth="1" outlineLevel="1"/>
    <col min="10" max="10" width="24.44140625" style="22" bestFit="1" customWidth="1"/>
    <col min="11" max="11" width="16.77734375" style="22" customWidth="1" outlineLevel="1"/>
    <col min="12" max="12" width="12.6640625" style="22" customWidth="1" outlineLevel="1"/>
    <col min="13" max="13" width="11.109375" style="22" customWidth="1" outlineLevel="1"/>
    <col min="14" max="14" width="13.33203125" style="22" customWidth="1" outlineLevel="1"/>
    <col min="15" max="15" width="14.44140625" style="22" customWidth="1" outlineLevel="1"/>
    <col min="16" max="16" width="16.109375" style="22" customWidth="1" outlineLevel="1"/>
    <col min="17" max="17" width="16.21875" style="22" customWidth="1" outlineLevel="1"/>
    <col min="18" max="18" width="14.88671875" style="22" customWidth="1" outlineLevel="1"/>
    <col min="19" max="19" width="14.6640625" style="22" customWidth="1"/>
    <col min="20" max="20" width="16.21875" style="305" customWidth="1" outlineLevel="1"/>
    <col min="21" max="21" width="14.5546875" style="305" customWidth="1" outlineLevel="1"/>
    <col min="22" max="22" width="16.33203125" style="305" customWidth="1"/>
    <col min="23" max="23" width="14.6640625" style="305" customWidth="1" outlineLevel="1"/>
    <col min="24" max="24" width="13.21875" style="363" customWidth="1" outlineLevel="1"/>
    <col min="25" max="25" width="12.6640625" style="305" customWidth="1" outlineLevel="1"/>
    <col min="26" max="26" width="11.21875" style="363" customWidth="1" outlineLevel="1"/>
    <col min="27" max="27" width="11.44140625" style="305" customWidth="1" outlineLevel="1"/>
    <col min="28" max="28" width="12.88671875" style="333" customWidth="1" outlineLevel="1"/>
    <col min="29" max="29" width="10.6640625" style="305" customWidth="1" outlineLevel="1"/>
    <col min="30" max="30" width="13.6640625" style="305" customWidth="1" outlineLevel="1"/>
    <col min="31" max="31" width="15.77734375" style="305" customWidth="1" outlineLevel="1"/>
    <col min="32" max="32" width="12.33203125" style="363" customWidth="1" outlineLevel="1"/>
    <col min="33" max="33" width="14.21875" style="363" customWidth="1" outlineLevel="1"/>
    <col min="34" max="34" width="20.88671875" style="305"/>
    <col min="35" max="16384" width="20.88671875" style="21"/>
  </cols>
  <sheetData>
    <row r="1" spans="1:35" s="270" customFormat="1" ht="75" customHeight="1" x14ac:dyDescent="0.2">
      <c r="A1" s="440" t="s">
        <v>4</v>
      </c>
      <c r="B1" s="439" t="s">
        <v>0</v>
      </c>
      <c r="C1" s="440" t="s">
        <v>1173</v>
      </c>
      <c r="D1" s="440" t="s">
        <v>1</v>
      </c>
      <c r="E1" s="440" t="s">
        <v>2</v>
      </c>
      <c r="F1" s="440" t="s">
        <v>3</v>
      </c>
      <c r="G1" s="440" t="s">
        <v>5</v>
      </c>
      <c r="H1" s="440" t="s">
        <v>6</v>
      </c>
      <c r="I1" s="440" t="s">
        <v>7</v>
      </c>
      <c r="J1" s="440" t="s">
        <v>1174</v>
      </c>
      <c r="K1" s="440" t="s">
        <v>1175</v>
      </c>
      <c r="L1" s="440" t="s">
        <v>1508</v>
      </c>
      <c r="M1" s="440" t="s">
        <v>598</v>
      </c>
      <c r="N1" s="440" t="s">
        <v>1177</v>
      </c>
      <c r="O1" s="440" t="s">
        <v>976</v>
      </c>
      <c r="P1" s="440" t="s">
        <v>1504</v>
      </c>
      <c r="Q1" s="440" t="s">
        <v>1509</v>
      </c>
      <c r="R1" s="440" t="s">
        <v>1505</v>
      </c>
      <c r="S1" s="481" t="s">
        <v>1510</v>
      </c>
      <c r="T1" s="482" t="s">
        <v>1507</v>
      </c>
      <c r="U1" s="482" t="s">
        <v>1539</v>
      </c>
      <c r="V1" s="483" t="s">
        <v>1511</v>
      </c>
      <c r="W1" s="307" t="s">
        <v>1498</v>
      </c>
      <c r="X1" s="368" t="s">
        <v>1497</v>
      </c>
      <c r="Y1" s="307" t="s">
        <v>1224</v>
      </c>
      <c r="Z1" s="361" t="s">
        <v>1225</v>
      </c>
      <c r="AA1" s="307" t="s">
        <v>1226</v>
      </c>
      <c r="AB1" s="441" t="s">
        <v>1227</v>
      </c>
      <c r="AC1" s="307" t="s">
        <v>1228</v>
      </c>
      <c r="AD1" s="307" t="s">
        <v>1512</v>
      </c>
      <c r="AE1" s="307" t="s">
        <v>1513</v>
      </c>
      <c r="AF1" s="361" t="s">
        <v>1231</v>
      </c>
      <c r="AG1" s="441" t="s">
        <v>1232</v>
      </c>
      <c r="AH1" s="484" t="s">
        <v>1211</v>
      </c>
      <c r="AI1" s="480" t="s">
        <v>1540</v>
      </c>
    </row>
    <row r="2" spans="1:35" s="282" customFormat="1" ht="18" customHeight="1" x14ac:dyDescent="0.2">
      <c r="A2" s="276" t="s">
        <v>11</v>
      </c>
      <c r="B2" s="309" t="s">
        <v>17</v>
      </c>
      <c r="C2" s="276" t="s">
        <v>18</v>
      </c>
      <c r="D2" s="273" t="s">
        <v>19</v>
      </c>
      <c r="E2" s="276" t="s">
        <v>20</v>
      </c>
      <c r="F2" s="275">
        <v>2</v>
      </c>
      <c r="G2" s="276" t="s">
        <v>606</v>
      </c>
      <c r="H2" s="273" t="s">
        <v>607</v>
      </c>
      <c r="I2" s="283">
        <v>150000</v>
      </c>
      <c r="J2" s="278">
        <v>3</v>
      </c>
      <c r="K2" s="279">
        <v>1</v>
      </c>
      <c r="L2" s="280">
        <f t="shared" ref="L2:L65" si="0">J2*K2</f>
        <v>3</v>
      </c>
      <c r="M2" s="281" t="s">
        <v>12</v>
      </c>
      <c r="N2" s="280">
        <f t="shared" ref="N2:N65" si="1">IF(M2="Y",L2,0)</f>
        <v>0</v>
      </c>
      <c r="O2" s="281" t="s">
        <v>12</v>
      </c>
      <c r="P2" s="280">
        <f t="shared" ref="P2:P11" si="2">IF(O2="Y",L2,0)</f>
        <v>0</v>
      </c>
      <c r="Q2" s="281" t="s">
        <v>12</v>
      </c>
      <c r="R2" s="280">
        <f t="shared" ref="R2:R33" si="3">IF(Q2="Y",L2,0)</f>
        <v>0</v>
      </c>
      <c r="S2" s="280">
        <f t="shared" ref="S2:S65" si="4">L2+N2+P2+R2</f>
        <v>3</v>
      </c>
      <c r="T2" s="303">
        <v>20372.116897269487</v>
      </c>
      <c r="U2" s="303">
        <v>2419.4858655150442</v>
      </c>
      <c r="V2" s="303">
        <v>17952.631031754441</v>
      </c>
      <c r="W2" s="303">
        <v>22167.45</v>
      </c>
      <c r="X2" s="334">
        <v>54583</v>
      </c>
      <c r="Y2" s="303">
        <v>1116.5899999999999</v>
      </c>
      <c r="Z2" s="334">
        <v>263</v>
      </c>
      <c r="AA2" s="303">
        <v>403.75</v>
      </c>
      <c r="AB2" s="335">
        <v>4.75</v>
      </c>
      <c r="AC2" s="303">
        <v>58.18</v>
      </c>
      <c r="AD2" s="303">
        <v>10.7</v>
      </c>
      <c r="AE2" s="303">
        <v>0</v>
      </c>
      <c r="AF2" s="334">
        <v>0</v>
      </c>
      <c r="AG2" s="334">
        <v>54846</v>
      </c>
      <c r="AH2" s="303">
        <f t="shared" ref="AH2:AH65" si="5">AE2+AD2+AC2+AA2+Y2+W2</f>
        <v>23756.670000000002</v>
      </c>
      <c r="AI2" s="369">
        <f t="shared" ref="AI2:AI65" si="6">AH2+V2</f>
        <v>41709.301031754439</v>
      </c>
    </row>
    <row r="3" spans="1:35" s="282" customFormat="1" ht="18" customHeight="1" x14ac:dyDescent="0.2">
      <c r="A3" s="276" t="s">
        <v>11</v>
      </c>
      <c r="B3" s="309" t="s">
        <v>31</v>
      </c>
      <c r="C3" s="276" t="s">
        <v>1172</v>
      </c>
      <c r="D3" s="273" t="s">
        <v>19</v>
      </c>
      <c r="E3" s="276" t="s">
        <v>20</v>
      </c>
      <c r="F3" s="275">
        <v>2</v>
      </c>
      <c r="G3" s="276" t="s">
        <v>612</v>
      </c>
      <c r="H3" s="276" t="s">
        <v>32</v>
      </c>
      <c r="I3" s="276">
        <v>151301</v>
      </c>
      <c r="J3" s="278">
        <v>2</v>
      </c>
      <c r="K3" s="279">
        <v>1</v>
      </c>
      <c r="L3" s="280">
        <f t="shared" si="0"/>
        <v>2</v>
      </c>
      <c r="M3" s="281" t="s">
        <v>12</v>
      </c>
      <c r="N3" s="280">
        <f t="shared" si="1"/>
        <v>0</v>
      </c>
      <c r="O3" s="281" t="s">
        <v>12</v>
      </c>
      <c r="P3" s="280">
        <f t="shared" si="2"/>
        <v>0</v>
      </c>
      <c r="Q3" s="281" t="s">
        <v>12</v>
      </c>
      <c r="R3" s="280">
        <f t="shared" si="3"/>
        <v>0</v>
      </c>
      <c r="S3" s="280">
        <f t="shared" si="4"/>
        <v>2</v>
      </c>
      <c r="T3" s="303">
        <v>13581.411264846325</v>
      </c>
      <c r="U3" s="303">
        <v>1612.9905770100295</v>
      </c>
      <c r="V3" s="303">
        <v>11968.420687836297</v>
      </c>
      <c r="W3" s="303">
        <v>0</v>
      </c>
      <c r="X3" s="334">
        <v>0</v>
      </c>
      <c r="Y3" s="303">
        <v>0</v>
      </c>
      <c r="Z3" s="334">
        <v>0</v>
      </c>
      <c r="AA3" s="303">
        <v>0</v>
      </c>
      <c r="AB3" s="335">
        <v>0</v>
      </c>
      <c r="AC3" s="303">
        <v>0</v>
      </c>
      <c r="AD3" s="303">
        <v>0</v>
      </c>
      <c r="AE3" s="303">
        <v>0</v>
      </c>
      <c r="AF3" s="334">
        <v>0</v>
      </c>
      <c r="AG3" s="334">
        <v>0</v>
      </c>
      <c r="AH3" s="303">
        <f t="shared" si="5"/>
        <v>0</v>
      </c>
      <c r="AI3" s="369">
        <f t="shared" si="6"/>
        <v>11968.420687836297</v>
      </c>
    </row>
    <row r="4" spans="1:35" s="282" customFormat="1" ht="18" customHeight="1" x14ac:dyDescent="0.2">
      <c r="A4" s="276" t="s">
        <v>11</v>
      </c>
      <c r="B4" s="309" t="s">
        <v>24</v>
      </c>
      <c r="C4" s="276" t="s">
        <v>1474</v>
      </c>
      <c r="D4" s="273" t="s">
        <v>1002</v>
      </c>
      <c r="E4" s="276" t="s">
        <v>1001</v>
      </c>
      <c r="F4" s="275" t="s">
        <v>27</v>
      </c>
      <c r="G4" s="276" t="s">
        <v>613</v>
      </c>
      <c r="H4" s="276" t="s">
        <v>28</v>
      </c>
      <c r="I4" s="276" t="s">
        <v>29</v>
      </c>
      <c r="J4" s="278">
        <v>2</v>
      </c>
      <c r="K4" s="279">
        <v>1</v>
      </c>
      <c r="L4" s="280">
        <f t="shared" si="0"/>
        <v>2</v>
      </c>
      <c r="M4" s="281" t="s">
        <v>12</v>
      </c>
      <c r="N4" s="280">
        <f t="shared" si="1"/>
        <v>0</v>
      </c>
      <c r="O4" s="281" t="s">
        <v>12</v>
      </c>
      <c r="P4" s="280">
        <f t="shared" si="2"/>
        <v>0</v>
      </c>
      <c r="Q4" s="281" t="s">
        <v>12</v>
      </c>
      <c r="R4" s="280">
        <f t="shared" si="3"/>
        <v>0</v>
      </c>
      <c r="S4" s="280">
        <f t="shared" si="4"/>
        <v>2</v>
      </c>
      <c r="T4" s="303">
        <v>13581.411264846325</v>
      </c>
      <c r="U4" s="303">
        <v>1612.9905770100295</v>
      </c>
      <c r="V4" s="303">
        <v>11968.420687836297</v>
      </c>
      <c r="W4" s="303">
        <v>19677.439999999999</v>
      </c>
      <c r="X4" s="334">
        <v>20166</v>
      </c>
      <c r="Y4" s="303">
        <v>251.14</v>
      </c>
      <c r="Z4" s="334">
        <v>35</v>
      </c>
      <c r="AA4" s="303">
        <v>63.75</v>
      </c>
      <c r="AB4" s="335">
        <v>0.75</v>
      </c>
      <c r="AC4" s="303">
        <v>0</v>
      </c>
      <c r="AD4" s="303">
        <v>11.19</v>
      </c>
      <c r="AE4" s="303">
        <v>0</v>
      </c>
      <c r="AF4" s="334">
        <v>0</v>
      </c>
      <c r="AG4" s="334">
        <v>20201</v>
      </c>
      <c r="AH4" s="303">
        <f t="shared" si="5"/>
        <v>20003.52</v>
      </c>
      <c r="AI4" s="369">
        <f t="shared" si="6"/>
        <v>31971.940687836297</v>
      </c>
    </row>
    <row r="5" spans="1:35" s="282" customFormat="1" ht="18" customHeight="1" x14ac:dyDescent="0.2">
      <c r="A5" s="276" t="s">
        <v>11</v>
      </c>
      <c r="B5" s="309" t="s">
        <v>13</v>
      </c>
      <c r="C5" s="276" t="s">
        <v>14</v>
      </c>
      <c r="D5" s="273" t="s">
        <v>15</v>
      </c>
      <c r="E5" s="276" t="s">
        <v>16</v>
      </c>
      <c r="F5" s="275">
        <v>2</v>
      </c>
      <c r="G5" s="276" t="s">
        <v>612</v>
      </c>
      <c r="H5" s="276" t="s">
        <v>617</v>
      </c>
      <c r="I5" s="283">
        <v>152200</v>
      </c>
      <c r="J5" s="278">
        <v>2</v>
      </c>
      <c r="K5" s="279">
        <v>1</v>
      </c>
      <c r="L5" s="280">
        <f t="shared" si="0"/>
        <v>2</v>
      </c>
      <c r="M5" s="281" t="s">
        <v>12</v>
      </c>
      <c r="N5" s="280">
        <f t="shared" si="1"/>
        <v>0</v>
      </c>
      <c r="O5" s="281" t="s">
        <v>12</v>
      </c>
      <c r="P5" s="280">
        <f t="shared" si="2"/>
        <v>0</v>
      </c>
      <c r="Q5" s="281" t="s">
        <v>12</v>
      </c>
      <c r="R5" s="280">
        <f t="shared" si="3"/>
        <v>0</v>
      </c>
      <c r="S5" s="280">
        <f t="shared" si="4"/>
        <v>2</v>
      </c>
      <c r="T5" s="303">
        <v>13581.411264846325</v>
      </c>
      <c r="U5" s="303">
        <v>1612.9905770100295</v>
      </c>
      <c r="V5" s="303">
        <v>11968.420687836297</v>
      </c>
      <c r="W5" s="303">
        <v>0</v>
      </c>
      <c r="X5" s="334">
        <v>0</v>
      </c>
      <c r="Y5" s="303">
        <v>0</v>
      </c>
      <c r="Z5" s="334">
        <v>0</v>
      </c>
      <c r="AA5" s="303">
        <v>0</v>
      </c>
      <c r="AB5" s="335">
        <v>0</v>
      </c>
      <c r="AC5" s="303">
        <v>0</v>
      </c>
      <c r="AD5" s="303">
        <v>0</v>
      </c>
      <c r="AE5" s="303">
        <v>0</v>
      </c>
      <c r="AF5" s="334">
        <v>0</v>
      </c>
      <c r="AG5" s="334">
        <v>0</v>
      </c>
      <c r="AH5" s="303">
        <f t="shared" si="5"/>
        <v>0</v>
      </c>
      <c r="AI5" s="369">
        <f t="shared" si="6"/>
        <v>11968.420687836297</v>
      </c>
    </row>
    <row r="6" spans="1:35" s="282" customFormat="1" ht="18" customHeight="1" x14ac:dyDescent="0.2">
      <c r="A6" s="276" t="s">
        <v>11</v>
      </c>
      <c r="B6" s="309" t="s">
        <v>33</v>
      </c>
      <c r="C6" s="276" t="s">
        <v>34</v>
      </c>
      <c r="D6" s="273" t="s">
        <v>35</v>
      </c>
      <c r="E6" s="276" t="s">
        <v>36</v>
      </c>
      <c r="F6" s="275">
        <v>1</v>
      </c>
      <c r="G6" s="276" t="s">
        <v>613</v>
      </c>
      <c r="H6" s="276" t="s">
        <v>37</v>
      </c>
      <c r="I6" s="283">
        <v>153300</v>
      </c>
      <c r="J6" s="278">
        <v>1</v>
      </c>
      <c r="K6" s="279">
        <v>1</v>
      </c>
      <c r="L6" s="280">
        <f t="shared" si="0"/>
        <v>1</v>
      </c>
      <c r="M6" s="281" t="s">
        <v>12</v>
      </c>
      <c r="N6" s="280">
        <f t="shared" si="1"/>
        <v>0</v>
      </c>
      <c r="O6" s="281" t="s">
        <v>12</v>
      </c>
      <c r="P6" s="280">
        <f t="shared" si="2"/>
        <v>0</v>
      </c>
      <c r="Q6" s="281" t="s">
        <v>12</v>
      </c>
      <c r="R6" s="280">
        <f t="shared" si="3"/>
        <v>0</v>
      </c>
      <c r="S6" s="280">
        <f t="shared" si="4"/>
        <v>1</v>
      </c>
      <c r="T6" s="303">
        <v>6790.7056324231626</v>
      </c>
      <c r="U6" s="303">
        <v>806.49528850501474</v>
      </c>
      <c r="V6" s="303">
        <v>5984.2103439181483</v>
      </c>
      <c r="W6" s="303">
        <v>2.25</v>
      </c>
      <c r="X6" s="334">
        <v>6</v>
      </c>
      <c r="Y6" s="303">
        <v>0</v>
      </c>
      <c r="Z6" s="334">
        <v>0</v>
      </c>
      <c r="AA6" s="303">
        <v>0</v>
      </c>
      <c r="AB6" s="335">
        <v>0</v>
      </c>
      <c r="AC6" s="303">
        <v>0</v>
      </c>
      <c r="AD6" s="303">
        <v>0</v>
      </c>
      <c r="AE6" s="303">
        <v>0</v>
      </c>
      <c r="AF6" s="334">
        <v>0</v>
      </c>
      <c r="AG6" s="334">
        <v>6</v>
      </c>
      <c r="AH6" s="303">
        <f t="shared" si="5"/>
        <v>2.25</v>
      </c>
      <c r="AI6" s="369">
        <f t="shared" si="6"/>
        <v>5986.4603439181483</v>
      </c>
    </row>
    <row r="7" spans="1:35" s="282" customFormat="1" ht="18" customHeight="1" x14ac:dyDescent="0.2">
      <c r="A7" s="276" t="s">
        <v>11</v>
      </c>
      <c r="B7" s="309" t="s">
        <v>8</v>
      </c>
      <c r="C7" s="276" t="s">
        <v>721</v>
      </c>
      <c r="D7" s="273" t="s">
        <v>9</v>
      </c>
      <c r="E7" s="276" t="s">
        <v>10</v>
      </c>
      <c r="F7" s="275">
        <v>3</v>
      </c>
      <c r="G7" s="276" t="s">
        <v>612</v>
      </c>
      <c r="H7" s="276" t="s">
        <v>722</v>
      </c>
      <c r="I7" s="276">
        <v>152100</v>
      </c>
      <c r="J7" s="278">
        <v>1</v>
      </c>
      <c r="K7" s="279">
        <v>0.5</v>
      </c>
      <c r="L7" s="280">
        <f t="shared" si="0"/>
        <v>0.5</v>
      </c>
      <c r="M7" s="281" t="s">
        <v>12</v>
      </c>
      <c r="N7" s="280">
        <f t="shared" si="1"/>
        <v>0</v>
      </c>
      <c r="O7" s="281" t="s">
        <v>12</v>
      </c>
      <c r="P7" s="280">
        <f t="shared" si="2"/>
        <v>0</v>
      </c>
      <c r="Q7" s="281" t="s">
        <v>12</v>
      </c>
      <c r="R7" s="280">
        <f t="shared" si="3"/>
        <v>0</v>
      </c>
      <c r="S7" s="280">
        <f t="shared" si="4"/>
        <v>0.5</v>
      </c>
      <c r="T7" s="303">
        <v>3395.3528162115813</v>
      </c>
      <c r="U7" s="303">
        <v>403.24764425250737</v>
      </c>
      <c r="V7" s="303">
        <v>2992.1051719590741</v>
      </c>
      <c r="W7" s="303">
        <v>0</v>
      </c>
      <c r="X7" s="334">
        <v>0</v>
      </c>
      <c r="Y7" s="303">
        <v>0</v>
      </c>
      <c r="Z7" s="334">
        <v>0</v>
      </c>
      <c r="AA7" s="303">
        <v>0</v>
      </c>
      <c r="AB7" s="335">
        <v>0</v>
      </c>
      <c r="AC7" s="303">
        <v>0</v>
      </c>
      <c r="AD7" s="303">
        <v>0</v>
      </c>
      <c r="AE7" s="303">
        <v>0</v>
      </c>
      <c r="AF7" s="334">
        <v>0</v>
      </c>
      <c r="AG7" s="334">
        <v>0</v>
      </c>
      <c r="AH7" s="303">
        <f t="shared" si="5"/>
        <v>0</v>
      </c>
      <c r="AI7" s="369">
        <f t="shared" si="6"/>
        <v>2992.1051719590741</v>
      </c>
    </row>
    <row r="8" spans="1:35" s="282" customFormat="1" ht="18" customHeight="1" x14ac:dyDescent="0.2">
      <c r="A8" s="276" t="s">
        <v>11</v>
      </c>
      <c r="B8" s="309" t="s">
        <v>39</v>
      </c>
      <c r="C8" s="276" t="s">
        <v>721</v>
      </c>
      <c r="D8" s="273" t="s">
        <v>9</v>
      </c>
      <c r="E8" s="276" t="s">
        <v>10</v>
      </c>
      <c r="F8" s="275">
        <v>3</v>
      </c>
      <c r="G8" s="276" t="s">
        <v>613</v>
      </c>
      <c r="H8" s="276" t="s">
        <v>28</v>
      </c>
      <c r="I8" s="276" t="s">
        <v>29</v>
      </c>
      <c r="J8" s="278">
        <v>1</v>
      </c>
      <c r="K8" s="279">
        <v>0.5</v>
      </c>
      <c r="L8" s="280">
        <f t="shared" si="0"/>
        <v>0.5</v>
      </c>
      <c r="M8" s="281" t="s">
        <v>12</v>
      </c>
      <c r="N8" s="280">
        <f t="shared" si="1"/>
        <v>0</v>
      </c>
      <c r="O8" s="281" t="s">
        <v>12</v>
      </c>
      <c r="P8" s="280">
        <f t="shared" si="2"/>
        <v>0</v>
      </c>
      <c r="Q8" s="281" t="s">
        <v>12</v>
      </c>
      <c r="R8" s="280">
        <f t="shared" si="3"/>
        <v>0</v>
      </c>
      <c r="S8" s="280">
        <f t="shared" si="4"/>
        <v>0.5</v>
      </c>
      <c r="T8" s="303">
        <v>3395.3528162115813</v>
      </c>
      <c r="U8" s="303">
        <v>403.24764425250737</v>
      </c>
      <c r="V8" s="303">
        <v>2992.1051719590741</v>
      </c>
      <c r="W8" s="303">
        <v>0</v>
      </c>
      <c r="X8" s="334">
        <v>0</v>
      </c>
      <c r="Y8" s="303">
        <v>0</v>
      </c>
      <c r="Z8" s="334">
        <v>0</v>
      </c>
      <c r="AA8" s="303">
        <v>63.75</v>
      </c>
      <c r="AB8" s="335">
        <v>0.75</v>
      </c>
      <c r="AC8" s="303">
        <v>0</v>
      </c>
      <c r="AD8" s="303">
        <v>0</v>
      </c>
      <c r="AE8" s="303">
        <v>0</v>
      </c>
      <c r="AF8" s="334">
        <v>0</v>
      </c>
      <c r="AG8" s="334">
        <v>0</v>
      </c>
      <c r="AH8" s="303">
        <f t="shared" si="5"/>
        <v>63.75</v>
      </c>
      <c r="AI8" s="369">
        <f t="shared" si="6"/>
        <v>3055.8551719590741</v>
      </c>
    </row>
    <row r="9" spans="1:35" s="282" customFormat="1" ht="18" customHeight="1" x14ac:dyDescent="0.2">
      <c r="A9" s="276" t="s">
        <v>40</v>
      </c>
      <c r="B9" s="310" t="s">
        <v>58</v>
      </c>
      <c r="C9" s="276" t="s">
        <v>59</v>
      </c>
      <c r="D9" s="273" t="s">
        <v>60</v>
      </c>
      <c r="E9" s="276" t="s">
        <v>61</v>
      </c>
      <c r="F9" s="275">
        <v>1</v>
      </c>
      <c r="G9" s="276" t="s">
        <v>62</v>
      </c>
      <c r="H9" s="276" t="s">
        <v>21</v>
      </c>
      <c r="I9" s="283">
        <v>902000</v>
      </c>
      <c r="J9" s="278">
        <v>1</v>
      </c>
      <c r="K9" s="279">
        <v>1</v>
      </c>
      <c r="L9" s="280">
        <f t="shared" si="0"/>
        <v>1</v>
      </c>
      <c r="M9" s="281" t="s">
        <v>12</v>
      </c>
      <c r="N9" s="280">
        <f t="shared" si="1"/>
        <v>0</v>
      </c>
      <c r="O9" s="281" t="s">
        <v>12</v>
      </c>
      <c r="P9" s="280">
        <f t="shared" si="2"/>
        <v>0</v>
      </c>
      <c r="Q9" s="281" t="s">
        <v>12</v>
      </c>
      <c r="R9" s="280">
        <f t="shared" si="3"/>
        <v>0</v>
      </c>
      <c r="S9" s="280">
        <f t="shared" si="4"/>
        <v>1</v>
      </c>
      <c r="T9" s="303">
        <v>6790.7056324231626</v>
      </c>
      <c r="U9" s="303">
        <v>806.49528850501474</v>
      </c>
      <c r="V9" s="303">
        <v>5984.2103439181483</v>
      </c>
      <c r="W9" s="303">
        <v>65.44</v>
      </c>
      <c r="X9" s="334">
        <v>124</v>
      </c>
      <c r="Y9" s="303">
        <v>7.2</v>
      </c>
      <c r="Z9" s="334">
        <v>1</v>
      </c>
      <c r="AA9" s="303">
        <v>998.75</v>
      </c>
      <c r="AB9" s="335">
        <v>11.75</v>
      </c>
      <c r="AC9" s="303">
        <v>12.05</v>
      </c>
      <c r="AD9" s="303">
        <v>0</v>
      </c>
      <c r="AE9" s="303">
        <v>0</v>
      </c>
      <c r="AF9" s="334">
        <v>0</v>
      </c>
      <c r="AG9" s="334">
        <v>125</v>
      </c>
      <c r="AH9" s="303">
        <f t="shared" si="5"/>
        <v>1083.44</v>
      </c>
      <c r="AI9" s="369">
        <f t="shared" si="6"/>
        <v>7067.6503439181488</v>
      </c>
    </row>
    <row r="10" spans="1:35" s="282" customFormat="1" ht="18" customHeight="1" x14ac:dyDescent="0.2">
      <c r="A10" s="276" t="s">
        <v>40</v>
      </c>
      <c r="B10" s="310" t="s">
        <v>42</v>
      </c>
      <c r="C10" s="276" t="s">
        <v>43</v>
      </c>
      <c r="D10" s="273" t="s">
        <v>44</v>
      </c>
      <c r="E10" s="276" t="s">
        <v>45</v>
      </c>
      <c r="F10" s="275">
        <v>3</v>
      </c>
      <c r="G10" s="276" t="s">
        <v>46</v>
      </c>
      <c r="H10" s="276" t="s">
        <v>47</v>
      </c>
      <c r="I10" s="276">
        <v>904100</v>
      </c>
      <c r="J10" s="278">
        <v>1</v>
      </c>
      <c r="K10" s="279">
        <v>0.5</v>
      </c>
      <c r="L10" s="280">
        <f t="shared" si="0"/>
        <v>0.5</v>
      </c>
      <c r="M10" s="281" t="s">
        <v>12</v>
      </c>
      <c r="N10" s="280">
        <f t="shared" si="1"/>
        <v>0</v>
      </c>
      <c r="O10" s="281" t="s">
        <v>12</v>
      </c>
      <c r="P10" s="280">
        <f t="shared" si="2"/>
        <v>0</v>
      </c>
      <c r="Q10" s="281" t="s">
        <v>12</v>
      </c>
      <c r="R10" s="280">
        <f t="shared" si="3"/>
        <v>0</v>
      </c>
      <c r="S10" s="280">
        <f t="shared" si="4"/>
        <v>0.5</v>
      </c>
      <c r="T10" s="303">
        <v>3395.3528162115813</v>
      </c>
      <c r="U10" s="303">
        <v>403.24764425250737</v>
      </c>
      <c r="V10" s="303">
        <v>2992.1051719590741</v>
      </c>
      <c r="W10" s="303">
        <v>26.37</v>
      </c>
      <c r="X10" s="334">
        <v>38</v>
      </c>
      <c r="Y10" s="303">
        <v>0</v>
      </c>
      <c r="Z10" s="334">
        <v>0</v>
      </c>
      <c r="AA10" s="303">
        <v>680</v>
      </c>
      <c r="AB10" s="335">
        <v>8</v>
      </c>
      <c r="AC10" s="303">
        <v>4.2300000000000004</v>
      </c>
      <c r="AD10" s="303">
        <v>0</v>
      </c>
      <c r="AE10" s="303">
        <v>0</v>
      </c>
      <c r="AF10" s="334">
        <v>0</v>
      </c>
      <c r="AG10" s="334">
        <v>38</v>
      </c>
      <c r="AH10" s="303">
        <f t="shared" si="5"/>
        <v>710.6</v>
      </c>
      <c r="AI10" s="369">
        <f t="shared" si="6"/>
        <v>3702.7051719590741</v>
      </c>
    </row>
    <row r="11" spans="1:35" s="282" customFormat="1" ht="18" customHeight="1" x14ac:dyDescent="0.2">
      <c r="A11" s="284" t="s">
        <v>40</v>
      </c>
      <c r="B11" s="310" t="s">
        <v>54</v>
      </c>
      <c r="C11" s="276" t="s">
        <v>709</v>
      </c>
      <c r="D11" s="273" t="s">
        <v>44</v>
      </c>
      <c r="E11" s="276" t="s">
        <v>45</v>
      </c>
      <c r="F11" s="275">
        <v>3</v>
      </c>
      <c r="G11" s="276" t="s">
        <v>710</v>
      </c>
      <c r="H11" s="276" t="s">
        <v>710</v>
      </c>
      <c r="I11" s="276">
        <v>904500</v>
      </c>
      <c r="J11" s="278">
        <v>2</v>
      </c>
      <c r="K11" s="279">
        <v>1</v>
      </c>
      <c r="L11" s="280">
        <f t="shared" si="0"/>
        <v>2</v>
      </c>
      <c r="M11" s="281" t="s">
        <v>12</v>
      </c>
      <c r="N11" s="280">
        <f t="shared" si="1"/>
        <v>0</v>
      </c>
      <c r="O11" s="281" t="s">
        <v>12</v>
      </c>
      <c r="P11" s="280">
        <f t="shared" si="2"/>
        <v>0</v>
      </c>
      <c r="Q11" s="281" t="s">
        <v>12</v>
      </c>
      <c r="R11" s="280">
        <f t="shared" si="3"/>
        <v>0</v>
      </c>
      <c r="S11" s="280">
        <f t="shared" si="4"/>
        <v>2</v>
      </c>
      <c r="T11" s="303">
        <v>13581.411264846325</v>
      </c>
      <c r="U11" s="303">
        <v>1612.9905770100295</v>
      </c>
      <c r="V11" s="303">
        <v>11968.420687836297</v>
      </c>
      <c r="W11" s="303">
        <v>0</v>
      </c>
      <c r="X11" s="334">
        <v>0</v>
      </c>
      <c r="Y11" s="303">
        <v>0</v>
      </c>
      <c r="Z11" s="334">
        <v>0</v>
      </c>
      <c r="AA11" s="303">
        <v>0</v>
      </c>
      <c r="AB11" s="335">
        <v>0</v>
      </c>
      <c r="AC11" s="303">
        <v>0</v>
      </c>
      <c r="AD11" s="303">
        <v>0</v>
      </c>
      <c r="AE11" s="303">
        <v>0</v>
      </c>
      <c r="AF11" s="334">
        <v>0</v>
      </c>
      <c r="AG11" s="334">
        <v>0</v>
      </c>
      <c r="AH11" s="303">
        <f t="shared" si="5"/>
        <v>0</v>
      </c>
      <c r="AI11" s="369">
        <f t="shared" si="6"/>
        <v>11968.420687836297</v>
      </c>
    </row>
    <row r="12" spans="1:35" s="282" customFormat="1" ht="18" customHeight="1" x14ac:dyDescent="0.2">
      <c r="A12" s="276" t="s">
        <v>40</v>
      </c>
      <c r="B12" s="310" t="s">
        <v>64</v>
      </c>
      <c r="C12" s="276" t="s">
        <v>177</v>
      </c>
      <c r="D12" s="273" t="s">
        <v>133</v>
      </c>
      <c r="E12" s="276" t="s">
        <v>134</v>
      </c>
      <c r="F12" s="275">
        <v>2</v>
      </c>
      <c r="G12" s="276" t="s">
        <v>556</v>
      </c>
      <c r="H12" s="276" t="s">
        <v>557</v>
      </c>
      <c r="I12" s="276">
        <v>709000</v>
      </c>
      <c r="J12" s="278">
        <v>3</v>
      </c>
      <c r="K12" s="279">
        <v>0.84</v>
      </c>
      <c r="L12" s="280">
        <f t="shared" si="0"/>
        <v>2.52</v>
      </c>
      <c r="M12" s="281" t="s">
        <v>76</v>
      </c>
      <c r="N12" s="280">
        <f t="shared" si="1"/>
        <v>2.52</v>
      </c>
      <c r="O12" s="281" t="s">
        <v>76</v>
      </c>
      <c r="P12" s="280">
        <v>0.84</v>
      </c>
      <c r="Q12" s="281" t="s">
        <v>12</v>
      </c>
      <c r="R12" s="280">
        <f t="shared" si="3"/>
        <v>0</v>
      </c>
      <c r="S12" s="280">
        <f t="shared" si="4"/>
        <v>5.88</v>
      </c>
      <c r="T12" s="303">
        <v>39929.349118648199</v>
      </c>
      <c r="U12" s="303">
        <v>4742.1922964094865</v>
      </c>
      <c r="V12" s="303">
        <v>35187.156822238714</v>
      </c>
      <c r="W12" s="303">
        <v>2.76</v>
      </c>
      <c r="X12" s="334">
        <v>2</v>
      </c>
      <c r="Y12" s="303">
        <v>2.4500000000000002</v>
      </c>
      <c r="Z12" s="334">
        <v>1</v>
      </c>
      <c r="AA12" s="303">
        <v>0</v>
      </c>
      <c r="AB12" s="335">
        <v>0</v>
      </c>
      <c r="AC12" s="303">
        <v>224.65</v>
      </c>
      <c r="AD12" s="303">
        <v>0</v>
      </c>
      <c r="AE12" s="303">
        <v>0</v>
      </c>
      <c r="AF12" s="334">
        <v>0</v>
      </c>
      <c r="AG12" s="334">
        <v>3</v>
      </c>
      <c r="AH12" s="303">
        <f t="shared" si="5"/>
        <v>229.85999999999999</v>
      </c>
      <c r="AI12" s="369">
        <f t="shared" si="6"/>
        <v>35417.016822238715</v>
      </c>
    </row>
    <row r="13" spans="1:35" s="282" customFormat="1" ht="18" customHeight="1" x14ac:dyDescent="0.2">
      <c r="A13" s="276" t="s">
        <v>66</v>
      </c>
      <c r="B13" s="309" t="s">
        <v>73</v>
      </c>
      <c r="C13" s="276" t="s">
        <v>85</v>
      </c>
      <c r="D13" s="273" t="s">
        <v>69</v>
      </c>
      <c r="E13" s="276" t="s">
        <v>70</v>
      </c>
      <c r="F13" s="275">
        <v>1</v>
      </c>
      <c r="G13" s="276" t="s">
        <v>74</v>
      </c>
      <c r="H13" s="276" t="s">
        <v>75</v>
      </c>
      <c r="I13" s="276" t="s">
        <v>907</v>
      </c>
      <c r="J13" s="278">
        <v>1</v>
      </c>
      <c r="K13" s="279">
        <v>0.09</v>
      </c>
      <c r="L13" s="280">
        <f t="shared" si="0"/>
        <v>0.09</v>
      </c>
      <c r="M13" s="281" t="s">
        <v>76</v>
      </c>
      <c r="N13" s="280">
        <f t="shared" si="1"/>
        <v>0.09</v>
      </c>
      <c r="O13" s="281" t="s">
        <v>12</v>
      </c>
      <c r="P13" s="280">
        <f t="shared" ref="P13:P40" si="7">IF(O13="Y",L13,0)</f>
        <v>0</v>
      </c>
      <c r="Q13" s="281" t="s">
        <v>12</v>
      </c>
      <c r="R13" s="280">
        <f t="shared" si="3"/>
        <v>0</v>
      </c>
      <c r="S13" s="280">
        <f t="shared" si="4"/>
        <v>0.18</v>
      </c>
      <c r="T13" s="303">
        <v>1222.3270138361693</v>
      </c>
      <c r="U13" s="303">
        <v>145.16915193090264</v>
      </c>
      <c r="V13" s="303">
        <v>1077.1578619052666</v>
      </c>
      <c r="W13" s="303">
        <v>399.74</v>
      </c>
      <c r="X13" s="334">
        <v>287</v>
      </c>
      <c r="Y13" s="303">
        <v>0</v>
      </c>
      <c r="Z13" s="334">
        <v>0</v>
      </c>
      <c r="AA13" s="303">
        <v>0</v>
      </c>
      <c r="AB13" s="335">
        <v>0</v>
      </c>
      <c r="AC13" s="303">
        <v>0</v>
      </c>
      <c r="AD13" s="303">
        <v>234.44</v>
      </c>
      <c r="AE13" s="303">
        <v>31.84</v>
      </c>
      <c r="AF13" s="334">
        <v>1179</v>
      </c>
      <c r="AG13" s="334">
        <v>1466</v>
      </c>
      <c r="AH13" s="303">
        <f t="shared" si="5"/>
        <v>666.02</v>
      </c>
      <c r="AI13" s="369">
        <f t="shared" si="6"/>
        <v>1743.1778619052666</v>
      </c>
    </row>
    <row r="14" spans="1:35" s="282" customFormat="1" ht="18" customHeight="1" x14ac:dyDescent="0.2">
      <c r="A14" s="276" t="s">
        <v>66</v>
      </c>
      <c r="B14" s="309" t="s">
        <v>80</v>
      </c>
      <c r="C14" s="276" t="s">
        <v>85</v>
      </c>
      <c r="D14" s="273" t="s">
        <v>69</v>
      </c>
      <c r="E14" s="276" t="s">
        <v>70</v>
      </c>
      <c r="F14" s="275">
        <v>1</v>
      </c>
      <c r="G14" s="276" t="s">
        <v>81</v>
      </c>
      <c r="H14" s="276" t="s">
        <v>82</v>
      </c>
      <c r="I14" s="276" t="s">
        <v>562</v>
      </c>
      <c r="J14" s="278">
        <v>1</v>
      </c>
      <c r="K14" s="279">
        <v>0.27100000000000002</v>
      </c>
      <c r="L14" s="280">
        <f t="shared" si="0"/>
        <v>0.27100000000000002</v>
      </c>
      <c r="M14" s="281" t="s">
        <v>76</v>
      </c>
      <c r="N14" s="280">
        <f t="shared" si="1"/>
        <v>0.27100000000000002</v>
      </c>
      <c r="O14" s="281" t="s">
        <v>12</v>
      </c>
      <c r="P14" s="280">
        <f t="shared" si="7"/>
        <v>0</v>
      </c>
      <c r="Q14" s="281" t="s">
        <v>12</v>
      </c>
      <c r="R14" s="280">
        <f t="shared" si="3"/>
        <v>0</v>
      </c>
      <c r="S14" s="280">
        <f t="shared" si="4"/>
        <v>0.54200000000000004</v>
      </c>
      <c r="T14" s="303">
        <v>3680.5624527733544</v>
      </c>
      <c r="U14" s="303">
        <v>437.12044636971802</v>
      </c>
      <c r="V14" s="303">
        <v>3243.4420064036362</v>
      </c>
      <c r="W14" s="303">
        <v>9804.08</v>
      </c>
      <c r="X14" s="334">
        <v>16126</v>
      </c>
      <c r="Y14" s="303">
        <v>1593.12</v>
      </c>
      <c r="Z14" s="334">
        <v>233</v>
      </c>
      <c r="AA14" s="303">
        <v>680</v>
      </c>
      <c r="AB14" s="335">
        <v>8</v>
      </c>
      <c r="AC14" s="303">
        <v>398.83</v>
      </c>
      <c r="AD14" s="303">
        <v>0</v>
      </c>
      <c r="AE14" s="303">
        <v>0</v>
      </c>
      <c r="AF14" s="334">
        <v>0</v>
      </c>
      <c r="AG14" s="334">
        <v>16359</v>
      </c>
      <c r="AH14" s="303">
        <f t="shared" si="5"/>
        <v>12476.029999999999</v>
      </c>
      <c r="AI14" s="369">
        <f t="shared" si="6"/>
        <v>15719.472006403636</v>
      </c>
    </row>
    <row r="15" spans="1:35" s="282" customFormat="1" ht="18" customHeight="1" x14ac:dyDescent="0.2">
      <c r="A15" s="276" t="s">
        <v>66</v>
      </c>
      <c r="B15" s="309" t="s">
        <v>94</v>
      </c>
      <c r="C15" s="276" t="s">
        <v>85</v>
      </c>
      <c r="D15" s="273" t="s">
        <v>69</v>
      </c>
      <c r="E15" s="276" t="s">
        <v>70</v>
      </c>
      <c r="F15" s="275">
        <v>1</v>
      </c>
      <c r="G15" s="276" t="s">
        <v>641</v>
      </c>
      <c r="H15" s="276" t="s">
        <v>642</v>
      </c>
      <c r="I15" s="276" t="s">
        <v>95</v>
      </c>
      <c r="J15" s="278">
        <v>1</v>
      </c>
      <c r="K15" s="279">
        <v>0.09</v>
      </c>
      <c r="L15" s="280">
        <f t="shared" si="0"/>
        <v>0.09</v>
      </c>
      <c r="M15" s="281" t="s">
        <v>76</v>
      </c>
      <c r="N15" s="280">
        <f t="shared" si="1"/>
        <v>0.09</v>
      </c>
      <c r="O15" s="281" t="s">
        <v>12</v>
      </c>
      <c r="P15" s="280">
        <f t="shared" si="7"/>
        <v>0</v>
      </c>
      <c r="Q15" s="281" t="s">
        <v>12</v>
      </c>
      <c r="R15" s="280">
        <f t="shared" si="3"/>
        <v>0</v>
      </c>
      <c r="S15" s="280">
        <f t="shared" si="4"/>
        <v>0.18</v>
      </c>
      <c r="T15" s="303">
        <v>1222.3270138361693</v>
      </c>
      <c r="U15" s="303">
        <v>145.16915193090264</v>
      </c>
      <c r="V15" s="303">
        <v>1077.1578619052666</v>
      </c>
      <c r="W15" s="303">
        <v>2706.13</v>
      </c>
      <c r="X15" s="334">
        <v>4726</v>
      </c>
      <c r="Y15" s="303">
        <v>389.94</v>
      </c>
      <c r="Z15" s="334">
        <v>59</v>
      </c>
      <c r="AA15" s="303">
        <v>0</v>
      </c>
      <c r="AB15" s="335">
        <v>0</v>
      </c>
      <c r="AC15" s="303">
        <v>29.22</v>
      </c>
      <c r="AD15" s="303">
        <v>403.89</v>
      </c>
      <c r="AE15" s="303">
        <v>0</v>
      </c>
      <c r="AF15" s="334">
        <v>0</v>
      </c>
      <c r="AG15" s="334">
        <v>4785</v>
      </c>
      <c r="AH15" s="303">
        <f t="shared" si="5"/>
        <v>3529.1800000000003</v>
      </c>
      <c r="AI15" s="369">
        <f t="shared" si="6"/>
        <v>4606.3378619052673</v>
      </c>
    </row>
    <row r="16" spans="1:35" s="282" customFormat="1" ht="18" customHeight="1" x14ac:dyDescent="0.2">
      <c r="A16" s="276" t="s">
        <v>66</v>
      </c>
      <c r="B16" s="309" t="s">
        <v>115</v>
      </c>
      <c r="C16" s="276" t="s">
        <v>85</v>
      </c>
      <c r="D16" s="273" t="s">
        <v>69</v>
      </c>
      <c r="E16" s="276" t="s">
        <v>70</v>
      </c>
      <c r="F16" s="275">
        <v>1</v>
      </c>
      <c r="G16" s="276" t="s">
        <v>641</v>
      </c>
      <c r="H16" s="276" t="s">
        <v>597</v>
      </c>
      <c r="I16" s="276" t="s">
        <v>116</v>
      </c>
      <c r="J16" s="278">
        <v>1</v>
      </c>
      <c r="K16" s="279">
        <v>0.11899999999999999</v>
      </c>
      <c r="L16" s="280">
        <f t="shared" si="0"/>
        <v>0.11899999999999999</v>
      </c>
      <c r="M16" s="281" t="s">
        <v>76</v>
      </c>
      <c r="N16" s="280">
        <f t="shared" si="1"/>
        <v>0.11899999999999999</v>
      </c>
      <c r="O16" s="281" t="s">
        <v>12</v>
      </c>
      <c r="P16" s="280">
        <f t="shared" si="7"/>
        <v>0</v>
      </c>
      <c r="Q16" s="281" t="s">
        <v>12</v>
      </c>
      <c r="R16" s="280">
        <f t="shared" si="3"/>
        <v>0</v>
      </c>
      <c r="S16" s="280">
        <f t="shared" si="4"/>
        <v>0.23799999999999999</v>
      </c>
      <c r="T16" s="303">
        <v>1616.1879405167126</v>
      </c>
      <c r="U16" s="303">
        <v>191.94587866419349</v>
      </c>
      <c r="V16" s="303">
        <v>1424.2420618525191</v>
      </c>
      <c r="W16" s="303">
        <v>8848.8799999999992</v>
      </c>
      <c r="X16" s="334">
        <v>4282</v>
      </c>
      <c r="Y16" s="303">
        <v>28.02</v>
      </c>
      <c r="Z16" s="334">
        <v>4</v>
      </c>
      <c r="AA16" s="303">
        <v>0</v>
      </c>
      <c r="AB16" s="335">
        <v>0</v>
      </c>
      <c r="AC16" s="303">
        <v>7.58</v>
      </c>
      <c r="AD16" s="303">
        <v>0</v>
      </c>
      <c r="AE16" s="303">
        <v>418.87</v>
      </c>
      <c r="AF16" s="334">
        <v>11496</v>
      </c>
      <c r="AG16" s="334">
        <v>15782</v>
      </c>
      <c r="AH16" s="303">
        <f t="shared" si="5"/>
        <v>9303.3499999999985</v>
      </c>
      <c r="AI16" s="369">
        <f t="shared" si="6"/>
        <v>10727.592061852518</v>
      </c>
    </row>
    <row r="17" spans="1:35" s="282" customFormat="1" ht="18" customHeight="1" x14ac:dyDescent="0.2">
      <c r="A17" s="276" t="s">
        <v>66</v>
      </c>
      <c r="B17" s="309" t="s">
        <v>118</v>
      </c>
      <c r="C17" s="276" t="s">
        <v>85</v>
      </c>
      <c r="D17" s="273" t="s">
        <v>69</v>
      </c>
      <c r="E17" s="276" t="s">
        <v>70</v>
      </c>
      <c r="F17" s="275">
        <v>1</v>
      </c>
      <c r="G17" s="276" t="s">
        <v>81</v>
      </c>
      <c r="H17" s="276" t="s">
        <v>119</v>
      </c>
      <c r="I17" s="276" t="s">
        <v>83</v>
      </c>
      <c r="J17" s="278">
        <v>1</v>
      </c>
      <c r="K17" s="279">
        <v>4.2999999999999997E-2</v>
      </c>
      <c r="L17" s="280">
        <f t="shared" si="0"/>
        <v>4.2999999999999997E-2</v>
      </c>
      <c r="M17" s="281" t="s">
        <v>76</v>
      </c>
      <c r="N17" s="280">
        <f t="shared" si="1"/>
        <v>4.2999999999999997E-2</v>
      </c>
      <c r="O17" s="281" t="s">
        <v>12</v>
      </c>
      <c r="P17" s="280">
        <f t="shared" si="7"/>
        <v>0</v>
      </c>
      <c r="Q17" s="281" t="s">
        <v>12</v>
      </c>
      <c r="R17" s="280">
        <f t="shared" si="3"/>
        <v>0</v>
      </c>
      <c r="S17" s="280">
        <f t="shared" si="4"/>
        <v>8.5999999999999993E-2</v>
      </c>
      <c r="T17" s="303">
        <v>584.00068438839196</v>
      </c>
      <c r="U17" s="303">
        <v>69.35859481143126</v>
      </c>
      <c r="V17" s="303">
        <v>514.64208957696064</v>
      </c>
      <c r="W17" s="303">
        <v>0</v>
      </c>
      <c r="X17" s="334">
        <v>0</v>
      </c>
      <c r="Y17" s="303">
        <v>0</v>
      </c>
      <c r="Z17" s="334">
        <v>0</v>
      </c>
      <c r="AA17" s="303">
        <v>0</v>
      </c>
      <c r="AB17" s="335">
        <v>0</v>
      </c>
      <c r="AC17" s="303">
        <v>0</v>
      </c>
      <c r="AD17" s="303">
        <v>0</v>
      </c>
      <c r="AE17" s="303">
        <v>0</v>
      </c>
      <c r="AF17" s="334">
        <v>0</v>
      </c>
      <c r="AG17" s="334">
        <v>0</v>
      </c>
      <c r="AH17" s="303">
        <f t="shared" si="5"/>
        <v>0</v>
      </c>
      <c r="AI17" s="369">
        <f t="shared" si="6"/>
        <v>514.64208957696064</v>
      </c>
    </row>
    <row r="18" spans="1:35" s="282" customFormat="1" ht="18" customHeight="1" x14ac:dyDescent="0.2">
      <c r="A18" s="276" t="s">
        <v>66</v>
      </c>
      <c r="B18" s="309" t="s">
        <v>67</v>
      </c>
      <c r="C18" s="276" t="s">
        <v>68</v>
      </c>
      <c r="D18" s="273" t="s">
        <v>69</v>
      </c>
      <c r="E18" s="276" t="s">
        <v>70</v>
      </c>
      <c r="F18" s="275">
        <v>1</v>
      </c>
      <c r="G18" s="276" t="s">
        <v>900</v>
      </c>
      <c r="H18" s="276" t="s">
        <v>71</v>
      </c>
      <c r="I18" s="276" t="s">
        <v>561</v>
      </c>
      <c r="J18" s="278">
        <v>1</v>
      </c>
      <c r="K18" s="279">
        <v>0.5</v>
      </c>
      <c r="L18" s="280">
        <f t="shared" si="0"/>
        <v>0.5</v>
      </c>
      <c r="M18" s="281" t="s">
        <v>12</v>
      </c>
      <c r="N18" s="280">
        <f t="shared" si="1"/>
        <v>0</v>
      </c>
      <c r="O18" s="281" t="s">
        <v>12</v>
      </c>
      <c r="P18" s="280">
        <f t="shared" si="7"/>
        <v>0</v>
      </c>
      <c r="Q18" s="281" t="s">
        <v>12</v>
      </c>
      <c r="R18" s="280">
        <f t="shared" si="3"/>
        <v>0</v>
      </c>
      <c r="S18" s="280">
        <f t="shared" si="4"/>
        <v>0.5</v>
      </c>
      <c r="T18" s="303">
        <v>3395.3528162115813</v>
      </c>
      <c r="U18" s="303">
        <v>403.24764425250737</v>
      </c>
      <c r="V18" s="303">
        <v>2992.1051719590741</v>
      </c>
      <c r="W18" s="303">
        <v>972.12</v>
      </c>
      <c r="X18" s="334">
        <v>2288</v>
      </c>
      <c r="Y18" s="303">
        <v>0</v>
      </c>
      <c r="Z18" s="334">
        <v>0</v>
      </c>
      <c r="AA18" s="303">
        <v>63.75</v>
      </c>
      <c r="AB18" s="335">
        <v>0.75</v>
      </c>
      <c r="AC18" s="303">
        <v>0</v>
      </c>
      <c r="AD18" s="303">
        <v>704.82</v>
      </c>
      <c r="AE18" s="303">
        <v>0</v>
      </c>
      <c r="AF18" s="334">
        <v>0</v>
      </c>
      <c r="AG18" s="334">
        <v>2288</v>
      </c>
      <c r="AH18" s="303">
        <f t="shared" si="5"/>
        <v>1740.69</v>
      </c>
      <c r="AI18" s="369">
        <f t="shared" si="6"/>
        <v>4732.7951719590747</v>
      </c>
    </row>
    <row r="19" spans="1:35" s="282" customFormat="1" ht="18" customHeight="1" x14ac:dyDescent="0.2">
      <c r="A19" s="276" t="s">
        <v>66</v>
      </c>
      <c r="B19" s="309" t="s">
        <v>91</v>
      </c>
      <c r="C19" s="276" t="s">
        <v>68</v>
      </c>
      <c r="D19" s="273" t="s">
        <v>69</v>
      </c>
      <c r="E19" s="276" t="s">
        <v>70</v>
      </c>
      <c r="F19" s="275">
        <v>1</v>
      </c>
      <c r="G19" s="276" t="s">
        <v>900</v>
      </c>
      <c r="H19" s="276" t="s">
        <v>651</v>
      </c>
      <c r="I19" s="276" t="s">
        <v>92</v>
      </c>
      <c r="J19" s="278">
        <v>1</v>
      </c>
      <c r="K19" s="279">
        <v>0.5</v>
      </c>
      <c r="L19" s="280">
        <f t="shared" si="0"/>
        <v>0.5</v>
      </c>
      <c r="M19" s="281" t="s">
        <v>12</v>
      </c>
      <c r="N19" s="280">
        <f t="shared" si="1"/>
        <v>0</v>
      </c>
      <c r="O19" s="281" t="s">
        <v>12</v>
      </c>
      <c r="P19" s="280">
        <f t="shared" si="7"/>
        <v>0</v>
      </c>
      <c r="Q19" s="281" t="s">
        <v>12</v>
      </c>
      <c r="R19" s="280">
        <f t="shared" si="3"/>
        <v>0</v>
      </c>
      <c r="S19" s="280">
        <f t="shared" si="4"/>
        <v>0.5</v>
      </c>
      <c r="T19" s="303">
        <v>3395.3528162115813</v>
      </c>
      <c r="U19" s="303">
        <v>403.24764425250737</v>
      </c>
      <c r="V19" s="303">
        <v>2992.1051719590741</v>
      </c>
      <c r="W19" s="303">
        <v>17.41</v>
      </c>
      <c r="X19" s="334">
        <v>43</v>
      </c>
      <c r="Y19" s="303">
        <v>0</v>
      </c>
      <c r="Z19" s="334">
        <v>0</v>
      </c>
      <c r="AA19" s="303">
        <v>42.5</v>
      </c>
      <c r="AB19" s="335">
        <v>0.5</v>
      </c>
      <c r="AC19" s="303">
        <v>0</v>
      </c>
      <c r="AD19" s="303">
        <v>0</v>
      </c>
      <c r="AE19" s="303">
        <v>0</v>
      </c>
      <c r="AF19" s="334">
        <v>0</v>
      </c>
      <c r="AG19" s="334">
        <v>43</v>
      </c>
      <c r="AH19" s="303">
        <f t="shared" si="5"/>
        <v>59.91</v>
      </c>
      <c r="AI19" s="369">
        <f t="shared" si="6"/>
        <v>3052.015171959074</v>
      </c>
    </row>
    <row r="20" spans="1:35" s="282" customFormat="1" ht="18" customHeight="1" x14ac:dyDescent="0.2">
      <c r="A20" s="276" t="s">
        <v>66</v>
      </c>
      <c r="B20" s="309" t="s">
        <v>106</v>
      </c>
      <c r="C20" s="276" t="s">
        <v>107</v>
      </c>
      <c r="D20" s="273" t="s">
        <v>297</v>
      </c>
      <c r="E20" s="276" t="s">
        <v>671</v>
      </c>
      <c r="F20" s="275">
        <v>4</v>
      </c>
      <c r="G20" s="276" t="s">
        <v>641</v>
      </c>
      <c r="H20" s="276" t="s">
        <v>108</v>
      </c>
      <c r="I20" s="276" t="s">
        <v>109</v>
      </c>
      <c r="J20" s="278">
        <v>1</v>
      </c>
      <c r="K20" s="279">
        <v>1</v>
      </c>
      <c r="L20" s="280">
        <f t="shared" si="0"/>
        <v>1</v>
      </c>
      <c r="M20" s="281" t="s">
        <v>76</v>
      </c>
      <c r="N20" s="280">
        <f t="shared" si="1"/>
        <v>1</v>
      </c>
      <c r="O20" s="281" t="s">
        <v>12</v>
      </c>
      <c r="P20" s="280">
        <f t="shared" si="7"/>
        <v>0</v>
      </c>
      <c r="Q20" s="281" t="s">
        <v>12</v>
      </c>
      <c r="R20" s="280">
        <f t="shared" si="3"/>
        <v>0</v>
      </c>
      <c r="S20" s="280">
        <f t="shared" si="4"/>
        <v>2</v>
      </c>
      <c r="T20" s="303">
        <v>13581.411264846325</v>
      </c>
      <c r="U20" s="303">
        <v>1612.9905770100295</v>
      </c>
      <c r="V20" s="303">
        <v>11968.420687836297</v>
      </c>
      <c r="W20" s="303">
        <v>9182.7800000000007</v>
      </c>
      <c r="X20" s="334">
        <v>15015</v>
      </c>
      <c r="Y20" s="303">
        <v>10.19</v>
      </c>
      <c r="Z20" s="334">
        <v>2</v>
      </c>
      <c r="AA20" s="303">
        <v>0</v>
      </c>
      <c r="AB20" s="335">
        <v>0</v>
      </c>
      <c r="AC20" s="303">
        <v>54.16</v>
      </c>
      <c r="AD20" s="303">
        <v>0</v>
      </c>
      <c r="AE20" s="303">
        <v>0</v>
      </c>
      <c r="AF20" s="334">
        <v>0</v>
      </c>
      <c r="AG20" s="334">
        <v>15017</v>
      </c>
      <c r="AH20" s="303">
        <f t="shared" si="5"/>
        <v>9247.130000000001</v>
      </c>
      <c r="AI20" s="369">
        <f t="shared" si="6"/>
        <v>21215.550687836298</v>
      </c>
    </row>
    <row r="21" spans="1:35" s="282" customFormat="1" ht="18" customHeight="1" x14ac:dyDescent="0.2">
      <c r="A21" s="276" t="s">
        <v>66</v>
      </c>
      <c r="B21" s="309" t="s">
        <v>100</v>
      </c>
      <c r="C21" s="276" t="s">
        <v>101</v>
      </c>
      <c r="D21" s="273" t="s">
        <v>102</v>
      </c>
      <c r="E21" s="276" t="s">
        <v>103</v>
      </c>
      <c r="F21" s="275">
        <v>1</v>
      </c>
      <c r="G21" s="276" t="s">
        <v>641</v>
      </c>
      <c r="H21" s="276" t="s">
        <v>699</v>
      </c>
      <c r="I21" s="276" t="s">
        <v>104</v>
      </c>
      <c r="J21" s="278">
        <v>1</v>
      </c>
      <c r="K21" s="279">
        <v>1</v>
      </c>
      <c r="L21" s="280">
        <f t="shared" si="0"/>
        <v>1</v>
      </c>
      <c r="M21" s="281" t="s">
        <v>76</v>
      </c>
      <c r="N21" s="280">
        <f t="shared" si="1"/>
        <v>1</v>
      </c>
      <c r="O21" s="281" t="s">
        <v>12</v>
      </c>
      <c r="P21" s="280">
        <f t="shared" si="7"/>
        <v>0</v>
      </c>
      <c r="Q21" s="281" t="s">
        <v>12</v>
      </c>
      <c r="R21" s="280">
        <f t="shared" si="3"/>
        <v>0</v>
      </c>
      <c r="S21" s="280">
        <f t="shared" si="4"/>
        <v>2</v>
      </c>
      <c r="T21" s="303">
        <v>13581.411264846325</v>
      </c>
      <c r="U21" s="303">
        <v>1612.9905770100295</v>
      </c>
      <c r="V21" s="303">
        <v>11968.420687836297</v>
      </c>
      <c r="W21" s="303">
        <v>16465.169999999998</v>
      </c>
      <c r="X21" s="334">
        <v>25953</v>
      </c>
      <c r="Y21" s="303">
        <v>14</v>
      </c>
      <c r="Z21" s="334">
        <v>2</v>
      </c>
      <c r="AA21" s="303">
        <v>0</v>
      </c>
      <c r="AB21" s="335">
        <v>0</v>
      </c>
      <c r="AC21" s="303">
        <v>0</v>
      </c>
      <c r="AD21" s="303">
        <v>0</v>
      </c>
      <c r="AE21" s="303">
        <v>0</v>
      </c>
      <c r="AF21" s="334">
        <v>0</v>
      </c>
      <c r="AG21" s="334">
        <v>25955</v>
      </c>
      <c r="AH21" s="303">
        <f t="shared" si="5"/>
        <v>16479.169999999998</v>
      </c>
      <c r="AI21" s="369">
        <f t="shared" si="6"/>
        <v>28447.590687836295</v>
      </c>
    </row>
    <row r="22" spans="1:35" s="282" customFormat="1" ht="18" customHeight="1" x14ac:dyDescent="0.2">
      <c r="A22" s="276" t="s">
        <v>66</v>
      </c>
      <c r="B22" s="309" t="s">
        <v>96</v>
      </c>
      <c r="C22" s="276" t="s">
        <v>97</v>
      </c>
      <c r="D22" s="273" t="s">
        <v>111</v>
      </c>
      <c r="E22" s="276" t="s">
        <v>98</v>
      </c>
      <c r="F22" s="275">
        <v>1</v>
      </c>
      <c r="G22" s="276" t="s">
        <v>641</v>
      </c>
      <c r="H22" s="276" t="s">
        <v>706</v>
      </c>
      <c r="I22" s="276" t="s">
        <v>99</v>
      </c>
      <c r="J22" s="278">
        <v>1</v>
      </c>
      <c r="K22" s="279">
        <v>0.5</v>
      </c>
      <c r="L22" s="280">
        <f t="shared" si="0"/>
        <v>0.5</v>
      </c>
      <c r="M22" s="281" t="s">
        <v>76</v>
      </c>
      <c r="N22" s="280">
        <f t="shared" si="1"/>
        <v>0.5</v>
      </c>
      <c r="O22" s="281" t="s">
        <v>12</v>
      </c>
      <c r="P22" s="280">
        <f t="shared" si="7"/>
        <v>0</v>
      </c>
      <c r="Q22" s="281" t="s">
        <v>12</v>
      </c>
      <c r="R22" s="280">
        <f t="shared" si="3"/>
        <v>0</v>
      </c>
      <c r="S22" s="280">
        <f t="shared" si="4"/>
        <v>1</v>
      </c>
      <c r="T22" s="303">
        <v>6790.7056324231626</v>
      </c>
      <c r="U22" s="303">
        <v>806.49528850501474</v>
      </c>
      <c r="V22" s="303">
        <v>5984.2103439181483</v>
      </c>
      <c r="W22" s="303">
        <v>369.72</v>
      </c>
      <c r="X22" s="334">
        <v>894</v>
      </c>
      <c r="Y22" s="303">
        <v>18.75</v>
      </c>
      <c r="Z22" s="334">
        <v>3</v>
      </c>
      <c r="AA22" s="303">
        <v>0</v>
      </c>
      <c r="AB22" s="335">
        <v>0</v>
      </c>
      <c r="AC22" s="303">
        <v>0</v>
      </c>
      <c r="AD22" s="303">
        <v>0</v>
      </c>
      <c r="AE22" s="303">
        <v>0</v>
      </c>
      <c r="AF22" s="334">
        <v>0</v>
      </c>
      <c r="AG22" s="334">
        <v>897</v>
      </c>
      <c r="AH22" s="303">
        <f t="shared" si="5"/>
        <v>388.47</v>
      </c>
      <c r="AI22" s="369">
        <f t="shared" si="6"/>
        <v>6372.6803439181485</v>
      </c>
    </row>
    <row r="23" spans="1:35" s="282" customFormat="1" ht="18" customHeight="1" x14ac:dyDescent="0.2">
      <c r="A23" s="276" t="s">
        <v>66</v>
      </c>
      <c r="B23" s="309" t="s">
        <v>110</v>
      </c>
      <c r="C23" s="276" t="s">
        <v>97</v>
      </c>
      <c r="D23" s="273" t="s">
        <v>111</v>
      </c>
      <c r="E23" s="276" t="s">
        <v>98</v>
      </c>
      <c r="F23" s="275">
        <v>1</v>
      </c>
      <c r="G23" s="276" t="s">
        <v>641</v>
      </c>
      <c r="H23" s="276" t="s">
        <v>112</v>
      </c>
      <c r="I23" s="276" t="s">
        <v>113</v>
      </c>
      <c r="J23" s="278">
        <v>1</v>
      </c>
      <c r="K23" s="279">
        <v>0.5</v>
      </c>
      <c r="L23" s="280">
        <f t="shared" si="0"/>
        <v>0.5</v>
      </c>
      <c r="M23" s="281" t="s">
        <v>76</v>
      </c>
      <c r="N23" s="280">
        <f t="shared" si="1"/>
        <v>0.5</v>
      </c>
      <c r="O23" s="281" t="s">
        <v>12</v>
      </c>
      <c r="P23" s="280">
        <f t="shared" si="7"/>
        <v>0</v>
      </c>
      <c r="Q23" s="281" t="s">
        <v>12</v>
      </c>
      <c r="R23" s="280">
        <f t="shared" si="3"/>
        <v>0</v>
      </c>
      <c r="S23" s="280">
        <f t="shared" si="4"/>
        <v>1</v>
      </c>
      <c r="T23" s="303">
        <v>6790.7056324231626</v>
      </c>
      <c r="U23" s="303">
        <v>806.49528850501474</v>
      </c>
      <c r="V23" s="303">
        <v>5984.2103439181483</v>
      </c>
      <c r="W23" s="303">
        <v>7865.87</v>
      </c>
      <c r="X23" s="334">
        <v>12372</v>
      </c>
      <c r="Y23" s="303">
        <v>42.44</v>
      </c>
      <c r="Z23" s="334">
        <v>8</v>
      </c>
      <c r="AA23" s="303">
        <v>0</v>
      </c>
      <c r="AB23" s="335">
        <v>0</v>
      </c>
      <c r="AC23" s="303">
        <v>0</v>
      </c>
      <c r="AD23" s="303">
        <v>43.38</v>
      </c>
      <c r="AE23" s="303">
        <v>0</v>
      </c>
      <c r="AF23" s="334">
        <v>0</v>
      </c>
      <c r="AG23" s="334">
        <v>12380</v>
      </c>
      <c r="AH23" s="303">
        <f t="shared" si="5"/>
        <v>7951.69</v>
      </c>
      <c r="AI23" s="369">
        <f t="shared" si="6"/>
        <v>13935.900343918147</v>
      </c>
    </row>
    <row r="24" spans="1:35" s="282" customFormat="1" ht="18" customHeight="1" x14ac:dyDescent="0.2">
      <c r="A24" s="276" t="s">
        <v>66</v>
      </c>
      <c r="B24" s="309" t="s">
        <v>125</v>
      </c>
      <c r="C24" s="276" t="s">
        <v>126</v>
      </c>
      <c r="D24" s="273" t="s">
        <v>127</v>
      </c>
      <c r="E24" s="276" t="s">
        <v>128</v>
      </c>
      <c r="F24" s="275">
        <v>3</v>
      </c>
      <c r="G24" s="276" t="s">
        <v>641</v>
      </c>
      <c r="H24" s="276" t="s">
        <v>129</v>
      </c>
      <c r="I24" s="276" t="s">
        <v>130</v>
      </c>
      <c r="J24" s="278">
        <v>1</v>
      </c>
      <c r="K24" s="279">
        <v>1</v>
      </c>
      <c r="L24" s="280">
        <f t="shared" si="0"/>
        <v>1</v>
      </c>
      <c r="M24" s="281" t="s">
        <v>76</v>
      </c>
      <c r="N24" s="280">
        <f t="shared" si="1"/>
        <v>1</v>
      </c>
      <c r="O24" s="281" t="s">
        <v>12</v>
      </c>
      <c r="P24" s="280">
        <f t="shared" si="7"/>
        <v>0</v>
      </c>
      <c r="Q24" s="281" t="s">
        <v>12</v>
      </c>
      <c r="R24" s="280">
        <f t="shared" si="3"/>
        <v>0</v>
      </c>
      <c r="S24" s="280">
        <f t="shared" si="4"/>
        <v>2</v>
      </c>
      <c r="T24" s="303">
        <v>13581.411264846325</v>
      </c>
      <c r="U24" s="303">
        <v>1612.9905770100295</v>
      </c>
      <c r="V24" s="303">
        <v>11968.420687836297</v>
      </c>
      <c r="W24" s="303">
        <v>13886.66</v>
      </c>
      <c r="X24" s="334">
        <v>25562</v>
      </c>
      <c r="Y24" s="303">
        <v>43.81</v>
      </c>
      <c r="Z24" s="334">
        <v>8</v>
      </c>
      <c r="AA24" s="303">
        <v>42.5</v>
      </c>
      <c r="AB24" s="335">
        <v>0.5</v>
      </c>
      <c r="AC24" s="303">
        <v>0</v>
      </c>
      <c r="AD24" s="303">
        <v>0</v>
      </c>
      <c r="AE24" s="303">
        <v>0</v>
      </c>
      <c r="AF24" s="334">
        <v>0</v>
      </c>
      <c r="AG24" s="334">
        <v>25570</v>
      </c>
      <c r="AH24" s="303">
        <f t="shared" si="5"/>
        <v>13972.97</v>
      </c>
      <c r="AI24" s="369">
        <f t="shared" si="6"/>
        <v>25941.390687836298</v>
      </c>
    </row>
    <row r="25" spans="1:35" s="282" customFormat="1" ht="18" customHeight="1" x14ac:dyDescent="0.2">
      <c r="A25" s="276" t="s">
        <v>66</v>
      </c>
      <c r="B25" s="310" t="s">
        <v>756</v>
      </c>
      <c r="C25" s="276" t="s">
        <v>750</v>
      </c>
      <c r="D25" s="273" t="s">
        <v>751</v>
      </c>
      <c r="E25" s="276" t="s">
        <v>752</v>
      </c>
      <c r="F25" s="275">
        <v>3</v>
      </c>
      <c r="G25" s="276" t="s">
        <v>81</v>
      </c>
      <c r="H25" s="276" t="s">
        <v>81</v>
      </c>
      <c r="I25" s="276" t="s">
        <v>841</v>
      </c>
      <c r="J25" s="278">
        <v>1</v>
      </c>
      <c r="K25" s="279">
        <v>0.5</v>
      </c>
      <c r="L25" s="280">
        <f t="shared" si="0"/>
        <v>0.5</v>
      </c>
      <c r="M25" s="281" t="s">
        <v>12</v>
      </c>
      <c r="N25" s="280">
        <f t="shared" si="1"/>
        <v>0</v>
      </c>
      <c r="O25" s="281" t="s">
        <v>12</v>
      </c>
      <c r="P25" s="280">
        <f t="shared" si="7"/>
        <v>0</v>
      </c>
      <c r="Q25" s="281" t="s">
        <v>12</v>
      </c>
      <c r="R25" s="280">
        <f t="shared" si="3"/>
        <v>0</v>
      </c>
      <c r="S25" s="280">
        <f t="shared" si="4"/>
        <v>0.5</v>
      </c>
      <c r="T25" s="303">
        <v>3395.3528162115813</v>
      </c>
      <c r="U25" s="303">
        <v>403.24764425250737</v>
      </c>
      <c r="V25" s="303">
        <v>2992.1051719590741</v>
      </c>
      <c r="W25" s="303">
        <v>2781.22</v>
      </c>
      <c r="X25" s="334">
        <v>4688</v>
      </c>
      <c r="Y25" s="303">
        <v>489.21</v>
      </c>
      <c r="Z25" s="334">
        <v>64</v>
      </c>
      <c r="AA25" s="303">
        <v>552.5</v>
      </c>
      <c r="AB25" s="335">
        <v>6.5</v>
      </c>
      <c r="AC25" s="303">
        <v>210.87</v>
      </c>
      <c r="AD25" s="303">
        <v>0</v>
      </c>
      <c r="AE25" s="303">
        <v>0</v>
      </c>
      <c r="AF25" s="334">
        <v>0</v>
      </c>
      <c r="AG25" s="334">
        <v>4752</v>
      </c>
      <c r="AH25" s="303">
        <f t="shared" si="5"/>
        <v>4033.7999999999997</v>
      </c>
      <c r="AI25" s="369">
        <f t="shared" si="6"/>
        <v>7025.9051719590734</v>
      </c>
    </row>
    <row r="26" spans="1:35" s="282" customFormat="1" ht="18" customHeight="1" x14ac:dyDescent="0.2">
      <c r="A26" s="276" t="s">
        <v>135</v>
      </c>
      <c r="B26" s="309" t="s">
        <v>152</v>
      </c>
      <c r="C26" s="276" t="s">
        <v>153</v>
      </c>
      <c r="D26" s="273" t="s">
        <v>19</v>
      </c>
      <c r="E26" s="276" t="s">
        <v>20</v>
      </c>
      <c r="F26" s="275">
        <v>2</v>
      </c>
      <c r="G26" s="276" t="s">
        <v>602</v>
      </c>
      <c r="H26" s="276" t="s">
        <v>603</v>
      </c>
      <c r="I26" s="276">
        <v>505911</v>
      </c>
      <c r="J26" s="278">
        <v>1</v>
      </c>
      <c r="K26" s="279">
        <v>0.5</v>
      </c>
      <c r="L26" s="280">
        <f t="shared" si="0"/>
        <v>0.5</v>
      </c>
      <c r="M26" s="281" t="s">
        <v>12</v>
      </c>
      <c r="N26" s="280">
        <f t="shared" si="1"/>
        <v>0</v>
      </c>
      <c r="O26" s="281" t="s">
        <v>12</v>
      </c>
      <c r="P26" s="280">
        <f t="shared" si="7"/>
        <v>0</v>
      </c>
      <c r="Q26" s="281" t="s">
        <v>12</v>
      </c>
      <c r="R26" s="280">
        <f t="shared" si="3"/>
        <v>0</v>
      </c>
      <c r="S26" s="280">
        <f t="shared" si="4"/>
        <v>0.5</v>
      </c>
      <c r="T26" s="303">
        <v>3395.3528162115813</v>
      </c>
      <c r="U26" s="303">
        <v>403.24764425250737</v>
      </c>
      <c r="V26" s="303">
        <v>2992.1051719590741</v>
      </c>
      <c r="W26" s="303">
        <v>0</v>
      </c>
      <c r="X26" s="334">
        <v>0</v>
      </c>
      <c r="Y26" s="303">
        <v>0</v>
      </c>
      <c r="Z26" s="334">
        <v>0</v>
      </c>
      <c r="AA26" s="303">
        <v>0</v>
      </c>
      <c r="AB26" s="335">
        <v>0</v>
      </c>
      <c r="AC26" s="303">
        <v>0</v>
      </c>
      <c r="AD26" s="303">
        <v>0</v>
      </c>
      <c r="AE26" s="303">
        <v>0</v>
      </c>
      <c r="AF26" s="334">
        <v>0</v>
      </c>
      <c r="AG26" s="334">
        <v>0</v>
      </c>
      <c r="AH26" s="303">
        <f t="shared" si="5"/>
        <v>0</v>
      </c>
      <c r="AI26" s="369">
        <f t="shared" si="6"/>
        <v>2992.1051719590741</v>
      </c>
    </row>
    <row r="27" spans="1:35" s="282" customFormat="1" ht="18" customHeight="1" x14ac:dyDescent="0.2">
      <c r="A27" s="276" t="s">
        <v>135</v>
      </c>
      <c r="B27" s="309" t="s">
        <v>120</v>
      </c>
      <c r="C27" s="276" t="s">
        <v>153</v>
      </c>
      <c r="D27" s="273" t="s">
        <v>19</v>
      </c>
      <c r="E27" s="276" t="s">
        <v>20</v>
      </c>
      <c r="F27" s="275">
        <v>2</v>
      </c>
      <c r="G27" s="276" t="s">
        <v>604</v>
      </c>
      <c r="H27" s="276" t="s">
        <v>605</v>
      </c>
      <c r="I27" s="276" t="s">
        <v>551</v>
      </c>
      <c r="J27" s="278">
        <v>1</v>
      </c>
      <c r="K27" s="279">
        <v>0.5</v>
      </c>
      <c r="L27" s="280">
        <f t="shared" si="0"/>
        <v>0.5</v>
      </c>
      <c r="M27" s="281" t="s">
        <v>12</v>
      </c>
      <c r="N27" s="280">
        <f t="shared" si="1"/>
        <v>0</v>
      </c>
      <c r="O27" s="281" t="s">
        <v>12</v>
      </c>
      <c r="P27" s="280">
        <f t="shared" si="7"/>
        <v>0</v>
      </c>
      <c r="Q27" s="281" t="s">
        <v>12</v>
      </c>
      <c r="R27" s="280">
        <f t="shared" si="3"/>
        <v>0</v>
      </c>
      <c r="S27" s="280">
        <f t="shared" si="4"/>
        <v>0.5</v>
      </c>
      <c r="T27" s="303">
        <v>3395.3528162115813</v>
      </c>
      <c r="U27" s="303">
        <v>403.24764425250737</v>
      </c>
      <c r="V27" s="303">
        <v>2992.1051719590741</v>
      </c>
      <c r="W27" s="303">
        <v>356.94</v>
      </c>
      <c r="X27" s="334">
        <v>737</v>
      </c>
      <c r="Y27" s="303">
        <v>60.1</v>
      </c>
      <c r="Z27" s="334">
        <v>9</v>
      </c>
      <c r="AA27" s="303">
        <v>0</v>
      </c>
      <c r="AB27" s="335">
        <v>0</v>
      </c>
      <c r="AC27" s="303">
        <v>3.69</v>
      </c>
      <c r="AD27" s="303">
        <v>0</v>
      </c>
      <c r="AE27" s="303">
        <v>0</v>
      </c>
      <c r="AF27" s="334">
        <v>0</v>
      </c>
      <c r="AG27" s="334">
        <v>746</v>
      </c>
      <c r="AH27" s="303">
        <f t="shared" si="5"/>
        <v>420.73</v>
      </c>
      <c r="AI27" s="369">
        <f t="shared" si="6"/>
        <v>3412.8351719590742</v>
      </c>
    </row>
    <row r="28" spans="1:35" s="282" customFormat="1" ht="18" customHeight="1" x14ac:dyDescent="0.2">
      <c r="A28" s="276" t="s">
        <v>135</v>
      </c>
      <c r="B28" s="309" t="s">
        <v>144</v>
      </c>
      <c r="C28" s="276" t="s">
        <v>615</v>
      </c>
      <c r="D28" s="273" t="s">
        <v>15</v>
      </c>
      <c r="E28" s="276" t="s">
        <v>16</v>
      </c>
      <c r="F28" s="275">
        <v>2</v>
      </c>
      <c r="G28" s="276" t="s">
        <v>602</v>
      </c>
      <c r="H28" s="276" t="s">
        <v>616</v>
      </c>
      <c r="I28" s="283">
        <v>502230</v>
      </c>
      <c r="J28" s="278">
        <v>2</v>
      </c>
      <c r="K28" s="279">
        <v>1</v>
      </c>
      <c r="L28" s="280">
        <f t="shared" si="0"/>
        <v>2</v>
      </c>
      <c r="M28" s="281" t="s">
        <v>12</v>
      </c>
      <c r="N28" s="280">
        <f t="shared" si="1"/>
        <v>0</v>
      </c>
      <c r="O28" s="281" t="s">
        <v>12</v>
      </c>
      <c r="P28" s="280">
        <f t="shared" si="7"/>
        <v>0</v>
      </c>
      <c r="Q28" s="281" t="s">
        <v>12</v>
      </c>
      <c r="R28" s="280">
        <f t="shared" si="3"/>
        <v>0</v>
      </c>
      <c r="S28" s="280">
        <f t="shared" si="4"/>
        <v>2</v>
      </c>
      <c r="T28" s="303">
        <v>13581.411264846325</v>
      </c>
      <c r="U28" s="303">
        <v>1612.9905770100295</v>
      </c>
      <c r="V28" s="303">
        <v>11968.420687836297</v>
      </c>
      <c r="W28" s="303">
        <v>32.479999999999997</v>
      </c>
      <c r="X28" s="334">
        <v>81</v>
      </c>
      <c r="Y28" s="303">
        <v>0</v>
      </c>
      <c r="Z28" s="334">
        <v>0</v>
      </c>
      <c r="AA28" s="303">
        <v>0</v>
      </c>
      <c r="AB28" s="335">
        <v>0</v>
      </c>
      <c r="AC28" s="303">
        <v>0</v>
      </c>
      <c r="AD28" s="303">
        <v>0</v>
      </c>
      <c r="AE28" s="303">
        <v>0</v>
      </c>
      <c r="AF28" s="334">
        <v>0</v>
      </c>
      <c r="AG28" s="334">
        <v>81</v>
      </c>
      <c r="AH28" s="303">
        <f t="shared" si="5"/>
        <v>32.479999999999997</v>
      </c>
      <c r="AI28" s="369">
        <f t="shared" si="6"/>
        <v>12000.900687836296</v>
      </c>
    </row>
    <row r="29" spans="1:35" s="282" customFormat="1" ht="18" customHeight="1" x14ac:dyDescent="0.2">
      <c r="A29" s="286" t="s">
        <v>135</v>
      </c>
      <c r="B29" s="309" t="s">
        <v>560</v>
      </c>
      <c r="C29" s="284" t="s">
        <v>88</v>
      </c>
      <c r="D29" s="271" t="s">
        <v>89</v>
      </c>
      <c r="E29" s="284" t="s">
        <v>90</v>
      </c>
      <c r="F29" s="284">
        <v>1</v>
      </c>
      <c r="G29" s="276" t="s">
        <v>602</v>
      </c>
      <c r="H29" s="284" t="s">
        <v>630</v>
      </c>
      <c r="I29" s="286">
        <v>502200</v>
      </c>
      <c r="J29" s="278">
        <v>2</v>
      </c>
      <c r="K29" s="279">
        <v>0.1</v>
      </c>
      <c r="L29" s="280">
        <f t="shared" si="0"/>
        <v>0.2</v>
      </c>
      <c r="M29" s="281" t="s">
        <v>76</v>
      </c>
      <c r="N29" s="280">
        <f t="shared" si="1"/>
        <v>0.2</v>
      </c>
      <c r="O29" s="281" t="s">
        <v>12</v>
      </c>
      <c r="P29" s="280">
        <f t="shared" si="7"/>
        <v>0</v>
      </c>
      <c r="Q29" s="281" t="s">
        <v>12</v>
      </c>
      <c r="R29" s="280">
        <f t="shared" si="3"/>
        <v>0</v>
      </c>
      <c r="S29" s="280">
        <f t="shared" si="4"/>
        <v>0.4</v>
      </c>
      <c r="T29" s="303">
        <v>2716.2822529692653</v>
      </c>
      <c r="U29" s="303">
        <v>322.59811540200593</v>
      </c>
      <c r="V29" s="303">
        <v>2393.6841375672593</v>
      </c>
      <c r="W29" s="303">
        <v>2.4300000000000002</v>
      </c>
      <c r="X29" s="334">
        <v>6</v>
      </c>
      <c r="Y29" s="303">
        <v>0</v>
      </c>
      <c r="Z29" s="334">
        <v>0</v>
      </c>
      <c r="AA29" s="303">
        <v>0</v>
      </c>
      <c r="AB29" s="335">
        <v>0</v>
      </c>
      <c r="AC29" s="303">
        <v>0</v>
      </c>
      <c r="AD29" s="303">
        <v>0</v>
      </c>
      <c r="AE29" s="303">
        <v>0</v>
      </c>
      <c r="AF29" s="334">
        <v>0</v>
      </c>
      <c r="AG29" s="334">
        <v>6</v>
      </c>
      <c r="AH29" s="303">
        <f t="shared" si="5"/>
        <v>2.4300000000000002</v>
      </c>
      <c r="AI29" s="369">
        <f t="shared" si="6"/>
        <v>2396.1141375672591</v>
      </c>
    </row>
    <row r="30" spans="1:35" s="282" customFormat="1" ht="18" customHeight="1" x14ac:dyDescent="0.2">
      <c r="A30" s="276" t="s">
        <v>135</v>
      </c>
      <c r="B30" s="309" t="s">
        <v>138</v>
      </c>
      <c r="C30" s="276" t="s">
        <v>88</v>
      </c>
      <c r="D30" s="273" t="s">
        <v>89</v>
      </c>
      <c r="E30" s="276" t="s">
        <v>90</v>
      </c>
      <c r="F30" s="275">
        <v>1</v>
      </c>
      <c r="G30" s="276" t="s">
        <v>602</v>
      </c>
      <c r="H30" s="276" t="s">
        <v>603</v>
      </c>
      <c r="I30" s="276">
        <v>505911</v>
      </c>
      <c r="J30" s="278">
        <v>2</v>
      </c>
      <c r="K30" s="279">
        <v>0.2</v>
      </c>
      <c r="L30" s="280">
        <f t="shared" si="0"/>
        <v>0.4</v>
      </c>
      <c r="M30" s="281" t="s">
        <v>76</v>
      </c>
      <c r="N30" s="280">
        <f t="shared" si="1"/>
        <v>0.4</v>
      </c>
      <c r="O30" s="281" t="s">
        <v>12</v>
      </c>
      <c r="P30" s="280">
        <f t="shared" si="7"/>
        <v>0</v>
      </c>
      <c r="Q30" s="281" t="s">
        <v>12</v>
      </c>
      <c r="R30" s="280">
        <f t="shared" si="3"/>
        <v>0</v>
      </c>
      <c r="S30" s="280">
        <f t="shared" si="4"/>
        <v>0.8</v>
      </c>
      <c r="T30" s="303">
        <v>5432.5645059385306</v>
      </c>
      <c r="U30" s="303">
        <v>645.19623080401186</v>
      </c>
      <c r="V30" s="303">
        <v>4787.3682751345186</v>
      </c>
      <c r="W30" s="303">
        <v>991.88</v>
      </c>
      <c r="X30" s="334">
        <v>1672</v>
      </c>
      <c r="Y30" s="303">
        <v>237.09</v>
      </c>
      <c r="Z30" s="334">
        <v>35</v>
      </c>
      <c r="AA30" s="303">
        <v>170</v>
      </c>
      <c r="AB30" s="335">
        <v>2</v>
      </c>
      <c r="AC30" s="303">
        <v>54.92</v>
      </c>
      <c r="AD30" s="303">
        <v>0</v>
      </c>
      <c r="AE30" s="303">
        <v>0</v>
      </c>
      <c r="AF30" s="334">
        <v>0</v>
      </c>
      <c r="AG30" s="334">
        <v>1707</v>
      </c>
      <c r="AH30" s="303">
        <f t="shared" si="5"/>
        <v>1453.8899999999999</v>
      </c>
      <c r="AI30" s="369">
        <f t="shared" si="6"/>
        <v>6241.258275134518</v>
      </c>
    </row>
    <row r="31" spans="1:35" s="282" customFormat="1" ht="18" customHeight="1" x14ac:dyDescent="0.2">
      <c r="A31" s="276" t="s">
        <v>135</v>
      </c>
      <c r="B31" s="309" t="s">
        <v>146</v>
      </c>
      <c r="C31" s="276" t="s">
        <v>88</v>
      </c>
      <c r="D31" s="273" t="s">
        <v>89</v>
      </c>
      <c r="E31" s="276" t="s">
        <v>90</v>
      </c>
      <c r="F31" s="275">
        <v>1</v>
      </c>
      <c r="G31" s="276" t="s">
        <v>602</v>
      </c>
      <c r="H31" s="276" t="s">
        <v>631</v>
      </c>
      <c r="I31" s="276">
        <v>504401</v>
      </c>
      <c r="J31" s="278">
        <v>2</v>
      </c>
      <c r="K31" s="279">
        <v>0.2</v>
      </c>
      <c r="L31" s="280">
        <f t="shared" si="0"/>
        <v>0.4</v>
      </c>
      <c r="M31" s="281" t="s">
        <v>76</v>
      </c>
      <c r="N31" s="280">
        <f t="shared" si="1"/>
        <v>0.4</v>
      </c>
      <c r="O31" s="281" t="s">
        <v>12</v>
      </c>
      <c r="P31" s="280">
        <f t="shared" si="7"/>
        <v>0</v>
      </c>
      <c r="Q31" s="281" t="s">
        <v>12</v>
      </c>
      <c r="R31" s="280">
        <f t="shared" si="3"/>
        <v>0</v>
      </c>
      <c r="S31" s="280">
        <f t="shared" si="4"/>
        <v>0.8</v>
      </c>
      <c r="T31" s="303">
        <v>5432.5645059385306</v>
      </c>
      <c r="U31" s="303">
        <v>645.19623080401186</v>
      </c>
      <c r="V31" s="303">
        <v>4787.3682751345186</v>
      </c>
      <c r="W31" s="303">
        <v>370.63</v>
      </c>
      <c r="X31" s="334">
        <v>587</v>
      </c>
      <c r="Y31" s="303">
        <v>46.27</v>
      </c>
      <c r="Z31" s="334">
        <v>7</v>
      </c>
      <c r="AA31" s="303">
        <v>0</v>
      </c>
      <c r="AB31" s="335">
        <v>0</v>
      </c>
      <c r="AC31" s="303">
        <v>28.4</v>
      </c>
      <c r="AD31" s="303">
        <v>0</v>
      </c>
      <c r="AE31" s="303">
        <v>0</v>
      </c>
      <c r="AF31" s="334">
        <v>0</v>
      </c>
      <c r="AG31" s="334">
        <v>594</v>
      </c>
      <c r="AH31" s="303">
        <f t="shared" si="5"/>
        <v>445.3</v>
      </c>
      <c r="AI31" s="369">
        <f t="shared" si="6"/>
        <v>5232.6682751345188</v>
      </c>
    </row>
    <row r="32" spans="1:35" s="282" customFormat="1" ht="18" customHeight="1" x14ac:dyDescent="0.2">
      <c r="A32" s="276" t="s">
        <v>135</v>
      </c>
      <c r="B32" s="309" t="s">
        <v>117</v>
      </c>
      <c r="C32" s="276" t="s">
        <v>88</v>
      </c>
      <c r="D32" s="273" t="s">
        <v>89</v>
      </c>
      <c r="E32" s="276" t="s">
        <v>90</v>
      </c>
      <c r="F32" s="275">
        <v>1</v>
      </c>
      <c r="G32" s="276" t="s">
        <v>602</v>
      </c>
      <c r="H32" s="276" t="s">
        <v>632</v>
      </c>
      <c r="I32" s="276" t="s">
        <v>550</v>
      </c>
      <c r="J32" s="278">
        <v>2</v>
      </c>
      <c r="K32" s="279">
        <v>0.1</v>
      </c>
      <c r="L32" s="280">
        <f t="shared" si="0"/>
        <v>0.2</v>
      </c>
      <c r="M32" s="281" t="s">
        <v>76</v>
      </c>
      <c r="N32" s="280">
        <f t="shared" si="1"/>
        <v>0.2</v>
      </c>
      <c r="O32" s="281" t="s">
        <v>12</v>
      </c>
      <c r="P32" s="280">
        <f t="shared" si="7"/>
        <v>0</v>
      </c>
      <c r="Q32" s="281" t="s">
        <v>12</v>
      </c>
      <c r="R32" s="280">
        <f t="shared" si="3"/>
        <v>0</v>
      </c>
      <c r="S32" s="280">
        <f t="shared" si="4"/>
        <v>0.4</v>
      </c>
      <c r="T32" s="303">
        <v>2716.2822529692653</v>
      </c>
      <c r="U32" s="303">
        <v>322.59811540200593</v>
      </c>
      <c r="V32" s="303">
        <v>2393.6841375672593</v>
      </c>
      <c r="W32" s="303">
        <v>182.84</v>
      </c>
      <c r="X32" s="334">
        <v>383</v>
      </c>
      <c r="Y32" s="303">
        <v>22.9</v>
      </c>
      <c r="Z32" s="334">
        <v>3</v>
      </c>
      <c r="AA32" s="303">
        <v>0</v>
      </c>
      <c r="AB32" s="335">
        <v>0</v>
      </c>
      <c r="AC32" s="303">
        <v>9.31</v>
      </c>
      <c r="AD32" s="303">
        <v>0</v>
      </c>
      <c r="AE32" s="303">
        <v>0</v>
      </c>
      <c r="AF32" s="334">
        <v>0</v>
      </c>
      <c r="AG32" s="334">
        <v>386</v>
      </c>
      <c r="AH32" s="303">
        <f t="shared" si="5"/>
        <v>215.05</v>
      </c>
      <c r="AI32" s="369">
        <f t="shared" si="6"/>
        <v>2608.7341375672595</v>
      </c>
    </row>
    <row r="33" spans="1:35" s="282" customFormat="1" ht="18" customHeight="1" x14ac:dyDescent="0.2">
      <c r="A33" s="276" t="s">
        <v>135</v>
      </c>
      <c r="B33" s="309" t="s">
        <v>160</v>
      </c>
      <c r="C33" s="276" t="s">
        <v>88</v>
      </c>
      <c r="D33" s="273" t="s">
        <v>89</v>
      </c>
      <c r="E33" s="276" t="s">
        <v>90</v>
      </c>
      <c r="F33" s="275">
        <v>1</v>
      </c>
      <c r="G33" s="276" t="s">
        <v>602</v>
      </c>
      <c r="H33" s="276" t="s">
        <v>634</v>
      </c>
      <c r="I33" s="283">
        <v>503401</v>
      </c>
      <c r="J33" s="278">
        <v>2</v>
      </c>
      <c r="K33" s="279">
        <v>0.1</v>
      </c>
      <c r="L33" s="280">
        <f t="shared" si="0"/>
        <v>0.2</v>
      </c>
      <c r="M33" s="281" t="s">
        <v>76</v>
      </c>
      <c r="N33" s="280">
        <f t="shared" si="1"/>
        <v>0.2</v>
      </c>
      <c r="O33" s="281" t="s">
        <v>12</v>
      </c>
      <c r="P33" s="280">
        <f t="shared" si="7"/>
        <v>0</v>
      </c>
      <c r="Q33" s="281" t="s">
        <v>12</v>
      </c>
      <c r="R33" s="280">
        <f t="shared" si="3"/>
        <v>0</v>
      </c>
      <c r="S33" s="280">
        <f t="shared" si="4"/>
        <v>0.4</v>
      </c>
      <c r="T33" s="303">
        <v>2716.2822529692653</v>
      </c>
      <c r="U33" s="303">
        <v>322.59811540200593</v>
      </c>
      <c r="V33" s="303">
        <v>2393.6841375672593</v>
      </c>
      <c r="W33" s="303">
        <v>798.43</v>
      </c>
      <c r="X33" s="334">
        <v>2043</v>
      </c>
      <c r="Y33" s="303">
        <v>20.6</v>
      </c>
      <c r="Z33" s="334">
        <v>3</v>
      </c>
      <c r="AA33" s="303">
        <v>0</v>
      </c>
      <c r="AB33" s="335">
        <v>0</v>
      </c>
      <c r="AC33" s="303">
        <v>12.92</v>
      </c>
      <c r="AD33" s="303">
        <v>0</v>
      </c>
      <c r="AE33" s="303">
        <v>0</v>
      </c>
      <c r="AF33" s="334">
        <v>0</v>
      </c>
      <c r="AG33" s="334">
        <v>2046</v>
      </c>
      <c r="AH33" s="303">
        <f t="shared" si="5"/>
        <v>831.94999999999993</v>
      </c>
      <c r="AI33" s="369">
        <f t="shared" si="6"/>
        <v>3225.6341375672591</v>
      </c>
    </row>
    <row r="34" spans="1:35" s="282" customFormat="1" ht="18" customHeight="1" x14ac:dyDescent="0.2">
      <c r="A34" s="276" t="s">
        <v>135</v>
      </c>
      <c r="B34" s="309" t="s">
        <v>161</v>
      </c>
      <c r="C34" s="276" t="s">
        <v>88</v>
      </c>
      <c r="D34" s="273" t="s">
        <v>89</v>
      </c>
      <c r="E34" s="276" t="s">
        <v>90</v>
      </c>
      <c r="F34" s="275">
        <v>1</v>
      </c>
      <c r="G34" s="276" t="s">
        <v>602</v>
      </c>
      <c r="H34" s="276" t="s">
        <v>636</v>
      </c>
      <c r="I34" s="283">
        <v>502700</v>
      </c>
      <c r="J34" s="278">
        <v>2</v>
      </c>
      <c r="K34" s="279">
        <v>0.1</v>
      </c>
      <c r="L34" s="280">
        <f t="shared" si="0"/>
        <v>0.2</v>
      </c>
      <c r="M34" s="281" t="s">
        <v>76</v>
      </c>
      <c r="N34" s="280">
        <f t="shared" si="1"/>
        <v>0.2</v>
      </c>
      <c r="O34" s="281" t="s">
        <v>12</v>
      </c>
      <c r="P34" s="280">
        <f t="shared" si="7"/>
        <v>0</v>
      </c>
      <c r="Q34" s="281" t="s">
        <v>12</v>
      </c>
      <c r="R34" s="280">
        <f t="shared" ref="R34:R65" si="8">IF(Q34="Y",L34,0)</f>
        <v>0</v>
      </c>
      <c r="S34" s="280">
        <f t="shared" si="4"/>
        <v>0.4</v>
      </c>
      <c r="T34" s="303">
        <v>2716.2822529692653</v>
      </c>
      <c r="U34" s="303">
        <v>322.59811540200593</v>
      </c>
      <c r="V34" s="303">
        <v>2393.6841375672593</v>
      </c>
      <c r="W34" s="303">
        <v>123.21</v>
      </c>
      <c r="X34" s="334">
        <v>329</v>
      </c>
      <c r="Y34" s="303">
        <v>0</v>
      </c>
      <c r="Z34" s="334">
        <v>0</v>
      </c>
      <c r="AA34" s="303">
        <v>0</v>
      </c>
      <c r="AB34" s="335">
        <v>0</v>
      </c>
      <c r="AC34" s="303">
        <v>0</v>
      </c>
      <c r="AD34" s="303">
        <v>0</v>
      </c>
      <c r="AE34" s="303">
        <v>0</v>
      </c>
      <c r="AF34" s="334">
        <v>0</v>
      </c>
      <c r="AG34" s="334">
        <v>329</v>
      </c>
      <c r="AH34" s="303">
        <f t="shared" si="5"/>
        <v>123.21</v>
      </c>
      <c r="AI34" s="369">
        <f t="shared" si="6"/>
        <v>2516.8941375672593</v>
      </c>
    </row>
    <row r="35" spans="1:35" s="282" customFormat="1" ht="18" customHeight="1" x14ac:dyDescent="0.2">
      <c r="A35" s="276" t="s">
        <v>135</v>
      </c>
      <c r="B35" s="309" t="s">
        <v>122</v>
      </c>
      <c r="C35" s="276" t="s">
        <v>88</v>
      </c>
      <c r="D35" s="273" t="s">
        <v>89</v>
      </c>
      <c r="E35" s="276" t="s">
        <v>90</v>
      </c>
      <c r="F35" s="275">
        <v>1</v>
      </c>
      <c r="G35" s="276" t="s">
        <v>602</v>
      </c>
      <c r="H35" s="276" t="s">
        <v>637</v>
      </c>
      <c r="I35" s="276" t="s">
        <v>552</v>
      </c>
      <c r="J35" s="278">
        <v>2</v>
      </c>
      <c r="K35" s="279">
        <v>0.1</v>
      </c>
      <c r="L35" s="280">
        <f t="shared" si="0"/>
        <v>0.2</v>
      </c>
      <c r="M35" s="281" t="s">
        <v>76</v>
      </c>
      <c r="N35" s="280">
        <f t="shared" si="1"/>
        <v>0.2</v>
      </c>
      <c r="O35" s="281" t="s">
        <v>12</v>
      </c>
      <c r="P35" s="280">
        <f t="shared" si="7"/>
        <v>0</v>
      </c>
      <c r="Q35" s="281" t="s">
        <v>12</v>
      </c>
      <c r="R35" s="280">
        <f t="shared" si="8"/>
        <v>0</v>
      </c>
      <c r="S35" s="280">
        <f t="shared" si="4"/>
        <v>0.4</v>
      </c>
      <c r="T35" s="303">
        <v>2716.2822529692653</v>
      </c>
      <c r="U35" s="303">
        <v>322.59811540200593</v>
      </c>
      <c r="V35" s="303">
        <v>2393.6841375672593</v>
      </c>
      <c r="W35" s="303">
        <v>117.59</v>
      </c>
      <c r="X35" s="334">
        <v>313</v>
      </c>
      <c r="Y35" s="303">
        <v>0</v>
      </c>
      <c r="Z35" s="334">
        <v>0</v>
      </c>
      <c r="AA35" s="303">
        <v>0</v>
      </c>
      <c r="AB35" s="335">
        <v>0</v>
      </c>
      <c r="AC35" s="303">
        <v>0</v>
      </c>
      <c r="AD35" s="303">
        <v>0</v>
      </c>
      <c r="AE35" s="303">
        <v>0</v>
      </c>
      <c r="AF35" s="334">
        <v>0</v>
      </c>
      <c r="AG35" s="334">
        <v>313</v>
      </c>
      <c r="AH35" s="303">
        <f t="shared" si="5"/>
        <v>117.59</v>
      </c>
      <c r="AI35" s="369">
        <f t="shared" si="6"/>
        <v>2511.2741375672595</v>
      </c>
    </row>
    <row r="36" spans="1:35" s="282" customFormat="1" ht="18" customHeight="1" x14ac:dyDescent="0.2">
      <c r="A36" s="276" t="s">
        <v>135</v>
      </c>
      <c r="B36" s="309" t="s">
        <v>162</v>
      </c>
      <c r="C36" s="276" t="s">
        <v>88</v>
      </c>
      <c r="D36" s="273" t="s">
        <v>89</v>
      </c>
      <c r="E36" s="276" t="s">
        <v>90</v>
      </c>
      <c r="F36" s="275">
        <v>1</v>
      </c>
      <c r="G36" s="276" t="s">
        <v>602</v>
      </c>
      <c r="H36" s="276" t="s">
        <v>638</v>
      </c>
      <c r="I36" s="276" t="s">
        <v>805</v>
      </c>
      <c r="J36" s="278">
        <v>2</v>
      </c>
      <c r="K36" s="279">
        <v>0.1</v>
      </c>
      <c r="L36" s="280">
        <f t="shared" si="0"/>
        <v>0.2</v>
      </c>
      <c r="M36" s="281" t="s">
        <v>76</v>
      </c>
      <c r="N36" s="280">
        <f t="shared" si="1"/>
        <v>0.2</v>
      </c>
      <c r="O36" s="281" t="s">
        <v>12</v>
      </c>
      <c r="P36" s="280">
        <f t="shared" si="7"/>
        <v>0</v>
      </c>
      <c r="Q36" s="281" t="s">
        <v>12</v>
      </c>
      <c r="R36" s="280">
        <f t="shared" si="8"/>
        <v>0</v>
      </c>
      <c r="S36" s="280">
        <f t="shared" si="4"/>
        <v>0.4</v>
      </c>
      <c r="T36" s="303">
        <v>2716.2822529692653</v>
      </c>
      <c r="U36" s="303">
        <v>322.59811540200593</v>
      </c>
      <c r="V36" s="303">
        <v>2393.6841375672593</v>
      </c>
      <c r="W36" s="303">
        <v>1.1200000000000001</v>
      </c>
      <c r="X36" s="334">
        <v>3</v>
      </c>
      <c r="Y36" s="303">
        <v>0</v>
      </c>
      <c r="Z36" s="334">
        <v>0</v>
      </c>
      <c r="AA36" s="303">
        <v>0</v>
      </c>
      <c r="AB36" s="335">
        <v>0</v>
      </c>
      <c r="AC36" s="303">
        <v>0</v>
      </c>
      <c r="AD36" s="303">
        <v>0</v>
      </c>
      <c r="AE36" s="303">
        <v>0</v>
      </c>
      <c r="AF36" s="334">
        <v>0</v>
      </c>
      <c r="AG36" s="334">
        <v>3</v>
      </c>
      <c r="AH36" s="303">
        <f t="shared" si="5"/>
        <v>1.1200000000000001</v>
      </c>
      <c r="AI36" s="369">
        <f t="shared" si="6"/>
        <v>2394.8041375672592</v>
      </c>
    </row>
    <row r="37" spans="1:35" s="282" customFormat="1" ht="18" customHeight="1" x14ac:dyDescent="0.2">
      <c r="A37" s="276" t="s">
        <v>135</v>
      </c>
      <c r="B37" s="309" t="s">
        <v>139</v>
      </c>
      <c r="C37" s="276" t="s">
        <v>140</v>
      </c>
      <c r="D37" s="273" t="s">
        <v>141</v>
      </c>
      <c r="E37" s="276" t="s">
        <v>142</v>
      </c>
      <c r="F37" s="275">
        <v>4</v>
      </c>
      <c r="G37" s="276" t="s">
        <v>602</v>
      </c>
      <c r="H37" s="276" t="s">
        <v>656</v>
      </c>
      <c r="I37" s="276">
        <v>503101</v>
      </c>
      <c r="J37" s="278">
        <v>1</v>
      </c>
      <c r="K37" s="279">
        <v>1</v>
      </c>
      <c r="L37" s="280">
        <f t="shared" si="0"/>
        <v>1</v>
      </c>
      <c r="M37" s="281" t="s">
        <v>12</v>
      </c>
      <c r="N37" s="280">
        <f t="shared" si="1"/>
        <v>0</v>
      </c>
      <c r="O37" s="281" t="s">
        <v>12</v>
      </c>
      <c r="P37" s="280">
        <f t="shared" si="7"/>
        <v>0</v>
      </c>
      <c r="Q37" s="281" t="s">
        <v>12</v>
      </c>
      <c r="R37" s="280">
        <f t="shared" si="8"/>
        <v>0</v>
      </c>
      <c r="S37" s="280">
        <f t="shared" si="4"/>
        <v>1</v>
      </c>
      <c r="T37" s="303">
        <v>6790.7056324231626</v>
      </c>
      <c r="U37" s="303">
        <v>806.49528850501474</v>
      </c>
      <c r="V37" s="303">
        <v>5984.2103439181483</v>
      </c>
      <c r="W37" s="303">
        <v>285.52</v>
      </c>
      <c r="X37" s="334">
        <v>755</v>
      </c>
      <c r="Y37" s="303">
        <v>38.9</v>
      </c>
      <c r="Z37" s="334">
        <v>6</v>
      </c>
      <c r="AA37" s="303">
        <v>0</v>
      </c>
      <c r="AB37" s="335">
        <v>0</v>
      </c>
      <c r="AC37" s="303">
        <v>14.75</v>
      </c>
      <c r="AD37" s="303">
        <v>0</v>
      </c>
      <c r="AE37" s="303">
        <v>0</v>
      </c>
      <c r="AF37" s="334">
        <v>0</v>
      </c>
      <c r="AG37" s="334">
        <v>761</v>
      </c>
      <c r="AH37" s="303">
        <f t="shared" si="5"/>
        <v>339.16999999999996</v>
      </c>
      <c r="AI37" s="369">
        <f t="shared" si="6"/>
        <v>6323.3803439181484</v>
      </c>
    </row>
    <row r="38" spans="1:35" s="282" customFormat="1" ht="18" customHeight="1" x14ac:dyDescent="0.2">
      <c r="A38" s="276" t="s">
        <v>135</v>
      </c>
      <c r="B38" s="309" t="s">
        <v>155</v>
      </c>
      <c r="C38" s="276" t="s">
        <v>156</v>
      </c>
      <c r="D38" s="273" t="s">
        <v>157</v>
      </c>
      <c r="E38" s="276" t="s">
        <v>657</v>
      </c>
      <c r="F38" s="275" t="s">
        <v>158</v>
      </c>
      <c r="G38" s="276" t="s">
        <v>604</v>
      </c>
      <c r="H38" s="276" t="s">
        <v>658</v>
      </c>
      <c r="I38" s="276">
        <v>509200</v>
      </c>
      <c r="J38" s="278">
        <v>2</v>
      </c>
      <c r="K38" s="279">
        <v>1</v>
      </c>
      <c r="L38" s="280">
        <f t="shared" si="0"/>
        <v>2</v>
      </c>
      <c r="M38" s="281" t="s">
        <v>12</v>
      </c>
      <c r="N38" s="280">
        <f t="shared" si="1"/>
        <v>0</v>
      </c>
      <c r="O38" s="281" t="s">
        <v>12</v>
      </c>
      <c r="P38" s="280">
        <f t="shared" si="7"/>
        <v>0</v>
      </c>
      <c r="Q38" s="281" t="s">
        <v>12</v>
      </c>
      <c r="R38" s="280">
        <f t="shared" si="8"/>
        <v>0</v>
      </c>
      <c r="S38" s="280">
        <f t="shared" si="4"/>
        <v>2</v>
      </c>
      <c r="T38" s="303">
        <v>13581.411264846325</v>
      </c>
      <c r="U38" s="303">
        <v>1612.9905770100295</v>
      </c>
      <c r="V38" s="303">
        <v>11968.420687836297</v>
      </c>
      <c r="W38" s="303">
        <v>2034.24</v>
      </c>
      <c r="X38" s="334">
        <v>4951</v>
      </c>
      <c r="Y38" s="303">
        <v>135.63999999999999</v>
      </c>
      <c r="Z38" s="334">
        <v>25</v>
      </c>
      <c r="AA38" s="303">
        <v>170</v>
      </c>
      <c r="AB38" s="335">
        <v>2</v>
      </c>
      <c r="AC38" s="303">
        <v>23.67</v>
      </c>
      <c r="AD38" s="303">
        <v>0</v>
      </c>
      <c r="AE38" s="303">
        <v>0</v>
      </c>
      <c r="AF38" s="334">
        <v>0</v>
      </c>
      <c r="AG38" s="334">
        <v>4976</v>
      </c>
      <c r="AH38" s="303">
        <f t="shared" si="5"/>
        <v>2363.5500000000002</v>
      </c>
      <c r="AI38" s="369">
        <f t="shared" si="6"/>
        <v>14331.970687836296</v>
      </c>
    </row>
    <row r="39" spans="1:35" s="282" customFormat="1" ht="18" customHeight="1" x14ac:dyDescent="0.2">
      <c r="A39" s="276" t="s">
        <v>135</v>
      </c>
      <c r="B39" s="309" t="s">
        <v>163</v>
      </c>
      <c r="C39" s="276" t="s">
        <v>164</v>
      </c>
      <c r="D39" s="273" t="s">
        <v>165</v>
      </c>
      <c r="E39" s="276" t="s">
        <v>166</v>
      </c>
      <c r="F39" s="275">
        <v>3</v>
      </c>
      <c r="G39" s="276" t="s">
        <v>602</v>
      </c>
      <c r="H39" s="276" t="s">
        <v>705</v>
      </c>
      <c r="I39" s="276">
        <v>503201</v>
      </c>
      <c r="J39" s="278">
        <v>1</v>
      </c>
      <c r="K39" s="279">
        <v>1</v>
      </c>
      <c r="L39" s="280">
        <f t="shared" si="0"/>
        <v>1</v>
      </c>
      <c r="M39" s="281" t="s">
        <v>12</v>
      </c>
      <c r="N39" s="280">
        <f t="shared" si="1"/>
        <v>0</v>
      </c>
      <c r="O39" s="281" t="s">
        <v>12</v>
      </c>
      <c r="P39" s="280">
        <f t="shared" si="7"/>
        <v>0</v>
      </c>
      <c r="Q39" s="281" t="s">
        <v>12</v>
      </c>
      <c r="R39" s="280">
        <f t="shared" si="8"/>
        <v>0</v>
      </c>
      <c r="S39" s="280">
        <f t="shared" si="4"/>
        <v>1</v>
      </c>
      <c r="T39" s="303">
        <v>6790.7056324231626</v>
      </c>
      <c r="U39" s="303">
        <v>806.49528850501474</v>
      </c>
      <c r="V39" s="303">
        <v>5984.2103439181483</v>
      </c>
      <c r="W39" s="303">
        <v>197.64</v>
      </c>
      <c r="X39" s="334">
        <v>514</v>
      </c>
      <c r="Y39" s="303">
        <v>52.55</v>
      </c>
      <c r="Z39" s="334">
        <v>7</v>
      </c>
      <c r="AA39" s="303">
        <v>0</v>
      </c>
      <c r="AB39" s="335">
        <v>0</v>
      </c>
      <c r="AC39" s="303">
        <v>15</v>
      </c>
      <c r="AD39" s="303">
        <v>0</v>
      </c>
      <c r="AE39" s="303">
        <v>0</v>
      </c>
      <c r="AF39" s="334">
        <v>0</v>
      </c>
      <c r="AG39" s="334">
        <v>521</v>
      </c>
      <c r="AH39" s="303">
        <f t="shared" si="5"/>
        <v>265.19</v>
      </c>
      <c r="AI39" s="369">
        <f t="shared" si="6"/>
        <v>6249.4003439181479</v>
      </c>
    </row>
    <row r="40" spans="1:35" s="282" customFormat="1" ht="18" customHeight="1" x14ac:dyDescent="0.2">
      <c r="A40" s="276" t="s">
        <v>135</v>
      </c>
      <c r="B40" s="309" t="s">
        <v>148</v>
      </c>
      <c r="C40" s="276" t="s">
        <v>149</v>
      </c>
      <c r="D40" s="273" t="s">
        <v>150</v>
      </c>
      <c r="E40" s="276" t="s">
        <v>151</v>
      </c>
      <c r="F40" s="275">
        <v>2</v>
      </c>
      <c r="G40" s="276" t="s">
        <v>602</v>
      </c>
      <c r="H40" s="276" t="s">
        <v>720</v>
      </c>
      <c r="I40" s="283">
        <v>504600</v>
      </c>
      <c r="J40" s="278">
        <v>1</v>
      </c>
      <c r="K40" s="279">
        <v>1</v>
      </c>
      <c r="L40" s="280">
        <f t="shared" si="0"/>
        <v>1</v>
      </c>
      <c r="M40" s="281" t="s">
        <v>12</v>
      </c>
      <c r="N40" s="280">
        <f t="shared" si="1"/>
        <v>0</v>
      </c>
      <c r="O40" s="281" t="s">
        <v>12</v>
      </c>
      <c r="P40" s="280">
        <f t="shared" si="7"/>
        <v>0</v>
      </c>
      <c r="Q40" s="281" t="s">
        <v>12</v>
      </c>
      <c r="R40" s="280">
        <f t="shared" si="8"/>
        <v>0</v>
      </c>
      <c r="S40" s="280">
        <f t="shared" si="4"/>
        <v>1</v>
      </c>
      <c r="T40" s="303">
        <v>6790.7056324231626</v>
      </c>
      <c r="U40" s="303">
        <v>806.49528850501474</v>
      </c>
      <c r="V40" s="303">
        <v>5984.2103439181483</v>
      </c>
      <c r="W40" s="303">
        <v>213.69</v>
      </c>
      <c r="X40" s="334">
        <v>483</v>
      </c>
      <c r="Y40" s="303">
        <v>46.66</v>
      </c>
      <c r="Z40" s="334">
        <v>8</v>
      </c>
      <c r="AA40" s="303">
        <v>0</v>
      </c>
      <c r="AB40" s="335">
        <v>0</v>
      </c>
      <c r="AC40" s="303">
        <v>0</v>
      </c>
      <c r="AD40" s="303">
        <v>0</v>
      </c>
      <c r="AE40" s="303">
        <v>0</v>
      </c>
      <c r="AF40" s="334">
        <v>0</v>
      </c>
      <c r="AG40" s="334">
        <v>491</v>
      </c>
      <c r="AH40" s="303">
        <f t="shared" si="5"/>
        <v>260.35000000000002</v>
      </c>
      <c r="AI40" s="369">
        <f t="shared" si="6"/>
        <v>6244.5603439181486</v>
      </c>
    </row>
    <row r="41" spans="1:35" s="282" customFormat="1" ht="18" customHeight="1" x14ac:dyDescent="0.2">
      <c r="A41" s="276" t="s">
        <v>135</v>
      </c>
      <c r="B41" s="309" t="s">
        <v>131</v>
      </c>
      <c r="C41" s="276" t="s">
        <v>132</v>
      </c>
      <c r="D41" s="273" t="s">
        <v>133</v>
      </c>
      <c r="E41" s="276" t="s">
        <v>134</v>
      </c>
      <c r="F41" s="275">
        <v>2</v>
      </c>
      <c r="G41" s="276" t="s">
        <v>727</v>
      </c>
      <c r="H41" s="276" t="s">
        <v>728</v>
      </c>
      <c r="I41" s="283">
        <v>509600</v>
      </c>
      <c r="J41" s="278">
        <v>2</v>
      </c>
      <c r="K41" s="279">
        <v>1</v>
      </c>
      <c r="L41" s="280">
        <f t="shared" si="0"/>
        <v>2</v>
      </c>
      <c r="M41" s="281" t="s">
        <v>12</v>
      </c>
      <c r="N41" s="280">
        <f t="shared" si="1"/>
        <v>0</v>
      </c>
      <c r="O41" s="281" t="s">
        <v>76</v>
      </c>
      <c r="P41" s="280">
        <v>1</v>
      </c>
      <c r="Q41" s="281" t="s">
        <v>12</v>
      </c>
      <c r="R41" s="280">
        <f t="shared" si="8"/>
        <v>0</v>
      </c>
      <c r="S41" s="280">
        <f t="shared" si="4"/>
        <v>3</v>
      </c>
      <c r="T41" s="303">
        <v>20372.116897269487</v>
      </c>
      <c r="U41" s="303">
        <v>2419.4858655150442</v>
      </c>
      <c r="V41" s="303">
        <v>17952.631031754441</v>
      </c>
      <c r="W41" s="303">
        <v>21371.65</v>
      </c>
      <c r="X41" s="334">
        <v>3100</v>
      </c>
      <c r="Y41" s="303">
        <v>45.06</v>
      </c>
      <c r="Z41" s="334">
        <v>9</v>
      </c>
      <c r="AA41" s="303">
        <v>255</v>
      </c>
      <c r="AB41" s="335">
        <v>3</v>
      </c>
      <c r="AC41" s="303">
        <v>0</v>
      </c>
      <c r="AD41" s="303">
        <v>521.62</v>
      </c>
      <c r="AE41" s="303">
        <v>3110.6</v>
      </c>
      <c r="AF41" s="334">
        <v>57576</v>
      </c>
      <c r="AG41" s="334">
        <v>60685</v>
      </c>
      <c r="AH41" s="303">
        <f t="shared" si="5"/>
        <v>25303.93</v>
      </c>
      <c r="AI41" s="369">
        <f t="shared" si="6"/>
        <v>43256.561031754442</v>
      </c>
    </row>
    <row r="42" spans="1:35" s="282" customFormat="1" ht="18" customHeight="1" x14ac:dyDescent="0.2">
      <c r="A42" s="276" t="s">
        <v>168</v>
      </c>
      <c r="B42" s="310" t="s">
        <v>169</v>
      </c>
      <c r="C42" s="276" t="s">
        <v>170</v>
      </c>
      <c r="D42" s="273" t="s">
        <v>133</v>
      </c>
      <c r="E42" s="276" t="s">
        <v>134</v>
      </c>
      <c r="F42" s="275" t="s">
        <v>27</v>
      </c>
      <c r="G42" s="276" t="s">
        <v>171</v>
      </c>
      <c r="H42" s="276" t="s">
        <v>172</v>
      </c>
      <c r="I42" s="283">
        <v>706202</v>
      </c>
      <c r="J42" s="278">
        <v>3</v>
      </c>
      <c r="K42" s="279">
        <v>0.01</v>
      </c>
      <c r="L42" s="280">
        <f t="shared" si="0"/>
        <v>0.03</v>
      </c>
      <c r="M42" s="281" t="s">
        <v>12</v>
      </c>
      <c r="N42" s="280">
        <f t="shared" si="1"/>
        <v>0</v>
      </c>
      <c r="O42" s="281" t="s">
        <v>76</v>
      </c>
      <c r="P42" s="280">
        <v>0.02</v>
      </c>
      <c r="Q42" s="281" t="s">
        <v>12</v>
      </c>
      <c r="R42" s="280">
        <f t="shared" si="8"/>
        <v>0</v>
      </c>
      <c r="S42" s="280">
        <f t="shared" si="4"/>
        <v>0.05</v>
      </c>
      <c r="T42" s="303">
        <v>339.53528162115816</v>
      </c>
      <c r="U42" s="303">
        <v>40.324764425250741</v>
      </c>
      <c r="V42" s="303">
        <v>299.21051719590741</v>
      </c>
      <c r="W42" s="303">
        <v>1.79</v>
      </c>
      <c r="X42" s="334">
        <v>4</v>
      </c>
      <c r="Y42" s="303">
        <v>0</v>
      </c>
      <c r="Z42" s="334">
        <v>0</v>
      </c>
      <c r="AA42" s="303">
        <v>0</v>
      </c>
      <c r="AB42" s="335">
        <v>0</v>
      </c>
      <c r="AC42" s="303">
        <v>0</v>
      </c>
      <c r="AD42" s="303">
        <v>0</v>
      </c>
      <c r="AE42" s="303">
        <v>0</v>
      </c>
      <c r="AF42" s="334">
        <v>0</v>
      </c>
      <c r="AG42" s="334">
        <v>4</v>
      </c>
      <c r="AH42" s="303">
        <f t="shared" si="5"/>
        <v>1.79</v>
      </c>
      <c r="AI42" s="369">
        <f t="shared" si="6"/>
        <v>301.00051719590743</v>
      </c>
    </row>
    <row r="43" spans="1:35" s="282" customFormat="1" ht="18" customHeight="1" x14ac:dyDescent="0.2">
      <c r="A43" s="276" t="s">
        <v>168</v>
      </c>
      <c r="B43" s="310" t="s">
        <v>174</v>
      </c>
      <c r="C43" s="276" t="s">
        <v>170</v>
      </c>
      <c r="D43" s="273" t="s">
        <v>133</v>
      </c>
      <c r="E43" s="276" t="s">
        <v>134</v>
      </c>
      <c r="F43" s="275" t="s">
        <v>27</v>
      </c>
      <c r="G43" s="276" t="s">
        <v>171</v>
      </c>
      <c r="H43" s="276" t="s">
        <v>566</v>
      </c>
      <c r="I43" s="276">
        <v>706408</v>
      </c>
      <c r="J43" s="278">
        <v>3</v>
      </c>
      <c r="K43" s="279">
        <v>0.01</v>
      </c>
      <c r="L43" s="280">
        <f t="shared" si="0"/>
        <v>0.03</v>
      </c>
      <c r="M43" s="281" t="s">
        <v>12</v>
      </c>
      <c r="N43" s="280">
        <f t="shared" si="1"/>
        <v>0</v>
      </c>
      <c r="O43" s="281" t="s">
        <v>76</v>
      </c>
      <c r="P43" s="280">
        <v>0.02</v>
      </c>
      <c r="Q43" s="281" t="s">
        <v>12</v>
      </c>
      <c r="R43" s="280">
        <f t="shared" si="8"/>
        <v>0</v>
      </c>
      <c r="S43" s="280">
        <f t="shared" si="4"/>
        <v>0.05</v>
      </c>
      <c r="T43" s="303">
        <v>339.53528162115816</v>
      </c>
      <c r="U43" s="303">
        <v>40.324764425250741</v>
      </c>
      <c r="V43" s="303">
        <v>299.21051719590741</v>
      </c>
      <c r="W43" s="303">
        <v>548.83000000000004</v>
      </c>
      <c r="X43" s="334">
        <v>325</v>
      </c>
      <c r="Y43" s="303">
        <v>2.67</v>
      </c>
      <c r="Z43" s="334">
        <v>1</v>
      </c>
      <c r="AA43" s="303">
        <v>0</v>
      </c>
      <c r="AB43" s="335">
        <v>0</v>
      </c>
      <c r="AC43" s="303">
        <v>0</v>
      </c>
      <c r="AD43" s="303">
        <v>0</v>
      </c>
      <c r="AE43" s="303">
        <v>0</v>
      </c>
      <c r="AF43" s="334">
        <v>0</v>
      </c>
      <c r="AG43" s="334">
        <v>326</v>
      </c>
      <c r="AH43" s="303">
        <f t="shared" si="5"/>
        <v>551.5</v>
      </c>
      <c r="AI43" s="369">
        <f t="shared" si="6"/>
        <v>850.71051719590741</v>
      </c>
    </row>
    <row r="44" spans="1:35" s="282" customFormat="1" ht="18" customHeight="1" x14ac:dyDescent="0.2">
      <c r="A44" s="276" t="s">
        <v>168</v>
      </c>
      <c r="B44" s="310" t="s">
        <v>179</v>
      </c>
      <c r="C44" s="276" t="s">
        <v>170</v>
      </c>
      <c r="D44" s="273" t="s">
        <v>133</v>
      </c>
      <c r="E44" s="276" t="s">
        <v>134</v>
      </c>
      <c r="F44" s="275" t="s">
        <v>27</v>
      </c>
      <c r="G44" s="276" t="s">
        <v>171</v>
      </c>
      <c r="H44" s="276" t="s">
        <v>180</v>
      </c>
      <c r="I44" s="283">
        <v>706207</v>
      </c>
      <c r="J44" s="278">
        <v>3</v>
      </c>
      <c r="K44" s="279">
        <v>0.01</v>
      </c>
      <c r="L44" s="280">
        <f t="shared" si="0"/>
        <v>0.03</v>
      </c>
      <c r="M44" s="281" t="s">
        <v>12</v>
      </c>
      <c r="N44" s="280">
        <f t="shared" si="1"/>
        <v>0</v>
      </c>
      <c r="O44" s="281" t="s">
        <v>76</v>
      </c>
      <c r="P44" s="280">
        <v>0.02</v>
      </c>
      <c r="Q44" s="281" t="s">
        <v>12</v>
      </c>
      <c r="R44" s="280">
        <f t="shared" si="8"/>
        <v>0</v>
      </c>
      <c r="S44" s="280">
        <f t="shared" si="4"/>
        <v>0.05</v>
      </c>
      <c r="T44" s="303">
        <v>339.53528162115816</v>
      </c>
      <c r="U44" s="303">
        <v>40.324764425250741</v>
      </c>
      <c r="V44" s="303">
        <v>299.21051719590741</v>
      </c>
      <c r="W44" s="303">
        <v>330.78</v>
      </c>
      <c r="X44" s="334">
        <v>869</v>
      </c>
      <c r="Y44" s="303">
        <v>0</v>
      </c>
      <c r="Z44" s="334">
        <v>0</v>
      </c>
      <c r="AA44" s="303">
        <v>0</v>
      </c>
      <c r="AB44" s="335">
        <v>0</v>
      </c>
      <c r="AC44" s="303">
        <v>0</v>
      </c>
      <c r="AD44" s="303">
        <v>0</v>
      </c>
      <c r="AE44" s="303">
        <v>0</v>
      </c>
      <c r="AF44" s="334">
        <v>0</v>
      </c>
      <c r="AG44" s="334">
        <v>869</v>
      </c>
      <c r="AH44" s="303">
        <f t="shared" si="5"/>
        <v>330.78</v>
      </c>
      <c r="AI44" s="369">
        <f t="shared" si="6"/>
        <v>629.99051719590739</v>
      </c>
    </row>
    <row r="45" spans="1:35" s="282" customFormat="1" ht="18" customHeight="1" x14ac:dyDescent="0.2">
      <c r="A45" s="276" t="s">
        <v>168</v>
      </c>
      <c r="B45" s="310" t="s">
        <v>191</v>
      </c>
      <c r="C45" s="276" t="s">
        <v>170</v>
      </c>
      <c r="D45" s="273" t="s">
        <v>133</v>
      </c>
      <c r="E45" s="276" t="s">
        <v>134</v>
      </c>
      <c r="F45" s="275" t="s">
        <v>27</v>
      </c>
      <c r="G45" s="276" t="s">
        <v>171</v>
      </c>
      <c r="H45" s="276" t="s">
        <v>192</v>
      </c>
      <c r="I45" s="283">
        <v>706201</v>
      </c>
      <c r="J45" s="278">
        <v>3</v>
      </c>
      <c r="K45" s="279">
        <v>0.01</v>
      </c>
      <c r="L45" s="280">
        <f t="shared" si="0"/>
        <v>0.03</v>
      </c>
      <c r="M45" s="281" t="s">
        <v>12</v>
      </c>
      <c r="N45" s="280">
        <f t="shared" si="1"/>
        <v>0</v>
      </c>
      <c r="O45" s="281" t="s">
        <v>76</v>
      </c>
      <c r="P45" s="280">
        <v>0.02</v>
      </c>
      <c r="Q45" s="281" t="s">
        <v>12</v>
      </c>
      <c r="R45" s="280">
        <f t="shared" si="8"/>
        <v>0</v>
      </c>
      <c r="S45" s="280">
        <f t="shared" si="4"/>
        <v>0.05</v>
      </c>
      <c r="T45" s="303">
        <v>339.53528162115816</v>
      </c>
      <c r="U45" s="303">
        <v>40.324764425250741</v>
      </c>
      <c r="V45" s="303">
        <v>299.21051719590741</v>
      </c>
      <c r="W45" s="303">
        <v>22.18</v>
      </c>
      <c r="X45" s="334">
        <v>59</v>
      </c>
      <c r="Y45" s="303">
        <v>0</v>
      </c>
      <c r="Z45" s="334">
        <v>0</v>
      </c>
      <c r="AA45" s="303">
        <v>0</v>
      </c>
      <c r="AB45" s="335">
        <v>0</v>
      </c>
      <c r="AC45" s="303">
        <v>0</v>
      </c>
      <c r="AD45" s="303">
        <v>0</v>
      </c>
      <c r="AE45" s="303">
        <v>0</v>
      </c>
      <c r="AF45" s="334">
        <v>0</v>
      </c>
      <c r="AG45" s="334">
        <v>59</v>
      </c>
      <c r="AH45" s="303">
        <f t="shared" si="5"/>
        <v>22.18</v>
      </c>
      <c r="AI45" s="369">
        <f t="shared" si="6"/>
        <v>321.39051719590742</v>
      </c>
    </row>
    <row r="46" spans="1:35" s="282" customFormat="1" ht="18" customHeight="1" x14ac:dyDescent="0.2">
      <c r="A46" s="276" t="s">
        <v>168</v>
      </c>
      <c r="B46" s="310" t="s">
        <v>193</v>
      </c>
      <c r="C46" s="276" t="s">
        <v>170</v>
      </c>
      <c r="D46" s="273" t="s">
        <v>133</v>
      </c>
      <c r="E46" s="276" t="s">
        <v>134</v>
      </c>
      <c r="F46" s="275" t="s">
        <v>27</v>
      </c>
      <c r="G46" s="276" t="s">
        <v>171</v>
      </c>
      <c r="H46" s="276" t="s">
        <v>194</v>
      </c>
      <c r="I46" s="283">
        <v>706203</v>
      </c>
      <c r="J46" s="278">
        <v>3</v>
      </c>
      <c r="K46" s="279">
        <v>0.05</v>
      </c>
      <c r="L46" s="280">
        <f t="shared" si="0"/>
        <v>0.15000000000000002</v>
      </c>
      <c r="M46" s="281" t="s">
        <v>12</v>
      </c>
      <c r="N46" s="280">
        <f t="shared" si="1"/>
        <v>0</v>
      </c>
      <c r="O46" s="281" t="s">
        <v>76</v>
      </c>
      <c r="P46" s="280">
        <v>0.1</v>
      </c>
      <c r="Q46" s="281" t="s">
        <v>12</v>
      </c>
      <c r="R46" s="280">
        <f t="shared" si="8"/>
        <v>0</v>
      </c>
      <c r="S46" s="280">
        <f t="shared" si="4"/>
        <v>0.25</v>
      </c>
      <c r="T46" s="303">
        <v>1697.6764081057906</v>
      </c>
      <c r="U46" s="303">
        <v>201.62382212625369</v>
      </c>
      <c r="V46" s="303">
        <v>1496.0525859795371</v>
      </c>
      <c r="W46" s="303">
        <v>3656.2</v>
      </c>
      <c r="X46" s="334">
        <v>5405</v>
      </c>
      <c r="Y46" s="303">
        <v>602</v>
      </c>
      <c r="Z46" s="334">
        <v>82</v>
      </c>
      <c r="AA46" s="303">
        <v>0</v>
      </c>
      <c r="AB46" s="335">
        <v>0</v>
      </c>
      <c r="AC46" s="303">
        <v>128.07</v>
      </c>
      <c r="AD46" s="303">
        <v>29.24</v>
      </c>
      <c r="AE46" s="303">
        <v>0</v>
      </c>
      <c r="AF46" s="334">
        <v>0</v>
      </c>
      <c r="AG46" s="334">
        <v>5487</v>
      </c>
      <c r="AH46" s="303">
        <f t="shared" si="5"/>
        <v>4415.51</v>
      </c>
      <c r="AI46" s="369">
        <f t="shared" si="6"/>
        <v>5911.5625859795373</v>
      </c>
    </row>
    <row r="47" spans="1:35" s="282" customFormat="1" ht="18" customHeight="1" x14ac:dyDescent="0.2">
      <c r="A47" s="276" t="s">
        <v>168</v>
      </c>
      <c r="B47" s="310" t="s">
        <v>195</v>
      </c>
      <c r="C47" s="276" t="s">
        <v>170</v>
      </c>
      <c r="D47" s="273" t="s">
        <v>133</v>
      </c>
      <c r="E47" s="276" t="s">
        <v>134</v>
      </c>
      <c r="F47" s="275" t="s">
        <v>27</v>
      </c>
      <c r="G47" s="276" t="s">
        <v>171</v>
      </c>
      <c r="H47" s="276" t="s">
        <v>196</v>
      </c>
      <c r="I47" s="283">
        <v>706404</v>
      </c>
      <c r="J47" s="278">
        <v>3</v>
      </c>
      <c r="K47" s="279">
        <v>0.2</v>
      </c>
      <c r="L47" s="280">
        <f t="shared" si="0"/>
        <v>0.60000000000000009</v>
      </c>
      <c r="M47" s="281" t="s">
        <v>12</v>
      </c>
      <c r="N47" s="280">
        <f t="shared" si="1"/>
        <v>0</v>
      </c>
      <c r="O47" s="281" t="s">
        <v>76</v>
      </c>
      <c r="P47" s="280">
        <v>0.4</v>
      </c>
      <c r="Q47" s="281" t="s">
        <v>12</v>
      </c>
      <c r="R47" s="280">
        <f t="shared" si="8"/>
        <v>0</v>
      </c>
      <c r="S47" s="280">
        <f t="shared" si="4"/>
        <v>1</v>
      </c>
      <c r="T47" s="303">
        <v>6790.7056324231626</v>
      </c>
      <c r="U47" s="303">
        <v>806.49528850501474</v>
      </c>
      <c r="V47" s="303">
        <v>5984.2103439181483</v>
      </c>
      <c r="W47" s="303">
        <v>14228.79</v>
      </c>
      <c r="X47" s="334">
        <v>15655</v>
      </c>
      <c r="Y47" s="303">
        <v>143.11000000000001</v>
      </c>
      <c r="Z47" s="334">
        <v>45</v>
      </c>
      <c r="AA47" s="303">
        <v>63.75</v>
      </c>
      <c r="AB47" s="335">
        <v>0.75</v>
      </c>
      <c r="AC47" s="303">
        <v>0</v>
      </c>
      <c r="AD47" s="303">
        <v>4333.8599999999997</v>
      </c>
      <c r="AE47" s="303">
        <v>1389.7</v>
      </c>
      <c r="AF47" s="334">
        <v>17776</v>
      </c>
      <c r="AG47" s="334">
        <v>33476</v>
      </c>
      <c r="AH47" s="303">
        <f t="shared" si="5"/>
        <v>20159.21</v>
      </c>
      <c r="AI47" s="369">
        <f t="shared" si="6"/>
        <v>26143.420343918147</v>
      </c>
    </row>
    <row r="48" spans="1:35" s="282" customFormat="1" ht="18" customHeight="1" x14ac:dyDescent="0.2">
      <c r="A48" s="276" t="s">
        <v>168</v>
      </c>
      <c r="B48" s="310" t="s">
        <v>197</v>
      </c>
      <c r="C48" s="276" t="s">
        <v>170</v>
      </c>
      <c r="D48" s="273" t="s">
        <v>133</v>
      </c>
      <c r="E48" s="276" t="s">
        <v>134</v>
      </c>
      <c r="F48" s="275" t="s">
        <v>27</v>
      </c>
      <c r="G48" s="276" t="s">
        <v>171</v>
      </c>
      <c r="H48" s="276" t="s">
        <v>569</v>
      </c>
      <c r="I48" s="276">
        <v>706211</v>
      </c>
      <c r="J48" s="278">
        <v>3</v>
      </c>
      <c r="K48" s="279">
        <v>0.7</v>
      </c>
      <c r="L48" s="280">
        <f t="shared" si="0"/>
        <v>2.0999999999999996</v>
      </c>
      <c r="M48" s="281" t="s">
        <v>12</v>
      </c>
      <c r="N48" s="280">
        <f t="shared" si="1"/>
        <v>0</v>
      </c>
      <c r="O48" s="281" t="s">
        <v>76</v>
      </c>
      <c r="P48" s="280">
        <v>1.4</v>
      </c>
      <c r="Q48" s="281" t="s">
        <v>12</v>
      </c>
      <c r="R48" s="280">
        <f t="shared" si="8"/>
        <v>0</v>
      </c>
      <c r="S48" s="280">
        <f t="shared" si="4"/>
        <v>3.4999999999999996</v>
      </c>
      <c r="T48" s="303">
        <v>23767.469713481067</v>
      </c>
      <c r="U48" s="303">
        <v>2822.7335097675514</v>
      </c>
      <c r="V48" s="303">
        <v>20944.736203713517</v>
      </c>
      <c r="W48" s="303">
        <v>149807.31</v>
      </c>
      <c r="X48" s="334">
        <v>23441</v>
      </c>
      <c r="Y48" s="303">
        <v>335.27</v>
      </c>
      <c r="Z48" s="334">
        <v>29</v>
      </c>
      <c r="AA48" s="303">
        <v>0</v>
      </c>
      <c r="AB48" s="335">
        <v>0</v>
      </c>
      <c r="AC48" s="303">
        <v>16.809999999999999</v>
      </c>
      <c r="AD48" s="303">
        <v>0</v>
      </c>
      <c r="AE48" s="303">
        <v>21536.65</v>
      </c>
      <c r="AF48" s="334">
        <v>339382</v>
      </c>
      <c r="AG48" s="334">
        <v>362852</v>
      </c>
      <c r="AH48" s="303">
        <f t="shared" si="5"/>
        <v>171696.04</v>
      </c>
      <c r="AI48" s="369">
        <f t="shared" si="6"/>
        <v>192640.77620371353</v>
      </c>
    </row>
    <row r="49" spans="1:35" s="282" customFormat="1" ht="18" customHeight="1" x14ac:dyDescent="0.2">
      <c r="A49" s="276" t="s">
        <v>168</v>
      </c>
      <c r="B49" s="310" t="s">
        <v>198</v>
      </c>
      <c r="C49" s="276" t="s">
        <v>170</v>
      </c>
      <c r="D49" s="273" t="s">
        <v>133</v>
      </c>
      <c r="E49" s="276" t="s">
        <v>134</v>
      </c>
      <c r="F49" s="275" t="s">
        <v>27</v>
      </c>
      <c r="G49" s="276" t="s">
        <v>171</v>
      </c>
      <c r="H49" s="276" t="s">
        <v>199</v>
      </c>
      <c r="I49" s="276">
        <v>705401</v>
      </c>
      <c r="J49" s="278">
        <v>3</v>
      </c>
      <c r="K49" s="279">
        <v>0.01</v>
      </c>
      <c r="L49" s="280">
        <f t="shared" si="0"/>
        <v>0.03</v>
      </c>
      <c r="M49" s="281" t="s">
        <v>12</v>
      </c>
      <c r="N49" s="280">
        <f t="shared" si="1"/>
        <v>0</v>
      </c>
      <c r="O49" s="281" t="s">
        <v>76</v>
      </c>
      <c r="P49" s="280">
        <v>0.02</v>
      </c>
      <c r="Q49" s="281" t="s">
        <v>12</v>
      </c>
      <c r="R49" s="280">
        <f t="shared" si="8"/>
        <v>0</v>
      </c>
      <c r="S49" s="280">
        <f t="shared" si="4"/>
        <v>0.05</v>
      </c>
      <c r="T49" s="303">
        <v>339.53528162115816</v>
      </c>
      <c r="U49" s="303">
        <v>40.324764425250741</v>
      </c>
      <c r="V49" s="303">
        <v>299.21051719590741</v>
      </c>
      <c r="W49" s="303">
        <v>0</v>
      </c>
      <c r="X49" s="334">
        <v>0</v>
      </c>
      <c r="Y49" s="303">
        <v>0</v>
      </c>
      <c r="Z49" s="334">
        <v>0</v>
      </c>
      <c r="AA49" s="303">
        <v>0</v>
      </c>
      <c r="AB49" s="335">
        <v>0</v>
      </c>
      <c r="AC49" s="303">
        <v>0</v>
      </c>
      <c r="AD49" s="303">
        <v>0</v>
      </c>
      <c r="AE49" s="303">
        <v>0</v>
      </c>
      <c r="AF49" s="334">
        <v>0</v>
      </c>
      <c r="AG49" s="334">
        <v>0</v>
      </c>
      <c r="AH49" s="303">
        <f t="shared" si="5"/>
        <v>0</v>
      </c>
      <c r="AI49" s="369">
        <f t="shared" si="6"/>
        <v>299.21051719590741</v>
      </c>
    </row>
    <row r="50" spans="1:35" s="282" customFormat="1" ht="18" customHeight="1" x14ac:dyDescent="0.2">
      <c r="A50" s="276" t="s">
        <v>168</v>
      </c>
      <c r="B50" s="310" t="s">
        <v>189</v>
      </c>
      <c r="C50" s="276" t="s">
        <v>190</v>
      </c>
      <c r="D50" s="273" t="s">
        <v>133</v>
      </c>
      <c r="E50" s="276" t="s">
        <v>134</v>
      </c>
      <c r="F50" s="275">
        <v>2</v>
      </c>
      <c r="G50" s="276" t="s">
        <v>729</v>
      </c>
      <c r="H50" s="276" t="s">
        <v>730</v>
      </c>
      <c r="I50" s="276">
        <v>705100</v>
      </c>
      <c r="J50" s="278">
        <v>1</v>
      </c>
      <c r="K50" s="279">
        <v>1</v>
      </c>
      <c r="L50" s="280">
        <f t="shared" si="0"/>
        <v>1</v>
      </c>
      <c r="M50" s="281" t="s">
        <v>12</v>
      </c>
      <c r="N50" s="280">
        <f t="shared" si="1"/>
        <v>0</v>
      </c>
      <c r="O50" s="281" t="s">
        <v>76</v>
      </c>
      <c r="P50" s="280">
        <v>1</v>
      </c>
      <c r="Q50" s="281" t="s">
        <v>12</v>
      </c>
      <c r="R50" s="280">
        <f t="shared" si="8"/>
        <v>0</v>
      </c>
      <c r="S50" s="280">
        <f t="shared" si="4"/>
        <v>2</v>
      </c>
      <c r="T50" s="303">
        <v>13581.411264846325</v>
      </c>
      <c r="U50" s="303">
        <v>1612.9905770100295</v>
      </c>
      <c r="V50" s="303">
        <v>11968.420687836297</v>
      </c>
      <c r="W50" s="303">
        <v>14.38</v>
      </c>
      <c r="X50" s="334">
        <v>11</v>
      </c>
      <c r="Y50" s="303">
        <v>65.599999999999994</v>
      </c>
      <c r="Z50" s="334">
        <v>8</v>
      </c>
      <c r="AA50" s="303">
        <v>0</v>
      </c>
      <c r="AB50" s="335">
        <v>0</v>
      </c>
      <c r="AC50" s="303">
        <v>3.59</v>
      </c>
      <c r="AD50" s="303">
        <v>0</v>
      </c>
      <c r="AE50" s="303">
        <v>0</v>
      </c>
      <c r="AF50" s="334">
        <v>0</v>
      </c>
      <c r="AG50" s="334">
        <v>19</v>
      </c>
      <c r="AH50" s="303">
        <f t="shared" si="5"/>
        <v>83.57</v>
      </c>
      <c r="AI50" s="369">
        <f t="shared" si="6"/>
        <v>12051.990687836296</v>
      </c>
    </row>
    <row r="51" spans="1:35" s="282" customFormat="1" ht="18" customHeight="1" x14ac:dyDescent="0.2">
      <c r="A51" s="276" t="s">
        <v>168</v>
      </c>
      <c r="B51" s="309" t="s">
        <v>176</v>
      </c>
      <c r="C51" s="276" t="s">
        <v>177</v>
      </c>
      <c r="D51" s="273" t="s">
        <v>133</v>
      </c>
      <c r="E51" s="276" t="s">
        <v>134</v>
      </c>
      <c r="F51" s="275">
        <v>2</v>
      </c>
      <c r="G51" s="276" t="s">
        <v>888</v>
      </c>
      <c r="H51" s="276" t="s">
        <v>889</v>
      </c>
      <c r="I51" s="276">
        <v>704050</v>
      </c>
      <c r="J51" s="278">
        <v>3</v>
      </c>
      <c r="K51" s="279">
        <v>0.12</v>
      </c>
      <c r="L51" s="280">
        <f t="shared" si="0"/>
        <v>0.36</v>
      </c>
      <c r="M51" s="281" t="s">
        <v>76</v>
      </c>
      <c r="N51" s="280">
        <f t="shared" si="1"/>
        <v>0.36</v>
      </c>
      <c r="O51" s="281" t="s">
        <v>76</v>
      </c>
      <c r="P51" s="280">
        <v>0.12</v>
      </c>
      <c r="Q51" s="281" t="s">
        <v>12</v>
      </c>
      <c r="R51" s="280">
        <f t="shared" si="8"/>
        <v>0</v>
      </c>
      <c r="S51" s="280">
        <f t="shared" si="4"/>
        <v>0.84</v>
      </c>
      <c r="T51" s="303">
        <v>5704.1927312354564</v>
      </c>
      <c r="U51" s="303">
        <v>677.45604234421239</v>
      </c>
      <c r="V51" s="303">
        <v>5026.7366888912438</v>
      </c>
      <c r="W51" s="303">
        <v>0</v>
      </c>
      <c r="X51" s="334">
        <v>0</v>
      </c>
      <c r="Y51" s="303">
        <v>0</v>
      </c>
      <c r="Z51" s="334">
        <v>0</v>
      </c>
      <c r="AA51" s="303">
        <v>0</v>
      </c>
      <c r="AB51" s="335">
        <v>0</v>
      </c>
      <c r="AC51" s="303">
        <v>0</v>
      </c>
      <c r="AD51" s="303">
        <v>0</v>
      </c>
      <c r="AE51" s="303">
        <v>0</v>
      </c>
      <c r="AF51" s="334">
        <v>0</v>
      </c>
      <c r="AG51" s="334">
        <v>0</v>
      </c>
      <c r="AH51" s="303">
        <f t="shared" si="5"/>
        <v>0</v>
      </c>
      <c r="AI51" s="369">
        <f t="shared" si="6"/>
        <v>5026.7366888912438</v>
      </c>
    </row>
    <row r="52" spans="1:35" s="282" customFormat="1" ht="18" customHeight="1" x14ac:dyDescent="0.2">
      <c r="A52" s="276" t="s">
        <v>168</v>
      </c>
      <c r="B52" s="310" t="s">
        <v>181</v>
      </c>
      <c r="C52" s="276" t="s">
        <v>182</v>
      </c>
      <c r="D52" s="273" t="s">
        <v>133</v>
      </c>
      <c r="E52" s="276" t="s">
        <v>134</v>
      </c>
      <c r="F52" s="275">
        <v>2</v>
      </c>
      <c r="G52" s="276" t="s">
        <v>888</v>
      </c>
      <c r="H52" s="276" t="s">
        <v>178</v>
      </c>
      <c r="I52" s="276">
        <v>704050</v>
      </c>
      <c r="J52" s="278">
        <v>2</v>
      </c>
      <c r="K52" s="279">
        <v>1</v>
      </c>
      <c r="L52" s="280">
        <f t="shared" si="0"/>
        <v>2</v>
      </c>
      <c r="M52" s="281" t="s">
        <v>12</v>
      </c>
      <c r="N52" s="280">
        <f t="shared" si="1"/>
        <v>0</v>
      </c>
      <c r="O52" s="281" t="s">
        <v>76</v>
      </c>
      <c r="P52" s="280">
        <v>1</v>
      </c>
      <c r="Q52" s="281" t="s">
        <v>12</v>
      </c>
      <c r="R52" s="280">
        <f t="shared" si="8"/>
        <v>0</v>
      </c>
      <c r="S52" s="280">
        <f t="shared" si="4"/>
        <v>3</v>
      </c>
      <c r="T52" s="303">
        <v>20372.116897269487</v>
      </c>
      <c r="U52" s="303">
        <v>2419.4858655150442</v>
      </c>
      <c r="V52" s="303">
        <v>17952.631031754441</v>
      </c>
      <c r="W52" s="303">
        <v>1076.95</v>
      </c>
      <c r="X52" s="334">
        <v>2494</v>
      </c>
      <c r="Y52" s="303">
        <v>29.4</v>
      </c>
      <c r="Z52" s="334">
        <v>4</v>
      </c>
      <c r="AA52" s="303">
        <v>0</v>
      </c>
      <c r="AB52" s="335">
        <v>0</v>
      </c>
      <c r="AC52" s="303">
        <v>9.76</v>
      </c>
      <c r="AD52" s="303">
        <v>0</v>
      </c>
      <c r="AE52" s="303">
        <v>0</v>
      </c>
      <c r="AF52" s="334">
        <v>0</v>
      </c>
      <c r="AG52" s="334">
        <v>2498</v>
      </c>
      <c r="AH52" s="303">
        <f t="shared" si="5"/>
        <v>1116.1100000000001</v>
      </c>
      <c r="AI52" s="369">
        <f t="shared" si="6"/>
        <v>19068.741031754442</v>
      </c>
    </row>
    <row r="53" spans="1:35" s="282" customFormat="1" ht="18" customHeight="1" x14ac:dyDescent="0.2">
      <c r="A53" s="276" t="s">
        <v>200</v>
      </c>
      <c r="B53" s="310" t="s">
        <v>228</v>
      </c>
      <c r="C53" s="276" t="s">
        <v>229</v>
      </c>
      <c r="D53" s="273" t="s">
        <v>230</v>
      </c>
      <c r="E53" s="276" t="s">
        <v>231</v>
      </c>
      <c r="F53" s="275">
        <v>4</v>
      </c>
      <c r="G53" s="276" t="s">
        <v>1516</v>
      </c>
      <c r="H53" s="276" t="s">
        <v>232</v>
      </c>
      <c r="I53" s="283">
        <v>903200</v>
      </c>
      <c r="J53" s="278">
        <v>1</v>
      </c>
      <c r="K53" s="279">
        <v>1</v>
      </c>
      <c r="L53" s="280">
        <f t="shared" si="0"/>
        <v>1</v>
      </c>
      <c r="M53" s="281" t="s">
        <v>12</v>
      </c>
      <c r="N53" s="280">
        <f t="shared" si="1"/>
        <v>0</v>
      </c>
      <c r="O53" s="281" t="s">
        <v>12</v>
      </c>
      <c r="P53" s="280">
        <f t="shared" ref="P53:P84" si="9">IF(O53="Y",L53,0)</f>
        <v>0</v>
      </c>
      <c r="Q53" s="281" t="s">
        <v>12</v>
      </c>
      <c r="R53" s="280">
        <f t="shared" si="8"/>
        <v>0</v>
      </c>
      <c r="S53" s="280">
        <f t="shared" si="4"/>
        <v>1</v>
      </c>
      <c r="T53" s="303">
        <v>6790.7056324231626</v>
      </c>
      <c r="U53" s="303">
        <v>806.49528850501474</v>
      </c>
      <c r="V53" s="303">
        <v>5984.2103439181483</v>
      </c>
      <c r="W53" s="303">
        <v>39546.32</v>
      </c>
      <c r="X53" s="334">
        <v>102785</v>
      </c>
      <c r="Y53" s="303">
        <v>267.19</v>
      </c>
      <c r="Z53" s="334">
        <v>62</v>
      </c>
      <c r="AA53" s="303">
        <v>0</v>
      </c>
      <c r="AB53" s="335">
        <v>0</v>
      </c>
      <c r="AC53" s="303">
        <v>69.72</v>
      </c>
      <c r="AD53" s="303">
        <v>5609.24</v>
      </c>
      <c r="AE53" s="303">
        <v>0</v>
      </c>
      <c r="AF53" s="334">
        <v>0</v>
      </c>
      <c r="AG53" s="334">
        <v>102847</v>
      </c>
      <c r="AH53" s="303">
        <f t="shared" si="5"/>
        <v>45492.47</v>
      </c>
      <c r="AI53" s="369">
        <f t="shared" si="6"/>
        <v>51476.680343918153</v>
      </c>
    </row>
    <row r="54" spans="1:35" s="282" customFormat="1" ht="18" customHeight="1" x14ac:dyDescent="0.2">
      <c r="A54" s="276" t="s">
        <v>200</v>
      </c>
      <c r="B54" s="310" t="s">
        <v>220</v>
      </c>
      <c r="C54" s="276" t="s">
        <v>221</v>
      </c>
      <c r="D54" s="273" t="s">
        <v>222</v>
      </c>
      <c r="E54" s="276" t="s">
        <v>223</v>
      </c>
      <c r="F54" s="275">
        <v>1</v>
      </c>
      <c r="G54" s="276" t="s">
        <v>1517</v>
      </c>
      <c r="H54" s="276" t="s">
        <v>224</v>
      </c>
      <c r="I54" s="283">
        <v>908000</v>
      </c>
      <c r="J54" s="278">
        <v>1</v>
      </c>
      <c r="K54" s="279">
        <v>1</v>
      </c>
      <c r="L54" s="280">
        <f t="shared" si="0"/>
        <v>1</v>
      </c>
      <c r="M54" s="281" t="s">
        <v>12</v>
      </c>
      <c r="N54" s="280">
        <f t="shared" si="1"/>
        <v>0</v>
      </c>
      <c r="O54" s="281" t="s">
        <v>12</v>
      </c>
      <c r="P54" s="280">
        <f t="shared" si="9"/>
        <v>0</v>
      </c>
      <c r="Q54" s="281" t="s">
        <v>12</v>
      </c>
      <c r="R54" s="280">
        <f t="shared" si="8"/>
        <v>0</v>
      </c>
      <c r="S54" s="280">
        <f t="shared" si="4"/>
        <v>1</v>
      </c>
      <c r="T54" s="303">
        <v>6790.7056324231626</v>
      </c>
      <c r="U54" s="303">
        <v>806.49528850501474</v>
      </c>
      <c r="V54" s="303">
        <v>5984.2103439181483</v>
      </c>
      <c r="W54" s="303">
        <v>1402.69</v>
      </c>
      <c r="X54" s="334">
        <v>9453</v>
      </c>
      <c r="Y54" s="303">
        <v>116.33</v>
      </c>
      <c r="Z54" s="334">
        <v>18</v>
      </c>
      <c r="AA54" s="303">
        <v>21.25</v>
      </c>
      <c r="AB54" s="335">
        <v>0.25</v>
      </c>
      <c r="AC54" s="303">
        <v>29.95</v>
      </c>
      <c r="AD54" s="303">
        <v>0</v>
      </c>
      <c r="AE54" s="303">
        <v>0</v>
      </c>
      <c r="AF54" s="334">
        <v>0</v>
      </c>
      <c r="AG54" s="334">
        <v>9471</v>
      </c>
      <c r="AH54" s="303">
        <f t="shared" si="5"/>
        <v>1570.22</v>
      </c>
      <c r="AI54" s="369">
        <f t="shared" si="6"/>
        <v>7554.4303439181485</v>
      </c>
    </row>
    <row r="55" spans="1:35" s="282" customFormat="1" ht="18" customHeight="1" x14ac:dyDescent="0.2">
      <c r="A55" s="276" t="s">
        <v>200</v>
      </c>
      <c r="B55" s="309" t="s">
        <v>210</v>
      </c>
      <c r="C55" s="276" t="s">
        <v>43</v>
      </c>
      <c r="D55" s="273" t="s">
        <v>44</v>
      </c>
      <c r="E55" s="276" t="s">
        <v>45</v>
      </c>
      <c r="F55" s="275">
        <v>3</v>
      </c>
      <c r="G55" s="276" t="s">
        <v>1185</v>
      </c>
      <c r="H55" s="276" t="s">
        <v>201</v>
      </c>
      <c r="I55" s="276">
        <v>905120</v>
      </c>
      <c r="J55" s="278">
        <v>1</v>
      </c>
      <c r="K55" s="279">
        <v>0.5</v>
      </c>
      <c r="L55" s="280">
        <f t="shared" si="0"/>
        <v>0.5</v>
      </c>
      <c r="M55" s="281" t="s">
        <v>12</v>
      </c>
      <c r="N55" s="280">
        <f t="shared" si="1"/>
        <v>0</v>
      </c>
      <c r="O55" s="281" t="s">
        <v>12</v>
      </c>
      <c r="P55" s="280">
        <f t="shared" si="9"/>
        <v>0</v>
      </c>
      <c r="Q55" s="281" t="s">
        <v>12</v>
      </c>
      <c r="R55" s="280">
        <f t="shared" si="8"/>
        <v>0</v>
      </c>
      <c r="S55" s="280">
        <f t="shared" si="4"/>
        <v>0.5</v>
      </c>
      <c r="T55" s="303">
        <v>3395.3528162115813</v>
      </c>
      <c r="U55" s="303">
        <v>403.24764425250737</v>
      </c>
      <c r="V55" s="303">
        <v>2992.1051719590741</v>
      </c>
      <c r="W55" s="303">
        <v>2481.5300000000002</v>
      </c>
      <c r="X55" s="334">
        <v>3222</v>
      </c>
      <c r="Y55" s="303">
        <v>14.04</v>
      </c>
      <c r="Z55" s="334">
        <v>3</v>
      </c>
      <c r="AA55" s="303">
        <v>0</v>
      </c>
      <c r="AB55" s="335">
        <v>0</v>
      </c>
      <c r="AC55" s="303">
        <v>20.07</v>
      </c>
      <c r="AD55" s="303">
        <v>0</v>
      </c>
      <c r="AE55" s="303">
        <v>2699.88</v>
      </c>
      <c r="AF55" s="334">
        <v>7903</v>
      </c>
      <c r="AG55" s="334">
        <v>11128</v>
      </c>
      <c r="AH55" s="303">
        <f t="shared" si="5"/>
        <v>5215.5200000000004</v>
      </c>
      <c r="AI55" s="369">
        <f t="shared" si="6"/>
        <v>8207.6251719590746</v>
      </c>
    </row>
    <row r="56" spans="1:35" s="282" customFormat="1" ht="18" customHeight="1" x14ac:dyDescent="0.2">
      <c r="A56" s="276" t="s">
        <v>200</v>
      </c>
      <c r="B56" s="309" t="s">
        <v>212</v>
      </c>
      <c r="C56" s="276" t="s">
        <v>213</v>
      </c>
      <c r="D56" s="273" t="s">
        <v>214</v>
      </c>
      <c r="E56" s="276" t="s">
        <v>215</v>
      </c>
      <c r="F56" s="275">
        <v>1</v>
      </c>
      <c r="G56" s="276" t="s">
        <v>201</v>
      </c>
      <c r="H56" s="276" t="s">
        <v>202</v>
      </c>
      <c r="I56" s="276">
        <v>905600</v>
      </c>
      <c r="J56" s="278">
        <v>1</v>
      </c>
      <c r="K56" s="279">
        <v>0.75</v>
      </c>
      <c r="L56" s="280">
        <f t="shared" si="0"/>
        <v>0.75</v>
      </c>
      <c r="M56" s="281" t="s">
        <v>12</v>
      </c>
      <c r="N56" s="280">
        <f t="shared" si="1"/>
        <v>0</v>
      </c>
      <c r="O56" s="281" t="s">
        <v>12</v>
      </c>
      <c r="P56" s="280">
        <f t="shared" si="9"/>
        <v>0</v>
      </c>
      <c r="Q56" s="281" t="s">
        <v>12</v>
      </c>
      <c r="R56" s="280">
        <f t="shared" si="8"/>
        <v>0</v>
      </c>
      <c r="S56" s="280">
        <f t="shared" si="4"/>
        <v>0.75</v>
      </c>
      <c r="T56" s="303">
        <v>5093.0292243173717</v>
      </c>
      <c r="U56" s="303">
        <v>604.87146637876106</v>
      </c>
      <c r="V56" s="303">
        <v>4488.1577579386103</v>
      </c>
      <c r="W56" s="303">
        <v>29.54</v>
      </c>
      <c r="X56" s="334">
        <v>44</v>
      </c>
      <c r="Y56" s="303">
        <v>15.15</v>
      </c>
      <c r="Z56" s="334">
        <v>2</v>
      </c>
      <c r="AA56" s="303">
        <v>0</v>
      </c>
      <c r="AB56" s="335">
        <v>0</v>
      </c>
      <c r="AC56" s="303">
        <v>4.93</v>
      </c>
      <c r="AD56" s="303">
        <v>0</v>
      </c>
      <c r="AE56" s="303">
        <v>0</v>
      </c>
      <c r="AF56" s="334">
        <v>0</v>
      </c>
      <c r="AG56" s="334">
        <v>46</v>
      </c>
      <c r="AH56" s="303">
        <f t="shared" si="5"/>
        <v>49.62</v>
      </c>
      <c r="AI56" s="369">
        <f t="shared" si="6"/>
        <v>4537.7777579386102</v>
      </c>
    </row>
    <row r="57" spans="1:35" s="282" customFormat="1" ht="18" customHeight="1" x14ac:dyDescent="0.2">
      <c r="A57" s="276" t="s">
        <v>200</v>
      </c>
      <c r="B57" s="309" t="s">
        <v>216</v>
      </c>
      <c r="C57" s="276" t="s">
        <v>213</v>
      </c>
      <c r="D57" s="273" t="s">
        <v>214</v>
      </c>
      <c r="E57" s="276" t="s">
        <v>215</v>
      </c>
      <c r="F57" s="275">
        <v>1</v>
      </c>
      <c r="G57" s="276" t="s">
        <v>201</v>
      </c>
      <c r="H57" s="276" t="s">
        <v>217</v>
      </c>
      <c r="I57" s="276">
        <v>905500</v>
      </c>
      <c r="J57" s="278">
        <v>1</v>
      </c>
      <c r="K57" s="279">
        <v>0.25</v>
      </c>
      <c r="L57" s="280">
        <f t="shared" si="0"/>
        <v>0.25</v>
      </c>
      <c r="M57" s="281" t="s">
        <v>12</v>
      </c>
      <c r="N57" s="280">
        <f t="shared" si="1"/>
        <v>0</v>
      </c>
      <c r="O57" s="281" t="s">
        <v>12</v>
      </c>
      <c r="P57" s="280">
        <f t="shared" si="9"/>
        <v>0</v>
      </c>
      <c r="Q57" s="281" t="s">
        <v>12</v>
      </c>
      <c r="R57" s="280">
        <f t="shared" si="8"/>
        <v>0</v>
      </c>
      <c r="S57" s="280">
        <f t="shared" si="4"/>
        <v>0.25</v>
      </c>
      <c r="T57" s="303">
        <v>1697.6764081057906</v>
      </c>
      <c r="U57" s="303">
        <v>201.62382212625369</v>
      </c>
      <c r="V57" s="303">
        <v>1496.0525859795371</v>
      </c>
      <c r="W57" s="303">
        <v>0</v>
      </c>
      <c r="X57" s="334">
        <v>0</v>
      </c>
      <c r="Y57" s="303">
        <v>0</v>
      </c>
      <c r="Z57" s="334">
        <v>0</v>
      </c>
      <c r="AA57" s="303">
        <v>0</v>
      </c>
      <c r="AB57" s="335">
        <v>0</v>
      </c>
      <c r="AC57" s="303">
        <v>0</v>
      </c>
      <c r="AD57" s="303">
        <v>0</v>
      </c>
      <c r="AE57" s="303">
        <v>0</v>
      </c>
      <c r="AF57" s="334">
        <v>0</v>
      </c>
      <c r="AG57" s="334">
        <v>0</v>
      </c>
      <c r="AH57" s="303">
        <f t="shared" si="5"/>
        <v>0</v>
      </c>
      <c r="AI57" s="369">
        <f t="shared" si="6"/>
        <v>1496.0525859795371</v>
      </c>
    </row>
    <row r="58" spans="1:35" s="282" customFormat="1" ht="18" customHeight="1" x14ac:dyDescent="0.2">
      <c r="A58" s="276" t="s">
        <v>200</v>
      </c>
      <c r="B58" s="310" t="s">
        <v>204</v>
      </c>
      <c r="C58" s="276" t="s">
        <v>205</v>
      </c>
      <c r="D58" s="273" t="s">
        <v>206</v>
      </c>
      <c r="E58" s="276" t="s">
        <v>207</v>
      </c>
      <c r="F58" s="275">
        <v>3</v>
      </c>
      <c r="G58" s="276" t="s">
        <v>208</v>
      </c>
      <c r="H58" s="276" t="s">
        <v>208</v>
      </c>
      <c r="I58" s="283">
        <v>901000</v>
      </c>
      <c r="J58" s="278">
        <v>1</v>
      </c>
      <c r="K58" s="279">
        <v>0.4</v>
      </c>
      <c r="L58" s="280">
        <f t="shared" si="0"/>
        <v>0.4</v>
      </c>
      <c r="M58" s="281" t="s">
        <v>12</v>
      </c>
      <c r="N58" s="280">
        <f t="shared" si="1"/>
        <v>0</v>
      </c>
      <c r="O58" s="281" t="s">
        <v>12</v>
      </c>
      <c r="P58" s="280">
        <f t="shared" si="9"/>
        <v>0</v>
      </c>
      <c r="Q58" s="281" t="s">
        <v>12</v>
      </c>
      <c r="R58" s="280">
        <f t="shared" si="8"/>
        <v>0</v>
      </c>
      <c r="S58" s="280">
        <f t="shared" si="4"/>
        <v>0.4</v>
      </c>
      <c r="T58" s="303">
        <v>2716.2822529692653</v>
      </c>
      <c r="U58" s="303">
        <v>322.59811540200593</v>
      </c>
      <c r="V58" s="303">
        <v>2393.6841375672593</v>
      </c>
      <c r="W58" s="303">
        <v>5330.28</v>
      </c>
      <c r="X58" s="334">
        <v>5956</v>
      </c>
      <c r="Y58" s="303">
        <v>25.94</v>
      </c>
      <c r="Z58" s="334">
        <v>4</v>
      </c>
      <c r="AA58" s="303">
        <v>0</v>
      </c>
      <c r="AB58" s="335">
        <v>0</v>
      </c>
      <c r="AC58" s="303">
        <v>0</v>
      </c>
      <c r="AD58" s="303">
        <v>46.25</v>
      </c>
      <c r="AE58" s="303">
        <v>2749.38</v>
      </c>
      <c r="AF58" s="334">
        <v>12856</v>
      </c>
      <c r="AG58" s="334">
        <v>18816</v>
      </c>
      <c r="AH58" s="303">
        <f t="shared" si="5"/>
        <v>8151.85</v>
      </c>
      <c r="AI58" s="369">
        <f t="shared" si="6"/>
        <v>10545.53413756726</v>
      </c>
    </row>
    <row r="59" spans="1:35" s="282" customFormat="1" ht="18" customHeight="1" x14ac:dyDescent="0.2">
      <c r="A59" s="276" t="s">
        <v>200</v>
      </c>
      <c r="B59" s="310" t="s">
        <v>218</v>
      </c>
      <c r="C59" s="276" t="s">
        <v>205</v>
      </c>
      <c r="D59" s="273" t="s">
        <v>206</v>
      </c>
      <c r="E59" s="276" t="s">
        <v>207</v>
      </c>
      <c r="F59" s="275">
        <v>3</v>
      </c>
      <c r="G59" s="276" t="s">
        <v>219</v>
      </c>
      <c r="H59" s="276" t="s">
        <v>136</v>
      </c>
      <c r="I59" s="276">
        <v>700000</v>
      </c>
      <c r="J59" s="278">
        <v>1</v>
      </c>
      <c r="K59" s="279">
        <v>0.4</v>
      </c>
      <c r="L59" s="280">
        <f t="shared" si="0"/>
        <v>0.4</v>
      </c>
      <c r="M59" s="281" t="s">
        <v>12</v>
      </c>
      <c r="N59" s="280">
        <f t="shared" si="1"/>
        <v>0</v>
      </c>
      <c r="O59" s="281" t="s">
        <v>12</v>
      </c>
      <c r="P59" s="280">
        <f t="shared" si="9"/>
        <v>0</v>
      </c>
      <c r="Q59" s="281" t="s">
        <v>12</v>
      </c>
      <c r="R59" s="280">
        <f t="shared" si="8"/>
        <v>0</v>
      </c>
      <c r="S59" s="280">
        <f t="shared" si="4"/>
        <v>0.4</v>
      </c>
      <c r="T59" s="303">
        <v>2716.2822529692653</v>
      </c>
      <c r="U59" s="303">
        <v>322.59811540200593</v>
      </c>
      <c r="V59" s="303">
        <v>2393.6841375672593</v>
      </c>
      <c r="W59" s="303">
        <v>10.23</v>
      </c>
      <c r="X59" s="334">
        <v>16</v>
      </c>
      <c r="Y59" s="303">
        <v>0</v>
      </c>
      <c r="Z59" s="334">
        <v>0</v>
      </c>
      <c r="AA59" s="303">
        <v>0</v>
      </c>
      <c r="AB59" s="335">
        <v>0</v>
      </c>
      <c r="AC59" s="303">
        <v>5.36</v>
      </c>
      <c r="AD59" s="303">
        <v>0</v>
      </c>
      <c r="AE59" s="303">
        <v>0</v>
      </c>
      <c r="AF59" s="334">
        <v>0</v>
      </c>
      <c r="AG59" s="334">
        <v>16</v>
      </c>
      <c r="AH59" s="303">
        <f t="shared" si="5"/>
        <v>15.59</v>
      </c>
      <c r="AI59" s="369">
        <f t="shared" si="6"/>
        <v>2409.2741375672595</v>
      </c>
    </row>
    <row r="60" spans="1:35" s="282" customFormat="1" ht="18" customHeight="1" x14ac:dyDescent="0.2">
      <c r="A60" s="276" t="s">
        <v>200</v>
      </c>
      <c r="B60" s="309" t="s">
        <v>226</v>
      </c>
      <c r="C60" s="276" t="s">
        <v>205</v>
      </c>
      <c r="D60" s="273" t="s">
        <v>206</v>
      </c>
      <c r="E60" s="276" t="s">
        <v>207</v>
      </c>
      <c r="F60" s="275">
        <v>3</v>
      </c>
      <c r="G60" s="276" t="s">
        <v>201</v>
      </c>
      <c r="H60" s="276" t="s">
        <v>227</v>
      </c>
      <c r="I60" s="276">
        <v>905580</v>
      </c>
      <c r="J60" s="278">
        <v>1</v>
      </c>
      <c r="K60" s="279">
        <v>0.2</v>
      </c>
      <c r="L60" s="280">
        <f t="shared" si="0"/>
        <v>0.2</v>
      </c>
      <c r="M60" s="281" t="s">
        <v>12</v>
      </c>
      <c r="N60" s="280">
        <f t="shared" si="1"/>
        <v>0</v>
      </c>
      <c r="O60" s="281" t="s">
        <v>12</v>
      </c>
      <c r="P60" s="280">
        <f t="shared" si="9"/>
        <v>0</v>
      </c>
      <c r="Q60" s="281" t="s">
        <v>12</v>
      </c>
      <c r="R60" s="280">
        <f t="shared" si="8"/>
        <v>0</v>
      </c>
      <c r="S60" s="280">
        <f t="shared" si="4"/>
        <v>0.2</v>
      </c>
      <c r="T60" s="303">
        <v>1358.1411264846327</v>
      </c>
      <c r="U60" s="303">
        <v>161.29905770100297</v>
      </c>
      <c r="V60" s="303">
        <v>1196.8420687836297</v>
      </c>
      <c r="W60" s="303">
        <v>10.08</v>
      </c>
      <c r="X60" s="334">
        <v>27</v>
      </c>
      <c r="Y60" s="303">
        <v>0</v>
      </c>
      <c r="Z60" s="334">
        <v>0</v>
      </c>
      <c r="AA60" s="303">
        <v>0</v>
      </c>
      <c r="AB60" s="335">
        <v>0</v>
      </c>
      <c r="AC60" s="303">
        <v>0</v>
      </c>
      <c r="AD60" s="303">
        <v>1385.55</v>
      </c>
      <c r="AE60" s="303">
        <v>0</v>
      </c>
      <c r="AF60" s="334">
        <v>0</v>
      </c>
      <c r="AG60" s="334">
        <v>27</v>
      </c>
      <c r="AH60" s="303">
        <f t="shared" si="5"/>
        <v>1395.6299999999999</v>
      </c>
      <c r="AI60" s="369">
        <f t="shared" si="6"/>
        <v>2592.4720687836298</v>
      </c>
    </row>
    <row r="61" spans="1:35" s="282" customFormat="1" ht="18" customHeight="1" x14ac:dyDescent="0.2">
      <c r="A61" s="284" t="s">
        <v>200</v>
      </c>
      <c r="B61" s="309" t="s">
        <v>790</v>
      </c>
      <c r="C61" s="284" t="s">
        <v>791</v>
      </c>
      <c r="D61" s="271" t="s">
        <v>792</v>
      </c>
      <c r="E61" s="288" t="s">
        <v>847</v>
      </c>
      <c r="F61" s="284">
        <v>4</v>
      </c>
      <c r="G61" s="284" t="s">
        <v>232</v>
      </c>
      <c r="H61" s="284" t="s">
        <v>793</v>
      </c>
      <c r="I61" s="284">
        <v>903200</v>
      </c>
      <c r="J61" s="278">
        <v>1</v>
      </c>
      <c r="K61" s="279">
        <v>0.4</v>
      </c>
      <c r="L61" s="280">
        <f t="shared" si="0"/>
        <v>0.4</v>
      </c>
      <c r="M61" s="281" t="s">
        <v>12</v>
      </c>
      <c r="N61" s="280">
        <f t="shared" si="1"/>
        <v>0</v>
      </c>
      <c r="O61" s="281" t="s">
        <v>12</v>
      </c>
      <c r="P61" s="280">
        <f t="shared" si="9"/>
        <v>0</v>
      </c>
      <c r="Q61" s="281" t="s">
        <v>12</v>
      </c>
      <c r="R61" s="280">
        <f t="shared" si="8"/>
        <v>0</v>
      </c>
      <c r="S61" s="280">
        <f t="shared" si="4"/>
        <v>0.4</v>
      </c>
      <c r="T61" s="303">
        <v>2716.2822529692653</v>
      </c>
      <c r="U61" s="303">
        <v>322.59811540200593</v>
      </c>
      <c r="V61" s="303">
        <v>2393.6841375672593</v>
      </c>
      <c r="W61" s="303">
        <v>0</v>
      </c>
      <c r="X61" s="334">
        <v>0</v>
      </c>
      <c r="Y61" s="303">
        <v>0</v>
      </c>
      <c r="Z61" s="334">
        <v>0</v>
      </c>
      <c r="AA61" s="303">
        <v>0</v>
      </c>
      <c r="AB61" s="335">
        <v>0</v>
      </c>
      <c r="AC61" s="303">
        <v>0</v>
      </c>
      <c r="AD61" s="303">
        <v>0</v>
      </c>
      <c r="AE61" s="303">
        <v>0</v>
      </c>
      <c r="AF61" s="334">
        <v>0</v>
      </c>
      <c r="AG61" s="334">
        <v>0</v>
      </c>
      <c r="AH61" s="303">
        <f t="shared" si="5"/>
        <v>0</v>
      </c>
      <c r="AI61" s="369">
        <f t="shared" si="6"/>
        <v>2393.6841375672593</v>
      </c>
    </row>
    <row r="62" spans="1:35" s="282" customFormat="1" ht="18" customHeight="1" x14ac:dyDescent="0.2">
      <c r="A62" s="276" t="s">
        <v>789</v>
      </c>
      <c r="B62" s="310" t="s">
        <v>485</v>
      </c>
      <c r="C62" s="276" t="s">
        <v>486</v>
      </c>
      <c r="D62" s="273" t="s">
        <v>15</v>
      </c>
      <c r="E62" s="276" t="s">
        <v>16</v>
      </c>
      <c r="F62" s="275">
        <v>2</v>
      </c>
      <c r="G62" s="276" t="s">
        <v>241</v>
      </c>
      <c r="H62" s="276" t="s">
        <v>487</v>
      </c>
      <c r="I62" s="283">
        <v>405500</v>
      </c>
      <c r="J62" s="278">
        <v>1</v>
      </c>
      <c r="K62" s="279">
        <v>1</v>
      </c>
      <c r="L62" s="280">
        <f t="shared" si="0"/>
        <v>1</v>
      </c>
      <c r="M62" s="281" t="s">
        <v>12</v>
      </c>
      <c r="N62" s="280">
        <f t="shared" si="1"/>
        <v>0</v>
      </c>
      <c r="O62" s="281" t="s">
        <v>12</v>
      </c>
      <c r="P62" s="280">
        <f t="shared" si="9"/>
        <v>0</v>
      </c>
      <c r="Q62" s="281" t="s">
        <v>76</v>
      </c>
      <c r="R62" s="280">
        <f t="shared" si="8"/>
        <v>1</v>
      </c>
      <c r="S62" s="280">
        <f t="shared" si="4"/>
        <v>2</v>
      </c>
      <c r="T62" s="303">
        <v>13581.411264846325</v>
      </c>
      <c r="U62" s="303">
        <v>1612.9905770100295</v>
      </c>
      <c r="V62" s="303">
        <v>11968.420687836297</v>
      </c>
      <c r="W62" s="303">
        <v>129.9</v>
      </c>
      <c r="X62" s="334">
        <v>154</v>
      </c>
      <c r="Y62" s="303">
        <v>80.23</v>
      </c>
      <c r="Z62" s="334">
        <v>18</v>
      </c>
      <c r="AA62" s="303">
        <v>63.75</v>
      </c>
      <c r="AB62" s="335">
        <v>0.75</v>
      </c>
      <c r="AC62" s="303">
        <v>0</v>
      </c>
      <c r="AD62" s="303">
        <v>0</v>
      </c>
      <c r="AE62" s="303">
        <v>0</v>
      </c>
      <c r="AF62" s="334">
        <v>0</v>
      </c>
      <c r="AG62" s="334">
        <v>172</v>
      </c>
      <c r="AH62" s="303">
        <f t="shared" si="5"/>
        <v>273.88</v>
      </c>
      <c r="AI62" s="369">
        <f t="shared" si="6"/>
        <v>12242.300687836296</v>
      </c>
    </row>
    <row r="63" spans="1:35" s="282" customFormat="1" ht="18" customHeight="1" x14ac:dyDescent="0.2">
      <c r="A63" s="276" t="s">
        <v>789</v>
      </c>
      <c r="B63" s="310" t="s">
        <v>461</v>
      </c>
      <c r="C63" s="276" t="s">
        <v>462</v>
      </c>
      <c r="D63" s="273" t="s">
        <v>463</v>
      </c>
      <c r="E63" s="276" t="s">
        <v>464</v>
      </c>
      <c r="F63" s="275">
        <v>2</v>
      </c>
      <c r="G63" s="276" t="s">
        <v>241</v>
      </c>
      <c r="H63" s="276" t="s">
        <v>465</v>
      </c>
      <c r="I63" s="276" t="s">
        <v>835</v>
      </c>
      <c r="J63" s="278">
        <v>1</v>
      </c>
      <c r="K63" s="279">
        <v>1</v>
      </c>
      <c r="L63" s="280">
        <f t="shared" si="0"/>
        <v>1</v>
      </c>
      <c r="M63" s="281" t="s">
        <v>12</v>
      </c>
      <c r="N63" s="280">
        <f t="shared" si="1"/>
        <v>0</v>
      </c>
      <c r="O63" s="281" t="s">
        <v>12</v>
      </c>
      <c r="P63" s="280">
        <f t="shared" si="9"/>
        <v>0</v>
      </c>
      <c r="Q63" s="281" t="s">
        <v>12</v>
      </c>
      <c r="R63" s="280">
        <f t="shared" si="8"/>
        <v>0</v>
      </c>
      <c r="S63" s="280">
        <f t="shared" si="4"/>
        <v>1</v>
      </c>
      <c r="T63" s="303">
        <v>6790.7056324231626</v>
      </c>
      <c r="U63" s="303">
        <v>806.49528850501474</v>
      </c>
      <c r="V63" s="303">
        <v>5984.2103439181483</v>
      </c>
      <c r="W63" s="303">
        <v>995.01</v>
      </c>
      <c r="X63" s="334">
        <v>2852</v>
      </c>
      <c r="Y63" s="303">
        <v>0</v>
      </c>
      <c r="Z63" s="334">
        <v>0</v>
      </c>
      <c r="AA63" s="303">
        <v>0</v>
      </c>
      <c r="AB63" s="335">
        <v>0</v>
      </c>
      <c r="AC63" s="303">
        <v>0</v>
      </c>
      <c r="AD63" s="303">
        <v>0</v>
      </c>
      <c r="AE63" s="303">
        <v>0</v>
      </c>
      <c r="AF63" s="334">
        <v>0</v>
      </c>
      <c r="AG63" s="334">
        <v>2852</v>
      </c>
      <c r="AH63" s="303">
        <f t="shared" si="5"/>
        <v>995.01</v>
      </c>
      <c r="AI63" s="369">
        <f t="shared" si="6"/>
        <v>6979.2203439181485</v>
      </c>
    </row>
    <row r="64" spans="1:35" s="282" customFormat="1" ht="18" customHeight="1" x14ac:dyDescent="0.2">
      <c r="A64" s="284" t="s">
        <v>789</v>
      </c>
      <c r="B64" s="310" t="s">
        <v>390</v>
      </c>
      <c r="C64" s="276" t="s">
        <v>391</v>
      </c>
      <c r="D64" s="273" t="s">
        <v>235</v>
      </c>
      <c r="E64" s="276" t="s">
        <v>236</v>
      </c>
      <c r="F64" s="275">
        <v>1</v>
      </c>
      <c r="G64" s="276" t="s">
        <v>392</v>
      </c>
      <c r="H64" s="276" t="s">
        <v>393</v>
      </c>
      <c r="I64" s="276">
        <v>409155</v>
      </c>
      <c r="J64" s="278">
        <v>1</v>
      </c>
      <c r="K64" s="279">
        <v>1</v>
      </c>
      <c r="L64" s="280">
        <f t="shared" si="0"/>
        <v>1</v>
      </c>
      <c r="M64" s="281" t="s">
        <v>12</v>
      </c>
      <c r="N64" s="280">
        <f t="shared" si="1"/>
        <v>0</v>
      </c>
      <c r="O64" s="281" t="s">
        <v>12</v>
      </c>
      <c r="P64" s="280">
        <f t="shared" si="9"/>
        <v>0</v>
      </c>
      <c r="Q64" s="281" t="s">
        <v>12</v>
      </c>
      <c r="R64" s="280">
        <f t="shared" si="8"/>
        <v>0</v>
      </c>
      <c r="S64" s="280">
        <f t="shared" si="4"/>
        <v>1</v>
      </c>
      <c r="T64" s="303">
        <v>6790.7056324231626</v>
      </c>
      <c r="U64" s="303">
        <v>806.49528850501474</v>
      </c>
      <c r="V64" s="303">
        <v>5984.2103439181483</v>
      </c>
      <c r="W64" s="303">
        <v>0</v>
      </c>
      <c r="X64" s="334">
        <v>0</v>
      </c>
      <c r="Y64" s="303">
        <v>0</v>
      </c>
      <c r="Z64" s="334">
        <v>0</v>
      </c>
      <c r="AA64" s="303">
        <v>0</v>
      </c>
      <c r="AB64" s="335">
        <v>0</v>
      </c>
      <c r="AC64" s="303">
        <v>0</v>
      </c>
      <c r="AD64" s="303">
        <v>0</v>
      </c>
      <c r="AE64" s="303">
        <v>0</v>
      </c>
      <c r="AF64" s="334">
        <v>0</v>
      </c>
      <c r="AG64" s="334">
        <v>0</v>
      </c>
      <c r="AH64" s="303">
        <f t="shared" si="5"/>
        <v>0</v>
      </c>
      <c r="AI64" s="369">
        <f t="shared" si="6"/>
        <v>5984.2103439181483</v>
      </c>
    </row>
    <row r="65" spans="1:35" s="282" customFormat="1" ht="18" customHeight="1" x14ac:dyDescent="0.2">
      <c r="A65" s="284" t="s">
        <v>789</v>
      </c>
      <c r="B65" s="310" t="s">
        <v>301</v>
      </c>
      <c r="C65" s="276" t="s">
        <v>302</v>
      </c>
      <c r="D65" s="273" t="s">
        <v>235</v>
      </c>
      <c r="E65" s="276" t="s">
        <v>236</v>
      </c>
      <c r="F65" s="275">
        <v>4</v>
      </c>
      <c r="G65" s="276" t="s">
        <v>241</v>
      </c>
      <c r="H65" s="276" t="s">
        <v>303</v>
      </c>
      <c r="I65" s="283">
        <v>408200</v>
      </c>
      <c r="J65" s="278">
        <v>1</v>
      </c>
      <c r="K65" s="279">
        <v>1</v>
      </c>
      <c r="L65" s="280">
        <f t="shared" si="0"/>
        <v>1</v>
      </c>
      <c r="M65" s="281" t="s">
        <v>12</v>
      </c>
      <c r="N65" s="280">
        <f t="shared" si="1"/>
        <v>0</v>
      </c>
      <c r="O65" s="281" t="s">
        <v>12</v>
      </c>
      <c r="P65" s="280">
        <f t="shared" si="9"/>
        <v>0</v>
      </c>
      <c r="Q65" s="281" t="s">
        <v>12</v>
      </c>
      <c r="R65" s="280">
        <f t="shared" si="8"/>
        <v>0</v>
      </c>
      <c r="S65" s="280">
        <f t="shared" si="4"/>
        <v>1</v>
      </c>
      <c r="T65" s="303">
        <v>6790.7056324231626</v>
      </c>
      <c r="U65" s="303">
        <v>806.49528850501474</v>
      </c>
      <c r="V65" s="303">
        <v>5984.2103439181483</v>
      </c>
      <c r="W65" s="303">
        <v>73.56</v>
      </c>
      <c r="X65" s="334">
        <v>197</v>
      </c>
      <c r="Y65" s="303">
        <v>7.8</v>
      </c>
      <c r="Z65" s="334">
        <v>1</v>
      </c>
      <c r="AA65" s="303">
        <v>42.5</v>
      </c>
      <c r="AB65" s="335">
        <v>0.5</v>
      </c>
      <c r="AC65" s="303">
        <v>0</v>
      </c>
      <c r="AD65" s="303">
        <v>0</v>
      </c>
      <c r="AE65" s="303">
        <v>0</v>
      </c>
      <c r="AF65" s="334">
        <v>0</v>
      </c>
      <c r="AG65" s="334">
        <v>198</v>
      </c>
      <c r="AH65" s="303">
        <f t="shared" si="5"/>
        <v>123.86</v>
      </c>
      <c r="AI65" s="369">
        <f t="shared" si="6"/>
        <v>6108.070343918148</v>
      </c>
    </row>
    <row r="66" spans="1:35" s="282" customFormat="1" ht="18" customHeight="1" x14ac:dyDescent="0.2">
      <c r="A66" s="284" t="s">
        <v>789</v>
      </c>
      <c r="B66" s="310" t="s">
        <v>250</v>
      </c>
      <c r="C66" s="276" t="s">
        <v>251</v>
      </c>
      <c r="D66" s="273" t="s">
        <v>235</v>
      </c>
      <c r="E66" s="276" t="s">
        <v>236</v>
      </c>
      <c r="F66" s="275">
        <v>2</v>
      </c>
      <c r="G66" s="276" t="s">
        <v>797</v>
      </c>
      <c r="H66" s="276" t="s">
        <v>252</v>
      </c>
      <c r="I66" s="283" t="s">
        <v>622</v>
      </c>
      <c r="J66" s="278">
        <v>1</v>
      </c>
      <c r="K66" s="279">
        <v>0.4</v>
      </c>
      <c r="L66" s="280">
        <f t="shared" ref="L66:L129" si="10">J66*K66</f>
        <v>0.4</v>
      </c>
      <c r="M66" s="281" t="s">
        <v>12</v>
      </c>
      <c r="N66" s="280">
        <f t="shared" ref="N66:N129" si="11">IF(M66="Y",L66,0)</f>
        <v>0</v>
      </c>
      <c r="O66" s="281" t="s">
        <v>12</v>
      </c>
      <c r="P66" s="280">
        <f t="shared" si="9"/>
        <v>0</v>
      </c>
      <c r="Q66" s="281" t="s">
        <v>12</v>
      </c>
      <c r="R66" s="280">
        <f t="shared" ref="R66:R97" si="12">IF(Q66="Y",L66,0)</f>
        <v>0</v>
      </c>
      <c r="S66" s="280">
        <f t="shared" ref="S66:S129" si="13">L66+N66+P66+R66</f>
        <v>0.4</v>
      </c>
      <c r="T66" s="303">
        <v>2716.2822529692653</v>
      </c>
      <c r="U66" s="303">
        <v>322.59811540200593</v>
      </c>
      <c r="V66" s="303">
        <v>2393.6841375672593</v>
      </c>
      <c r="W66" s="303">
        <v>432.39</v>
      </c>
      <c r="X66" s="334">
        <v>1107</v>
      </c>
      <c r="Y66" s="303">
        <v>7.2</v>
      </c>
      <c r="Z66" s="334">
        <v>1</v>
      </c>
      <c r="AA66" s="303">
        <v>0</v>
      </c>
      <c r="AB66" s="335">
        <v>0</v>
      </c>
      <c r="AC66" s="303">
        <v>0</v>
      </c>
      <c r="AD66" s="303">
        <v>0</v>
      </c>
      <c r="AE66" s="303">
        <v>0</v>
      </c>
      <c r="AF66" s="334">
        <v>0</v>
      </c>
      <c r="AG66" s="334">
        <v>1108</v>
      </c>
      <c r="AH66" s="303">
        <f t="shared" ref="AH66:AH129" si="14">AE66+AD66+AC66+AA66+Y66+W66</f>
        <v>439.59</v>
      </c>
      <c r="AI66" s="369">
        <f t="shared" ref="AI66:AI129" si="15">AH66+V66</f>
        <v>2833.2741375672595</v>
      </c>
    </row>
    <row r="67" spans="1:35" s="282" customFormat="1" ht="18" customHeight="1" x14ac:dyDescent="0.2">
      <c r="A67" s="284" t="s">
        <v>789</v>
      </c>
      <c r="B67" s="310" t="s">
        <v>295</v>
      </c>
      <c r="C67" s="276" t="s">
        <v>251</v>
      </c>
      <c r="D67" s="273" t="s">
        <v>235</v>
      </c>
      <c r="E67" s="276" t="s">
        <v>236</v>
      </c>
      <c r="F67" s="275">
        <v>2</v>
      </c>
      <c r="G67" s="276" t="s">
        <v>797</v>
      </c>
      <c r="H67" s="276" t="s">
        <v>299</v>
      </c>
      <c r="I67" s="276">
        <v>403900</v>
      </c>
      <c r="J67" s="278">
        <v>1</v>
      </c>
      <c r="K67" s="279">
        <v>0.2</v>
      </c>
      <c r="L67" s="280">
        <f t="shared" si="10"/>
        <v>0.2</v>
      </c>
      <c r="M67" s="281" t="s">
        <v>12</v>
      </c>
      <c r="N67" s="280">
        <f t="shared" si="11"/>
        <v>0</v>
      </c>
      <c r="O67" s="281" t="s">
        <v>12</v>
      </c>
      <c r="P67" s="280">
        <f t="shared" si="9"/>
        <v>0</v>
      </c>
      <c r="Q67" s="281" t="s">
        <v>12</v>
      </c>
      <c r="R67" s="280">
        <f t="shared" si="12"/>
        <v>0</v>
      </c>
      <c r="S67" s="280">
        <f t="shared" si="13"/>
        <v>0.2</v>
      </c>
      <c r="T67" s="303">
        <v>1358.1411264846327</v>
      </c>
      <c r="U67" s="303">
        <v>161.29905770100297</v>
      </c>
      <c r="V67" s="303">
        <v>1196.8420687836297</v>
      </c>
      <c r="W67" s="303">
        <v>2138.9699999999998</v>
      </c>
      <c r="X67" s="334">
        <v>2349</v>
      </c>
      <c r="Y67" s="303">
        <v>354.32</v>
      </c>
      <c r="Z67" s="334">
        <v>53</v>
      </c>
      <c r="AA67" s="303">
        <v>42.5</v>
      </c>
      <c r="AB67" s="335">
        <v>0.5</v>
      </c>
      <c r="AC67" s="303">
        <v>40.69</v>
      </c>
      <c r="AD67" s="303">
        <v>0</v>
      </c>
      <c r="AE67" s="303">
        <v>0</v>
      </c>
      <c r="AF67" s="334">
        <v>0</v>
      </c>
      <c r="AG67" s="334">
        <v>2402</v>
      </c>
      <c r="AH67" s="303">
        <f t="shared" si="14"/>
        <v>2576.4799999999996</v>
      </c>
      <c r="AI67" s="369">
        <f t="shared" si="15"/>
        <v>3773.3220687836292</v>
      </c>
    </row>
    <row r="68" spans="1:35" s="282" customFormat="1" ht="18" customHeight="1" x14ac:dyDescent="0.2">
      <c r="A68" s="284" t="s">
        <v>789</v>
      </c>
      <c r="B68" s="310" t="s">
        <v>382</v>
      </c>
      <c r="C68" s="276" t="s">
        <v>251</v>
      </c>
      <c r="D68" s="273" t="s">
        <v>235</v>
      </c>
      <c r="E68" s="276" t="s">
        <v>236</v>
      </c>
      <c r="F68" s="275">
        <v>2</v>
      </c>
      <c r="G68" s="276" t="s">
        <v>797</v>
      </c>
      <c r="H68" s="276" t="s">
        <v>951</v>
      </c>
      <c r="I68" s="276">
        <v>403600</v>
      </c>
      <c r="J68" s="278">
        <v>1</v>
      </c>
      <c r="K68" s="279">
        <v>0.4</v>
      </c>
      <c r="L68" s="280">
        <f t="shared" si="10"/>
        <v>0.4</v>
      </c>
      <c r="M68" s="281" t="s">
        <v>12</v>
      </c>
      <c r="N68" s="280">
        <f t="shared" si="11"/>
        <v>0</v>
      </c>
      <c r="O68" s="281" t="s">
        <v>12</v>
      </c>
      <c r="P68" s="280">
        <f t="shared" si="9"/>
        <v>0</v>
      </c>
      <c r="Q68" s="281" t="s">
        <v>12</v>
      </c>
      <c r="R68" s="280">
        <f t="shared" si="12"/>
        <v>0</v>
      </c>
      <c r="S68" s="280">
        <f t="shared" si="13"/>
        <v>0.4</v>
      </c>
      <c r="T68" s="303">
        <v>2716.2822529692653</v>
      </c>
      <c r="U68" s="303">
        <v>322.59811540200593</v>
      </c>
      <c r="V68" s="303">
        <v>2393.6841375672593</v>
      </c>
      <c r="W68" s="303">
        <v>11.38</v>
      </c>
      <c r="X68" s="334">
        <v>11</v>
      </c>
      <c r="Y68" s="303">
        <v>1791.43</v>
      </c>
      <c r="Z68" s="334">
        <v>677</v>
      </c>
      <c r="AA68" s="303">
        <v>0</v>
      </c>
      <c r="AB68" s="335">
        <v>0</v>
      </c>
      <c r="AC68" s="303">
        <v>0</v>
      </c>
      <c r="AD68" s="303">
        <v>0</v>
      </c>
      <c r="AE68" s="303">
        <v>0</v>
      </c>
      <c r="AF68" s="334">
        <v>0</v>
      </c>
      <c r="AG68" s="334">
        <v>688</v>
      </c>
      <c r="AH68" s="303">
        <f t="shared" si="14"/>
        <v>1802.8100000000002</v>
      </c>
      <c r="AI68" s="369">
        <f t="shared" si="15"/>
        <v>4196.4941375672597</v>
      </c>
    </row>
    <row r="69" spans="1:35" s="282" customFormat="1" ht="18" customHeight="1" x14ac:dyDescent="0.2">
      <c r="A69" s="276" t="s">
        <v>789</v>
      </c>
      <c r="B69" s="310" t="s">
        <v>321</v>
      </c>
      <c r="C69" s="276" t="s">
        <v>322</v>
      </c>
      <c r="D69" s="273" t="s">
        <v>235</v>
      </c>
      <c r="E69" s="276" t="s">
        <v>236</v>
      </c>
      <c r="F69" s="275">
        <v>2</v>
      </c>
      <c r="G69" s="276" t="s">
        <v>241</v>
      </c>
      <c r="H69" s="276" t="s">
        <v>292</v>
      </c>
      <c r="I69" s="283">
        <v>407002</v>
      </c>
      <c r="J69" s="278">
        <v>1</v>
      </c>
      <c r="K69" s="279">
        <v>0.47</v>
      </c>
      <c r="L69" s="280">
        <f t="shared" si="10"/>
        <v>0.47</v>
      </c>
      <c r="M69" s="281" t="s">
        <v>12</v>
      </c>
      <c r="N69" s="280">
        <f t="shared" si="11"/>
        <v>0</v>
      </c>
      <c r="O69" s="281" t="s">
        <v>12</v>
      </c>
      <c r="P69" s="280">
        <f t="shared" si="9"/>
        <v>0</v>
      </c>
      <c r="Q69" s="281" t="s">
        <v>12</v>
      </c>
      <c r="R69" s="280">
        <f t="shared" si="12"/>
        <v>0</v>
      </c>
      <c r="S69" s="280">
        <f t="shared" si="13"/>
        <v>0.47</v>
      </c>
      <c r="T69" s="303">
        <v>3191.6316472388862</v>
      </c>
      <c r="U69" s="303">
        <v>379.05278559735689</v>
      </c>
      <c r="V69" s="303">
        <v>2812.5788616415293</v>
      </c>
      <c r="W69" s="303">
        <v>0</v>
      </c>
      <c r="X69" s="334">
        <v>0</v>
      </c>
      <c r="Y69" s="303">
        <v>0</v>
      </c>
      <c r="Z69" s="334">
        <v>0</v>
      </c>
      <c r="AA69" s="303">
        <v>0</v>
      </c>
      <c r="AB69" s="335">
        <v>0</v>
      </c>
      <c r="AC69" s="303">
        <v>0</v>
      </c>
      <c r="AD69" s="303">
        <v>0</v>
      </c>
      <c r="AE69" s="303">
        <v>0</v>
      </c>
      <c r="AF69" s="334">
        <v>0</v>
      </c>
      <c r="AG69" s="334">
        <v>0</v>
      </c>
      <c r="AH69" s="303">
        <f t="shared" si="14"/>
        <v>0</v>
      </c>
      <c r="AI69" s="369">
        <f t="shared" si="15"/>
        <v>2812.5788616415293</v>
      </c>
    </row>
    <row r="70" spans="1:35" s="282" customFormat="1" ht="18" customHeight="1" x14ac:dyDescent="0.2">
      <c r="A70" s="276" t="s">
        <v>789</v>
      </c>
      <c r="B70" s="310" t="s">
        <v>396</v>
      </c>
      <c r="C70" s="276" t="s">
        <v>322</v>
      </c>
      <c r="D70" s="273" t="s">
        <v>235</v>
      </c>
      <c r="E70" s="276" t="s">
        <v>236</v>
      </c>
      <c r="F70" s="275">
        <v>2</v>
      </c>
      <c r="G70" s="276" t="s">
        <v>241</v>
      </c>
      <c r="H70" s="276" t="s">
        <v>577</v>
      </c>
      <c r="I70" s="276" t="s">
        <v>827</v>
      </c>
      <c r="J70" s="278">
        <v>1</v>
      </c>
      <c r="K70" s="279">
        <v>0.53</v>
      </c>
      <c r="L70" s="280">
        <f t="shared" si="10"/>
        <v>0.53</v>
      </c>
      <c r="M70" s="281" t="s">
        <v>12</v>
      </c>
      <c r="N70" s="280">
        <f t="shared" si="11"/>
        <v>0</v>
      </c>
      <c r="O70" s="281" t="s">
        <v>12</v>
      </c>
      <c r="P70" s="280">
        <f t="shared" si="9"/>
        <v>0</v>
      </c>
      <c r="Q70" s="281" t="s">
        <v>12</v>
      </c>
      <c r="R70" s="280">
        <f t="shared" si="12"/>
        <v>0</v>
      </c>
      <c r="S70" s="280">
        <f t="shared" si="13"/>
        <v>0.53</v>
      </c>
      <c r="T70" s="303">
        <v>3599.0739851842764</v>
      </c>
      <c r="U70" s="303">
        <v>427.44250290765785</v>
      </c>
      <c r="V70" s="303">
        <v>3171.6314822766185</v>
      </c>
      <c r="W70" s="303">
        <v>966.63</v>
      </c>
      <c r="X70" s="334">
        <v>170</v>
      </c>
      <c r="Y70" s="303">
        <v>182.94</v>
      </c>
      <c r="Z70" s="334">
        <v>28</v>
      </c>
      <c r="AA70" s="303">
        <v>0</v>
      </c>
      <c r="AB70" s="335">
        <v>0</v>
      </c>
      <c r="AC70" s="303">
        <v>8.35</v>
      </c>
      <c r="AD70" s="303">
        <v>0</v>
      </c>
      <c r="AE70" s="303">
        <v>0</v>
      </c>
      <c r="AF70" s="334">
        <v>0</v>
      </c>
      <c r="AG70" s="334">
        <v>198</v>
      </c>
      <c r="AH70" s="303">
        <f t="shared" si="14"/>
        <v>1157.92</v>
      </c>
      <c r="AI70" s="369">
        <f t="shared" si="15"/>
        <v>4329.5514822766181</v>
      </c>
    </row>
    <row r="71" spans="1:35" s="282" customFormat="1" ht="18" customHeight="1" x14ac:dyDescent="0.2">
      <c r="A71" s="284" t="s">
        <v>789</v>
      </c>
      <c r="B71" s="310" t="s">
        <v>330</v>
      </c>
      <c r="C71" s="276" t="s">
        <v>331</v>
      </c>
      <c r="D71" s="273" t="s">
        <v>235</v>
      </c>
      <c r="E71" s="276" t="s">
        <v>236</v>
      </c>
      <c r="F71" s="275">
        <v>2</v>
      </c>
      <c r="G71" s="276" t="s">
        <v>797</v>
      </c>
      <c r="H71" s="276" t="s">
        <v>332</v>
      </c>
      <c r="I71" s="283">
        <v>403100</v>
      </c>
      <c r="J71" s="278">
        <v>1</v>
      </c>
      <c r="K71" s="279">
        <v>1</v>
      </c>
      <c r="L71" s="280">
        <f t="shared" si="10"/>
        <v>1</v>
      </c>
      <c r="M71" s="281" t="s">
        <v>12</v>
      </c>
      <c r="N71" s="280">
        <f t="shared" si="11"/>
        <v>0</v>
      </c>
      <c r="O71" s="281" t="s">
        <v>12</v>
      </c>
      <c r="P71" s="280">
        <f t="shared" si="9"/>
        <v>0</v>
      </c>
      <c r="Q71" s="281" t="s">
        <v>12</v>
      </c>
      <c r="R71" s="280">
        <f t="shared" si="12"/>
        <v>0</v>
      </c>
      <c r="S71" s="280">
        <f t="shared" si="13"/>
        <v>1</v>
      </c>
      <c r="T71" s="303">
        <v>6790.7056324231626</v>
      </c>
      <c r="U71" s="303">
        <v>806.49528850501474</v>
      </c>
      <c r="V71" s="303">
        <v>5984.2103439181483</v>
      </c>
      <c r="W71" s="303">
        <v>252.43</v>
      </c>
      <c r="X71" s="334">
        <v>557</v>
      </c>
      <c r="Y71" s="303">
        <v>31.98</v>
      </c>
      <c r="Z71" s="334">
        <v>10</v>
      </c>
      <c r="AA71" s="303">
        <v>0</v>
      </c>
      <c r="AB71" s="335">
        <v>0</v>
      </c>
      <c r="AC71" s="303">
        <v>3.6</v>
      </c>
      <c r="AD71" s="303">
        <v>0</v>
      </c>
      <c r="AE71" s="303">
        <v>0</v>
      </c>
      <c r="AF71" s="334">
        <v>0</v>
      </c>
      <c r="AG71" s="334">
        <v>567</v>
      </c>
      <c r="AH71" s="303">
        <f t="shared" si="14"/>
        <v>288.01</v>
      </c>
      <c r="AI71" s="369">
        <f t="shared" si="15"/>
        <v>6272.2203439181485</v>
      </c>
    </row>
    <row r="72" spans="1:35" s="282" customFormat="1" ht="18" customHeight="1" x14ac:dyDescent="0.2">
      <c r="A72" s="284" t="s">
        <v>789</v>
      </c>
      <c r="B72" s="310" t="s">
        <v>244</v>
      </c>
      <c r="C72" s="276" t="s">
        <v>245</v>
      </c>
      <c r="D72" s="273" t="s">
        <v>235</v>
      </c>
      <c r="E72" s="276" t="s">
        <v>236</v>
      </c>
      <c r="F72" s="275">
        <v>2</v>
      </c>
      <c r="G72" s="276" t="s">
        <v>246</v>
      </c>
      <c r="H72" s="276" t="s">
        <v>247</v>
      </c>
      <c r="I72" s="276" t="s">
        <v>956</v>
      </c>
      <c r="J72" s="278">
        <v>1</v>
      </c>
      <c r="K72" s="279">
        <v>0.13</v>
      </c>
      <c r="L72" s="280">
        <f t="shared" si="10"/>
        <v>0.13</v>
      </c>
      <c r="M72" s="281" t="s">
        <v>12</v>
      </c>
      <c r="N72" s="280">
        <f t="shared" si="11"/>
        <v>0</v>
      </c>
      <c r="O72" s="281" t="s">
        <v>12</v>
      </c>
      <c r="P72" s="280">
        <f t="shared" si="9"/>
        <v>0</v>
      </c>
      <c r="Q72" s="281" t="s">
        <v>12</v>
      </c>
      <c r="R72" s="280">
        <f t="shared" si="12"/>
        <v>0</v>
      </c>
      <c r="S72" s="280">
        <f t="shared" si="13"/>
        <v>0.13</v>
      </c>
      <c r="T72" s="303">
        <v>882.79173221501117</v>
      </c>
      <c r="U72" s="303">
        <v>104.84438750565192</v>
      </c>
      <c r="V72" s="303">
        <v>777.94734470935919</v>
      </c>
      <c r="W72" s="303">
        <v>0</v>
      </c>
      <c r="X72" s="334">
        <v>0</v>
      </c>
      <c r="Y72" s="303">
        <v>90.3</v>
      </c>
      <c r="Z72" s="334">
        <v>34</v>
      </c>
      <c r="AA72" s="303">
        <v>0</v>
      </c>
      <c r="AB72" s="335">
        <v>0</v>
      </c>
      <c r="AC72" s="303">
        <v>0</v>
      </c>
      <c r="AD72" s="303">
        <v>0</v>
      </c>
      <c r="AE72" s="303">
        <v>0</v>
      </c>
      <c r="AF72" s="334">
        <v>0</v>
      </c>
      <c r="AG72" s="334">
        <v>34</v>
      </c>
      <c r="AH72" s="303">
        <f t="shared" si="14"/>
        <v>90.3</v>
      </c>
      <c r="AI72" s="369">
        <f t="shared" si="15"/>
        <v>868.24734470935914</v>
      </c>
    </row>
    <row r="73" spans="1:35" s="282" customFormat="1" ht="18" customHeight="1" x14ac:dyDescent="0.2">
      <c r="A73" s="284" t="s">
        <v>789</v>
      </c>
      <c r="B73" s="310" t="s">
        <v>259</v>
      </c>
      <c r="C73" s="276" t="s">
        <v>245</v>
      </c>
      <c r="D73" s="273" t="s">
        <v>235</v>
      </c>
      <c r="E73" s="276" t="s">
        <v>236</v>
      </c>
      <c r="F73" s="275">
        <v>2</v>
      </c>
      <c r="G73" s="276" t="s">
        <v>249</v>
      </c>
      <c r="H73" s="276" t="s">
        <v>260</v>
      </c>
      <c r="I73" s="276">
        <v>402400</v>
      </c>
      <c r="J73" s="278">
        <v>1</v>
      </c>
      <c r="K73" s="279">
        <v>0.2</v>
      </c>
      <c r="L73" s="280">
        <f t="shared" si="10"/>
        <v>0.2</v>
      </c>
      <c r="M73" s="281" t="s">
        <v>12</v>
      </c>
      <c r="N73" s="280">
        <f t="shared" si="11"/>
        <v>0</v>
      </c>
      <c r="O73" s="281" t="s">
        <v>12</v>
      </c>
      <c r="P73" s="280">
        <f t="shared" si="9"/>
        <v>0</v>
      </c>
      <c r="Q73" s="281" t="s">
        <v>12</v>
      </c>
      <c r="R73" s="280">
        <f t="shared" si="12"/>
        <v>0</v>
      </c>
      <c r="S73" s="280">
        <f t="shared" si="13"/>
        <v>0.2</v>
      </c>
      <c r="T73" s="303">
        <v>1358.1411264846327</v>
      </c>
      <c r="U73" s="303">
        <v>161.29905770100297</v>
      </c>
      <c r="V73" s="303">
        <v>1196.8420687836297</v>
      </c>
      <c r="W73" s="303">
        <v>63.76</v>
      </c>
      <c r="X73" s="334">
        <v>126</v>
      </c>
      <c r="Y73" s="303">
        <v>21.06</v>
      </c>
      <c r="Z73" s="334">
        <v>4</v>
      </c>
      <c r="AA73" s="303">
        <v>0</v>
      </c>
      <c r="AB73" s="335">
        <v>0</v>
      </c>
      <c r="AC73" s="303">
        <v>7.92</v>
      </c>
      <c r="AD73" s="303">
        <v>0</v>
      </c>
      <c r="AE73" s="303">
        <v>0</v>
      </c>
      <c r="AF73" s="334">
        <v>0</v>
      </c>
      <c r="AG73" s="334">
        <v>130</v>
      </c>
      <c r="AH73" s="303">
        <f t="shared" si="14"/>
        <v>92.74</v>
      </c>
      <c r="AI73" s="369">
        <f t="shared" si="15"/>
        <v>1289.5820687836297</v>
      </c>
    </row>
    <row r="74" spans="1:35" s="282" customFormat="1" ht="18" customHeight="1" x14ac:dyDescent="0.2">
      <c r="A74" s="284" t="s">
        <v>789</v>
      </c>
      <c r="B74" s="310" t="s">
        <v>262</v>
      </c>
      <c r="C74" s="276" t="s">
        <v>245</v>
      </c>
      <c r="D74" s="273" t="s">
        <v>235</v>
      </c>
      <c r="E74" s="276" t="s">
        <v>236</v>
      </c>
      <c r="F74" s="275">
        <v>2</v>
      </c>
      <c r="G74" s="276" t="s">
        <v>263</v>
      </c>
      <c r="H74" s="276" t="s">
        <v>264</v>
      </c>
      <c r="I74" s="283">
        <v>409305</v>
      </c>
      <c r="J74" s="278">
        <v>1</v>
      </c>
      <c r="K74" s="279">
        <v>0.2</v>
      </c>
      <c r="L74" s="280">
        <f t="shared" si="10"/>
        <v>0.2</v>
      </c>
      <c r="M74" s="281" t="s">
        <v>12</v>
      </c>
      <c r="N74" s="280">
        <f t="shared" si="11"/>
        <v>0</v>
      </c>
      <c r="O74" s="281" t="s">
        <v>12</v>
      </c>
      <c r="P74" s="280">
        <f t="shared" si="9"/>
        <v>0</v>
      </c>
      <c r="Q74" s="281" t="s">
        <v>12</v>
      </c>
      <c r="R74" s="280">
        <f t="shared" si="12"/>
        <v>0</v>
      </c>
      <c r="S74" s="280">
        <f t="shared" si="13"/>
        <v>0.2</v>
      </c>
      <c r="T74" s="303">
        <v>1358.1411264846327</v>
      </c>
      <c r="U74" s="303">
        <v>161.29905770100297</v>
      </c>
      <c r="V74" s="303">
        <v>1196.8420687836297</v>
      </c>
      <c r="W74" s="303">
        <v>19.22</v>
      </c>
      <c r="X74" s="334">
        <v>50</v>
      </c>
      <c r="Y74" s="303">
        <v>8.5</v>
      </c>
      <c r="Z74" s="334">
        <v>1</v>
      </c>
      <c r="AA74" s="303">
        <v>0</v>
      </c>
      <c r="AB74" s="335">
        <v>0</v>
      </c>
      <c r="AC74" s="303">
        <v>3.6</v>
      </c>
      <c r="AD74" s="303">
        <v>0</v>
      </c>
      <c r="AE74" s="303">
        <v>0</v>
      </c>
      <c r="AF74" s="334">
        <v>0</v>
      </c>
      <c r="AG74" s="334">
        <v>51</v>
      </c>
      <c r="AH74" s="303">
        <f t="shared" si="14"/>
        <v>31.32</v>
      </c>
      <c r="AI74" s="369">
        <f t="shared" si="15"/>
        <v>1228.1620687836296</v>
      </c>
    </row>
    <row r="75" spans="1:35" s="282" customFormat="1" ht="18" customHeight="1" x14ac:dyDescent="0.2">
      <c r="A75" s="276" t="s">
        <v>789</v>
      </c>
      <c r="B75" s="310" t="s">
        <v>309</v>
      </c>
      <c r="C75" s="276" t="s">
        <v>245</v>
      </c>
      <c r="D75" s="273" t="s">
        <v>235</v>
      </c>
      <c r="E75" s="276" t="s">
        <v>236</v>
      </c>
      <c r="F75" s="275">
        <v>2</v>
      </c>
      <c r="G75" s="276" t="s">
        <v>246</v>
      </c>
      <c r="H75" s="276" t="s">
        <v>310</v>
      </c>
      <c r="I75" s="283" t="s">
        <v>816</v>
      </c>
      <c r="J75" s="278">
        <v>1</v>
      </c>
      <c r="K75" s="279">
        <v>0.13</v>
      </c>
      <c r="L75" s="280">
        <f t="shared" si="10"/>
        <v>0.13</v>
      </c>
      <c r="M75" s="281" t="s">
        <v>12</v>
      </c>
      <c r="N75" s="280">
        <f t="shared" si="11"/>
        <v>0</v>
      </c>
      <c r="O75" s="281" t="s">
        <v>12</v>
      </c>
      <c r="P75" s="280">
        <f t="shared" si="9"/>
        <v>0</v>
      </c>
      <c r="Q75" s="281" t="s">
        <v>12</v>
      </c>
      <c r="R75" s="280">
        <f t="shared" si="12"/>
        <v>0</v>
      </c>
      <c r="S75" s="280">
        <f t="shared" si="13"/>
        <v>0.13</v>
      </c>
      <c r="T75" s="303">
        <v>882.79173221501117</v>
      </c>
      <c r="U75" s="303">
        <v>104.84438750565192</v>
      </c>
      <c r="V75" s="303">
        <v>777.94734470935919</v>
      </c>
      <c r="W75" s="303">
        <v>0</v>
      </c>
      <c r="X75" s="334">
        <v>0</v>
      </c>
      <c r="Y75" s="303">
        <v>0</v>
      </c>
      <c r="Z75" s="334">
        <v>0</v>
      </c>
      <c r="AA75" s="303">
        <v>0</v>
      </c>
      <c r="AB75" s="335">
        <v>0</v>
      </c>
      <c r="AC75" s="303">
        <v>0</v>
      </c>
      <c r="AD75" s="303">
        <v>0</v>
      </c>
      <c r="AE75" s="303">
        <v>0</v>
      </c>
      <c r="AF75" s="334">
        <v>0</v>
      </c>
      <c r="AG75" s="334">
        <v>0</v>
      </c>
      <c r="AH75" s="303">
        <f t="shared" si="14"/>
        <v>0</v>
      </c>
      <c r="AI75" s="369">
        <f t="shared" si="15"/>
        <v>777.94734470935919</v>
      </c>
    </row>
    <row r="76" spans="1:35" s="282" customFormat="1" ht="18" customHeight="1" x14ac:dyDescent="0.2">
      <c r="A76" s="284" t="s">
        <v>789</v>
      </c>
      <c r="B76" s="310" t="s">
        <v>449</v>
      </c>
      <c r="C76" s="276" t="s">
        <v>245</v>
      </c>
      <c r="D76" s="273" t="s">
        <v>235</v>
      </c>
      <c r="E76" s="276" t="s">
        <v>236</v>
      </c>
      <c r="F76" s="275">
        <v>2</v>
      </c>
      <c r="G76" s="276" t="s">
        <v>241</v>
      </c>
      <c r="H76" s="276" t="s">
        <v>450</v>
      </c>
      <c r="I76" s="283" t="s">
        <v>833</v>
      </c>
      <c r="J76" s="278">
        <v>1</v>
      </c>
      <c r="K76" s="279">
        <v>0.34</v>
      </c>
      <c r="L76" s="280">
        <f t="shared" si="10"/>
        <v>0.34</v>
      </c>
      <c r="M76" s="281" t="s">
        <v>12</v>
      </c>
      <c r="N76" s="280">
        <f t="shared" si="11"/>
        <v>0</v>
      </c>
      <c r="O76" s="281" t="s">
        <v>12</v>
      </c>
      <c r="P76" s="280">
        <f t="shared" si="9"/>
        <v>0</v>
      </c>
      <c r="Q76" s="281" t="s">
        <v>12</v>
      </c>
      <c r="R76" s="280">
        <f t="shared" si="12"/>
        <v>0</v>
      </c>
      <c r="S76" s="280">
        <f t="shared" si="13"/>
        <v>0.34</v>
      </c>
      <c r="T76" s="303">
        <v>2308.8399150238756</v>
      </c>
      <c r="U76" s="303">
        <v>274.20839809170502</v>
      </c>
      <c r="V76" s="303">
        <v>2034.6315169321706</v>
      </c>
      <c r="W76" s="303">
        <v>2252.04</v>
      </c>
      <c r="X76" s="334">
        <v>1024</v>
      </c>
      <c r="Y76" s="303">
        <v>0</v>
      </c>
      <c r="Z76" s="334">
        <v>0</v>
      </c>
      <c r="AA76" s="303">
        <v>63.75</v>
      </c>
      <c r="AB76" s="335">
        <v>0.75</v>
      </c>
      <c r="AC76" s="303">
        <v>3.98</v>
      </c>
      <c r="AD76" s="303">
        <v>0</v>
      </c>
      <c r="AE76" s="303">
        <v>206.52</v>
      </c>
      <c r="AF76" s="334">
        <v>635</v>
      </c>
      <c r="AG76" s="334">
        <v>1659</v>
      </c>
      <c r="AH76" s="303">
        <f t="shared" si="14"/>
        <v>2526.29</v>
      </c>
      <c r="AI76" s="369">
        <f t="shared" si="15"/>
        <v>4560.9215169321706</v>
      </c>
    </row>
    <row r="77" spans="1:35" s="282" customFormat="1" ht="18" customHeight="1" x14ac:dyDescent="0.2">
      <c r="A77" s="276" t="s">
        <v>789</v>
      </c>
      <c r="B77" s="310" t="s">
        <v>233</v>
      </c>
      <c r="C77" s="276" t="s">
        <v>234</v>
      </c>
      <c r="D77" s="273" t="s">
        <v>235</v>
      </c>
      <c r="E77" s="276" t="s">
        <v>236</v>
      </c>
      <c r="F77" s="275">
        <v>2</v>
      </c>
      <c r="G77" s="276" t="s">
        <v>237</v>
      </c>
      <c r="H77" s="276" t="s">
        <v>136</v>
      </c>
      <c r="I77" s="276">
        <v>400001</v>
      </c>
      <c r="J77" s="278">
        <v>1</v>
      </c>
      <c r="K77" s="279">
        <v>7.2999999999999995E-2</v>
      </c>
      <c r="L77" s="280">
        <f t="shared" si="10"/>
        <v>7.2999999999999995E-2</v>
      </c>
      <c r="M77" s="281" t="s">
        <v>12</v>
      </c>
      <c r="N77" s="280">
        <f t="shared" si="11"/>
        <v>0</v>
      </c>
      <c r="O77" s="281" t="s">
        <v>12</v>
      </c>
      <c r="P77" s="280">
        <f t="shared" si="9"/>
        <v>0</v>
      </c>
      <c r="Q77" s="281" t="s">
        <v>12</v>
      </c>
      <c r="R77" s="280">
        <f t="shared" si="12"/>
        <v>0</v>
      </c>
      <c r="S77" s="280">
        <f t="shared" si="13"/>
        <v>7.2999999999999995E-2</v>
      </c>
      <c r="T77" s="303">
        <v>495.72151116689082</v>
      </c>
      <c r="U77" s="303">
        <v>58.874156060866071</v>
      </c>
      <c r="V77" s="303">
        <v>436.84735510602474</v>
      </c>
      <c r="W77" s="303">
        <v>32.32</v>
      </c>
      <c r="X77" s="334">
        <v>72</v>
      </c>
      <c r="Y77" s="303">
        <v>7.02</v>
      </c>
      <c r="Z77" s="334">
        <v>2</v>
      </c>
      <c r="AA77" s="303">
        <v>0</v>
      </c>
      <c r="AB77" s="335">
        <v>0</v>
      </c>
      <c r="AC77" s="303">
        <v>0</v>
      </c>
      <c r="AD77" s="303">
        <v>0</v>
      </c>
      <c r="AE77" s="303">
        <v>0</v>
      </c>
      <c r="AF77" s="334">
        <v>0</v>
      </c>
      <c r="AG77" s="334">
        <v>74</v>
      </c>
      <c r="AH77" s="303">
        <f t="shared" si="14"/>
        <v>39.340000000000003</v>
      </c>
      <c r="AI77" s="369">
        <f t="shared" si="15"/>
        <v>476.18735510602471</v>
      </c>
    </row>
    <row r="78" spans="1:35" s="282" customFormat="1" ht="18" customHeight="1" x14ac:dyDescent="0.2">
      <c r="A78" s="276" t="s">
        <v>789</v>
      </c>
      <c r="B78" s="310" t="s">
        <v>248</v>
      </c>
      <c r="C78" s="276" t="s">
        <v>234</v>
      </c>
      <c r="D78" s="273" t="s">
        <v>235</v>
      </c>
      <c r="E78" s="276" t="s">
        <v>236</v>
      </c>
      <c r="F78" s="275">
        <v>2</v>
      </c>
      <c r="G78" s="276" t="s">
        <v>249</v>
      </c>
      <c r="H78" s="276" t="s">
        <v>249</v>
      </c>
      <c r="I78" s="283">
        <v>402100</v>
      </c>
      <c r="J78" s="278">
        <v>1</v>
      </c>
      <c r="K78" s="279">
        <v>5.0999999999999997E-2</v>
      </c>
      <c r="L78" s="280">
        <f t="shared" si="10"/>
        <v>5.0999999999999997E-2</v>
      </c>
      <c r="M78" s="281" t="s">
        <v>12</v>
      </c>
      <c r="N78" s="280">
        <f t="shared" si="11"/>
        <v>0</v>
      </c>
      <c r="O78" s="281" t="s">
        <v>12</v>
      </c>
      <c r="P78" s="280">
        <f t="shared" si="9"/>
        <v>0</v>
      </c>
      <c r="Q78" s="281" t="s">
        <v>12</v>
      </c>
      <c r="R78" s="280">
        <f t="shared" si="12"/>
        <v>0</v>
      </c>
      <c r="S78" s="280">
        <f t="shared" si="13"/>
        <v>5.0999999999999997E-2</v>
      </c>
      <c r="T78" s="303">
        <v>346.32598725358127</v>
      </c>
      <c r="U78" s="303">
        <v>41.131259713755746</v>
      </c>
      <c r="V78" s="303">
        <v>305.19472753982552</v>
      </c>
      <c r="W78" s="303">
        <v>7.4</v>
      </c>
      <c r="X78" s="334">
        <v>19</v>
      </c>
      <c r="Y78" s="303">
        <v>18.86</v>
      </c>
      <c r="Z78" s="334">
        <v>7</v>
      </c>
      <c r="AA78" s="303">
        <v>0</v>
      </c>
      <c r="AB78" s="335">
        <v>0</v>
      </c>
      <c r="AC78" s="303">
        <v>0</v>
      </c>
      <c r="AD78" s="303">
        <v>0</v>
      </c>
      <c r="AE78" s="303">
        <v>0</v>
      </c>
      <c r="AF78" s="334">
        <v>0</v>
      </c>
      <c r="AG78" s="334">
        <v>26</v>
      </c>
      <c r="AH78" s="303">
        <f t="shared" si="14"/>
        <v>26.259999999999998</v>
      </c>
      <c r="AI78" s="369">
        <f t="shared" si="15"/>
        <v>331.45472753982551</v>
      </c>
    </row>
    <row r="79" spans="1:35" s="282" customFormat="1" ht="18" customHeight="1" x14ac:dyDescent="0.2">
      <c r="A79" s="276" t="s">
        <v>789</v>
      </c>
      <c r="B79" s="309" t="s">
        <v>267</v>
      </c>
      <c r="C79" s="276" t="s">
        <v>234</v>
      </c>
      <c r="D79" s="273" t="s">
        <v>235</v>
      </c>
      <c r="E79" s="276" t="s">
        <v>236</v>
      </c>
      <c r="F79" s="275">
        <v>2</v>
      </c>
      <c r="G79" s="276" t="s">
        <v>935</v>
      </c>
      <c r="H79" s="276" t="s">
        <v>268</v>
      </c>
      <c r="I79" s="276">
        <v>403002</v>
      </c>
      <c r="J79" s="278">
        <v>1</v>
      </c>
      <c r="K79" s="279">
        <v>0.14599999999999999</v>
      </c>
      <c r="L79" s="280">
        <f t="shared" si="10"/>
        <v>0.14599999999999999</v>
      </c>
      <c r="M79" s="281" t="s">
        <v>12</v>
      </c>
      <c r="N79" s="280">
        <f t="shared" si="11"/>
        <v>0</v>
      </c>
      <c r="O79" s="281" t="s">
        <v>12</v>
      </c>
      <c r="P79" s="280">
        <f t="shared" si="9"/>
        <v>0</v>
      </c>
      <c r="Q79" s="281" t="s">
        <v>12</v>
      </c>
      <c r="R79" s="280">
        <f t="shared" si="12"/>
        <v>0</v>
      </c>
      <c r="S79" s="280">
        <f t="shared" si="13"/>
        <v>0.14599999999999999</v>
      </c>
      <c r="T79" s="303">
        <v>991.44302233378164</v>
      </c>
      <c r="U79" s="303">
        <v>117.74831212173214</v>
      </c>
      <c r="V79" s="303">
        <v>873.69471021204947</v>
      </c>
      <c r="W79" s="303">
        <v>1.5</v>
      </c>
      <c r="X79" s="334">
        <v>4</v>
      </c>
      <c r="Y79" s="303">
        <v>0</v>
      </c>
      <c r="Z79" s="334">
        <v>0</v>
      </c>
      <c r="AA79" s="303">
        <v>0</v>
      </c>
      <c r="AB79" s="335">
        <v>0</v>
      </c>
      <c r="AC79" s="303">
        <v>0</v>
      </c>
      <c r="AD79" s="303">
        <v>0</v>
      </c>
      <c r="AE79" s="303">
        <v>0</v>
      </c>
      <c r="AF79" s="334">
        <v>0</v>
      </c>
      <c r="AG79" s="334">
        <v>4</v>
      </c>
      <c r="AH79" s="303">
        <f t="shared" si="14"/>
        <v>1.5</v>
      </c>
      <c r="AI79" s="369">
        <f t="shared" si="15"/>
        <v>875.19471021204947</v>
      </c>
    </row>
    <row r="80" spans="1:35" s="282" customFormat="1" ht="18" customHeight="1" x14ac:dyDescent="0.2">
      <c r="A80" s="284" t="s">
        <v>789</v>
      </c>
      <c r="B80" s="309" t="s">
        <v>273</v>
      </c>
      <c r="C80" s="276" t="s">
        <v>234</v>
      </c>
      <c r="D80" s="273" t="s">
        <v>235</v>
      </c>
      <c r="E80" s="276" t="s">
        <v>236</v>
      </c>
      <c r="F80" s="275">
        <v>2</v>
      </c>
      <c r="G80" s="276" t="s">
        <v>797</v>
      </c>
      <c r="H80" s="276" t="s">
        <v>625</v>
      </c>
      <c r="I80" s="283">
        <v>404002</v>
      </c>
      <c r="J80" s="278">
        <v>1</v>
      </c>
      <c r="K80" s="279">
        <v>9.5000000000000001E-2</v>
      </c>
      <c r="L80" s="280">
        <f t="shared" si="10"/>
        <v>9.5000000000000001E-2</v>
      </c>
      <c r="M80" s="281" t="s">
        <v>12</v>
      </c>
      <c r="N80" s="280">
        <f t="shared" si="11"/>
        <v>0</v>
      </c>
      <c r="O80" s="281" t="s">
        <v>12</v>
      </c>
      <c r="P80" s="280">
        <f t="shared" si="9"/>
        <v>0</v>
      </c>
      <c r="Q80" s="281" t="s">
        <v>12</v>
      </c>
      <c r="R80" s="280">
        <f t="shared" si="12"/>
        <v>0</v>
      </c>
      <c r="S80" s="280">
        <f t="shared" si="13"/>
        <v>9.5000000000000001E-2</v>
      </c>
      <c r="T80" s="303">
        <v>645.11703508020048</v>
      </c>
      <c r="U80" s="303">
        <v>76.617052407976402</v>
      </c>
      <c r="V80" s="303">
        <v>568.49998267222406</v>
      </c>
      <c r="W80" s="303">
        <v>50.36</v>
      </c>
      <c r="X80" s="334">
        <v>135</v>
      </c>
      <c r="Y80" s="303">
        <v>0</v>
      </c>
      <c r="Z80" s="334">
        <v>0</v>
      </c>
      <c r="AA80" s="303">
        <v>0</v>
      </c>
      <c r="AB80" s="335">
        <v>0</v>
      </c>
      <c r="AC80" s="303">
        <v>0</v>
      </c>
      <c r="AD80" s="303">
        <v>0</v>
      </c>
      <c r="AE80" s="303">
        <v>0</v>
      </c>
      <c r="AF80" s="334">
        <v>0</v>
      </c>
      <c r="AG80" s="334">
        <v>135</v>
      </c>
      <c r="AH80" s="303">
        <f t="shared" si="14"/>
        <v>50.36</v>
      </c>
      <c r="AI80" s="369">
        <f t="shared" si="15"/>
        <v>618.85998267222408</v>
      </c>
    </row>
    <row r="81" spans="1:35" s="282" customFormat="1" ht="18" customHeight="1" x14ac:dyDescent="0.2">
      <c r="A81" s="276" t="s">
        <v>789</v>
      </c>
      <c r="B81" s="309" t="s">
        <v>286</v>
      </c>
      <c r="C81" s="276" t="s">
        <v>234</v>
      </c>
      <c r="D81" s="273" t="s">
        <v>235</v>
      </c>
      <c r="E81" s="276" t="s">
        <v>236</v>
      </c>
      <c r="F81" s="275">
        <v>2</v>
      </c>
      <c r="G81" s="276" t="s">
        <v>797</v>
      </c>
      <c r="H81" s="276" t="s">
        <v>626</v>
      </c>
      <c r="I81" s="283">
        <v>403005</v>
      </c>
      <c r="J81" s="278">
        <v>1</v>
      </c>
      <c r="K81" s="279">
        <v>0.34300000000000003</v>
      </c>
      <c r="L81" s="280">
        <f t="shared" si="10"/>
        <v>0.34300000000000003</v>
      </c>
      <c r="M81" s="281" t="s">
        <v>12</v>
      </c>
      <c r="N81" s="280">
        <f t="shared" si="11"/>
        <v>0</v>
      </c>
      <c r="O81" s="281" t="s">
        <v>12</v>
      </c>
      <c r="P81" s="280">
        <f t="shared" si="9"/>
        <v>0</v>
      </c>
      <c r="Q81" s="281" t="s">
        <v>12</v>
      </c>
      <c r="R81" s="280">
        <f t="shared" si="12"/>
        <v>0</v>
      </c>
      <c r="S81" s="280">
        <f t="shared" si="13"/>
        <v>0.34300000000000003</v>
      </c>
      <c r="T81" s="303">
        <v>2329.2120319211449</v>
      </c>
      <c r="U81" s="303">
        <v>276.62788395722009</v>
      </c>
      <c r="V81" s="303">
        <v>2052.5841479639248</v>
      </c>
      <c r="W81" s="303">
        <v>0</v>
      </c>
      <c r="X81" s="334">
        <v>0</v>
      </c>
      <c r="Y81" s="303">
        <v>0</v>
      </c>
      <c r="Z81" s="334">
        <v>0</v>
      </c>
      <c r="AA81" s="303">
        <v>0</v>
      </c>
      <c r="AB81" s="335">
        <v>0</v>
      </c>
      <c r="AC81" s="303">
        <v>0</v>
      </c>
      <c r="AD81" s="303">
        <v>0</v>
      </c>
      <c r="AE81" s="303">
        <v>0</v>
      </c>
      <c r="AF81" s="334">
        <v>0</v>
      </c>
      <c r="AG81" s="334">
        <v>0</v>
      </c>
      <c r="AH81" s="303">
        <f t="shared" si="14"/>
        <v>0</v>
      </c>
      <c r="AI81" s="369">
        <f t="shared" si="15"/>
        <v>2052.5841479639248</v>
      </c>
    </row>
    <row r="82" spans="1:35" s="282" customFormat="1" ht="18" customHeight="1" x14ac:dyDescent="0.2">
      <c r="A82" s="284" t="s">
        <v>789</v>
      </c>
      <c r="B82" s="310" t="s">
        <v>288</v>
      </c>
      <c r="C82" s="276" t="s">
        <v>234</v>
      </c>
      <c r="D82" s="273" t="s">
        <v>235</v>
      </c>
      <c r="E82" s="276" t="s">
        <v>236</v>
      </c>
      <c r="F82" s="275">
        <v>2</v>
      </c>
      <c r="G82" s="276" t="s">
        <v>241</v>
      </c>
      <c r="H82" s="276" t="s">
        <v>289</v>
      </c>
      <c r="I82" s="283" t="s">
        <v>814</v>
      </c>
      <c r="J82" s="278">
        <v>1</v>
      </c>
      <c r="K82" s="279">
        <v>9.5000000000000001E-2</v>
      </c>
      <c r="L82" s="280">
        <f t="shared" si="10"/>
        <v>9.5000000000000001E-2</v>
      </c>
      <c r="M82" s="281" t="s">
        <v>12</v>
      </c>
      <c r="N82" s="280">
        <f t="shared" si="11"/>
        <v>0</v>
      </c>
      <c r="O82" s="281" t="s">
        <v>12</v>
      </c>
      <c r="P82" s="280">
        <f t="shared" si="9"/>
        <v>0</v>
      </c>
      <c r="Q82" s="281" t="s">
        <v>12</v>
      </c>
      <c r="R82" s="280">
        <f t="shared" si="12"/>
        <v>0</v>
      </c>
      <c r="S82" s="280">
        <f t="shared" si="13"/>
        <v>9.5000000000000001E-2</v>
      </c>
      <c r="T82" s="303">
        <v>645.11703508020048</v>
      </c>
      <c r="U82" s="303">
        <v>76.617052407976402</v>
      </c>
      <c r="V82" s="303">
        <v>568.49998267222406</v>
      </c>
      <c r="W82" s="303">
        <v>2297.44</v>
      </c>
      <c r="X82" s="334">
        <v>4904</v>
      </c>
      <c r="Y82" s="303">
        <v>13156.07</v>
      </c>
      <c r="Z82" s="334">
        <v>5006</v>
      </c>
      <c r="AA82" s="303">
        <v>0</v>
      </c>
      <c r="AB82" s="335">
        <v>0</v>
      </c>
      <c r="AC82" s="303">
        <v>0</v>
      </c>
      <c r="AD82" s="303">
        <v>0</v>
      </c>
      <c r="AE82" s="303">
        <v>0</v>
      </c>
      <c r="AF82" s="334">
        <v>0</v>
      </c>
      <c r="AG82" s="334">
        <v>9910</v>
      </c>
      <c r="AH82" s="303">
        <f t="shared" si="14"/>
        <v>15453.51</v>
      </c>
      <c r="AI82" s="369">
        <f t="shared" si="15"/>
        <v>16022.009982672223</v>
      </c>
    </row>
    <row r="83" spans="1:35" s="282" customFormat="1" ht="18" customHeight="1" x14ac:dyDescent="0.2">
      <c r="A83" s="276" t="s">
        <v>789</v>
      </c>
      <c r="B83" s="310" t="s">
        <v>291</v>
      </c>
      <c r="C83" s="276" t="s">
        <v>234</v>
      </c>
      <c r="D83" s="273" t="s">
        <v>235</v>
      </c>
      <c r="E83" s="276" t="s">
        <v>236</v>
      </c>
      <c r="F83" s="275">
        <v>2</v>
      </c>
      <c r="G83" s="276" t="s">
        <v>241</v>
      </c>
      <c r="H83" s="276" t="s">
        <v>292</v>
      </c>
      <c r="I83" s="283">
        <v>407002</v>
      </c>
      <c r="J83" s="278">
        <v>1</v>
      </c>
      <c r="K83" s="279">
        <v>0.19700000000000001</v>
      </c>
      <c r="L83" s="280">
        <f t="shared" si="10"/>
        <v>0.19700000000000001</v>
      </c>
      <c r="M83" s="281" t="s">
        <v>12</v>
      </c>
      <c r="N83" s="280">
        <f t="shared" si="11"/>
        <v>0</v>
      </c>
      <c r="O83" s="281" t="s">
        <v>12</v>
      </c>
      <c r="P83" s="280">
        <f t="shared" si="9"/>
        <v>0</v>
      </c>
      <c r="Q83" s="281" t="s">
        <v>12</v>
      </c>
      <c r="R83" s="280">
        <f t="shared" si="12"/>
        <v>0</v>
      </c>
      <c r="S83" s="280">
        <f t="shared" si="13"/>
        <v>0.19700000000000001</v>
      </c>
      <c r="T83" s="303">
        <v>1337.7690095873631</v>
      </c>
      <c r="U83" s="303">
        <v>158.87957183548792</v>
      </c>
      <c r="V83" s="303">
        <v>1178.8894377518752</v>
      </c>
      <c r="W83" s="303">
        <v>1192.0899999999999</v>
      </c>
      <c r="X83" s="334">
        <v>3205</v>
      </c>
      <c r="Y83" s="303">
        <v>16.02</v>
      </c>
      <c r="Z83" s="334">
        <v>6</v>
      </c>
      <c r="AA83" s="303">
        <v>0</v>
      </c>
      <c r="AB83" s="335">
        <v>0</v>
      </c>
      <c r="AC83" s="303">
        <v>0</v>
      </c>
      <c r="AD83" s="303">
        <v>0</v>
      </c>
      <c r="AE83" s="303">
        <v>0</v>
      </c>
      <c r="AF83" s="334">
        <v>0</v>
      </c>
      <c r="AG83" s="334">
        <v>3211</v>
      </c>
      <c r="AH83" s="303">
        <f t="shared" si="14"/>
        <v>1208.1099999999999</v>
      </c>
      <c r="AI83" s="369">
        <f t="shared" si="15"/>
        <v>2386.9994377518751</v>
      </c>
    </row>
    <row r="84" spans="1:35" s="282" customFormat="1" ht="18" customHeight="1" x14ac:dyDescent="0.2">
      <c r="A84" s="276" t="s">
        <v>789</v>
      </c>
      <c r="B84" s="310" t="s">
        <v>239</v>
      </c>
      <c r="C84" s="276" t="s">
        <v>240</v>
      </c>
      <c r="D84" s="273" t="s">
        <v>235</v>
      </c>
      <c r="E84" s="276" t="s">
        <v>236</v>
      </c>
      <c r="F84" s="275">
        <v>2</v>
      </c>
      <c r="G84" s="276" t="s">
        <v>241</v>
      </c>
      <c r="H84" s="276" t="s">
        <v>242</v>
      </c>
      <c r="I84" s="276">
        <v>407002</v>
      </c>
      <c r="J84" s="278">
        <v>1</v>
      </c>
      <c r="K84" s="279">
        <v>0.23</v>
      </c>
      <c r="L84" s="280">
        <f t="shared" si="10"/>
        <v>0.23</v>
      </c>
      <c r="M84" s="281" t="s">
        <v>12</v>
      </c>
      <c r="N84" s="280">
        <f t="shared" si="11"/>
        <v>0</v>
      </c>
      <c r="O84" s="281" t="s">
        <v>12</v>
      </c>
      <c r="P84" s="280">
        <f t="shared" si="9"/>
        <v>0</v>
      </c>
      <c r="Q84" s="281" t="s">
        <v>12</v>
      </c>
      <c r="R84" s="280">
        <f t="shared" si="12"/>
        <v>0</v>
      </c>
      <c r="S84" s="280">
        <f t="shared" si="13"/>
        <v>0.23</v>
      </c>
      <c r="T84" s="303">
        <v>1561.8622954573275</v>
      </c>
      <c r="U84" s="303">
        <v>185.49391635615339</v>
      </c>
      <c r="V84" s="303">
        <v>1376.368379101174</v>
      </c>
      <c r="W84" s="303">
        <v>0</v>
      </c>
      <c r="X84" s="334">
        <v>0</v>
      </c>
      <c r="Y84" s="303">
        <v>0</v>
      </c>
      <c r="Z84" s="334">
        <v>0</v>
      </c>
      <c r="AA84" s="303">
        <v>0</v>
      </c>
      <c r="AB84" s="335">
        <v>0</v>
      </c>
      <c r="AC84" s="303">
        <v>0</v>
      </c>
      <c r="AD84" s="303">
        <v>0</v>
      </c>
      <c r="AE84" s="303">
        <v>0</v>
      </c>
      <c r="AF84" s="334">
        <v>0</v>
      </c>
      <c r="AG84" s="334">
        <v>0</v>
      </c>
      <c r="AH84" s="303">
        <f t="shared" si="14"/>
        <v>0</v>
      </c>
      <c r="AI84" s="369">
        <f t="shared" si="15"/>
        <v>1376.368379101174</v>
      </c>
    </row>
    <row r="85" spans="1:35" s="282" customFormat="1" ht="18" customHeight="1" x14ac:dyDescent="0.2">
      <c r="A85" s="276" t="s">
        <v>789</v>
      </c>
      <c r="B85" s="310" t="s">
        <v>294</v>
      </c>
      <c r="C85" s="276" t="s">
        <v>240</v>
      </c>
      <c r="D85" s="273" t="s">
        <v>235</v>
      </c>
      <c r="E85" s="276" t="s">
        <v>236</v>
      </c>
      <c r="F85" s="275">
        <v>2</v>
      </c>
      <c r="G85" s="276" t="s">
        <v>241</v>
      </c>
      <c r="H85" s="276" t="s">
        <v>292</v>
      </c>
      <c r="I85" s="283">
        <v>407002</v>
      </c>
      <c r="J85" s="278">
        <v>1</v>
      </c>
      <c r="K85" s="279">
        <v>0.17</v>
      </c>
      <c r="L85" s="280">
        <f t="shared" si="10"/>
        <v>0.17</v>
      </c>
      <c r="M85" s="281" t="s">
        <v>12</v>
      </c>
      <c r="N85" s="280">
        <f t="shared" si="11"/>
        <v>0</v>
      </c>
      <c r="O85" s="281" t="s">
        <v>12</v>
      </c>
      <c r="P85" s="280">
        <f t="shared" ref="P85:P116" si="16">IF(O85="Y",L85,0)</f>
        <v>0</v>
      </c>
      <c r="Q85" s="281" t="s">
        <v>12</v>
      </c>
      <c r="R85" s="280">
        <f t="shared" si="12"/>
        <v>0</v>
      </c>
      <c r="S85" s="280">
        <f t="shared" si="13"/>
        <v>0.17</v>
      </c>
      <c r="T85" s="303">
        <v>1154.4199575119378</v>
      </c>
      <c r="U85" s="303">
        <v>137.10419904585251</v>
      </c>
      <c r="V85" s="303">
        <v>1017.3157584660853</v>
      </c>
      <c r="W85" s="303">
        <v>0</v>
      </c>
      <c r="X85" s="334">
        <v>0</v>
      </c>
      <c r="Y85" s="303">
        <v>0</v>
      </c>
      <c r="Z85" s="334">
        <v>0</v>
      </c>
      <c r="AA85" s="303">
        <v>0</v>
      </c>
      <c r="AB85" s="335">
        <v>0</v>
      </c>
      <c r="AC85" s="303">
        <v>0</v>
      </c>
      <c r="AD85" s="303">
        <v>0</v>
      </c>
      <c r="AE85" s="303">
        <v>0</v>
      </c>
      <c r="AF85" s="334">
        <v>0</v>
      </c>
      <c r="AG85" s="334">
        <v>0</v>
      </c>
      <c r="AH85" s="303">
        <f t="shared" si="14"/>
        <v>0</v>
      </c>
      <c r="AI85" s="369">
        <f t="shared" si="15"/>
        <v>1017.3157584660853</v>
      </c>
    </row>
    <row r="86" spans="1:35" s="282" customFormat="1" ht="18" customHeight="1" x14ac:dyDescent="0.2">
      <c r="A86" s="284" t="s">
        <v>789</v>
      </c>
      <c r="B86" s="310" t="s">
        <v>401</v>
      </c>
      <c r="C86" s="276" t="s">
        <v>240</v>
      </c>
      <c r="D86" s="273" t="s">
        <v>235</v>
      </c>
      <c r="E86" s="276" t="s">
        <v>236</v>
      </c>
      <c r="F86" s="275">
        <v>2</v>
      </c>
      <c r="G86" s="276" t="s">
        <v>241</v>
      </c>
      <c r="H86" s="276" t="s">
        <v>578</v>
      </c>
      <c r="I86" s="276">
        <v>407002</v>
      </c>
      <c r="J86" s="278">
        <v>1</v>
      </c>
      <c r="K86" s="279">
        <v>0.4</v>
      </c>
      <c r="L86" s="280">
        <f t="shared" si="10"/>
        <v>0.4</v>
      </c>
      <c r="M86" s="281" t="s">
        <v>12</v>
      </c>
      <c r="N86" s="280">
        <f t="shared" si="11"/>
        <v>0</v>
      </c>
      <c r="O86" s="281" t="s">
        <v>12</v>
      </c>
      <c r="P86" s="280">
        <f t="shared" si="16"/>
        <v>0</v>
      </c>
      <c r="Q86" s="281" t="s">
        <v>12</v>
      </c>
      <c r="R86" s="280">
        <f t="shared" si="12"/>
        <v>0</v>
      </c>
      <c r="S86" s="280">
        <f t="shared" si="13"/>
        <v>0.4</v>
      </c>
      <c r="T86" s="303">
        <v>2716.2822529692653</v>
      </c>
      <c r="U86" s="303">
        <v>322.59811540200593</v>
      </c>
      <c r="V86" s="303">
        <v>2393.6841375672593</v>
      </c>
      <c r="W86" s="303">
        <v>0</v>
      </c>
      <c r="X86" s="334">
        <v>0</v>
      </c>
      <c r="Y86" s="303">
        <v>0</v>
      </c>
      <c r="Z86" s="334">
        <v>0</v>
      </c>
      <c r="AA86" s="303">
        <v>0</v>
      </c>
      <c r="AB86" s="335">
        <v>0</v>
      </c>
      <c r="AC86" s="303">
        <v>0</v>
      </c>
      <c r="AD86" s="303">
        <v>0</v>
      </c>
      <c r="AE86" s="303">
        <v>0</v>
      </c>
      <c r="AF86" s="334">
        <v>0</v>
      </c>
      <c r="AG86" s="334">
        <v>0</v>
      </c>
      <c r="AH86" s="303">
        <f t="shared" si="14"/>
        <v>0</v>
      </c>
      <c r="AI86" s="369">
        <f t="shared" si="15"/>
        <v>2393.6841375672593</v>
      </c>
    </row>
    <row r="87" spans="1:35" s="282" customFormat="1" ht="18" customHeight="1" x14ac:dyDescent="0.2">
      <c r="A87" s="284" t="s">
        <v>789</v>
      </c>
      <c r="B87" s="310" t="s">
        <v>435</v>
      </c>
      <c r="C87" s="276" t="s">
        <v>240</v>
      </c>
      <c r="D87" s="273" t="s">
        <v>235</v>
      </c>
      <c r="E87" s="276" t="s">
        <v>236</v>
      </c>
      <c r="F87" s="275">
        <v>2</v>
      </c>
      <c r="G87" s="276" t="s">
        <v>241</v>
      </c>
      <c r="H87" s="276" t="s">
        <v>436</v>
      </c>
      <c r="I87" s="283">
        <v>408502</v>
      </c>
      <c r="J87" s="278">
        <v>1</v>
      </c>
      <c r="K87" s="279">
        <v>0.2</v>
      </c>
      <c r="L87" s="280">
        <f t="shared" si="10"/>
        <v>0.2</v>
      </c>
      <c r="M87" s="281" t="s">
        <v>12</v>
      </c>
      <c r="N87" s="280">
        <f t="shared" si="11"/>
        <v>0</v>
      </c>
      <c r="O87" s="281" t="s">
        <v>12</v>
      </c>
      <c r="P87" s="280">
        <f t="shared" si="16"/>
        <v>0</v>
      </c>
      <c r="Q87" s="281" t="s">
        <v>12</v>
      </c>
      <c r="R87" s="280">
        <f t="shared" si="12"/>
        <v>0</v>
      </c>
      <c r="S87" s="280">
        <f t="shared" si="13"/>
        <v>0.2</v>
      </c>
      <c r="T87" s="303">
        <v>1358.1411264846327</v>
      </c>
      <c r="U87" s="303">
        <v>161.29905770100297</v>
      </c>
      <c r="V87" s="303">
        <v>1196.8420687836297</v>
      </c>
      <c r="W87" s="303">
        <v>1953.53</v>
      </c>
      <c r="X87" s="334">
        <v>1870</v>
      </c>
      <c r="Y87" s="303">
        <v>1890.23</v>
      </c>
      <c r="Z87" s="334">
        <v>270</v>
      </c>
      <c r="AA87" s="303">
        <v>0</v>
      </c>
      <c r="AB87" s="335">
        <v>0</v>
      </c>
      <c r="AC87" s="303">
        <v>226.45</v>
      </c>
      <c r="AD87" s="303">
        <v>0</v>
      </c>
      <c r="AE87" s="303">
        <v>0</v>
      </c>
      <c r="AF87" s="334">
        <v>0</v>
      </c>
      <c r="AG87" s="334">
        <v>2140</v>
      </c>
      <c r="AH87" s="303">
        <f t="shared" si="14"/>
        <v>4070.21</v>
      </c>
      <c r="AI87" s="369">
        <f t="shared" si="15"/>
        <v>5267.0520687836297</v>
      </c>
    </row>
    <row r="88" spans="1:35" s="282" customFormat="1" ht="18" customHeight="1" x14ac:dyDescent="0.2">
      <c r="A88" s="284" t="s">
        <v>789</v>
      </c>
      <c r="B88" s="310" t="s">
        <v>473</v>
      </c>
      <c r="C88" s="276" t="s">
        <v>474</v>
      </c>
      <c r="D88" s="273" t="s">
        <v>235</v>
      </c>
      <c r="E88" s="276" t="s">
        <v>236</v>
      </c>
      <c r="F88" s="275">
        <v>2</v>
      </c>
      <c r="G88" s="276" t="s">
        <v>241</v>
      </c>
      <c r="H88" s="276" t="s">
        <v>475</v>
      </c>
      <c r="I88" s="283" t="s">
        <v>838</v>
      </c>
      <c r="J88" s="278">
        <v>1</v>
      </c>
      <c r="K88" s="279">
        <v>1</v>
      </c>
      <c r="L88" s="280">
        <f t="shared" si="10"/>
        <v>1</v>
      </c>
      <c r="M88" s="281" t="s">
        <v>12</v>
      </c>
      <c r="N88" s="280">
        <f t="shared" si="11"/>
        <v>0</v>
      </c>
      <c r="O88" s="281" t="s">
        <v>12</v>
      </c>
      <c r="P88" s="280">
        <f t="shared" si="16"/>
        <v>0</v>
      </c>
      <c r="Q88" s="281" t="s">
        <v>12</v>
      </c>
      <c r="R88" s="280">
        <f t="shared" si="12"/>
        <v>0</v>
      </c>
      <c r="S88" s="280">
        <f t="shared" si="13"/>
        <v>1</v>
      </c>
      <c r="T88" s="303">
        <v>6790.7056324231626</v>
      </c>
      <c r="U88" s="303">
        <v>806.49528850501474</v>
      </c>
      <c r="V88" s="303">
        <v>5984.2103439181483</v>
      </c>
      <c r="W88" s="303">
        <v>0</v>
      </c>
      <c r="X88" s="334">
        <v>0</v>
      </c>
      <c r="Y88" s="303">
        <v>7.74</v>
      </c>
      <c r="Z88" s="334">
        <v>3</v>
      </c>
      <c r="AA88" s="303">
        <v>0</v>
      </c>
      <c r="AB88" s="335">
        <v>0</v>
      </c>
      <c r="AC88" s="303">
        <v>0</v>
      </c>
      <c r="AD88" s="303">
        <v>0</v>
      </c>
      <c r="AE88" s="303">
        <v>0</v>
      </c>
      <c r="AF88" s="334">
        <v>0</v>
      </c>
      <c r="AG88" s="334">
        <v>3</v>
      </c>
      <c r="AH88" s="303">
        <f t="shared" si="14"/>
        <v>7.74</v>
      </c>
      <c r="AI88" s="369">
        <f t="shared" si="15"/>
        <v>5991.9503439181481</v>
      </c>
    </row>
    <row r="89" spans="1:35" s="282" customFormat="1" ht="18" customHeight="1" x14ac:dyDescent="0.2">
      <c r="A89" s="276" t="s">
        <v>789</v>
      </c>
      <c r="B89" s="310" t="s">
        <v>477</v>
      </c>
      <c r="C89" s="276" t="s">
        <v>474</v>
      </c>
      <c r="D89" s="273" t="s">
        <v>235</v>
      </c>
      <c r="E89" s="276" t="s">
        <v>628</v>
      </c>
      <c r="F89" s="275" t="s">
        <v>478</v>
      </c>
      <c r="G89" s="276" t="s">
        <v>241</v>
      </c>
      <c r="H89" s="276" t="s">
        <v>475</v>
      </c>
      <c r="I89" s="283" t="s">
        <v>838</v>
      </c>
      <c r="J89" s="278">
        <v>2</v>
      </c>
      <c r="K89" s="279">
        <v>1</v>
      </c>
      <c r="L89" s="280">
        <f t="shared" si="10"/>
        <v>2</v>
      </c>
      <c r="M89" s="281" t="s">
        <v>12</v>
      </c>
      <c r="N89" s="280">
        <f t="shared" si="11"/>
        <v>0</v>
      </c>
      <c r="O89" s="281" t="s">
        <v>12</v>
      </c>
      <c r="P89" s="280">
        <f t="shared" si="16"/>
        <v>0</v>
      </c>
      <c r="Q89" s="281" t="s">
        <v>12</v>
      </c>
      <c r="R89" s="280">
        <f t="shared" si="12"/>
        <v>0</v>
      </c>
      <c r="S89" s="280">
        <f t="shared" si="13"/>
        <v>2</v>
      </c>
      <c r="T89" s="303">
        <v>13581.411264846325</v>
      </c>
      <c r="U89" s="303">
        <v>1612.9905770100295</v>
      </c>
      <c r="V89" s="303">
        <v>11968.420687836297</v>
      </c>
      <c r="W89" s="303">
        <v>0</v>
      </c>
      <c r="X89" s="334">
        <v>0</v>
      </c>
      <c r="Y89" s="303">
        <v>0</v>
      </c>
      <c r="Z89" s="334">
        <v>0</v>
      </c>
      <c r="AA89" s="303">
        <v>0</v>
      </c>
      <c r="AB89" s="335">
        <v>0</v>
      </c>
      <c r="AC89" s="303">
        <v>0</v>
      </c>
      <c r="AD89" s="303">
        <v>0</v>
      </c>
      <c r="AE89" s="303">
        <v>0</v>
      </c>
      <c r="AF89" s="334">
        <v>0</v>
      </c>
      <c r="AG89" s="334">
        <v>0</v>
      </c>
      <c r="AH89" s="303">
        <f t="shared" si="14"/>
        <v>0</v>
      </c>
      <c r="AI89" s="369">
        <f t="shared" si="15"/>
        <v>11968.420687836297</v>
      </c>
    </row>
    <row r="90" spans="1:35" s="282" customFormat="1" ht="18" customHeight="1" x14ac:dyDescent="0.2">
      <c r="A90" s="284" t="s">
        <v>789</v>
      </c>
      <c r="B90" s="310" t="s">
        <v>584</v>
      </c>
      <c r="C90" s="276" t="s">
        <v>580</v>
      </c>
      <c r="D90" s="273" t="s">
        <v>235</v>
      </c>
      <c r="E90" s="276" t="s">
        <v>629</v>
      </c>
      <c r="F90" s="275">
        <v>1</v>
      </c>
      <c r="G90" s="276" t="s">
        <v>581</v>
      </c>
      <c r="H90" s="276" t="s">
        <v>582</v>
      </c>
      <c r="I90" s="276">
        <v>409001</v>
      </c>
      <c r="J90" s="278">
        <v>1</v>
      </c>
      <c r="K90" s="279">
        <v>1</v>
      </c>
      <c r="L90" s="280">
        <f t="shared" si="10"/>
        <v>1</v>
      </c>
      <c r="M90" s="281" t="s">
        <v>12</v>
      </c>
      <c r="N90" s="280">
        <f t="shared" si="11"/>
        <v>0</v>
      </c>
      <c r="O90" s="281" t="s">
        <v>12</v>
      </c>
      <c r="P90" s="280">
        <f t="shared" si="16"/>
        <v>0</v>
      </c>
      <c r="Q90" s="281" t="s">
        <v>12</v>
      </c>
      <c r="R90" s="280">
        <f t="shared" si="12"/>
        <v>0</v>
      </c>
      <c r="S90" s="280">
        <f t="shared" si="13"/>
        <v>1</v>
      </c>
      <c r="T90" s="303">
        <v>6790.7056324231626</v>
      </c>
      <c r="U90" s="303">
        <v>806.49528850501474</v>
      </c>
      <c r="V90" s="303">
        <v>5984.2103439181483</v>
      </c>
      <c r="W90" s="303">
        <v>9.42</v>
      </c>
      <c r="X90" s="334">
        <v>8</v>
      </c>
      <c r="Y90" s="303">
        <v>0</v>
      </c>
      <c r="Z90" s="334">
        <v>0</v>
      </c>
      <c r="AA90" s="303">
        <v>0</v>
      </c>
      <c r="AB90" s="335">
        <v>0</v>
      </c>
      <c r="AC90" s="303">
        <v>0</v>
      </c>
      <c r="AD90" s="303">
        <v>0</v>
      </c>
      <c r="AE90" s="303">
        <v>0</v>
      </c>
      <c r="AF90" s="334">
        <v>0</v>
      </c>
      <c r="AG90" s="334">
        <v>8</v>
      </c>
      <c r="AH90" s="303">
        <f t="shared" si="14"/>
        <v>9.42</v>
      </c>
      <c r="AI90" s="369">
        <f t="shared" si="15"/>
        <v>5993.6303439181484</v>
      </c>
    </row>
    <row r="91" spans="1:35" s="282" customFormat="1" ht="18" customHeight="1" x14ac:dyDescent="0.2">
      <c r="A91" s="284" t="s">
        <v>789</v>
      </c>
      <c r="B91" s="310" t="s">
        <v>77</v>
      </c>
      <c r="C91" s="276" t="s">
        <v>85</v>
      </c>
      <c r="D91" s="273" t="s">
        <v>69</v>
      </c>
      <c r="E91" s="276" t="s">
        <v>70</v>
      </c>
      <c r="F91" s="275">
        <v>1</v>
      </c>
      <c r="G91" s="276" t="s">
        <v>78</v>
      </c>
      <c r="H91" s="276" t="s">
        <v>79</v>
      </c>
      <c r="I91" s="276" t="s">
        <v>959</v>
      </c>
      <c r="J91" s="278">
        <v>1</v>
      </c>
      <c r="K91" s="279">
        <v>0.24199999999999999</v>
      </c>
      <c r="L91" s="280">
        <f t="shared" si="10"/>
        <v>0.24199999999999999</v>
      </c>
      <c r="M91" s="281" t="s">
        <v>76</v>
      </c>
      <c r="N91" s="280">
        <f t="shared" si="11"/>
        <v>0.24199999999999999</v>
      </c>
      <c r="O91" s="281" t="s">
        <v>12</v>
      </c>
      <c r="P91" s="280">
        <f t="shared" si="16"/>
        <v>0</v>
      </c>
      <c r="Q91" s="281" t="s">
        <v>12</v>
      </c>
      <c r="R91" s="280">
        <f t="shared" si="12"/>
        <v>0</v>
      </c>
      <c r="S91" s="280">
        <f t="shared" si="13"/>
        <v>0.48399999999999999</v>
      </c>
      <c r="T91" s="303">
        <v>3286.7015260928106</v>
      </c>
      <c r="U91" s="303">
        <v>390.34371963642712</v>
      </c>
      <c r="V91" s="303">
        <v>2896.3578064563835</v>
      </c>
      <c r="W91" s="303">
        <v>0</v>
      </c>
      <c r="X91" s="334">
        <v>0</v>
      </c>
      <c r="Y91" s="303">
        <v>0</v>
      </c>
      <c r="Z91" s="334">
        <v>0</v>
      </c>
      <c r="AA91" s="303">
        <v>0</v>
      </c>
      <c r="AB91" s="335">
        <v>0</v>
      </c>
      <c r="AC91" s="303">
        <v>0</v>
      </c>
      <c r="AD91" s="303">
        <v>0</v>
      </c>
      <c r="AE91" s="303">
        <v>0</v>
      </c>
      <c r="AF91" s="334">
        <v>0</v>
      </c>
      <c r="AG91" s="334">
        <v>0</v>
      </c>
      <c r="AH91" s="303">
        <f t="shared" si="14"/>
        <v>0</v>
      </c>
      <c r="AI91" s="369">
        <f t="shared" si="15"/>
        <v>2896.3578064563835</v>
      </c>
    </row>
    <row r="92" spans="1:35" s="282" customFormat="1" ht="18" customHeight="1" x14ac:dyDescent="0.2">
      <c r="A92" s="276" t="s">
        <v>789</v>
      </c>
      <c r="B92" s="310" t="s">
        <v>84</v>
      </c>
      <c r="C92" s="276" t="s">
        <v>85</v>
      </c>
      <c r="D92" s="273" t="s">
        <v>69</v>
      </c>
      <c r="E92" s="276" t="s">
        <v>70</v>
      </c>
      <c r="F92" s="275">
        <v>1</v>
      </c>
      <c r="G92" s="276" t="s">
        <v>78</v>
      </c>
      <c r="H92" s="276" t="s">
        <v>86</v>
      </c>
      <c r="I92" s="276" t="s">
        <v>959</v>
      </c>
      <c r="J92" s="278">
        <v>1</v>
      </c>
      <c r="K92" s="279">
        <v>0.14499999999999999</v>
      </c>
      <c r="L92" s="280">
        <f t="shared" si="10"/>
        <v>0.14499999999999999</v>
      </c>
      <c r="M92" s="281" t="s">
        <v>76</v>
      </c>
      <c r="N92" s="280">
        <f t="shared" si="11"/>
        <v>0.14499999999999999</v>
      </c>
      <c r="O92" s="281" t="s">
        <v>12</v>
      </c>
      <c r="P92" s="280">
        <f t="shared" si="16"/>
        <v>0</v>
      </c>
      <c r="Q92" s="281" t="s">
        <v>12</v>
      </c>
      <c r="R92" s="280">
        <f t="shared" si="12"/>
        <v>0</v>
      </c>
      <c r="S92" s="280">
        <f t="shared" si="13"/>
        <v>0.28999999999999998</v>
      </c>
      <c r="T92" s="303">
        <v>1969.3046334027169</v>
      </c>
      <c r="U92" s="303">
        <v>233.88363366645427</v>
      </c>
      <c r="V92" s="303">
        <v>1735.4209997362627</v>
      </c>
      <c r="W92" s="303">
        <v>249.82</v>
      </c>
      <c r="X92" s="334">
        <v>432</v>
      </c>
      <c r="Y92" s="303">
        <v>69.62</v>
      </c>
      <c r="Z92" s="334">
        <v>10</v>
      </c>
      <c r="AA92" s="303">
        <v>0</v>
      </c>
      <c r="AB92" s="335">
        <v>0</v>
      </c>
      <c r="AC92" s="303">
        <v>4.95</v>
      </c>
      <c r="AD92" s="303">
        <v>0</v>
      </c>
      <c r="AE92" s="303">
        <v>0</v>
      </c>
      <c r="AF92" s="334">
        <v>0</v>
      </c>
      <c r="AG92" s="334">
        <v>442</v>
      </c>
      <c r="AH92" s="303">
        <f t="shared" si="14"/>
        <v>324.39</v>
      </c>
      <c r="AI92" s="369">
        <f t="shared" si="15"/>
        <v>2059.8109997362626</v>
      </c>
    </row>
    <row r="93" spans="1:35" s="282" customFormat="1" ht="18" customHeight="1" x14ac:dyDescent="0.2">
      <c r="A93" s="276" t="s">
        <v>789</v>
      </c>
      <c r="B93" s="310" t="s">
        <v>306</v>
      </c>
      <c r="C93" s="276" t="s">
        <v>307</v>
      </c>
      <c r="D93" s="273" t="s">
        <v>69</v>
      </c>
      <c r="E93" s="276" t="s">
        <v>70</v>
      </c>
      <c r="F93" s="275">
        <v>1</v>
      </c>
      <c r="G93" s="276" t="s">
        <v>263</v>
      </c>
      <c r="H93" s="276" t="s">
        <v>308</v>
      </c>
      <c r="I93" s="283">
        <v>409300</v>
      </c>
      <c r="J93" s="278">
        <v>1</v>
      </c>
      <c r="K93" s="279">
        <v>0.4</v>
      </c>
      <c r="L93" s="280">
        <f t="shared" si="10"/>
        <v>0.4</v>
      </c>
      <c r="M93" s="281" t="s">
        <v>12</v>
      </c>
      <c r="N93" s="280">
        <f t="shared" si="11"/>
        <v>0</v>
      </c>
      <c r="O93" s="281" t="s">
        <v>12</v>
      </c>
      <c r="P93" s="280">
        <f t="shared" si="16"/>
        <v>0</v>
      </c>
      <c r="Q93" s="281" t="s">
        <v>12</v>
      </c>
      <c r="R93" s="280">
        <f t="shared" si="12"/>
        <v>0</v>
      </c>
      <c r="S93" s="280">
        <f t="shared" si="13"/>
        <v>0.4</v>
      </c>
      <c r="T93" s="303">
        <v>2716.2822529692653</v>
      </c>
      <c r="U93" s="303">
        <v>322.59811540200593</v>
      </c>
      <c r="V93" s="303">
        <v>2393.6841375672593</v>
      </c>
      <c r="W93" s="303">
        <v>284.3</v>
      </c>
      <c r="X93" s="334">
        <v>601</v>
      </c>
      <c r="Y93" s="303">
        <v>39.799999999999997</v>
      </c>
      <c r="Z93" s="334">
        <v>6</v>
      </c>
      <c r="AA93" s="303">
        <v>42.5</v>
      </c>
      <c r="AB93" s="335">
        <v>0.5</v>
      </c>
      <c r="AC93" s="303">
        <v>0</v>
      </c>
      <c r="AD93" s="303">
        <v>0</v>
      </c>
      <c r="AE93" s="303">
        <v>0</v>
      </c>
      <c r="AF93" s="334">
        <v>0</v>
      </c>
      <c r="AG93" s="334">
        <v>607</v>
      </c>
      <c r="AH93" s="303">
        <f t="shared" si="14"/>
        <v>366.6</v>
      </c>
      <c r="AI93" s="369">
        <f t="shared" si="15"/>
        <v>2760.2841375672592</v>
      </c>
    </row>
    <row r="94" spans="1:35" s="282" customFormat="1" ht="18" customHeight="1" x14ac:dyDescent="0.2">
      <c r="A94" s="284" t="s">
        <v>789</v>
      </c>
      <c r="B94" s="310" t="s">
        <v>479</v>
      </c>
      <c r="C94" s="276" t="s">
        <v>307</v>
      </c>
      <c r="D94" s="273" t="s">
        <v>69</v>
      </c>
      <c r="E94" s="276" t="s">
        <v>70</v>
      </c>
      <c r="F94" s="275">
        <v>1</v>
      </c>
      <c r="G94" s="276" t="s">
        <v>263</v>
      </c>
      <c r="H94" s="276" t="s">
        <v>480</v>
      </c>
      <c r="I94" s="283">
        <v>409001</v>
      </c>
      <c r="J94" s="278">
        <v>1</v>
      </c>
      <c r="K94" s="279">
        <v>0.2</v>
      </c>
      <c r="L94" s="280">
        <f t="shared" si="10"/>
        <v>0.2</v>
      </c>
      <c r="M94" s="281" t="s">
        <v>12</v>
      </c>
      <c r="N94" s="280">
        <f t="shared" si="11"/>
        <v>0</v>
      </c>
      <c r="O94" s="281" t="s">
        <v>12</v>
      </c>
      <c r="P94" s="280">
        <f t="shared" si="16"/>
        <v>0</v>
      </c>
      <c r="Q94" s="281" t="s">
        <v>12</v>
      </c>
      <c r="R94" s="280">
        <f t="shared" si="12"/>
        <v>0</v>
      </c>
      <c r="S94" s="280">
        <f t="shared" si="13"/>
        <v>0.2</v>
      </c>
      <c r="T94" s="303">
        <v>1358.1411264846327</v>
      </c>
      <c r="U94" s="303">
        <v>161.29905770100297</v>
      </c>
      <c r="V94" s="303">
        <v>1196.8420687836297</v>
      </c>
      <c r="W94" s="303">
        <v>1356.65</v>
      </c>
      <c r="X94" s="334">
        <v>2005</v>
      </c>
      <c r="Y94" s="303">
        <v>193.27</v>
      </c>
      <c r="Z94" s="334">
        <v>32</v>
      </c>
      <c r="AA94" s="303">
        <v>0</v>
      </c>
      <c r="AB94" s="335">
        <v>0</v>
      </c>
      <c r="AC94" s="303">
        <v>0</v>
      </c>
      <c r="AD94" s="303">
        <v>0</v>
      </c>
      <c r="AE94" s="303">
        <v>0</v>
      </c>
      <c r="AF94" s="334">
        <v>0</v>
      </c>
      <c r="AG94" s="334">
        <v>2037</v>
      </c>
      <c r="AH94" s="303">
        <f t="shared" si="14"/>
        <v>1549.92</v>
      </c>
      <c r="AI94" s="369">
        <f t="shared" si="15"/>
        <v>2746.7620687836297</v>
      </c>
    </row>
    <row r="95" spans="1:35" s="282" customFormat="1" ht="18" customHeight="1" x14ac:dyDescent="0.2">
      <c r="A95" s="276" t="s">
        <v>789</v>
      </c>
      <c r="B95" s="310" t="s">
        <v>482</v>
      </c>
      <c r="C95" s="276" t="s">
        <v>307</v>
      </c>
      <c r="D95" s="273" t="s">
        <v>69</v>
      </c>
      <c r="E95" s="276" t="s">
        <v>70</v>
      </c>
      <c r="F95" s="275">
        <v>1</v>
      </c>
      <c r="G95" s="276" t="s">
        <v>263</v>
      </c>
      <c r="H95" s="276" t="s">
        <v>483</v>
      </c>
      <c r="I95" s="283">
        <v>409001</v>
      </c>
      <c r="J95" s="278">
        <v>1</v>
      </c>
      <c r="K95" s="279">
        <v>0.4</v>
      </c>
      <c r="L95" s="280">
        <f t="shared" si="10"/>
        <v>0.4</v>
      </c>
      <c r="M95" s="281" t="s">
        <v>12</v>
      </c>
      <c r="N95" s="280">
        <f t="shared" si="11"/>
        <v>0</v>
      </c>
      <c r="O95" s="281" t="s">
        <v>12</v>
      </c>
      <c r="P95" s="280">
        <f t="shared" si="16"/>
        <v>0</v>
      </c>
      <c r="Q95" s="281" t="s">
        <v>12</v>
      </c>
      <c r="R95" s="280">
        <f t="shared" si="12"/>
        <v>0</v>
      </c>
      <c r="S95" s="280">
        <f t="shared" si="13"/>
        <v>0.4</v>
      </c>
      <c r="T95" s="303">
        <v>2716.2822529692653</v>
      </c>
      <c r="U95" s="303">
        <v>322.59811540200593</v>
      </c>
      <c r="V95" s="303">
        <v>2393.6841375672593</v>
      </c>
      <c r="W95" s="303">
        <v>0</v>
      </c>
      <c r="X95" s="334">
        <v>0</v>
      </c>
      <c r="Y95" s="303">
        <v>0</v>
      </c>
      <c r="Z95" s="334">
        <v>0</v>
      </c>
      <c r="AA95" s="303">
        <v>106.25</v>
      </c>
      <c r="AB95" s="335">
        <v>1.25</v>
      </c>
      <c r="AC95" s="303">
        <v>0</v>
      </c>
      <c r="AD95" s="303">
        <v>0</v>
      </c>
      <c r="AE95" s="303">
        <v>0</v>
      </c>
      <c r="AF95" s="334">
        <v>0</v>
      </c>
      <c r="AG95" s="334">
        <v>0</v>
      </c>
      <c r="AH95" s="303">
        <f t="shared" si="14"/>
        <v>106.25</v>
      </c>
      <c r="AI95" s="369">
        <f t="shared" si="15"/>
        <v>2499.9341375672593</v>
      </c>
    </row>
    <row r="96" spans="1:35" s="282" customFormat="1" ht="18" customHeight="1" x14ac:dyDescent="0.2">
      <c r="A96" s="276" t="s">
        <v>789</v>
      </c>
      <c r="B96" s="310" t="s">
        <v>253</v>
      </c>
      <c r="C96" s="276" t="s">
        <v>254</v>
      </c>
      <c r="D96" s="273" t="s">
        <v>255</v>
      </c>
      <c r="E96" s="276" t="s">
        <v>256</v>
      </c>
      <c r="F96" s="275">
        <v>3</v>
      </c>
      <c r="G96" s="276" t="s">
        <v>797</v>
      </c>
      <c r="H96" s="276" t="s">
        <v>257</v>
      </c>
      <c r="I96" s="283">
        <v>403350</v>
      </c>
      <c r="J96" s="278">
        <v>1</v>
      </c>
      <c r="K96" s="279">
        <v>0.1</v>
      </c>
      <c r="L96" s="280">
        <f t="shared" si="10"/>
        <v>0.1</v>
      </c>
      <c r="M96" s="281" t="s">
        <v>12</v>
      </c>
      <c r="N96" s="280">
        <f t="shared" si="11"/>
        <v>0</v>
      </c>
      <c r="O96" s="281" t="s">
        <v>12</v>
      </c>
      <c r="P96" s="280">
        <f t="shared" si="16"/>
        <v>0</v>
      </c>
      <c r="Q96" s="281" t="s">
        <v>12</v>
      </c>
      <c r="R96" s="280">
        <f t="shared" si="12"/>
        <v>0</v>
      </c>
      <c r="S96" s="280">
        <f t="shared" si="13"/>
        <v>0.1</v>
      </c>
      <c r="T96" s="303">
        <v>679.07056324231633</v>
      </c>
      <c r="U96" s="303">
        <v>80.649528850501483</v>
      </c>
      <c r="V96" s="303">
        <v>598.42103439181483</v>
      </c>
      <c r="W96" s="303">
        <v>3355.87</v>
      </c>
      <c r="X96" s="334">
        <v>6767</v>
      </c>
      <c r="Y96" s="303">
        <v>138.81</v>
      </c>
      <c r="Z96" s="334">
        <v>19</v>
      </c>
      <c r="AA96" s="303">
        <v>0</v>
      </c>
      <c r="AB96" s="335">
        <v>0</v>
      </c>
      <c r="AC96" s="303">
        <v>32.78</v>
      </c>
      <c r="AD96" s="303">
        <v>106.93</v>
      </c>
      <c r="AE96" s="303">
        <v>0</v>
      </c>
      <c r="AF96" s="334">
        <v>0</v>
      </c>
      <c r="AG96" s="334">
        <v>6786</v>
      </c>
      <c r="AH96" s="303">
        <f t="shared" si="14"/>
        <v>3634.39</v>
      </c>
      <c r="AI96" s="369">
        <f t="shared" si="15"/>
        <v>4232.8110343918142</v>
      </c>
    </row>
    <row r="97" spans="1:35" s="282" customFormat="1" ht="18" customHeight="1" x14ac:dyDescent="0.2">
      <c r="A97" s="284" t="s">
        <v>789</v>
      </c>
      <c r="B97" s="309" t="s">
        <v>269</v>
      </c>
      <c r="C97" s="276" t="s">
        <v>254</v>
      </c>
      <c r="D97" s="273" t="s">
        <v>255</v>
      </c>
      <c r="E97" s="276" t="s">
        <v>256</v>
      </c>
      <c r="F97" s="275">
        <v>3</v>
      </c>
      <c r="G97" s="276" t="s">
        <v>944</v>
      </c>
      <c r="H97" s="276" t="s">
        <v>653</v>
      </c>
      <c r="I97" s="276" t="s">
        <v>762</v>
      </c>
      <c r="J97" s="278">
        <v>1</v>
      </c>
      <c r="K97" s="279">
        <v>0.1</v>
      </c>
      <c r="L97" s="280">
        <f t="shared" si="10"/>
        <v>0.1</v>
      </c>
      <c r="M97" s="281" t="s">
        <v>12</v>
      </c>
      <c r="N97" s="280">
        <f t="shared" si="11"/>
        <v>0</v>
      </c>
      <c r="O97" s="281" t="s">
        <v>12</v>
      </c>
      <c r="P97" s="280">
        <f t="shared" si="16"/>
        <v>0</v>
      </c>
      <c r="Q97" s="281" t="s">
        <v>12</v>
      </c>
      <c r="R97" s="280">
        <f t="shared" si="12"/>
        <v>0</v>
      </c>
      <c r="S97" s="280">
        <f t="shared" si="13"/>
        <v>0.1</v>
      </c>
      <c r="T97" s="303">
        <v>679.07056324231633</v>
      </c>
      <c r="U97" s="303">
        <v>80.649528850501483</v>
      </c>
      <c r="V97" s="303">
        <v>598.42103439181483</v>
      </c>
      <c r="W97" s="303">
        <v>1829.72</v>
      </c>
      <c r="X97" s="334">
        <v>2221</v>
      </c>
      <c r="Y97" s="303">
        <v>6.45</v>
      </c>
      <c r="Z97" s="334">
        <v>1</v>
      </c>
      <c r="AA97" s="303">
        <v>0</v>
      </c>
      <c r="AB97" s="335">
        <v>0</v>
      </c>
      <c r="AC97" s="303">
        <v>8.7200000000000006</v>
      </c>
      <c r="AD97" s="303">
        <v>0</v>
      </c>
      <c r="AE97" s="303">
        <v>0</v>
      </c>
      <c r="AF97" s="334">
        <v>0</v>
      </c>
      <c r="AG97" s="334">
        <v>2222</v>
      </c>
      <c r="AH97" s="303">
        <f t="shared" si="14"/>
        <v>1844.89</v>
      </c>
      <c r="AI97" s="369">
        <f t="shared" si="15"/>
        <v>2443.3110343918152</v>
      </c>
    </row>
    <row r="98" spans="1:35" s="282" customFormat="1" ht="18" customHeight="1" x14ac:dyDescent="0.2">
      <c r="A98" s="284" t="s">
        <v>789</v>
      </c>
      <c r="B98" s="309" t="s">
        <v>287</v>
      </c>
      <c r="C98" s="276" t="s">
        <v>254</v>
      </c>
      <c r="D98" s="273" t="s">
        <v>255</v>
      </c>
      <c r="E98" s="276" t="s">
        <v>256</v>
      </c>
      <c r="F98" s="275">
        <v>3</v>
      </c>
      <c r="G98" s="276" t="s">
        <v>944</v>
      </c>
      <c r="H98" s="276" t="s">
        <v>654</v>
      </c>
      <c r="I98" s="276" t="s">
        <v>762</v>
      </c>
      <c r="J98" s="278">
        <v>1</v>
      </c>
      <c r="K98" s="279">
        <v>0.06</v>
      </c>
      <c r="L98" s="280">
        <f t="shared" si="10"/>
        <v>0.06</v>
      </c>
      <c r="M98" s="281" t="s">
        <v>12</v>
      </c>
      <c r="N98" s="280">
        <f t="shared" si="11"/>
        <v>0</v>
      </c>
      <c r="O98" s="281" t="s">
        <v>12</v>
      </c>
      <c r="P98" s="280">
        <f t="shared" si="16"/>
        <v>0</v>
      </c>
      <c r="Q98" s="281" t="s">
        <v>12</v>
      </c>
      <c r="R98" s="280">
        <f t="shared" ref="R98:R112" si="17">IF(Q98="Y",L98,0)</f>
        <v>0</v>
      </c>
      <c r="S98" s="280">
        <f t="shared" si="13"/>
        <v>0.06</v>
      </c>
      <c r="T98" s="303">
        <v>407.44233794538974</v>
      </c>
      <c r="U98" s="303">
        <v>48.389717310300881</v>
      </c>
      <c r="V98" s="303">
        <v>359.05262063508883</v>
      </c>
      <c r="W98" s="303">
        <v>124.56</v>
      </c>
      <c r="X98" s="334">
        <v>277</v>
      </c>
      <c r="Y98" s="303">
        <v>57.02</v>
      </c>
      <c r="Z98" s="334">
        <v>12</v>
      </c>
      <c r="AA98" s="303">
        <v>0</v>
      </c>
      <c r="AB98" s="335">
        <v>0</v>
      </c>
      <c r="AC98" s="303">
        <v>7.18</v>
      </c>
      <c r="AD98" s="303">
        <v>0</v>
      </c>
      <c r="AE98" s="303">
        <v>0</v>
      </c>
      <c r="AF98" s="334">
        <v>0</v>
      </c>
      <c r="AG98" s="334">
        <v>289</v>
      </c>
      <c r="AH98" s="303">
        <f t="shared" si="14"/>
        <v>188.76</v>
      </c>
      <c r="AI98" s="369">
        <f t="shared" si="15"/>
        <v>547.81262063508882</v>
      </c>
    </row>
    <row r="99" spans="1:35" s="282" customFormat="1" ht="18" customHeight="1" x14ac:dyDescent="0.2">
      <c r="A99" s="284" t="s">
        <v>789</v>
      </c>
      <c r="B99" s="309" t="s">
        <v>305</v>
      </c>
      <c r="C99" s="276" t="s">
        <v>254</v>
      </c>
      <c r="D99" s="273" t="s">
        <v>255</v>
      </c>
      <c r="E99" s="276" t="s">
        <v>256</v>
      </c>
      <c r="F99" s="275">
        <v>3</v>
      </c>
      <c r="G99" s="276" t="s">
        <v>797</v>
      </c>
      <c r="H99" s="276" t="s">
        <v>655</v>
      </c>
      <c r="I99" s="276" t="s">
        <v>815</v>
      </c>
      <c r="J99" s="278">
        <v>1</v>
      </c>
      <c r="K99" s="279">
        <v>0.13</v>
      </c>
      <c r="L99" s="280">
        <f t="shared" si="10"/>
        <v>0.13</v>
      </c>
      <c r="M99" s="281" t="s">
        <v>12</v>
      </c>
      <c r="N99" s="280">
        <f t="shared" si="11"/>
        <v>0</v>
      </c>
      <c r="O99" s="281" t="s">
        <v>12</v>
      </c>
      <c r="P99" s="280">
        <f t="shared" si="16"/>
        <v>0</v>
      </c>
      <c r="Q99" s="281" t="s">
        <v>12</v>
      </c>
      <c r="R99" s="280">
        <f t="shared" si="17"/>
        <v>0</v>
      </c>
      <c r="S99" s="280">
        <f t="shared" si="13"/>
        <v>0.13</v>
      </c>
      <c r="T99" s="303">
        <v>882.79173221501117</v>
      </c>
      <c r="U99" s="303">
        <v>104.84438750565192</v>
      </c>
      <c r="V99" s="303">
        <v>777.94734470935919</v>
      </c>
      <c r="W99" s="303">
        <v>44.78</v>
      </c>
      <c r="X99" s="334">
        <v>22</v>
      </c>
      <c r="Y99" s="303">
        <v>17.18</v>
      </c>
      <c r="Z99" s="334">
        <v>3</v>
      </c>
      <c r="AA99" s="303">
        <v>0</v>
      </c>
      <c r="AB99" s="335">
        <v>0</v>
      </c>
      <c r="AC99" s="303">
        <v>0</v>
      </c>
      <c r="AD99" s="303">
        <v>0</v>
      </c>
      <c r="AE99" s="303">
        <v>0</v>
      </c>
      <c r="AF99" s="334">
        <v>0</v>
      </c>
      <c r="AG99" s="334">
        <v>25</v>
      </c>
      <c r="AH99" s="303">
        <f t="shared" si="14"/>
        <v>61.96</v>
      </c>
      <c r="AI99" s="369">
        <f t="shared" si="15"/>
        <v>839.90734470935922</v>
      </c>
    </row>
    <row r="100" spans="1:35" s="282" customFormat="1" ht="18" customHeight="1" x14ac:dyDescent="0.2">
      <c r="A100" s="284" t="s">
        <v>789</v>
      </c>
      <c r="B100" s="310" t="s">
        <v>312</v>
      </c>
      <c r="C100" s="276" t="s">
        <v>254</v>
      </c>
      <c r="D100" s="273" t="s">
        <v>255</v>
      </c>
      <c r="E100" s="276" t="s">
        <v>256</v>
      </c>
      <c r="F100" s="275">
        <v>3</v>
      </c>
      <c r="G100" s="276" t="s">
        <v>797</v>
      </c>
      <c r="H100" s="276" t="s">
        <v>313</v>
      </c>
      <c r="I100" s="283">
        <v>403310</v>
      </c>
      <c r="J100" s="278">
        <v>1</v>
      </c>
      <c r="K100" s="279">
        <v>0.56000000000000005</v>
      </c>
      <c r="L100" s="280">
        <f t="shared" si="10"/>
        <v>0.56000000000000005</v>
      </c>
      <c r="M100" s="281" t="s">
        <v>12</v>
      </c>
      <c r="N100" s="280">
        <f t="shared" si="11"/>
        <v>0</v>
      </c>
      <c r="O100" s="281" t="s">
        <v>12</v>
      </c>
      <c r="P100" s="280">
        <f t="shared" si="16"/>
        <v>0</v>
      </c>
      <c r="Q100" s="281" t="s">
        <v>12</v>
      </c>
      <c r="R100" s="280">
        <f t="shared" si="17"/>
        <v>0</v>
      </c>
      <c r="S100" s="280">
        <f t="shared" si="13"/>
        <v>0.56000000000000005</v>
      </c>
      <c r="T100" s="303">
        <v>3802.7951541569714</v>
      </c>
      <c r="U100" s="303">
        <v>451.63736156280828</v>
      </c>
      <c r="V100" s="303">
        <v>3351.1577925941633</v>
      </c>
      <c r="W100" s="303">
        <v>4780.8999999999996</v>
      </c>
      <c r="X100" s="334">
        <v>12346</v>
      </c>
      <c r="Y100" s="303">
        <v>21.42</v>
      </c>
      <c r="Z100" s="334">
        <v>6</v>
      </c>
      <c r="AA100" s="303">
        <v>0</v>
      </c>
      <c r="AB100" s="335">
        <v>0</v>
      </c>
      <c r="AC100" s="303">
        <v>10.78</v>
      </c>
      <c r="AD100" s="303">
        <v>0</v>
      </c>
      <c r="AE100" s="303">
        <v>0</v>
      </c>
      <c r="AF100" s="334">
        <v>0</v>
      </c>
      <c r="AG100" s="334">
        <v>12352</v>
      </c>
      <c r="AH100" s="303">
        <f t="shared" si="14"/>
        <v>4813.0999999999995</v>
      </c>
      <c r="AI100" s="369">
        <f t="shared" si="15"/>
        <v>8164.2577925941623</v>
      </c>
    </row>
    <row r="101" spans="1:35" s="282" customFormat="1" ht="18" customHeight="1" x14ac:dyDescent="0.2">
      <c r="A101" s="284" t="s">
        <v>789</v>
      </c>
      <c r="B101" s="310" t="s">
        <v>319</v>
      </c>
      <c r="C101" s="276" t="s">
        <v>254</v>
      </c>
      <c r="D101" s="273" t="s">
        <v>255</v>
      </c>
      <c r="E101" s="276" t="s">
        <v>256</v>
      </c>
      <c r="F101" s="275">
        <v>3</v>
      </c>
      <c r="G101" s="276" t="s">
        <v>797</v>
      </c>
      <c r="H101" s="276" t="s">
        <v>320</v>
      </c>
      <c r="I101" s="283">
        <v>403305</v>
      </c>
      <c r="J101" s="278">
        <v>1</v>
      </c>
      <c r="K101" s="279">
        <v>0.02</v>
      </c>
      <c r="L101" s="280">
        <f t="shared" si="10"/>
        <v>0.02</v>
      </c>
      <c r="M101" s="281" t="s">
        <v>12</v>
      </c>
      <c r="N101" s="280">
        <f t="shared" si="11"/>
        <v>0</v>
      </c>
      <c r="O101" s="281" t="s">
        <v>12</v>
      </c>
      <c r="P101" s="280">
        <f t="shared" si="16"/>
        <v>0</v>
      </c>
      <c r="Q101" s="281" t="s">
        <v>12</v>
      </c>
      <c r="R101" s="280">
        <f t="shared" si="17"/>
        <v>0</v>
      </c>
      <c r="S101" s="280">
        <f t="shared" si="13"/>
        <v>0.02</v>
      </c>
      <c r="T101" s="303">
        <v>135.81411264846327</v>
      </c>
      <c r="U101" s="303">
        <v>16.129905770100294</v>
      </c>
      <c r="V101" s="303">
        <v>119.68420687836297</v>
      </c>
      <c r="W101" s="303">
        <v>20.89</v>
      </c>
      <c r="X101" s="334">
        <v>49</v>
      </c>
      <c r="Y101" s="303">
        <v>0</v>
      </c>
      <c r="Z101" s="334">
        <v>0</v>
      </c>
      <c r="AA101" s="303">
        <v>0</v>
      </c>
      <c r="AB101" s="335">
        <v>0</v>
      </c>
      <c r="AC101" s="303">
        <v>0</v>
      </c>
      <c r="AD101" s="303">
        <v>0</v>
      </c>
      <c r="AE101" s="303">
        <v>0</v>
      </c>
      <c r="AF101" s="334">
        <v>0</v>
      </c>
      <c r="AG101" s="334">
        <v>49</v>
      </c>
      <c r="AH101" s="303">
        <f t="shared" si="14"/>
        <v>20.89</v>
      </c>
      <c r="AI101" s="369">
        <f t="shared" si="15"/>
        <v>140.57420687836299</v>
      </c>
    </row>
    <row r="102" spans="1:35" s="282" customFormat="1" ht="18" customHeight="1" x14ac:dyDescent="0.2">
      <c r="A102" s="284" t="s">
        <v>789</v>
      </c>
      <c r="B102" s="309" t="s">
        <v>323</v>
      </c>
      <c r="C102" s="276" t="s">
        <v>254</v>
      </c>
      <c r="D102" s="273" t="s">
        <v>255</v>
      </c>
      <c r="E102" s="276" t="s">
        <v>256</v>
      </c>
      <c r="F102" s="275">
        <v>3</v>
      </c>
      <c r="G102" s="276" t="s">
        <v>797</v>
      </c>
      <c r="H102" s="276" t="s">
        <v>324</v>
      </c>
      <c r="I102" s="276">
        <v>403070</v>
      </c>
      <c r="J102" s="278">
        <v>1</v>
      </c>
      <c r="K102" s="279">
        <v>0.03</v>
      </c>
      <c r="L102" s="280">
        <f t="shared" si="10"/>
        <v>0.03</v>
      </c>
      <c r="M102" s="281" t="s">
        <v>12</v>
      </c>
      <c r="N102" s="280">
        <f t="shared" si="11"/>
        <v>0</v>
      </c>
      <c r="O102" s="281" t="s">
        <v>12</v>
      </c>
      <c r="P102" s="280">
        <f t="shared" si="16"/>
        <v>0</v>
      </c>
      <c r="Q102" s="281" t="s">
        <v>12</v>
      </c>
      <c r="R102" s="280">
        <f t="shared" si="17"/>
        <v>0</v>
      </c>
      <c r="S102" s="280">
        <f t="shared" si="13"/>
        <v>0.03</v>
      </c>
      <c r="T102" s="303">
        <v>203.72116897269487</v>
      </c>
      <c r="U102" s="303">
        <v>24.194858655150441</v>
      </c>
      <c r="V102" s="303">
        <v>179.52631031754441</v>
      </c>
      <c r="W102" s="303">
        <v>173.96</v>
      </c>
      <c r="X102" s="334">
        <v>458</v>
      </c>
      <c r="Y102" s="303">
        <v>16.68</v>
      </c>
      <c r="Z102" s="334">
        <v>6</v>
      </c>
      <c r="AA102" s="303">
        <v>0</v>
      </c>
      <c r="AB102" s="335">
        <v>0</v>
      </c>
      <c r="AC102" s="303">
        <v>0</v>
      </c>
      <c r="AD102" s="303">
        <v>0</v>
      </c>
      <c r="AE102" s="303">
        <v>0</v>
      </c>
      <c r="AF102" s="334">
        <v>0</v>
      </c>
      <c r="AG102" s="334">
        <v>464</v>
      </c>
      <c r="AH102" s="303">
        <f t="shared" si="14"/>
        <v>190.64000000000001</v>
      </c>
      <c r="AI102" s="369">
        <f t="shared" si="15"/>
        <v>370.16631031754446</v>
      </c>
    </row>
    <row r="103" spans="1:35" s="282" customFormat="1" ht="18" customHeight="1" x14ac:dyDescent="0.2">
      <c r="A103" s="284" t="s">
        <v>789</v>
      </c>
      <c r="B103" s="310" t="s">
        <v>344</v>
      </c>
      <c r="C103" s="276" t="s">
        <v>345</v>
      </c>
      <c r="D103" s="273" t="s">
        <v>346</v>
      </c>
      <c r="E103" s="276" t="s">
        <v>347</v>
      </c>
      <c r="F103" s="275">
        <v>4</v>
      </c>
      <c r="G103" s="276" t="s">
        <v>241</v>
      </c>
      <c r="H103" s="276" t="s">
        <v>346</v>
      </c>
      <c r="I103" s="276" t="s">
        <v>818</v>
      </c>
      <c r="J103" s="278">
        <v>1</v>
      </c>
      <c r="K103" s="279">
        <v>0.7</v>
      </c>
      <c r="L103" s="280">
        <f t="shared" si="10"/>
        <v>0.7</v>
      </c>
      <c r="M103" s="281" t="s">
        <v>12</v>
      </c>
      <c r="N103" s="280">
        <f t="shared" si="11"/>
        <v>0</v>
      </c>
      <c r="O103" s="281" t="s">
        <v>12</v>
      </c>
      <c r="P103" s="280">
        <f t="shared" si="16"/>
        <v>0</v>
      </c>
      <c r="Q103" s="281" t="s">
        <v>76</v>
      </c>
      <c r="R103" s="280">
        <f t="shared" si="17"/>
        <v>0.7</v>
      </c>
      <c r="S103" s="280">
        <f t="shared" si="13"/>
        <v>1.4</v>
      </c>
      <c r="T103" s="303">
        <v>9506.9878853924274</v>
      </c>
      <c r="U103" s="303">
        <v>1129.0934039070205</v>
      </c>
      <c r="V103" s="303">
        <v>8377.8944814854076</v>
      </c>
      <c r="W103" s="303">
        <v>4.9400000000000004</v>
      </c>
      <c r="X103" s="334">
        <v>11</v>
      </c>
      <c r="Y103" s="303">
        <v>0</v>
      </c>
      <c r="Z103" s="334">
        <v>0</v>
      </c>
      <c r="AA103" s="303">
        <v>0</v>
      </c>
      <c r="AB103" s="335">
        <v>0</v>
      </c>
      <c r="AC103" s="303">
        <v>0</v>
      </c>
      <c r="AD103" s="303">
        <v>0</v>
      </c>
      <c r="AE103" s="303">
        <v>0</v>
      </c>
      <c r="AF103" s="334">
        <v>0</v>
      </c>
      <c r="AG103" s="334">
        <v>11</v>
      </c>
      <c r="AH103" s="303">
        <f t="shared" si="14"/>
        <v>4.9400000000000004</v>
      </c>
      <c r="AI103" s="369">
        <f t="shared" si="15"/>
        <v>8382.8344814854081</v>
      </c>
    </row>
    <row r="104" spans="1:35" s="282" customFormat="1" ht="18" customHeight="1" x14ac:dyDescent="0.2">
      <c r="A104" s="284" t="s">
        <v>789</v>
      </c>
      <c r="B104" s="310" t="s">
        <v>335</v>
      </c>
      <c r="C104" s="276" t="s">
        <v>336</v>
      </c>
      <c r="D104" s="273" t="s">
        <v>337</v>
      </c>
      <c r="E104" s="276" t="s">
        <v>338</v>
      </c>
      <c r="F104" s="275">
        <v>4</v>
      </c>
      <c r="G104" s="276" t="s">
        <v>241</v>
      </c>
      <c r="H104" s="276" t="s">
        <v>337</v>
      </c>
      <c r="I104" s="283" t="s">
        <v>817</v>
      </c>
      <c r="J104" s="278">
        <v>1</v>
      </c>
      <c r="K104" s="279">
        <v>0.87</v>
      </c>
      <c r="L104" s="280">
        <f t="shared" si="10"/>
        <v>0.87</v>
      </c>
      <c r="M104" s="281" t="s">
        <v>12</v>
      </c>
      <c r="N104" s="280">
        <f t="shared" si="11"/>
        <v>0</v>
      </c>
      <c r="O104" s="281" t="s">
        <v>12</v>
      </c>
      <c r="P104" s="280">
        <f t="shared" si="16"/>
        <v>0</v>
      </c>
      <c r="Q104" s="281" t="s">
        <v>76</v>
      </c>
      <c r="R104" s="280">
        <f t="shared" si="17"/>
        <v>0.87</v>
      </c>
      <c r="S104" s="280">
        <f t="shared" si="13"/>
        <v>1.74</v>
      </c>
      <c r="T104" s="303">
        <v>11815.827800416302</v>
      </c>
      <c r="U104" s="303">
        <v>1403.3018019987258</v>
      </c>
      <c r="V104" s="303">
        <v>10412.525998417575</v>
      </c>
      <c r="W104" s="303">
        <v>4.8600000000000003</v>
      </c>
      <c r="X104" s="334">
        <v>13</v>
      </c>
      <c r="Y104" s="303">
        <v>0</v>
      </c>
      <c r="Z104" s="334">
        <v>0</v>
      </c>
      <c r="AA104" s="303">
        <v>0</v>
      </c>
      <c r="AB104" s="335">
        <v>0</v>
      </c>
      <c r="AC104" s="303">
        <v>0</v>
      </c>
      <c r="AD104" s="303">
        <v>0</v>
      </c>
      <c r="AE104" s="303">
        <v>0</v>
      </c>
      <c r="AF104" s="334">
        <v>0</v>
      </c>
      <c r="AG104" s="334">
        <v>13</v>
      </c>
      <c r="AH104" s="303">
        <f t="shared" si="14"/>
        <v>4.8600000000000003</v>
      </c>
      <c r="AI104" s="369">
        <f t="shared" si="15"/>
        <v>10417.385998417576</v>
      </c>
    </row>
    <row r="105" spans="1:35" s="285" customFormat="1" ht="18" customHeight="1" x14ac:dyDescent="0.2">
      <c r="A105" s="284" t="s">
        <v>789</v>
      </c>
      <c r="B105" s="310" t="s">
        <v>364</v>
      </c>
      <c r="C105" s="276" t="s">
        <v>365</v>
      </c>
      <c r="D105" s="273" t="s">
        <v>366</v>
      </c>
      <c r="E105" s="276" t="s">
        <v>367</v>
      </c>
      <c r="F105" s="275">
        <v>3</v>
      </c>
      <c r="G105" s="276" t="s">
        <v>241</v>
      </c>
      <c r="H105" s="276" t="s">
        <v>366</v>
      </c>
      <c r="I105" s="276" t="s">
        <v>823</v>
      </c>
      <c r="J105" s="278">
        <v>1</v>
      </c>
      <c r="K105" s="279">
        <v>0.87</v>
      </c>
      <c r="L105" s="280">
        <f t="shared" si="10"/>
        <v>0.87</v>
      </c>
      <c r="M105" s="281" t="s">
        <v>12</v>
      </c>
      <c r="N105" s="280">
        <f t="shared" si="11"/>
        <v>0</v>
      </c>
      <c r="O105" s="281" t="s">
        <v>12</v>
      </c>
      <c r="P105" s="280">
        <f t="shared" si="16"/>
        <v>0</v>
      </c>
      <c r="Q105" s="281" t="s">
        <v>76</v>
      </c>
      <c r="R105" s="280">
        <f t="shared" si="17"/>
        <v>0.87</v>
      </c>
      <c r="S105" s="280">
        <f t="shared" si="13"/>
        <v>1.74</v>
      </c>
      <c r="T105" s="303">
        <v>11815.827800416302</v>
      </c>
      <c r="U105" s="303">
        <v>1403.3018019987258</v>
      </c>
      <c r="V105" s="303">
        <v>10412.525998417575</v>
      </c>
      <c r="W105" s="303">
        <v>27.85</v>
      </c>
      <c r="X105" s="334">
        <v>35</v>
      </c>
      <c r="Y105" s="303">
        <v>0</v>
      </c>
      <c r="Z105" s="334">
        <v>0</v>
      </c>
      <c r="AA105" s="303">
        <v>0</v>
      </c>
      <c r="AB105" s="335">
        <v>0</v>
      </c>
      <c r="AC105" s="303">
        <v>0</v>
      </c>
      <c r="AD105" s="303">
        <v>0</v>
      </c>
      <c r="AE105" s="303">
        <v>0</v>
      </c>
      <c r="AF105" s="334">
        <v>0</v>
      </c>
      <c r="AG105" s="334">
        <v>35</v>
      </c>
      <c r="AH105" s="303">
        <f t="shared" si="14"/>
        <v>27.85</v>
      </c>
      <c r="AI105" s="369">
        <f t="shared" si="15"/>
        <v>10440.375998417576</v>
      </c>
    </row>
    <row r="106" spans="1:35" s="282" customFormat="1" ht="18" customHeight="1" x14ac:dyDescent="0.2">
      <c r="A106" s="276" t="s">
        <v>789</v>
      </c>
      <c r="B106" s="310" t="s">
        <v>348</v>
      </c>
      <c r="C106" s="276" t="s">
        <v>349</v>
      </c>
      <c r="D106" s="273" t="s">
        <v>350</v>
      </c>
      <c r="E106" s="276" t="s">
        <v>351</v>
      </c>
      <c r="F106" s="275">
        <v>4</v>
      </c>
      <c r="G106" s="276" t="s">
        <v>241</v>
      </c>
      <c r="H106" s="276" t="s">
        <v>350</v>
      </c>
      <c r="I106" s="283" t="s">
        <v>820</v>
      </c>
      <c r="J106" s="278">
        <v>1</v>
      </c>
      <c r="K106" s="279">
        <v>1</v>
      </c>
      <c r="L106" s="280">
        <f t="shared" si="10"/>
        <v>1</v>
      </c>
      <c r="M106" s="281" t="s">
        <v>12</v>
      </c>
      <c r="N106" s="280">
        <f t="shared" si="11"/>
        <v>0</v>
      </c>
      <c r="O106" s="281" t="s">
        <v>12</v>
      </c>
      <c r="P106" s="280">
        <f t="shared" si="16"/>
        <v>0</v>
      </c>
      <c r="Q106" s="281" t="s">
        <v>76</v>
      </c>
      <c r="R106" s="280">
        <f t="shared" si="17"/>
        <v>1</v>
      </c>
      <c r="S106" s="280">
        <f t="shared" si="13"/>
        <v>2</v>
      </c>
      <c r="T106" s="303">
        <v>13581.411264846325</v>
      </c>
      <c r="U106" s="303">
        <v>1612.9905770100295</v>
      </c>
      <c r="V106" s="303">
        <v>11968.420687836297</v>
      </c>
      <c r="W106" s="303">
        <v>39.049999999999997</v>
      </c>
      <c r="X106" s="334">
        <v>73</v>
      </c>
      <c r="Y106" s="303">
        <v>0</v>
      </c>
      <c r="Z106" s="334">
        <v>0</v>
      </c>
      <c r="AA106" s="303">
        <v>0</v>
      </c>
      <c r="AB106" s="335">
        <v>0</v>
      </c>
      <c r="AC106" s="303">
        <v>0</v>
      </c>
      <c r="AD106" s="303">
        <v>0</v>
      </c>
      <c r="AE106" s="303">
        <v>0</v>
      </c>
      <c r="AF106" s="334">
        <v>0</v>
      </c>
      <c r="AG106" s="334">
        <v>73</v>
      </c>
      <c r="AH106" s="303">
        <f t="shared" si="14"/>
        <v>39.049999999999997</v>
      </c>
      <c r="AI106" s="369">
        <f t="shared" si="15"/>
        <v>12007.470687836296</v>
      </c>
    </row>
    <row r="107" spans="1:35" s="282" customFormat="1" ht="18" customHeight="1" x14ac:dyDescent="0.2">
      <c r="A107" s="284" t="s">
        <v>789</v>
      </c>
      <c r="B107" s="310" t="s">
        <v>352</v>
      </c>
      <c r="C107" s="276" t="s">
        <v>353</v>
      </c>
      <c r="D107" s="273" t="s">
        <v>354</v>
      </c>
      <c r="E107" s="276" t="s">
        <v>355</v>
      </c>
      <c r="F107" s="275">
        <v>4</v>
      </c>
      <c r="G107" s="276" t="s">
        <v>241</v>
      </c>
      <c r="H107" s="276" t="s">
        <v>354</v>
      </c>
      <c r="I107" s="283" t="s">
        <v>821</v>
      </c>
      <c r="J107" s="278">
        <v>1</v>
      </c>
      <c r="K107" s="279">
        <v>0.87</v>
      </c>
      <c r="L107" s="280">
        <f t="shared" si="10"/>
        <v>0.87</v>
      </c>
      <c r="M107" s="281" t="s">
        <v>12</v>
      </c>
      <c r="N107" s="280">
        <f t="shared" si="11"/>
        <v>0</v>
      </c>
      <c r="O107" s="281" t="s">
        <v>12</v>
      </c>
      <c r="P107" s="280">
        <f t="shared" si="16"/>
        <v>0</v>
      </c>
      <c r="Q107" s="281" t="s">
        <v>76</v>
      </c>
      <c r="R107" s="280">
        <f t="shared" si="17"/>
        <v>0.87</v>
      </c>
      <c r="S107" s="280">
        <f t="shared" si="13"/>
        <v>1.74</v>
      </c>
      <c r="T107" s="303">
        <v>11815.827800416302</v>
      </c>
      <c r="U107" s="303">
        <v>1403.3018019987258</v>
      </c>
      <c r="V107" s="303">
        <v>10412.525998417575</v>
      </c>
      <c r="W107" s="303">
        <v>21.88</v>
      </c>
      <c r="X107" s="334">
        <v>23</v>
      </c>
      <c r="Y107" s="303">
        <v>0</v>
      </c>
      <c r="Z107" s="334">
        <v>0</v>
      </c>
      <c r="AA107" s="303">
        <v>0</v>
      </c>
      <c r="AB107" s="335">
        <v>0</v>
      </c>
      <c r="AC107" s="303">
        <v>0</v>
      </c>
      <c r="AD107" s="303">
        <v>0</v>
      </c>
      <c r="AE107" s="303">
        <v>0</v>
      </c>
      <c r="AF107" s="334">
        <v>0</v>
      </c>
      <c r="AG107" s="334">
        <v>23</v>
      </c>
      <c r="AH107" s="303">
        <f t="shared" si="14"/>
        <v>21.88</v>
      </c>
      <c r="AI107" s="369">
        <f t="shared" si="15"/>
        <v>10434.405998417575</v>
      </c>
    </row>
    <row r="108" spans="1:35" s="282" customFormat="1" ht="18" customHeight="1" x14ac:dyDescent="0.2">
      <c r="A108" s="284" t="s">
        <v>789</v>
      </c>
      <c r="B108" s="310" t="s">
        <v>489</v>
      </c>
      <c r="C108" s="276" t="s">
        <v>490</v>
      </c>
      <c r="D108" s="273" t="s">
        <v>157</v>
      </c>
      <c r="E108" s="276" t="s">
        <v>491</v>
      </c>
      <c r="F108" s="275">
        <v>1</v>
      </c>
      <c r="G108" s="276" t="s">
        <v>241</v>
      </c>
      <c r="H108" s="276" t="s">
        <v>492</v>
      </c>
      <c r="I108" s="283">
        <v>405550</v>
      </c>
      <c r="J108" s="278">
        <v>1</v>
      </c>
      <c r="K108" s="279">
        <v>1</v>
      </c>
      <c r="L108" s="280">
        <f t="shared" si="10"/>
        <v>1</v>
      </c>
      <c r="M108" s="281" t="s">
        <v>12</v>
      </c>
      <c r="N108" s="280">
        <f t="shared" si="11"/>
        <v>0</v>
      </c>
      <c r="O108" s="281" t="s">
        <v>12</v>
      </c>
      <c r="P108" s="280">
        <f t="shared" si="16"/>
        <v>0</v>
      </c>
      <c r="Q108" s="281" t="s">
        <v>76</v>
      </c>
      <c r="R108" s="280">
        <f t="shared" si="17"/>
        <v>1</v>
      </c>
      <c r="S108" s="280">
        <f t="shared" si="13"/>
        <v>2</v>
      </c>
      <c r="T108" s="303">
        <v>13581.411264846325</v>
      </c>
      <c r="U108" s="303">
        <v>1612.9905770100295</v>
      </c>
      <c r="V108" s="303">
        <v>11968.420687836297</v>
      </c>
      <c r="W108" s="303">
        <v>10.130000000000001</v>
      </c>
      <c r="X108" s="334">
        <v>27</v>
      </c>
      <c r="Y108" s="303">
        <v>0</v>
      </c>
      <c r="Z108" s="334">
        <v>0</v>
      </c>
      <c r="AA108" s="303">
        <v>148.75</v>
      </c>
      <c r="AB108" s="335">
        <v>1.75</v>
      </c>
      <c r="AC108" s="303">
        <v>0</v>
      </c>
      <c r="AD108" s="303">
        <v>0</v>
      </c>
      <c r="AE108" s="303">
        <v>0</v>
      </c>
      <c r="AF108" s="334">
        <v>0</v>
      </c>
      <c r="AG108" s="334">
        <v>27</v>
      </c>
      <c r="AH108" s="303">
        <f t="shared" si="14"/>
        <v>158.88</v>
      </c>
      <c r="AI108" s="369">
        <f t="shared" si="15"/>
        <v>12127.300687836296</v>
      </c>
    </row>
    <row r="109" spans="1:35" s="282" customFormat="1" ht="18" customHeight="1" x14ac:dyDescent="0.2">
      <c r="A109" s="276" t="s">
        <v>789</v>
      </c>
      <c r="B109" s="309" t="s">
        <v>314</v>
      </c>
      <c r="C109" s="276" t="s">
        <v>315</v>
      </c>
      <c r="D109" s="273" t="s">
        <v>316</v>
      </c>
      <c r="E109" s="276" t="s">
        <v>317</v>
      </c>
      <c r="F109" s="275">
        <v>4</v>
      </c>
      <c r="G109" s="276" t="s">
        <v>797</v>
      </c>
      <c r="H109" s="276" t="s">
        <v>659</v>
      </c>
      <c r="I109" s="283">
        <v>403320</v>
      </c>
      <c r="J109" s="278">
        <v>0.4</v>
      </c>
      <c r="K109" s="279">
        <v>1</v>
      </c>
      <c r="L109" s="280">
        <f t="shared" si="10"/>
        <v>0.4</v>
      </c>
      <c r="M109" s="281" t="s">
        <v>12</v>
      </c>
      <c r="N109" s="280">
        <f t="shared" si="11"/>
        <v>0</v>
      </c>
      <c r="O109" s="281" t="s">
        <v>12</v>
      </c>
      <c r="P109" s="280">
        <f t="shared" si="16"/>
        <v>0</v>
      </c>
      <c r="Q109" s="281" t="s">
        <v>12</v>
      </c>
      <c r="R109" s="280">
        <f t="shared" si="17"/>
        <v>0</v>
      </c>
      <c r="S109" s="280">
        <f t="shared" si="13"/>
        <v>0.4</v>
      </c>
      <c r="T109" s="303">
        <v>2716.2822529692653</v>
      </c>
      <c r="U109" s="303">
        <v>322.59811540200593</v>
      </c>
      <c r="V109" s="303">
        <v>2393.6841375672593</v>
      </c>
      <c r="W109" s="303">
        <v>871.44</v>
      </c>
      <c r="X109" s="334">
        <v>760</v>
      </c>
      <c r="Y109" s="303">
        <v>16.72</v>
      </c>
      <c r="Z109" s="334">
        <v>6</v>
      </c>
      <c r="AA109" s="303">
        <v>0</v>
      </c>
      <c r="AB109" s="335">
        <v>0</v>
      </c>
      <c r="AC109" s="303">
        <v>0</v>
      </c>
      <c r="AD109" s="303">
        <v>0</v>
      </c>
      <c r="AE109" s="303">
        <v>0</v>
      </c>
      <c r="AF109" s="334">
        <v>0</v>
      </c>
      <c r="AG109" s="334">
        <v>766</v>
      </c>
      <c r="AH109" s="303">
        <f t="shared" si="14"/>
        <v>888.16000000000008</v>
      </c>
      <c r="AI109" s="369">
        <f t="shared" si="15"/>
        <v>3281.8441375672592</v>
      </c>
    </row>
    <row r="110" spans="1:35" s="282" customFormat="1" ht="18" customHeight="1" x14ac:dyDescent="0.2">
      <c r="A110" s="284" t="s">
        <v>789</v>
      </c>
      <c r="B110" s="310" t="s">
        <v>414</v>
      </c>
      <c r="C110" s="276" t="s">
        <v>422</v>
      </c>
      <c r="D110" s="273" t="s">
        <v>297</v>
      </c>
      <c r="E110" s="276" t="s">
        <v>298</v>
      </c>
      <c r="F110" s="275">
        <v>4</v>
      </c>
      <c r="G110" s="276" t="s">
        <v>241</v>
      </c>
      <c r="H110" s="276" t="s">
        <v>416</v>
      </c>
      <c r="I110" s="283" t="s">
        <v>829</v>
      </c>
      <c r="J110" s="278">
        <v>2</v>
      </c>
      <c r="K110" s="279">
        <v>0.2</v>
      </c>
      <c r="L110" s="280">
        <f t="shared" si="10"/>
        <v>0.4</v>
      </c>
      <c r="M110" s="281" t="s">
        <v>12</v>
      </c>
      <c r="N110" s="280">
        <f t="shared" si="11"/>
        <v>0</v>
      </c>
      <c r="O110" s="281" t="s">
        <v>12</v>
      </c>
      <c r="P110" s="280">
        <f t="shared" si="16"/>
        <v>0</v>
      </c>
      <c r="Q110" s="281" t="s">
        <v>12</v>
      </c>
      <c r="R110" s="280">
        <f t="shared" si="17"/>
        <v>0</v>
      </c>
      <c r="S110" s="280">
        <f t="shared" si="13"/>
        <v>0.4</v>
      </c>
      <c r="T110" s="303">
        <v>2716.2822529692653</v>
      </c>
      <c r="U110" s="303">
        <v>322.59811540200593</v>
      </c>
      <c r="V110" s="303">
        <v>2393.6841375672593</v>
      </c>
      <c r="W110" s="303">
        <v>2150.36</v>
      </c>
      <c r="X110" s="334">
        <v>6142</v>
      </c>
      <c r="Y110" s="303">
        <v>0</v>
      </c>
      <c r="Z110" s="334">
        <v>0</v>
      </c>
      <c r="AA110" s="303">
        <v>21.25</v>
      </c>
      <c r="AB110" s="335">
        <v>0.25</v>
      </c>
      <c r="AC110" s="303">
        <v>8.8800000000000008</v>
      </c>
      <c r="AD110" s="303">
        <v>0</v>
      </c>
      <c r="AE110" s="303">
        <v>0</v>
      </c>
      <c r="AF110" s="334">
        <v>0</v>
      </c>
      <c r="AG110" s="334">
        <v>6142</v>
      </c>
      <c r="AH110" s="303">
        <f t="shared" si="14"/>
        <v>2180.4900000000002</v>
      </c>
      <c r="AI110" s="369">
        <f t="shared" si="15"/>
        <v>4574.1741375672591</v>
      </c>
    </row>
    <row r="111" spans="1:35" s="282" customFormat="1" ht="18" customHeight="1" x14ac:dyDescent="0.2">
      <c r="A111" s="284" t="s">
        <v>789</v>
      </c>
      <c r="B111" s="310" t="s">
        <v>418</v>
      </c>
      <c r="C111" s="276" t="s">
        <v>422</v>
      </c>
      <c r="D111" s="273" t="s">
        <v>297</v>
      </c>
      <c r="E111" s="276" t="s">
        <v>298</v>
      </c>
      <c r="F111" s="275">
        <v>4</v>
      </c>
      <c r="G111" s="276" t="s">
        <v>241</v>
      </c>
      <c r="H111" s="276" t="s">
        <v>420</v>
      </c>
      <c r="I111" s="276">
        <v>406800</v>
      </c>
      <c r="J111" s="278">
        <v>2</v>
      </c>
      <c r="K111" s="279">
        <v>0.6</v>
      </c>
      <c r="L111" s="280">
        <f t="shared" si="10"/>
        <v>1.2</v>
      </c>
      <c r="M111" s="281" t="s">
        <v>12</v>
      </c>
      <c r="N111" s="280">
        <f t="shared" si="11"/>
        <v>0</v>
      </c>
      <c r="O111" s="281" t="s">
        <v>12</v>
      </c>
      <c r="P111" s="280">
        <f t="shared" si="16"/>
        <v>0</v>
      </c>
      <c r="Q111" s="281" t="s">
        <v>12</v>
      </c>
      <c r="R111" s="280">
        <f t="shared" si="17"/>
        <v>0</v>
      </c>
      <c r="S111" s="280">
        <f t="shared" si="13"/>
        <v>1.2</v>
      </c>
      <c r="T111" s="303">
        <v>8148.8467589077945</v>
      </c>
      <c r="U111" s="303">
        <v>967.79434620601762</v>
      </c>
      <c r="V111" s="303">
        <v>7181.052412701777</v>
      </c>
      <c r="W111" s="303">
        <v>6326.54</v>
      </c>
      <c r="X111" s="334">
        <v>15525</v>
      </c>
      <c r="Y111" s="303">
        <v>40</v>
      </c>
      <c r="Z111" s="334">
        <v>8</v>
      </c>
      <c r="AA111" s="303">
        <v>0</v>
      </c>
      <c r="AB111" s="335">
        <v>0</v>
      </c>
      <c r="AC111" s="303">
        <v>0</v>
      </c>
      <c r="AD111" s="303">
        <v>0</v>
      </c>
      <c r="AE111" s="303">
        <v>0</v>
      </c>
      <c r="AF111" s="334">
        <v>0</v>
      </c>
      <c r="AG111" s="334">
        <v>15533</v>
      </c>
      <c r="AH111" s="303">
        <f t="shared" si="14"/>
        <v>6366.54</v>
      </c>
      <c r="AI111" s="369">
        <f t="shared" si="15"/>
        <v>13547.592412701777</v>
      </c>
    </row>
    <row r="112" spans="1:35" s="282" customFormat="1" ht="18" customHeight="1" x14ac:dyDescent="0.2">
      <c r="A112" s="284" t="s">
        <v>789</v>
      </c>
      <c r="B112" s="309" t="s">
        <v>421</v>
      </c>
      <c r="C112" s="276" t="s">
        <v>422</v>
      </c>
      <c r="D112" s="273" t="s">
        <v>297</v>
      </c>
      <c r="E112" s="276" t="s">
        <v>298</v>
      </c>
      <c r="F112" s="275">
        <v>4</v>
      </c>
      <c r="G112" s="276" t="s">
        <v>797</v>
      </c>
      <c r="H112" s="276" t="s">
        <v>423</v>
      </c>
      <c r="I112" s="283">
        <v>404415</v>
      </c>
      <c r="J112" s="278">
        <v>2</v>
      </c>
      <c r="K112" s="279">
        <v>0.2</v>
      </c>
      <c r="L112" s="280">
        <f t="shared" si="10"/>
        <v>0.4</v>
      </c>
      <c r="M112" s="281" t="s">
        <v>12</v>
      </c>
      <c r="N112" s="280">
        <f t="shared" si="11"/>
        <v>0</v>
      </c>
      <c r="O112" s="281" t="s">
        <v>12</v>
      </c>
      <c r="P112" s="280">
        <f t="shared" si="16"/>
        <v>0</v>
      </c>
      <c r="Q112" s="281" t="s">
        <v>12</v>
      </c>
      <c r="R112" s="280">
        <f t="shared" si="17"/>
        <v>0</v>
      </c>
      <c r="S112" s="280">
        <f t="shared" si="13"/>
        <v>0.4</v>
      </c>
      <c r="T112" s="303">
        <v>2716.2822529692653</v>
      </c>
      <c r="U112" s="303">
        <v>322.59811540200593</v>
      </c>
      <c r="V112" s="303">
        <v>2393.6841375672593</v>
      </c>
      <c r="W112" s="303">
        <v>5533.92</v>
      </c>
      <c r="X112" s="334">
        <v>15244</v>
      </c>
      <c r="Y112" s="303">
        <v>2.62</v>
      </c>
      <c r="Z112" s="334">
        <v>1</v>
      </c>
      <c r="AA112" s="303">
        <v>0</v>
      </c>
      <c r="AB112" s="335">
        <v>0</v>
      </c>
      <c r="AC112" s="303">
        <v>0</v>
      </c>
      <c r="AD112" s="303">
        <v>0</v>
      </c>
      <c r="AE112" s="303">
        <v>0</v>
      </c>
      <c r="AF112" s="334">
        <v>0</v>
      </c>
      <c r="AG112" s="334">
        <v>15245</v>
      </c>
      <c r="AH112" s="303">
        <f t="shared" si="14"/>
        <v>5536.54</v>
      </c>
      <c r="AI112" s="369">
        <f t="shared" si="15"/>
        <v>7930.2241375672593</v>
      </c>
    </row>
    <row r="113" spans="1:35" s="282" customFormat="1" ht="18" customHeight="1" x14ac:dyDescent="0.2">
      <c r="A113" s="284" t="s">
        <v>789</v>
      </c>
      <c r="B113" s="310" t="s">
        <v>418</v>
      </c>
      <c r="C113" s="276" t="s">
        <v>415</v>
      </c>
      <c r="D113" s="273" t="s">
        <v>297</v>
      </c>
      <c r="E113" s="276" t="s">
        <v>298</v>
      </c>
      <c r="F113" s="275">
        <v>4</v>
      </c>
      <c r="G113" s="276" t="s">
        <v>241</v>
      </c>
      <c r="H113" s="276" t="s">
        <v>420</v>
      </c>
      <c r="I113" s="276">
        <v>406800</v>
      </c>
      <c r="J113" s="278">
        <v>0</v>
      </c>
      <c r="K113" s="279">
        <v>1</v>
      </c>
      <c r="L113" s="280">
        <f t="shared" si="10"/>
        <v>0</v>
      </c>
      <c r="M113" s="281" t="s">
        <v>12</v>
      </c>
      <c r="N113" s="280">
        <f t="shared" si="11"/>
        <v>0</v>
      </c>
      <c r="O113" s="281" t="s">
        <v>12</v>
      </c>
      <c r="P113" s="280">
        <f t="shared" si="16"/>
        <v>0</v>
      </c>
      <c r="Q113" s="281" t="s">
        <v>1190</v>
      </c>
      <c r="R113" s="280">
        <v>2</v>
      </c>
      <c r="S113" s="280">
        <f t="shared" si="13"/>
        <v>2</v>
      </c>
      <c r="T113" s="303">
        <v>13581.411264846325</v>
      </c>
      <c r="U113" s="303">
        <v>1612.9905770100295</v>
      </c>
      <c r="V113" s="303">
        <v>11968.420687836297</v>
      </c>
      <c r="W113" s="303"/>
      <c r="X113" s="334"/>
      <c r="Y113" s="303"/>
      <c r="Z113" s="334"/>
      <c r="AA113" s="303">
        <v>0</v>
      </c>
      <c r="AB113" s="335">
        <v>0</v>
      </c>
      <c r="AC113" s="303">
        <v>0</v>
      </c>
      <c r="AD113" s="303">
        <v>0</v>
      </c>
      <c r="AE113" s="303">
        <v>0</v>
      </c>
      <c r="AF113" s="334">
        <v>0</v>
      </c>
      <c r="AG113" s="334"/>
      <c r="AH113" s="303">
        <f t="shared" si="14"/>
        <v>0</v>
      </c>
      <c r="AI113" s="369">
        <f t="shared" si="15"/>
        <v>11968.420687836297</v>
      </c>
    </row>
    <row r="114" spans="1:35" s="282" customFormat="1" ht="18" customHeight="1" x14ac:dyDescent="0.2">
      <c r="A114" s="284" t="s">
        <v>789</v>
      </c>
      <c r="B114" s="310" t="s">
        <v>669</v>
      </c>
      <c r="C114" s="276" t="s">
        <v>419</v>
      </c>
      <c r="D114" s="273" t="s">
        <v>297</v>
      </c>
      <c r="E114" s="276" t="s">
        <v>298</v>
      </c>
      <c r="F114" s="275">
        <v>4</v>
      </c>
      <c r="G114" s="276" t="s">
        <v>241</v>
      </c>
      <c r="H114" s="276" t="s">
        <v>420</v>
      </c>
      <c r="I114" s="276" t="s">
        <v>809</v>
      </c>
      <c r="J114" s="278">
        <v>0</v>
      </c>
      <c r="K114" s="279">
        <v>1</v>
      </c>
      <c r="L114" s="280">
        <f t="shared" si="10"/>
        <v>0</v>
      </c>
      <c r="M114" s="281" t="s">
        <v>12</v>
      </c>
      <c r="N114" s="280">
        <f t="shared" si="11"/>
        <v>0</v>
      </c>
      <c r="O114" s="281" t="s">
        <v>12</v>
      </c>
      <c r="P114" s="280">
        <f t="shared" si="16"/>
        <v>0</v>
      </c>
      <c r="Q114" s="281" t="s">
        <v>1190</v>
      </c>
      <c r="R114" s="280">
        <v>2</v>
      </c>
      <c r="S114" s="280">
        <f t="shared" si="13"/>
        <v>2</v>
      </c>
      <c r="T114" s="303">
        <v>13581.411264846325</v>
      </c>
      <c r="U114" s="303">
        <v>1612.9905770100295</v>
      </c>
      <c r="V114" s="303">
        <v>11968.420687836297</v>
      </c>
      <c r="W114" s="303">
        <v>0</v>
      </c>
      <c r="X114" s="334">
        <v>0</v>
      </c>
      <c r="Y114" s="303">
        <v>0</v>
      </c>
      <c r="Z114" s="334">
        <v>0</v>
      </c>
      <c r="AA114" s="303">
        <v>0</v>
      </c>
      <c r="AB114" s="335">
        <v>0</v>
      </c>
      <c r="AC114" s="303">
        <v>0</v>
      </c>
      <c r="AD114" s="303">
        <v>0</v>
      </c>
      <c r="AE114" s="303">
        <v>0</v>
      </c>
      <c r="AF114" s="334">
        <v>0</v>
      </c>
      <c r="AG114" s="334">
        <v>0</v>
      </c>
      <c r="AH114" s="303">
        <f t="shared" si="14"/>
        <v>0</v>
      </c>
      <c r="AI114" s="369">
        <f t="shared" si="15"/>
        <v>11968.420687836297</v>
      </c>
    </row>
    <row r="115" spans="1:35" s="282" customFormat="1" ht="18" customHeight="1" x14ac:dyDescent="0.2">
      <c r="A115" s="276" t="s">
        <v>789</v>
      </c>
      <c r="B115" s="309" t="s">
        <v>384</v>
      </c>
      <c r="C115" s="276" t="s">
        <v>296</v>
      </c>
      <c r="D115" s="273" t="s">
        <v>297</v>
      </c>
      <c r="E115" s="276" t="s">
        <v>672</v>
      </c>
      <c r="F115" s="275">
        <v>4</v>
      </c>
      <c r="G115" s="284" t="s">
        <v>938</v>
      </c>
      <c r="H115" s="276" t="s">
        <v>385</v>
      </c>
      <c r="I115" s="276" t="s">
        <v>952</v>
      </c>
      <c r="J115" s="278">
        <v>1</v>
      </c>
      <c r="K115" s="279">
        <v>0.5</v>
      </c>
      <c r="L115" s="280">
        <f t="shared" si="10"/>
        <v>0.5</v>
      </c>
      <c r="M115" s="281" t="s">
        <v>12</v>
      </c>
      <c r="N115" s="280">
        <f t="shared" si="11"/>
        <v>0</v>
      </c>
      <c r="O115" s="281" t="s">
        <v>12</v>
      </c>
      <c r="P115" s="280">
        <f t="shared" si="16"/>
        <v>0</v>
      </c>
      <c r="Q115" s="281" t="s">
        <v>12</v>
      </c>
      <c r="R115" s="280">
        <f>IF(Q115="Y",L115,0)</f>
        <v>0</v>
      </c>
      <c r="S115" s="280">
        <f t="shared" si="13"/>
        <v>0.5</v>
      </c>
      <c r="T115" s="303">
        <v>3395.3528162115813</v>
      </c>
      <c r="U115" s="303">
        <v>403.24764425250737</v>
      </c>
      <c r="V115" s="303">
        <v>2992.1051719590741</v>
      </c>
      <c r="W115" s="303">
        <v>35.79</v>
      </c>
      <c r="X115" s="334">
        <v>67</v>
      </c>
      <c r="Y115" s="303">
        <v>0</v>
      </c>
      <c r="Z115" s="334">
        <v>0</v>
      </c>
      <c r="AA115" s="303">
        <v>0</v>
      </c>
      <c r="AB115" s="335">
        <v>0</v>
      </c>
      <c r="AC115" s="303">
        <v>0</v>
      </c>
      <c r="AD115" s="303">
        <v>0</v>
      </c>
      <c r="AE115" s="303">
        <v>0</v>
      </c>
      <c r="AF115" s="334">
        <v>0</v>
      </c>
      <c r="AG115" s="334">
        <v>67</v>
      </c>
      <c r="AH115" s="303">
        <f t="shared" si="14"/>
        <v>35.79</v>
      </c>
      <c r="AI115" s="369">
        <f t="shared" si="15"/>
        <v>3027.8951719590741</v>
      </c>
    </row>
    <row r="116" spans="1:35" s="282" customFormat="1" ht="18" customHeight="1" x14ac:dyDescent="0.2">
      <c r="A116" s="284" t="s">
        <v>789</v>
      </c>
      <c r="B116" s="309" t="s">
        <v>386</v>
      </c>
      <c r="C116" s="276" t="s">
        <v>296</v>
      </c>
      <c r="D116" s="273" t="s">
        <v>297</v>
      </c>
      <c r="E116" s="276" t="s">
        <v>298</v>
      </c>
      <c r="F116" s="275">
        <v>4</v>
      </c>
      <c r="G116" s="276" t="s">
        <v>797</v>
      </c>
      <c r="H116" s="276" t="s">
        <v>387</v>
      </c>
      <c r="I116" s="276" t="s">
        <v>826</v>
      </c>
      <c r="J116" s="278">
        <v>1</v>
      </c>
      <c r="K116" s="279">
        <v>0.5</v>
      </c>
      <c r="L116" s="280">
        <f t="shared" si="10"/>
        <v>0.5</v>
      </c>
      <c r="M116" s="281" t="s">
        <v>12</v>
      </c>
      <c r="N116" s="280">
        <f t="shared" si="11"/>
        <v>0</v>
      </c>
      <c r="O116" s="281" t="s">
        <v>12</v>
      </c>
      <c r="P116" s="280">
        <f t="shared" si="16"/>
        <v>0</v>
      </c>
      <c r="Q116" s="281" t="s">
        <v>12</v>
      </c>
      <c r="R116" s="280">
        <f>IF(Q116="Y",L116,0)</f>
        <v>0</v>
      </c>
      <c r="S116" s="280">
        <f t="shared" si="13"/>
        <v>0.5</v>
      </c>
      <c r="T116" s="303">
        <v>3395.3528162115813</v>
      </c>
      <c r="U116" s="303">
        <v>403.24764425250737</v>
      </c>
      <c r="V116" s="303">
        <v>2992.1051719590741</v>
      </c>
      <c r="W116" s="303">
        <v>510.72</v>
      </c>
      <c r="X116" s="334">
        <v>918</v>
      </c>
      <c r="Y116" s="303">
        <v>11.01</v>
      </c>
      <c r="Z116" s="334">
        <v>2</v>
      </c>
      <c r="AA116" s="303">
        <v>0</v>
      </c>
      <c r="AB116" s="335">
        <v>0</v>
      </c>
      <c r="AC116" s="303">
        <v>8.77</v>
      </c>
      <c r="AD116" s="303">
        <v>0</v>
      </c>
      <c r="AE116" s="303">
        <v>12.15</v>
      </c>
      <c r="AF116" s="334">
        <v>450</v>
      </c>
      <c r="AG116" s="334">
        <v>1370</v>
      </c>
      <c r="AH116" s="303">
        <f t="shared" si="14"/>
        <v>542.65</v>
      </c>
      <c r="AI116" s="369">
        <f t="shared" si="15"/>
        <v>3534.7551719590742</v>
      </c>
    </row>
    <row r="117" spans="1:35" s="282" customFormat="1" ht="18" customHeight="1" x14ac:dyDescent="0.2">
      <c r="A117" s="284" t="s">
        <v>789</v>
      </c>
      <c r="B117" s="310" t="s">
        <v>426</v>
      </c>
      <c r="C117" s="276" t="s">
        <v>427</v>
      </c>
      <c r="D117" s="273" t="s">
        <v>675</v>
      </c>
      <c r="E117" s="276" t="s">
        <v>428</v>
      </c>
      <c r="F117" s="275">
        <v>4</v>
      </c>
      <c r="G117" s="276" t="s">
        <v>241</v>
      </c>
      <c r="H117" s="276" t="s">
        <v>429</v>
      </c>
      <c r="I117" s="283" t="s">
        <v>831</v>
      </c>
      <c r="J117" s="278">
        <v>2</v>
      </c>
      <c r="K117" s="279">
        <v>1</v>
      </c>
      <c r="L117" s="280">
        <f t="shared" si="10"/>
        <v>2</v>
      </c>
      <c r="M117" s="281" t="s">
        <v>12</v>
      </c>
      <c r="N117" s="280">
        <f t="shared" si="11"/>
        <v>0</v>
      </c>
      <c r="O117" s="281" t="s">
        <v>12</v>
      </c>
      <c r="P117" s="280">
        <f t="shared" ref="P117:P148" si="18">IF(O117="Y",L117,0)</f>
        <v>0</v>
      </c>
      <c r="Q117" s="281" t="s">
        <v>12</v>
      </c>
      <c r="R117" s="280">
        <f>IF(Q117="Y",L117,0)</f>
        <v>0</v>
      </c>
      <c r="S117" s="280">
        <f t="shared" si="13"/>
        <v>2</v>
      </c>
      <c r="T117" s="303">
        <v>13581.411264846325</v>
      </c>
      <c r="U117" s="303">
        <v>1612.9905770100295</v>
      </c>
      <c r="V117" s="303">
        <v>11968.420687836297</v>
      </c>
      <c r="W117" s="303">
        <v>3763.82</v>
      </c>
      <c r="X117" s="334">
        <v>9810</v>
      </c>
      <c r="Y117" s="303">
        <v>8.11</v>
      </c>
      <c r="Z117" s="334">
        <v>3</v>
      </c>
      <c r="AA117" s="303">
        <v>0</v>
      </c>
      <c r="AB117" s="335">
        <v>0</v>
      </c>
      <c r="AC117" s="303">
        <v>4.96</v>
      </c>
      <c r="AD117" s="303">
        <v>0</v>
      </c>
      <c r="AE117" s="303">
        <v>11.88</v>
      </c>
      <c r="AF117" s="334">
        <v>440</v>
      </c>
      <c r="AG117" s="334">
        <v>10253</v>
      </c>
      <c r="AH117" s="303">
        <f t="shared" si="14"/>
        <v>3788.77</v>
      </c>
      <c r="AI117" s="369">
        <f t="shared" si="15"/>
        <v>15757.190687836297</v>
      </c>
    </row>
    <row r="118" spans="1:35" s="282" customFormat="1" ht="18" customHeight="1" x14ac:dyDescent="0.2">
      <c r="A118" s="276" t="s">
        <v>789</v>
      </c>
      <c r="B118" s="310" t="s">
        <v>426</v>
      </c>
      <c r="C118" s="276" t="s">
        <v>431</v>
      </c>
      <c r="D118" s="273" t="s">
        <v>675</v>
      </c>
      <c r="E118" s="276" t="s">
        <v>428</v>
      </c>
      <c r="F118" s="275">
        <v>4</v>
      </c>
      <c r="G118" s="276" t="s">
        <v>241</v>
      </c>
      <c r="H118" s="276" t="s">
        <v>429</v>
      </c>
      <c r="I118" s="283" t="s">
        <v>831</v>
      </c>
      <c r="J118" s="278">
        <v>0</v>
      </c>
      <c r="K118" s="279">
        <v>1</v>
      </c>
      <c r="L118" s="280">
        <f t="shared" si="10"/>
        <v>0</v>
      </c>
      <c r="M118" s="281" t="s">
        <v>12</v>
      </c>
      <c r="N118" s="280">
        <f t="shared" si="11"/>
        <v>0</v>
      </c>
      <c r="O118" s="281" t="s">
        <v>12</v>
      </c>
      <c r="P118" s="280">
        <f t="shared" si="18"/>
        <v>0</v>
      </c>
      <c r="Q118" s="281" t="s">
        <v>1190</v>
      </c>
      <c r="R118" s="280">
        <v>2</v>
      </c>
      <c r="S118" s="280">
        <f t="shared" si="13"/>
        <v>2</v>
      </c>
      <c r="T118" s="303">
        <v>13581.411264846325</v>
      </c>
      <c r="U118" s="303">
        <v>1612.9905770100295</v>
      </c>
      <c r="V118" s="303">
        <v>11968.420687836297</v>
      </c>
      <c r="W118" s="303"/>
      <c r="X118" s="334"/>
      <c r="Y118" s="303"/>
      <c r="Z118" s="334"/>
      <c r="AA118" s="303">
        <v>0</v>
      </c>
      <c r="AB118" s="335">
        <v>0</v>
      </c>
      <c r="AC118" s="303">
        <v>4.96</v>
      </c>
      <c r="AD118" s="303">
        <v>0</v>
      </c>
      <c r="AE118" s="303"/>
      <c r="AF118" s="334"/>
      <c r="AG118" s="334"/>
      <c r="AH118" s="303">
        <f t="shared" si="14"/>
        <v>4.96</v>
      </c>
      <c r="AI118" s="369">
        <f t="shared" si="15"/>
        <v>11973.380687836296</v>
      </c>
    </row>
    <row r="119" spans="1:35" s="282" customFormat="1" ht="18" customHeight="1" x14ac:dyDescent="0.2">
      <c r="A119" s="284" t="s">
        <v>789</v>
      </c>
      <c r="B119" s="310" t="s">
        <v>676</v>
      </c>
      <c r="C119" s="276" t="s">
        <v>432</v>
      </c>
      <c r="D119" s="273" t="s">
        <v>675</v>
      </c>
      <c r="E119" s="276" t="s">
        <v>428</v>
      </c>
      <c r="F119" s="275">
        <v>4</v>
      </c>
      <c r="G119" s="276" t="s">
        <v>241</v>
      </c>
      <c r="H119" s="276" t="s">
        <v>429</v>
      </c>
      <c r="I119" s="276" t="s">
        <v>810</v>
      </c>
      <c r="J119" s="278">
        <v>0</v>
      </c>
      <c r="K119" s="279">
        <v>1</v>
      </c>
      <c r="L119" s="280">
        <f t="shared" si="10"/>
        <v>0</v>
      </c>
      <c r="M119" s="281" t="s">
        <v>12</v>
      </c>
      <c r="N119" s="280">
        <f t="shared" si="11"/>
        <v>0</v>
      </c>
      <c r="O119" s="281" t="s">
        <v>12</v>
      </c>
      <c r="P119" s="280">
        <f t="shared" si="18"/>
        <v>0</v>
      </c>
      <c r="Q119" s="281" t="s">
        <v>1190</v>
      </c>
      <c r="R119" s="280">
        <v>2</v>
      </c>
      <c r="S119" s="280">
        <f t="shared" si="13"/>
        <v>2</v>
      </c>
      <c r="T119" s="303">
        <v>13581.411264846325</v>
      </c>
      <c r="U119" s="303">
        <v>1612.9905770100295</v>
      </c>
      <c r="V119" s="303">
        <v>11968.420687836297</v>
      </c>
      <c r="W119" s="303">
        <v>0</v>
      </c>
      <c r="X119" s="334">
        <v>0</v>
      </c>
      <c r="Y119" s="303">
        <v>0</v>
      </c>
      <c r="Z119" s="334">
        <v>0</v>
      </c>
      <c r="AA119" s="303">
        <v>0</v>
      </c>
      <c r="AB119" s="335">
        <v>0</v>
      </c>
      <c r="AC119" s="303">
        <v>0</v>
      </c>
      <c r="AD119" s="303">
        <v>0</v>
      </c>
      <c r="AE119" s="303">
        <v>0</v>
      </c>
      <c r="AF119" s="334">
        <v>0</v>
      </c>
      <c r="AG119" s="334">
        <v>0</v>
      </c>
      <c r="AH119" s="303">
        <f t="shared" si="14"/>
        <v>0</v>
      </c>
      <c r="AI119" s="369">
        <f t="shared" si="15"/>
        <v>11968.420687836297</v>
      </c>
    </row>
    <row r="120" spans="1:35" s="282" customFormat="1" ht="18" customHeight="1" x14ac:dyDescent="0.2">
      <c r="A120" s="276" t="s">
        <v>789</v>
      </c>
      <c r="B120" s="310" t="s">
        <v>452</v>
      </c>
      <c r="C120" s="276" t="s">
        <v>453</v>
      </c>
      <c r="D120" s="273" t="s">
        <v>454</v>
      </c>
      <c r="E120" s="276" t="s">
        <v>455</v>
      </c>
      <c r="F120" s="275">
        <v>4</v>
      </c>
      <c r="G120" s="276" t="s">
        <v>241</v>
      </c>
      <c r="H120" s="276" t="s">
        <v>456</v>
      </c>
      <c r="I120" s="283" t="s">
        <v>834</v>
      </c>
      <c r="J120" s="278">
        <v>1</v>
      </c>
      <c r="K120" s="279">
        <v>1</v>
      </c>
      <c r="L120" s="280">
        <f t="shared" si="10"/>
        <v>1</v>
      </c>
      <c r="M120" s="281" t="s">
        <v>12</v>
      </c>
      <c r="N120" s="280">
        <f t="shared" si="11"/>
        <v>0</v>
      </c>
      <c r="O120" s="281" t="s">
        <v>12</v>
      </c>
      <c r="P120" s="280">
        <f t="shared" si="18"/>
        <v>0</v>
      </c>
      <c r="Q120" s="281" t="s">
        <v>12</v>
      </c>
      <c r="R120" s="280">
        <f>IF(Q120="Y",L120,0)</f>
        <v>0</v>
      </c>
      <c r="S120" s="280">
        <f t="shared" si="13"/>
        <v>1</v>
      </c>
      <c r="T120" s="303">
        <v>6790.7056324231626</v>
      </c>
      <c r="U120" s="303">
        <v>806.49528850501474</v>
      </c>
      <c r="V120" s="303">
        <v>5984.2103439181483</v>
      </c>
      <c r="W120" s="303">
        <v>236.33</v>
      </c>
      <c r="X120" s="334">
        <v>595</v>
      </c>
      <c r="Y120" s="303">
        <v>0</v>
      </c>
      <c r="Z120" s="334">
        <v>0</v>
      </c>
      <c r="AA120" s="303">
        <v>0</v>
      </c>
      <c r="AB120" s="335">
        <v>0</v>
      </c>
      <c r="AC120" s="303">
        <v>0</v>
      </c>
      <c r="AD120" s="303">
        <v>0</v>
      </c>
      <c r="AE120" s="303">
        <v>0</v>
      </c>
      <c r="AF120" s="334">
        <v>0</v>
      </c>
      <c r="AG120" s="334">
        <v>595</v>
      </c>
      <c r="AH120" s="303">
        <f t="shared" si="14"/>
        <v>236.33</v>
      </c>
      <c r="AI120" s="369">
        <f t="shared" si="15"/>
        <v>6220.5403439181482</v>
      </c>
    </row>
    <row r="121" spans="1:35" s="282" customFormat="1" ht="18" customHeight="1" x14ac:dyDescent="0.2">
      <c r="A121" s="284" t="s">
        <v>789</v>
      </c>
      <c r="B121" s="310" t="s">
        <v>452</v>
      </c>
      <c r="C121" s="276" t="s">
        <v>457</v>
      </c>
      <c r="D121" s="273" t="s">
        <v>454</v>
      </c>
      <c r="E121" s="276" t="s">
        <v>455</v>
      </c>
      <c r="F121" s="275">
        <v>4</v>
      </c>
      <c r="G121" s="276" t="s">
        <v>241</v>
      </c>
      <c r="H121" s="276" t="s">
        <v>456</v>
      </c>
      <c r="I121" s="283" t="s">
        <v>834</v>
      </c>
      <c r="J121" s="278">
        <v>0</v>
      </c>
      <c r="K121" s="279">
        <v>1</v>
      </c>
      <c r="L121" s="280">
        <f t="shared" si="10"/>
        <v>0</v>
      </c>
      <c r="M121" s="281" t="s">
        <v>12</v>
      </c>
      <c r="N121" s="280">
        <f t="shared" si="11"/>
        <v>0</v>
      </c>
      <c r="O121" s="281" t="s">
        <v>12</v>
      </c>
      <c r="P121" s="280">
        <f t="shared" si="18"/>
        <v>0</v>
      </c>
      <c r="Q121" s="281" t="s">
        <v>1190</v>
      </c>
      <c r="R121" s="280">
        <v>1</v>
      </c>
      <c r="S121" s="280">
        <f t="shared" si="13"/>
        <v>1</v>
      </c>
      <c r="T121" s="303">
        <v>6790.7056324231626</v>
      </c>
      <c r="U121" s="303">
        <v>806.49528850501474</v>
      </c>
      <c r="V121" s="303">
        <v>5984.2103439181483</v>
      </c>
      <c r="W121" s="303"/>
      <c r="X121" s="334"/>
      <c r="Y121" s="303">
        <v>0</v>
      </c>
      <c r="Z121" s="334">
        <v>0</v>
      </c>
      <c r="AA121" s="303">
        <v>0</v>
      </c>
      <c r="AB121" s="335">
        <v>0</v>
      </c>
      <c r="AC121" s="303">
        <v>0</v>
      </c>
      <c r="AD121" s="303">
        <v>0</v>
      </c>
      <c r="AE121" s="303">
        <v>0</v>
      </c>
      <c r="AF121" s="334">
        <v>0</v>
      </c>
      <c r="AG121" s="334"/>
      <c r="AH121" s="303">
        <f t="shared" si="14"/>
        <v>0</v>
      </c>
      <c r="AI121" s="369">
        <f t="shared" si="15"/>
        <v>5984.2103439181483</v>
      </c>
    </row>
    <row r="122" spans="1:35" s="282" customFormat="1" ht="18" customHeight="1" x14ac:dyDescent="0.2">
      <c r="A122" s="284" t="s">
        <v>789</v>
      </c>
      <c r="B122" s="310" t="s">
        <v>356</v>
      </c>
      <c r="C122" s="276" t="s">
        <v>357</v>
      </c>
      <c r="D122" s="273" t="s">
        <v>358</v>
      </c>
      <c r="E122" s="276" t="s">
        <v>359</v>
      </c>
      <c r="F122" s="275">
        <v>4</v>
      </c>
      <c r="G122" s="276" t="s">
        <v>241</v>
      </c>
      <c r="H122" s="276" t="s">
        <v>358</v>
      </c>
      <c r="I122" s="283" t="s">
        <v>822</v>
      </c>
      <c r="J122" s="278">
        <v>1</v>
      </c>
      <c r="K122" s="279">
        <v>0.52</v>
      </c>
      <c r="L122" s="280">
        <f t="shared" si="10"/>
        <v>0.52</v>
      </c>
      <c r="M122" s="281" t="s">
        <v>12</v>
      </c>
      <c r="N122" s="280">
        <f t="shared" si="11"/>
        <v>0</v>
      </c>
      <c r="O122" s="281" t="s">
        <v>12</v>
      </c>
      <c r="P122" s="280">
        <f t="shared" si="18"/>
        <v>0</v>
      </c>
      <c r="Q122" s="281" t="s">
        <v>76</v>
      </c>
      <c r="R122" s="280">
        <f t="shared" ref="R122:R129" si="19">IF(Q122="Y",L122,0)</f>
        <v>0.52</v>
      </c>
      <c r="S122" s="280">
        <f t="shared" si="13"/>
        <v>1.04</v>
      </c>
      <c r="T122" s="303">
        <v>7062.3338577200893</v>
      </c>
      <c r="U122" s="303">
        <v>838.75510004521539</v>
      </c>
      <c r="V122" s="303">
        <v>6223.5787576748735</v>
      </c>
      <c r="W122" s="303">
        <v>17.399999999999999</v>
      </c>
      <c r="X122" s="334">
        <v>45</v>
      </c>
      <c r="Y122" s="303">
        <v>6.8</v>
      </c>
      <c r="Z122" s="334">
        <v>1</v>
      </c>
      <c r="AA122" s="303">
        <v>0</v>
      </c>
      <c r="AB122" s="335">
        <v>0</v>
      </c>
      <c r="AC122" s="303">
        <v>0</v>
      </c>
      <c r="AD122" s="303">
        <v>0</v>
      </c>
      <c r="AE122" s="303">
        <v>0</v>
      </c>
      <c r="AF122" s="334">
        <v>0</v>
      </c>
      <c r="AG122" s="334">
        <v>46</v>
      </c>
      <c r="AH122" s="303">
        <f t="shared" si="14"/>
        <v>24.2</v>
      </c>
      <c r="AI122" s="369">
        <f t="shared" si="15"/>
        <v>6247.7787576748733</v>
      </c>
    </row>
    <row r="123" spans="1:35" s="282" customFormat="1" ht="18" customHeight="1" x14ac:dyDescent="0.2">
      <c r="A123" s="276" t="s">
        <v>789</v>
      </c>
      <c r="B123" s="310" t="s">
        <v>360</v>
      </c>
      <c r="C123" s="276" t="s">
        <v>361</v>
      </c>
      <c r="D123" s="273" t="s">
        <v>362</v>
      </c>
      <c r="E123" s="276" t="s">
        <v>363</v>
      </c>
      <c r="F123" s="275">
        <v>4</v>
      </c>
      <c r="G123" s="276" t="s">
        <v>241</v>
      </c>
      <c r="H123" s="276" t="s">
        <v>362</v>
      </c>
      <c r="I123" s="283" t="s">
        <v>823</v>
      </c>
      <c r="J123" s="278">
        <v>1</v>
      </c>
      <c r="K123" s="279">
        <v>0.35</v>
      </c>
      <c r="L123" s="280">
        <f t="shared" si="10"/>
        <v>0.35</v>
      </c>
      <c r="M123" s="281" t="s">
        <v>12</v>
      </c>
      <c r="N123" s="280">
        <f t="shared" si="11"/>
        <v>0</v>
      </c>
      <c r="O123" s="281" t="s">
        <v>12</v>
      </c>
      <c r="P123" s="280">
        <f t="shared" si="18"/>
        <v>0</v>
      </c>
      <c r="Q123" s="281" t="s">
        <v>76</v>
      </c>
      <c r="R123" s="280">
        <f t="shared" si="19"/>
        <v>0.35</v>
      </c>
      <c r="S123" s="280">
        <f t="shared" si="13"/>
        <v>0.7</v>
      </c>
      <c r="T123" s="303">
        <v>4753.4939426962137</v>
      </c>
      <c r="U123" s="303">
        <v>564.54670195351025</v>
      </c>
      <c r="V123" s="303">
        <v>4188.9472407427038</v>
      </c>
      <c r="W123" s="303">
        <v>32.83</v>
      </c>
      <c r="X123" s="334">
        <v>87</v>
      </c>
      <c r="Y123" s="303">
        <v>3.21</v>
      </c>
      <c r="Z123" s="334">
        <v>1</v>
      </c>
      <c r="AA123" s="303">
        <v>0</v>
      </c>
      <c r="AB123" s="335">
        <v>0</v>
      </c>
      <c r="AC123" s="303">
        <v>0</v>
      </c>
      <c r="AD123" s="303">
        <v>0</v>
      </c>
      <c r="AE123" s="303">
        <v>0</v>
      </c>
      <c r="AF123" s="334">
        <v>0</v>
      </c>
      <c r="AG123" s="334">
        <v>88</v>
      </c>
      <c r="AH123" s="303">
        <f t="shared" si="14"/>
        <v>36.04</v>
      </c>
      <c r="AI123" s="369">
        <f t="shared" si="15"/>
        <v>4224.9872407427038</v>
      </c>
    </row>
    <row r="124" spans="1:35" s="282" customFormat="1" ht="18" customHeight="1" x14ac:dyDescent="0.2">
      <c r="A124" s="276" t="s">
        <v>789</v>
      </c>
      <c r="B124" s="310" t="s">
        <v>274</v>
      </c>
      <c r="C124" s="276" t="s">
        <v>275</v>
      </c>
      <c r="D124" s="273" t="s">
        <v>276</v>
      </c>
      <c r="E124" s="276" t="s">
        <v>277</v>
      </c>
      <c r="F124" s="275">
        <v>3</v>
      </c>
      <c r="G124" s="276"/>
      <c r="H124" s="276" t="s">
        <v>276</v>
      </c>
      <c r="I124" s="284" t="s">
        <v>812</v>
      </c>
      <c r="J124" s="278">
        <v>1</v>
      </c>
      <c r="K124" s="279">
        <v>0.87</v>
      </c>
      <c r="L124" s="280">
        <f t="shared" si="10"/>
        <v>0.87</v>
      </c>
      <c r="M124" s="281" t="s">
        <v>12</v>
      </c>
      <c r="N124" s="280">
        <f t="shared" si="11"/>
        <v>0</v>
      </c>
      <c r="O124" s="281" t="s">
        <v>12</v>
      </c>
      <c r="P124" s="280">
        <f t="shared" si="18"/>
        <v>0</v>
      </c>
      <c r="Q124" s="281" t="s">
        <v>76</v>
      </c>
      <c r="R124" s="280">
        <f t="shared" si="19"/>
        <v>0.87</v>
      </c>
      <c r="S124" s="280">
        <f t="shared" si="13"/>
        <v>1.74</v>
      </c>
      <c r="T124" s="303">
        <v>11815.827800416302</v>
      </c>
      <c r="U124" s="303">
        <v>1403.3018019987258</v>
      </c>
      <c r="V124" s="303">
        <v>10412.525998417575</v>
      </c>
      <c r="W124" s="303">
        <v>0</v>
      </c>
      <c r="X124" s="334">
        <v>0</v>
      </c>
      <c r="Y124" s="303">
        <v>0</v>
      </c>
      <c r="Z124" s="334">
        <v>0</v>
      </c>
      <c r="AA124" s="303">
        <v>0</v>
      </c>
      <c r="AB124" s="335">
        <v>0</v>
      </c>
      <c r="AC124" s="303">
        <v>0</v>
      </c>
      <c r="AD124" s="303">
        <v>0</v>
      </c>
      <c r="AE124" s="303">
        <v>0</v>
      </c>
      <c r="AF124" s="334">
        <v>0</v>
      </c>
      <c r="AG124" s="334">
        <v>0</v>
      </c>
      <c r="AH124" s="303">
        <f t="shared" si="14"/>
        <v>0</v>
      </c>
      <c r="AI124" s="369">
        <f t="shared" si="15"/>
        <v>10412.525998417575</v>
      </c>
    </row>
    <row r="125" spans="1:35" s="282" customFormat="1" ht="18" customHeight="1" x14ac:dyDescent="0.2">
      <c r="A125" s="276" t="s">
        <v>789</v>
      </c>
      <c r="B125" s="310" t="s">
        <v>402</v>
      </c>
      <c r="C125" s="276" t="s">
        <v>403</v>
      </c>
      <c r="D125" s="273" t="s">
        <v>404</v>
      </c>
      <c r="E125" s="276" t="s">
        <v>700</v>
      </c>
      <c r="F125" s="275">
        <v>3</v>
      </c>
      <c r="G125" s="276" t="s">
        <v>241</v>
      </c>
      <c r="H125" s="276" t="s">
        <v>404</v>
      </c>
      <c r="I125" s="276" t="s">
        <v>829</v>
      </c>
      <c r="J125" s="278">
        <v>1</v>
      </c>
      <c r="K125" s="279">
        <v>0.87</v>
      </c>
      <c r="L125" s="280">
        <f t="shared" si="10"/>
        <v>0.87</v>
      </c>
      <c r="M125" s="281" t="s">
        <v>12</v>
      </c>
      <c r="N125" s="280">
        <f t="shared" si="11"/>
        <v>0</v>
      </c>
      <c r="O125" s="281" t="s">
        <v>12</v>
      </c>
      <c r="P125" s="280">
        <f t="shared" si="18"/>
        <v>0</v>
      </c>
      <c r="Q125" s="281" t="s">
        <v>76</v>
      </c>
      <c r="R125" s="280">
        <f t="shared" si="19"/>
        <v>0.87</v>
      </c>
      <c r="S125" s="280">
        <f t="shared" si="13"/>
        <v>1.74</v>
      </c>
      <c r="T125" s="303">
        <v>11815.827800416302</v>
      </c>
      <c r="U125" s="303">
        <v>1403.3018019987258</v>
      </c>
      <c r="V125" s="303">
        <v>10412.525998417575</v>
      </c>
      <c r="W125" s="303">
        <v>0</v>
      </c>
      <c r="X125" s="334">
        <v>0</v>
      </c>
      <c r="Y125" s="303">
        <v>0</v>
      </c>
      <c r="Z125" s="334">
        <v>0</v>
      </c>
      <c r="AA125" s="303">
        <v>0</v>
      </c>
      <c r="AB125" s="335">
        <v>0</v>
      </c>
      <c r="AC125" s="303">
        <v>0</v>
      </c>
      <c r="AD125" s="303">
        <v>0</v>
      </c>
      <c r="AE125" s="303">
        <v>0</v>
      </c>
      <c r="AF125" s="334">
        <v>0</v>
      </c>
      <c r="AG125" s="334">
        <v>0</v>
      </c>
      <c r="AH125" s="303">
        <f t="shared" si="14"/>
        <v>0</v>
      </c>
      <c r="AI125" s="369">
        <f t="shared" si="15"/>
        <v>10412.525998417575</v>
      </c>
    </row>
    <row r="126" spans="1:35" s="282" customFormat="1" ht="18" customHeight="1" x14ac:dyDescent="0.2">
      <c r="A126" s="284" t="s">
        <v>789</v>
      </c>
      <c r="B126" s="309" t="s">
        <v>446</v>
      </c>
      <c r="C126" s="276" t="s">
        <v>447</v>
      </c>
      <c r="D126" s="273" t="s">
        <v>701</v>
      </c>
      <c r="E126" s="276" t="s">
        <v>448</v>
      </c>
      <c r="F126" s="275">
        <v>1</v>
      </c>
      <c r="G126" s="276" t="s">
        <v>797</v>
      </c>
      <c r="H126" s="276" t="s">
        <v>702</v>
      </c>
      <c r="I126" s="283">
        <v>404420</v>
      </c>
      <c r="J126" s="278">
        <v>1</v>
      </c>
      <c r="K126" s="279">
        <v>1</v>
      </c>
      <c r="L126" s="280">
        <f t="shared" si="10"/>
        <v>1</v>
      </c>
      <c r="M126" s="281" t="s">
        <v>12</v>
      </c>
      <c r="N126" s="280">
        <f t="shared" si="11"/>
        <v>0</v>
      </c>
      <c r="O126" s="281" t="s">
        <v>12</v>
      </c>
      <c r="P126" s="280">
        <f t="shared" si="18"/>
        <v>0</v>
      </c>
      <c r="Q126" s="281" t="s">
        <v>12</v>
      </c>
      <c r="R126" s="280">
        <f t="shared" si="19"/>
        <v>0</v>
      </c>
      <c r="S126" s="280">
        <f t="shared" si="13"/>
        <v>1</v>
      </c>
      <c r="T126" s="303">
        <v>6790.7056324231626</v>
      </c>
      <c r="U126" s="303">
        <v>806.49528850501474</v>
      </c>
      <c r="V126" s="303">
        <v>5984.2103439181483</v>
      </c>
      <c r="W126" s="303">
        <v>8180.02</v>
      </c>
      <c r="X126" s="334">
        <v>16213</v>
      </c>
      <c r="Y126" s="303">
        <v>0</v>
      </c>
      <c r="Z126" s="334">
        <v>0</v>
      </c>
      <c r="AA126" s="303">
        <v>0</v>
      </c>
      <c r="AB126" s="335">
        <v>0</v>
      </c>
      <c r="AC126" s="303">
        <v>0</v>
      </c>
      <c r="AD126" s="303">
        <v>0</v>
      </c>
      <c r="AE126" s="303">
        <v>241.26</v>
      </c>
      <c r="AF126" s="334">
        <v>8935</v>
      </c>
      <c r="AG126" s="334">
        <v>25148</v>
      </c>
      <c r="AH126" s="303">
        <f t="shared" si="14"/>
        <v>8421.2800000000007</v>
      </c>
      <c r="AI126" s="369">
        <f t="shared" si="15"/>
        <v>14405.490343918149</v>
      </c>
    </row>
    <row r="127" spans="1:35" s="282" customFormat="1" ht="18" customHeight="1" x14ac:dyDescent="0.2">
      <c r="A127" s="284" t="s">
        <v>789</v>
      </c>
      <c r="B127" s="310" t="s">
        <v>278</v>
      </c>
      <c r="C127" s="276" t="s">
        <v>279</v>
      </c>
      <c r="D127" s="287" t="s">
        <v>280</v>
      </c>
      <c r="E127" s="276" t="s">
        <v>281</v>
      </c>
      <c r="F127" s="275">
        <v>3</v>
      </c>
      <c r="G127" s="276" t="s">
        <v>241</v>
      </c>
      <c r="H127" s="276" t="s">
        <v>282</v>
      </c>
      <c r="I127" s="276" t="s">
        <v>813</v>
      </c>
      <c r="J127" s="278">
        <v>2</v>
      </c>
      <c r="K127" s="279">
        <v>0.34</v>
      </c>
      <c r="L127" s="280">
        <f t="shared" si="10"/>
        <v>0.68</v>
      </c>
      <c r="M127" s="281" t="s">
        <v>12</v>
      </c>
      <c r="N127" s="280">
        <f t="shared" si="11"/>
        <v>0</v>
      </c>
      <c r="O127" s="281" t="s">
        <v>12</v>
      </c>
      <c r="P127" s="280">
        <f t="shared" si="18"/>
        <v>0</v>
      </c>
      <c r="Q127" s="281" t="s">
        <v>12</v>
      </c>
      <c r="R127" s="280">
        <f t="shared" si="19"/>
        <v>0</v>
      </c>
      <c r="S127" s="280">
        <f t="shared" si="13"/>
        <v>0.68</v>
      </c>
      <c r="T127" s="303">
        <v>4617.6798300477512</v>
      </c>
      <c r="U127" s="303">
        <v>548.41679618341004</v>
      </c>
      <c r="V127" s="303">
        <v>4069.2630338643412</v>
      </c>
      <c r="W127" s="303">
        <v>3150.88</v>
      </c>
      <c r="X127" s="334">
        <v>8101</v>
      </c>
      <c r="Y127" s="303">
        <v>12.64</v>
      </c>
      <c r="Z127" s="334">
        <v>3</v>
      </c>
      <c r="AA127" s="303">
        <v>0</v>
      </c>
      <c r="AB127" s="335">
        <v>0</v>
      </c>
      <c r="AC127" s="303">
        <v>0</v>
      </c>
      <c r="AD127" s="303">
        <v>0</v>
      </c>
      <c r="AE127" s="303">
        <v>0</v>
      </c>
      <c r="AF127" s="334">
        <v>0</v>
      </c>
      <c r="AG127" s="334">
        <v>8104</v>
      </c>
      <c r="AH127" s="303">
        <f t="shared" si="14"/>
        <v>3163.52</v>
      </c>
      <c r="AI127" s="369">
        <f t="shared" si="15"/>
        <v>7232.7830338643416</v>
      </c>
    </row>
    <row r="128" spans="1:35" s="282" customFormat="1" ht="18" customHeight="1" x14ac:dyDescent="0.2">
      <c r="A128" s="276" t="s">
        <v>789</v>
      </c>
      <c r="B128" s="310" t="s">
        <v>424</v>
      </c>
      <c r="C128" s="276" t="s">
        <v>279</v>
      </c>
      <c r="D128" s="273" t="s">
        <v>280</v>
      </c>
      <c r="E128" s="276" t="s">
        <v>281</v>
      </c>
      <c r="F128" s="275">
        <v>3</v>
      </c>
      <c r="G128" s="276" t="s">
        <v>241</v>
      </c>
      <c r="H128" s="276" t="s">
        <v>425</v>
      </c>
      <c r="I128" s="276" t="s">
        <v>830</v>
      </c>
      <c r="J128" s="278">
        <v>2</v>
      </c>
      <c r="K128" s="279">
        <v>0.33</v>
      </c>
      <c r="L128" s="280">
        <f t="shared" si="10"/>
        <v>0.66</v>
      </c>
      <c r="M128" s="281" t="s">
        <v>12</v>
      </c>
      <c r="N128" s="280">
        <f t="shared" si="11"/>
        <v>0</v>
      </c>
      <c r="O128" s="281" t="s">
        <v>12</v>
      </c>
      <c r="P128" s="280">
        <f t="shared" si="18"/>
        <v>0</v>
      </c>
      <c r="Q128" s="281" t="s">
        <v>12</v>
      </c>
      <c r="R128" s="280">
        <f t="shared" si="19"/>
        <v>0</v>
      </c>
      <c r="S128" s="280">
        <f t="shared" si="13"/>
        <v>0.66</v>
      </c>
      <c r="T128" s="303">
        <v>4481.8657173992879</v>
      </c>
      <c r="U128" s="303">
        <v>532.28689041330972</v>
      </c>
      <c r="V128" s="303">
        <v>3949.5788269859781</v>
      </c>
      <c r="W128" s="303">
        <v>927.72</v>
      </c>
      <c r="X128" s="334">
        <v>2715</v>
      </c>
      <c r="Y128" s="303">
        <v>0</v>
      </c>
      <c r="Z128" s="334">
        <v>0</v>
      </c>
      <c r="AA128" s="303">
        <v>0</v>
      </c>
      <c r="AB128" s="335">
        <v>0</v>
      </c>
      <c r="AC128" s="303">
        <v>0</v>
      </c>
      <c r="AD128" s="303">
        <v>0</v>
      </c>
      <c r="AE128" s="303">
        <v>0</v>
      </c>
      <c r="AF128" s="334">
        <v>0</v>
      </c>
      <c r="AG128" s="334">
        <v>2715</v>
      </c>
      <c r="AH128" s="303">
        <f t="shared" si="14"/>
        <v>927.72</v>
      </c>
      <c r="AI128" s="369">
        <f t="shared" si="15"/>
        <v>4877.2988269859779</v>
      </c>
    </row>
    <row r="129" spans="1:35" s="282" customFormat="1" ht="18" customHeight="1" x14ac:dyDescent="0.2">
      <c r="A129" s="276" t="s">
        <v>789</v>
      </c>
      <c r="B129" s="310" t="s">
        <v>472</v>
      </c>
      <c r="C129" s="276" t="s">
        <v>279</v>
      </c>
      <c r="D129" s="273" t="s">
        <v>280</v>
      </c>
      <c r="E129" s="276" t="s">
        <v>281</v>
      </c>
      <c r="F129" s="275">
        <v>3</v>
      </c>
      <c r="G129" s="276" t="s">
        <v>241</v>
      </c>
      <c r="H129" s="276" t="s">
        <v>280</v>
      </c>
      <c r="I129" s="276" t="s">
        <v>813</v>
      </c>
      <c r="J129" s="278">
        <v>2</v>
      </c>
      <c r="K129" s="279">
        <v>0.33</v>
      </c>
      <c r="L129" s="280">
        <f t="shared" si="10"/>
        <v>0.66</v>
      </c>
      <c r="M129" s="281" t="s">
        <v>12</v>
      </c>
      <c r="N129" s="280">
        <f t="shared" si="11"/>
        <v>0</v>
      </c>
      <c r="O129" s="281" t="s">
        <v>12</v>
      </c>
      <c r="P129" s="280">
        <f t="shared" si="18"/>
        <v>0</v>
      </c>
      <c r="Q129" s="281" t="s">
        <v>12</v>
      </c>
      <c r="R129" s="280">
        <f t="shared" si="19"/>
        <v>0</v>
      </c>
      <c r="S129" s="280">
        <f t="shared" si="13"/>
        <v>0.66</v>
      </c>
      <c r="T129" s="303">
        <v>4481.8657173992879</v>
      </c>
      <c r="U129" s="303">
        <v>532.28689041330972</v>
      </c>
      <c r="V129" s="303">
        <v>3949.5788269859781</v>
      </c>
      <c r="W129" s="303">
        <v>0</v>
      </c>
      <c r="X129" s="334">
        <v>0</v>
      </c>
      <c r="Y129" s="303">
        <v>0</v>
      </c>
      <c r="Z129" s="334">
        <v>0</v>
      </c>
      <c r="AA129" s="303">
        <v>0</v>
      </c>
      <c r="AB129" s="335">
        <v>0</v>
      </c>
      <c r="AC129" s="303">
        <v>0</v>
      </c>
      <c r="AD129" s="303">
        <v>0</v>
      </c>
      <c r="AE129" s="303">
        <v>0</v>
      </c>
      <c r="AF129" s="334">
        <v>0</v>
      </c>
      <c r="AG129" s="334">
        <v>0</v>
      </c>
      <c r="AH129" s="303">
        <f t="shared" si="14"/>
        <v>0</v>
      </c>
      <c r="AI129" s="369">
        <f t="shared" si="15"/>
        <v>3949.5788269859781</v>
      </c>
    </row>
    <row r="130" spans="1:35" s="282" customFormat="1" ht="18" customHeight="1" x14ac:dyDescent="0.2">
      <c r="A130" s="276" t="s">
        <v>789</v>
      </c>
      <c r="B130" s="310" t="s">
        <v>278</v>
      </c>
      <c r="C130" s="276" t="s">
        <v>284</v>
      </c>
      <c r="D130" s="273" t="s">
        <v>280</v>
      </c>
      <c r="E130" s="276" t="s">
        <v>281</v>
      </c>
      <c r="F130" s="275">
        <v>3</v>
      </c>
      <c r="G130" s="276" t="s">
        <v>241</v>
      </c>
      <c r="H130" s="276" t="s">
        <v>282</v>
      </c>
      <c r="I130" s="276" t="s">
        <v>813</v>
      </c>
      <c r="J130" s="278">
        <v>0</v>
      </c>
      <c r="K130" s="279">
        <v>1</v>
      </c>
      <c r="L130" s="280">
        <f t="shared" ref="L130:L193" si="20">J130*K130</f>
        <v>0</v>
      </c>
      <c r="M130" s="281" t="s">
        <v>12</v>
      </c>
      <c r="N130" s="280">
        <f t="shared" ref="N130:N193" si="21">IF(M130="Y",L130,0)</f>
        <v>0</v>
      </c>
      <c r="O130" s="281" t="s">
        <v>12</v>
      </c>
      <c r="P130" s="280">
        <f t="shared" si="18"/>
        <v>0</v>
      </c>
      <c r="Q130" s="281" t="s">
        <v>1190</v>
      </c>
      <c r="R130" s="280">
        <v>2</v>
      </c>
      <c r="S130" s="280">
        <f t="shared" ref="S130:S193" si="22">L130+N130+P130+R130</f>
        <v>2</v>
      </c>
      <c r="T130" s="303">
        <v>13581.411264846325</v>
      </c>
      <c r="U130" s="303">
        <v>1612.9905770100295</v>
      </c>
      <c r="V130" s="303">
        <v>11968.420687836297</v>
      </c>
      <c r="W130" s="303"/>
      <c r="X130" s="334"/>
      <c r="Y130" s="303"/>
      <c r="Z130" s="334"/>
      <c r="AA130" s="303">
        <v>0</v>
      </c>
      <c r="AB130" s="335">
        <v>0</v>
      </c>
      <c r="AC130" s="303">
        <v>0</v>
      </c>
      <c r="AD130" s="303">
        <v>0</v>
      </c>
      <c r="AE130" s="303">
        <v>0</v>
      </c>
      <c r="AF130" s="334">
        <v>0</v>
      </c>
      <c r="AG130" s="334"/>
      <c r="AH130" s="303">
        <f t="shared" ref="AH130:AH193" si="23">AE130+AD130+AC130+AA130+Y130+W130</f>
        <v>0</v>
      </c>
      <c r="AI130" s="369">
        <f t="shared" ref="AI130:AI193" si="24">AH130+V130</f>
        <v>11968.420687836297</v>
      </c>
    </row>
    <row r="131" spans="1:35" s="282" customFormat="1" ht="18" customHeight="1" x14ac:dyDescent="0.2">
      <c r="A131" s="284" t="s">
        <v>789</v>
      </c>
      <c r="B131" s="310" t="s">
        <v>703</v>
      </c>
      <c r="C131" s="276" t="s">
        <v>285</v>
      </c>
      <c r="D131" s="273" t="s">
        <v>280</v>
      </c>
      <c r="E131" s="276" t="s">
        <v>281</v>
      </c>
      <c r="F131" s="275">
        <v>3</v>
      </c>
      <c r="G131" s="276" t="s">
        <v>241</v>
      </c>
      <c r="H131" s="276" t="s">
        <v>282</v>
      </c>
      <c r="I131" s="276" t="s">
        <v>806</v>
      </c>
      <c r="J131" s="278">
        <v>0</v>
      </c>
      <c r="K131" s="279">
        <v>1</v>
      </c>
      <c r="L131" s="280">
        <f t="shared" si="20"/>
        <v>0</v>
      </c>
      <c r="M131" s="281" t="s">
        <v>12</v>
      </c>
      <c r="N131" s="280">
        <f t="shared" si="21"/>
        <v>0</v>
      </c>
      <c r="O131" s="281" t="s">
        <v>12</v>
      </c>
      <c r="P131" s="280">
        <f t="shared" si="18"/>
        <v>0</v>
      </c>
      <c r="Q131" s="281" t="s">
        <v>1190</v>
      </c>
      <c r="R131" s="280">
        <v>2</v>
      </c>
      <c r="S131" s="280">
        <f t="shared" si="22"/>
        <v>2</v>
      </c>
      <c r="T131" s="303">
        <v>13581.411264846325</v>
      </c>
      <c r="U131" s="303">
        <v>1612.9905770100295</v>
      </c>
      <c r="V131" s="303">
        <v>11968.420687836297</v>
      </c>
      <c r="W131" s="303">
        <v>3.85</v>
      </c>
      <c r="X131" s="334">
        <v>2</v>
      </c>
      <c r="Y131" s="303">
        <v>0</v>
      </c>
      <c r="Z131" s="334">
        <v>0</v>
      </c>
      <c r="AA131" s="303">
        <v>0</v>
      </c>
      <c r="AB131" s="335">
        <v>0</v>
      </c>
      <c r="AC131" s="303">
        <v>0</v>
      </c>
      <c r="AD131" s="303">
        <v>0</v>
      </c>
      <c r="AE131" s="303">
        <v>0</v>
      </c>
      <c r="AF131" s="334">
        <v>0</v>
      </c>
      <c r="AG131" s="334">
        <v>2</v>
      </c>
      <c r="AH131" s="303">
        <f t="shared" si="23"/>
        <v>3.85</v>
      </c>
      <c r="AI131" s="369">
        <f t="shared" si="24"/>
        <v>11972.270687836297</v>
      </c>
    </row>
    <row r="132" spans="1:35" s="282" customFormat="1" ht="18" customHeight="1" x14ac:dyDescent="0.2">
      <c r="A132" s="276" t="s">
        <v>789</v>
      </c>
      <c r="B132" s="309" t="s">
        <v>325</v>
      </c>
      <c r="C132" s="276" t="s">
        <v>326</v>
      </c>
      <c r="D132" s="273" t="s">
        <v>327</v>
      </c>
      <c r="E132" s="276" t="s">
        <v>328</v>
      </c>
      <c r="F132" s="275">
        <v>1</v>
      </c>
      <c r="G132" s="276" t="s">
        <v>797</v>
      </c>
      <c r="H132" s="276" t="s">
        <v>329</v>
      </c>
      <c r="I132" s="276">
        <v>403500</v>
      </c>
      <c r="J132" s="278">
        <v>2</v>
      </c>
      <c r="K132" s="279">
        <v>0.5</v>
      </c>
      <c r="L132" s="280">
        <f t="shared" si="20"/>
        <v>1</v>
      </c>
      <c r="M132" s="281" t="s">
        <v>12</v>
      </c>
      <c r="N132" s="280">
        <f t="shared" si="21"/>
        <v>0</v>
      </c>
      <c r="O132" s="281" t="s">
        <v>12</v>
      </c>
      <c r="P132" s="280">
        <f t="shared" si="18"/>
        <v>0</v>
      </c>
      <c r="Q132" s="281" t="s">
        <v>12</v>
      </c>
      <c r="R132" s="280">
        <f t="shared" ref="R132:R138" si="25">IF(Q132="Y",L132,0)</f>
        <v>0</v>
      </c>
      <c r="S132" s="280">
        <f t="shared" si="22"/>
        <v>1</v>
      </c>
      <c r="T132" s="303">
        <v>6790.7056324231626</v>
      </c>
      <c r="U132" s="303">
        <v>806.49528850501474</v>
      </c>
      <c r="V132" s="303">
        <v>5984.2103439181483</v>
      </c>
      <c r="W132" s="303">
        <v>397.35</v>
      </c>
      <c r="X132" s="334">
        <v>972</v>
      </c>
      <c r="Y132" s="303">
        <v>22.65</v>
      </c>
      <c r="Z132" s="334">
        <v>3</v>
      </c>
      <c r="AA132" s="303">
        <v>0</v>
      </c>
      <c r="AB132" s="335">
        <v>0</v>
      </c>
      <c r="AC132" s="303">
        <v>4.03</v>
      </c>
      <c r="AD132" s="303">
        <v>2.58</v>
      </c>
      <c r="AE132" s="303">
        <v>0</v>
      </c>
      <c r="AF132" s="334">
        <v>0</v>
      </c>
      <c r="AG132" s="334">
        <v>975</v>
      </c>
      <c r="AH132" s="303">
        <f t="shared" si="23"/>
        <v>426.61</v>
      </c>
      <c r="AI132" s="369">
        <f t="shared" si="24"/>
        <v>6410.820343918148</v>
      </c>
    </row>
    <row r="133" spans="1:35" s="282" customFormat="1" ht="18" customHeight="1" x14ac:dyDescent="0.2">
      <c r="A133" s="276" t="s">
        <v>789</v>
      </c>
      <c r="B133" s="310" t="s">
        <v>459</v>
      </c>
      <c r="C133" s="276" t="s">
        <v>326</v>
      </c>
      <c r="D133" s="273" t="s">
        <v>327</v>
      </c>
      <c r="E133" s="276" t="s">
        <v>328</v>
      </c>
      <c r="F133" s="275">
        <v>1</v>
      </c>
      <c r="G133" s="276" t="s">
        <v>241</v>
      </c>
      <c r="H133" s="276" t="s">
        <v>460</v>
      </c>
      <c r="I133" s="283">
        <v>406550</v>
      </c>
      <c r="J133" s="278">
        <v>2</v>
      </c>
      <c r="K133" s="279">
        <v>0.5</v>
      </c>
      <c r="L133" s="280">
        <f t="shared" si="20"/>
        <v>1</v>
      </c>
      <c r="M133" s="281" t="s">
        <v>12</v>
      </c>
      <c r="N133" s="280">
        <f t="shared" si="21"/>
        <v>0</v>
      </c>
      <c r="O133" s="281" t="s">
        <v>12</v>
      </c>
      <c r="P133" s="280">
        <f t="shared" si="18"/>
        <v>0</v>
      </c>
      <c r="Q133" s="281" t="s">
        <v>12</v>
      </c>
      <c r="R133" s="280">
        <f t="shared" si="25"/>
        <v>0</v>
      </c>
      <c r="S133" s="280">
        <f t="shared" si="22"/>
        <v>1</v>
      </c>
      <c r="T133" s="303">
        <v>6790.7056324231626</v>
      </c>
      <c r="U133" s="303">
        <v>806.49528850501474</v>
      </c>
      <c r="V133" s="303">
        <v>5984.2103439181483</v>
      </c>
      <c r="W133" s="303">
        <v>38.119999999999997</v>
      </c>
      <c r="X133" s="334">
        <v>58</v>
      </c>
      <c r="Y133" s="303">
        <v>0</v>
      </c>
      <c r="Z133" s="334">
        <v>0</v>
      </c>
      <c r="AA133" s="303">
        <v>0</v>
      </c>
      <c r="AB133" s="335">
        <v>0</v>
      </c>
      <c r="AC133" s="303">
        <v>5.47</v>
      </c>
      <c r="AD133" s="303">
        <v>0</v>
      </c>
      <c r="AE133" s="303">
        <v>0</v>
      </c>
      <c r="AF133" s="334">
        <v>0</v>
      </c>
      <c r="AG133" s="334">
        <v>58</v>
      </c>
      <c r="AH133" s="303">
        <f t="shared" si="23"/>
        <v>43.589999999999996</v>
      </c>
      <c r="AI133" s="369">
        <f t="shared" si="24"/>
        <v>6027.8003439181484</v>
      </c>
    </row>
    <row r="134" spans="1:35" s="282" customFormat="1" ht="18" customHeight="1" x14ac:dyDescent="0.2">
      <c r="A134" s="284" t="s">
        <v>789</v>
      </c>
      <c r="B134" s="310" t="s">
        <v>397</v>
      </c>
      <c r="C134" s="276" t="s">
        <v>400</v>
      </c>
      <c r="D134" s="273" t="s">
        <v>327</v>
      </c>
      <c r="E134" s="276" t="s">
        <v>328</v>
      </c>
      <c r="F134" s="275">
        <v>1</v>
      </c>
      <c r="G134" s="276" t="s">
        <v>241</v>
      </c>
      <c r="H134" s="276" t="s">
        <v>399</v>
      </c>
      <c r="I134" s="276" t="s">
        <v>828</v>
      </c>
      <c r="J134" s="278">
        <v>2</v>
      </c>
      <c r="K134" s="279">
        <v>1</v>
      </c>
      <c r="L134" s="280">
        <f t="shared" si="20"/>
        <v>2</v>
      </c>
      <c r="M134" s="281" t="s">
        <v>12</v>
      </c>
      <c r="N134" s="280">
        <f t="shared" si="21"/>
        <v>0</v>
      </c>
      <c r="O134" s="281" t="s">
        <v>12</v>
      </c>
      <c r="P134" s="280">
        <f t="shared" si="18"/>
        <v>0</v>
      </c>
      <c r="Q134" s="281" t="s">
        <v>12</v>
      </c>
      <c r="R134" s="280">
        <f t="shared" si="25"/>
        <v>0</v>
      </c>
      <c r="S134" s="280">
        <f t="shared" si="22"/>
        <v>2</v>
      </c>
      <c r="T134" s="303">
        <v>13581.411264846325</v>
      </c>
      <c r="U134" s="303">
        <v>1612.9905770100295</v>
      </c>
      <c r="V134" s="303">
        <v>11968.420687836297</v>
      </c>
      <c r="W134" s="303">
        <v>1546.96</v>
      </c>
      <c r="X134" s="334">
        <v>3944</v>
      </c>
      <c r="Y134" s="303">
        <v>2.83</v>
      </c>
      <c r="Z134" s="334">
        <v>1</v>
      </c>
      <c r="AA134" s="303">
        <v>0</v>
      </c>
      <c r="AB134" s="335">
        <v>0</v>
      </c>
      <c r="AC134" s="303">
        <v>3.6</v>
      </c>
      <c r="AD134" s="303">
        <v>0</v>
      </c>
      <c r="AE134" s="303">
        <v>0</v>
      </c>
      <c r="AF134" s="334">
        <v>0</v>
      </c>
      <c r="AG134" s="334">
        <v>3945</v>
      </c>
      <c r="AH134" s="303">
        <f t="shared" si="23"/>
        <v>1553.39</v>
      </c>
      <c r="AI134" s="369">
        <f t="shared" si="24"/>
        <v>13521.810687836296</v>
      </c>
    </row>
    <row r="135" spans="1:35" s="282" customFormat="1" ht="18" customHeight="1" x14ac:dyDescent="0.2">
      <c r="A135" s="276" t="s">
        <v>789</v>
      </c>
      <c r="B135" s="310" t="s">
        <v>708</v>
      </c>
      <c r="C135" s="276" t="s">
        <v>398</v>
      </c>
      <c r="D135" s="273" t="s">
        <v>327</v>
      </c>
      <c r="E135" s="276" t="s">
        <v>328</v>
      </c>
      <c r="F135" s="275">
        <v>1</v>
      </c>
      <c r="G135" s="276" t="s">
        <v>241</v>
      </c>
      <c r="H135" s="276" t="s">
        <v>399</v>
      </c>
      <c r="I135" s="276" t="s">
        <v>807</v>
      </c>
      <c r="J135" s="278">
        <v>2</v>
      </c>
      <c r="K135" s="279">
        <v>1</v>
      </c>
      <c r="L135" s="280">
        <f t="shared" si="20"/>
        <v>2</v>
      </c>
      <c r="M135" s="281" t="s">
        <v>12</v>
      </c>
      <c r="N135" s="280">
        <f t="shared" si="21"/>
        <v>0</v>
      </c>
      <c r="O135" s="281" t="s">
        <v>12</v>
      </c>
      <c r="P135" s="280">
        <f t="shared" si="18"/>
        <v>0</v>
      </c>
      <c r="Q135" s="281" t="s">
        <v>12</v>
      </c>
      <c r="R135" s="280">
        <f t="shared" si="25"/>
        <v>0</v>
      </c>
      <c r="S135" s="280">
        <f t="shared" si="22"/>
        <v>2</v>
      </c>
      <c r="T135" s="303">
        <v>13581.411264846325</v>
      </c>
      <c r="U135" s="303">
        <v>1612.9905770100295</v>
      </c>
      <c r="V135" s="303">
        <v>11968.420687836297</v>
      </c>
      <c r="W135" s="303">
        <v>1.87</v>
      </c>
      <c r="X135" s="334">
        <v>5</v>
      </c>
      <c r="Y135" s="303">
        <v>0</v>
      </c>
      <c r="Z135" s="334">
        <v>0</v>
      </c>
      <c r="AA135" s="303">
        <v>0</v>
      </c>
      <c r="AB135" s="335">
        <v>0</v>
      </c>
      <c r="AC135" s="303">
        <v>0</v>
      </c>
      <c r="AD135" s="303">
        <v>0</v>
      </c>
      <c r="AE135" s="303">
        <v>0</v>
      </c>
      <c r="AF135" s="334">
        <v>0</v>
      </c>
      <c r="AG135" s="334">
        <v>5</v>
      </c>
      <c r="AH135" s="303">
        <f t="shared" si="23"/>
        <v>1.87</v>
      </c>
      <c r="AI135" s="369">
        <f t="shared" si="24"/>
        <v>11970.290687836297</v>
      </c>
    </row>
    <row r="136" spans="1:35" s="282" customFormat="1" ht="18" customHeight="1" x14ac:dyDescent="0.2">
      <c r="A136" s="276" t="s">
        <v>789</v>
      </c>
      <c r="B136" s="310" t="s">
        <v>340</v>
      </c>
      <c r="C136" s="276" t="s">
        <v>341</v>
      </c>
      <c r="D136" s="273" t="s">
        <v>342</v>
      </c>
      <c r="E136" s="276" t="s">
        <v>343</v>
      </c>
      <c r="F136" s="275">
        <v>1</v>
      </c>
      <c r="G136" s="276" t="s">
        <v>241</v>
      </c>
      <c r="H136" s="276" t="s">
        <v>342</v>
      </c>
      <c r="I136" s="283" t="s">
        <v>818</v>
      </c>
      <c r="J136" s="278">
        <v>1</v>
      </c>
      <c r="K136" s="279">
        <v>0.87</v>
      </c>
      <c r="L136" s="280">
        <f t="shared" si="20"/>
        <v>0.87</v>
      </c>
      <c r="M136" s="281" t="s">
        <v>12</v>
      </c>
      <c r="N136" s="280">
        <f t="shared" si="21"/>
        <v>0</v>
      </c>
      <c r="O136" s="281" t="s">
        <v>12</v>
      </c>
      <c r="P136" s="280">
        <f t="shared" si="18"/>
        <v>0</v>
      </c>
      <c r="Q136" s="281" t="s">
        <v>76</v>
      </c>
      <c r="R136" s="280">
        <f t="shared" si="25"/>
        <v>0.87</v>
      </c>
      <c r="S136" s="280">
        <f t="shared" si="22"/>
        <v>1.74</v>
      </c>
      <c r="T136" s="303">
        <v>11815.827800416302</v>
      </c>
      <c r="U136" s="303">
        <v>1403.3018019987258</v>
      </c>
      <c r="V136" s="303">
        <v>10412.525998417575</v>
      </c>
      <c r="W136" s="303">
        <v>9.61</v>
      </c>
      <c r="X136" s="334">
        <v>9</v>
      </c>
      <c r="Y136" s="303">
        <v>0</v>
      </c>
      <c r="Z136" s="334">
        <v>0</v>
      </c>
      <c r="AA136" s="303">
        <v>0</v>
      </c>
      <c r="AB136" s="335">
        <v>0</v>
      </c>
      <c r="AC136" s="303">
        <v>0</v>
      </c>
      <c r="AD136" s="303">
        <v>0</v>
      </c>
      <c r="AE136" s="303">
        <v>0</v>
      </c>
      <c r="AF136" s="334">
        <v>0</v>
      </c>
      <c r="AG136" s="334">
        <v>9</v>
      </c>
      <c r="AH136" s="303">
        <f t="shared" si="23"/>
        <v>9.61</v>
      </c>
      <c r="AI136" s="369">
        <f t="shared" si="24"/>
        <v>10422.135998417576</v>
      </c>
    </row>
    <row r="137" spans="1:35" s="282" customFormat="1" ht="18" customHeight="1" x14ac:dyDescent="0.2">
      <c r="A137" s="284" t="s">
        <v>789</v>
      </c>
      <c r="B137" s="310" t="s">
        <v>438</v>
      </c>
      <c r="C137" s="276" t="s">
        <v>439</v>
      </c>
      <c r="D137" s="273" t="s">
        <v>440</v>
      </c>
      <c r="E137" s="276" t="s">
        <v>441</v>
      </c>
      <c r="F137" s="275">
        <v>3</v>
      </c>
      <c r="G137" s="276" t="s">
        <v>241</v>
      </c>
      <c r="H137" s="276" t="s">
        <v>442</v>
      </c>
      <c r="I137" s="283" t="s">
        <v>832</v>
      </c>
      <c r="J137" s="278">
        <v>2</v>
      </c>
      <c r="K137" s="279">
        <v>0.8</v>
      </c>
      <c r="L137" s="280">
        <f t="shared" si="20"/>
        <v>1.6</v>
      </c>
      <c r="M137" s="281" t="s">
        <v>12</v>
      </c>
      <c r="N137" s="280">
        <f t="shared" si="21"/>
        <v>0</v>
      </c>
      <c r="O137" s="281" t="s">
        <v>12</v>
      </c>
      <c r="P137" s="280">
        <f t="shared" si="18"/>
        <v>0</v>
      </c>
      <c r="Q137" s="281" t="s">
        <v>12</v>
      </c>
      <c r="R137" s="280">
        <f t="shared" si="25"/>
        <v>0</v>
      </c>
      <c r="S137" s="280">
        <f t="shared" si="22"/>
        <v>1.6</v>
      </c>
      <c r="T137" s="303">
        <v>10865.129011877061</v>
      </c>
      <c r="U137" s="303">
        <v>1290.3924616080237</v>
      </c>
      <c r="V137" s="303">
        <v>9574.7365502690373</v>
      </c>
      <c r="W137" s="303">
        <v>5994.79</v>
      </c>
      <c r="X137" s="334">
        <v>15927</v>
      </c>
      <c r="Y137" s="303">
        <v>64.53</v>
      </c>
      <c r="Z137" s="334">
        <v>19</v>
      </c>
      <c r="AA137" s="303">
        <v>0</v>
      </c>
      <c r="AB137" s="335">
        <v>0</v>
      </c>
      <c r="AC137" s="303">
        <v>49.1</v>
      </c>
      <c r="AD137" s="303">
        <v>0</v>
      </c>
      <c r="AE137" s="303">
        <v>0</v>
      </c>
      <c r="AF137" s="334">
        <v>0</v>
      </c>
      <c r="AG137" s="334">
        <v>15946</v>
      </c>
      <c r="AH137" s="303">
        <f t="shared" si="23"/>
        <v>6108.42</v>
      </c>
      <c r="AI137" s="369">
        <f t="shared" si="24"/>
        <v>15683.156550269037</v>
      </c>
    </row>
    <row r="138" spans="1:35" s="282" customFormat="1" ht="18" customHeight="1" x14ac:dyDescent="0.2">
      <c r="A138" s="276" t="s">
        <v>789</v>
      </c>
      <c r="B138" s="310" t="s">
        <v>470</v>
      </c>
      <c r="C138" s="276" t="s">
        <v>439</v>
      </c>
      <c r="D138" s="273" t="s">
        <v>440</v>
      </c>
      <c r="E138" s="276" t="s">
        <v>441</v>
      </c>
      <c r="F138" s="275">
        <v>3</v>
      </c>
      <c r="G138" s="276" t="s">
        <v>241</v>
      </c>
      <c r="H138" s="276" t="s">
        <v>471</v>
      </c>
      <c r="I138" s="283" t="s">
        <v>813</v>
      </c>
      <c r="J138" s="278">
        <v>2</v>
      </c>
      <c r="K138" s="279">
        <v>0.2</v>
      </c>
      <c r="L138" s="280">
        <f t="shared" si="20"/>
        <v>0.4</v>
      </c>
      <c r="M138" s="281" t="s">
        <v>12</v>
      </c>
      <c r="N138" s="280">
        <f t="shared" si="21"/>
        <v>0</v>
      </c>
      <c r="O138" s="281" t="s">
        <v>12</v>
      </c>
      <c r="P138" s="280">
        <f t="shared" si="18"/>
        <v>0</v>
      </c>
      <c r="Q138" s="281" t="s">
        <v>12</v>
      </c>
      <c r="R138" s="280">
        <f t="shared" si="25"/>
        <v>0</v>
      </c>
      <c r="S138" s="280">
        <f t="shared" si="22"/>
        <v>0.4</v>
      </c>
      <c r="T138" s="303">
        <v>2716.2822529692653</v>
      </c>
      <c r="U138" s="303">
        <v>322.59811540200593</v>
      </c>
      <c r="V138" s="303">
        <v>2393.6841375672593</v>
      </c>
      <c r="W138" s="303">
        <v>1678.11</v>
      </c>
      <c r="X138" s="334">
        <v>4891</v>
      </c>
      <c r="Y138" s="303">
        <v>0</v>
      </c>
      <c r="Z138" s="334">
        <v>0</v>
      </c>
      <c r="AA138" s="303">
        <v>0</v>
      </c>
      <c r="AB138" s="335">
        <v>0</v>
      </c>
      <c r="AC138" s="303">
        <v>0</v>
      </c>
      <c r="AD138" s="303">
        <v>0</v>
      </c>
      <c r="AE138" s="303">
        <v>0</v>
      </c>
      <c r="AF138" s="334">
        <v>0</v>
      </c>
      <c r="AG138" s="334">
        <v>4891</v>
      </c>
      <c r="AH138" s="303">
        <f t="shared" si="23"/>
        <v>1678.11</v>
      </c>
      <c r="AI138" s="369">
        <f t="shared" si="24"/>
        <v>4071.794137567259</v>
      </c>
    </row>
    <row r="139" spans="1:35" s="282" customFormat="1" ht="18" customHeight="1" x14ac:dyDescent="0.2">
      <c r="A139" s="276" t="s">
        <v>789</v>
      </c>
      <c r="B139" s="310" t="s">
        <v>438</v>
      </c>
      <c r="C139" s="276" t="s">
        <v>444</v>
      </c>
      <c r="D139" s="273" t="s">
        <v>440</v>
      </c>
      <c r="E139" s="276" t="s">
        <v>441</v>
      </c>
      <c r="F139" s="275">
        <v>3</v>
      </c>
      <c r="G139" s="276" t="s">
        <v>241</v>
      </c>
      <c r="H139" s="276" t="s">
        <v>442</v>
      </c>
      <c r="I139" s="283" t="s">
        <v>832</v>
      </c>
      <c r="J139" s="278">
        <v>0</v>
      </c>
      <c r="K139" s="279">
        <v>0.8</v>
      </c>
      <c r="L139" s="280">
        <f t="shared" si="20"/>
        <v>0</v>
      </c>
      <c r="M139" s="281" t="s">
        <v>12</v>
      </c>
      <c r="N139" s="280">
        <f t="shared" si="21"/>
        <v>0</v>
      </c>
      <c r="O139" s="281" t="s">
        <v>12</v>
      </c>
      <c r="P139" s="280">
        <f t="shared" si="18"/>
        <v>0</v>
      </c>
      <c r="Q139" s="281" t="s">
        <v>1190</v>
      </c>
      <c r="R139" s="280">
        <v>1.6</v>
      </c>
      <c r="S139" s="280">
        <f t="shared" si="22"/>
        <v>1.6</v>
      </c>
      <c r="T139" s="303">
        <v>10865.129011877061</v>
      </c>
      <c r="U139" s="303">
        <v>1290.3924616080237</v>
      </c>
      <c r="V139" s="303">
        <v>9574.7365502690373</v>
      </c>
      <c r="W139" s="303"/>
      <c r="X139" s="334"/>
      <c r="Y139" s="303"/>
      <c r="Z139" s="334"/>
      <c r="AA139" s="303">
        <v>0</v>
      </c>
      <c r="AB139" s="335">
        <v>0</v>
      </c>
      <c r="AC139" s="303"/>
      <c r="AD139" s="303">
        <v>0</v>
      </c>
      <c r="AE139" s="303">
        <v>0</v>
      </c>
      <c r="AF139" s="334">
        <v>0</v>
      </c>
      <c r="AG139" s="334"/>
      <c r="AH139" s="303">
        <f t="shared" si="23"/>
        <v>0</v>
      </c>
      <c r="AI139" s="369">
        <f t="shared" si="24"/>
        <v>9574.7365502690373</v>
      </c>
    </row>
    <row r="140" spans="1:35" s="282" customFormat="1" ht="18" customHeight="1" x14ac:dyDescent="0.2">
      <c r="A140" s="284" t="s">
        <v>789</v>
      </c>
      <c r="B140" s="310" t="s">
        <v>470</v>
      </c>
      <c r="C140" s="276" t="s">
        <v>444</v>
      </c>
      <c r="D140" s="273" t="s">
        <v>440</v>
      </c>
      <c r="E140" s="276" t="s">
        <v>441</v>
      </c>
      <c r="F140" s="275">
        <v>3</v>
      </c>
      <c r="G140" s="276" t="s">
        <v>241</v>
      </c>
      <c r="H140" s="276" t="s">
        <v>471</v>
      </c>
      <c r="I140" s="283" t="s">
        <v>837</v>
      </c>
      <c r="J140" s="278">
        <v>0</v>
      </c>
      <c r="K140" s="279">
        <v>0.2</v>
      </c>
      <c r="L140" s="280">
        <f t="shared" si="20"/>
        <v>0</v>
      </c>
      <c r="M140" s="281" t="s">
        <v>12</v>
      </c>
      <c r="N140" s="280">
        <f t="shared" si="21"/>
        <v>0</v>
      </c>
      <c r="O140" s="281" t="s">
        <v>12</v>
      </c>
      <c r="P140" s="280">
        <f t="shared" si="18"/>
        <v>0</v>
      </c>
      <c r="Q140" s="281" t="s">
        <v>1190</v>
      </c>
      <c r="R140" s="280">
        <v>0.4</v>
      </c>
      <c r="S140" s="280">
        <f t="shared" si="22"/>
        <v>0.4</v>
      </c>
      <c r="T140" s="303">
        <v>2716.2822529692653</v>
      </c>
      <c r="U140" s="303">
        <v>322.59811540200593</v>
      </c>
      <c r="V140" s="303">
        <v>2393.6841375672593</v>
      </c>
      <c r="W140" s="303"/>
      <c r="X140" s="334"/>
      <c r="Y140" s="303">
        <v>0</v>
      </c>
      <c r="Z140" s="334">
        <v>0</v>
      </c>
      <c r="AA140" s="303">
        <v>0</v>
      </c>
      <c r="AB140" s="335">
        <v>0</v>
      </c>
      <c r="AC140" s="303">
        <v>0</v>
      </c>
      <c r="AD140" s="303">
        <v>0</v>
      </c>
      <c r="AE140" s="303">
        <v>0</v>
      </c>
      <c r="AF140" s="334">
        <v>0</v>
      </c>
      <c r="AG140" s="334"/>
      <c r="AH140" s="303">
        <f t="shared" si="23"/>
        <v>0</v>
      </c>
      <c r="AI140" s="369">
        <f t="shared" si="24"/>
        <v>2393.6841375672593</v>
      </c>
    </row>
    <row r="141" spans="1:35" s="282" customFormat="1" ht="18" customHeight="1" x14ac:dyDescent="0.2">
      <c r="A141" s="284" t="s">
        <v>789</v>
      </c>
      <c r="B141" s="310" t="s">
        <v>711</v>
      </c>
      <c r="C141" s="276" t="s">
        <v>445</v>
      </c>
      <c r="D141" s="273" t="s">
        <v>440</v>
      </c>
      <c r="E141" s="276" t="s">
        <v>441</v>
      </c>
      <c r="F141" s="275">
        <v>3</v>
      </c>
      <c r="G141" s="276" t="s">
        <v>241</v>
      </c>
      <c r="H141" s="276" t="s">
        <v>442</v>
      </c>
      <c r="I141" s="276" t="s">
        <v>811</v>
      </c>
      <c r="J141" s="278">
        <v>0</v>
      </c>
      <c r="K141" s="279">
        <v>0.8</v>
      </c>
      <c r="L141" s="280">
        <f t="shared" si="20"/>
        <v>0</v>
      </c>
      <c r="M141" s="281" t="s">
        <v>12</v>
      </c>
      <c r="N141" s="280">
        <f t="shared" si="21"/>
        <v>0</v>
      </c>
      <c r="O141" s="281" t="s">
        <v>12</v>
      </c>
      <c r="P141" s="280">
        <f t="shared" si="18"/>
        <v>0</v>
      </c>
      <c r="Q141" s="281" t="s">
        <v>1190</v>
      </c>
      <c r="R141" s="280">
        <v>1.6</v>
      </c>
      <c r="S141" s="280">
        <f t="shared" si="22"/>
        <v>1.6</v>
      </c>
      <c r="T141" s="303">
        <v>10865.129011877061</v>
      </c>
      <c r="U141" s="303">
        <v>1290.3924616080237</v>
      </c>
      <c r="V141" s="303">
        <v>9574.7365502690373</v>
      </c>
      <c r="W141" s="303">
        <v>0</v>
      </c>
      <c r="X141" s="334">
        <v>0</v>
      </c>
      <c r="Y141" s="303">
        <v>0</v>
      </c>
      <c r="Z141" s="334">
        <v>0</v>
      </c>
      <c r="AA141" s="303">
        <v>0</v>
      </c>
      <c r="AB141" s="335">
        <v>0</v>
      </c>
      <c r="AC141" s="303">
        <v>0</v>
      </c>
      <c r="AD141" s="303">
        <v>0</v>
      </c>
      <c r="AE141" s="303">
        <v>0</v>
      </c>
      <c r="AF141" s="334">
        <v>0</v>
      </c>
      <c r="AG141" s="334">
        <v>0</v>
      </c>
      <c r="AH141" s="303">
        <f t="shared" si="23"/>
        <v>0</v>
      </c>
      <c r="AI141" s="369">
        <f t="shared" si="24"/>
        <v>9574.7365502690373</v>
      </c>
    </row>
    <row r="142" spans="1:35" s="282" customFormat="1" ht="18" customHeight="1" x14ac:dyDescent="0.2">
      <c r="A142" s="276" t="s">
        <v>789</v>
      </c>
      <c r="B142" s="310" t="s">
        <v>470</v>
      </c>
      <c r="C142" s="276" t="s">
        <v>445</v>
      </c>
      <c r="D142" s="273" t="s">
        <v>440</v>
      </c>
      <c r="E142" s="276" t="s">
        <v>441</v>
      </c>
      <c r="F142" s="275">
        <v>3</v>
      </c>
      <c r="G142" s="276" t="s">
        <v>241</v>
      </c>
      <c r="H142" s="276" t="s">
        <v>471</v>
      </c>
      <c r="I142" s="283" t="s">
        <v>837</v>
      </c>
      <c r="J142" s="278">
        <v>0</v>
      </c>
      <c r="K142" s="279">
        <v>0.2</v>
      </c>
      <c r="L142" s="280">
        <f t="shared" si="20"/>
        <v>0</v>
      </c>
      <c r="M142" s="281" t="s">
        <v>12</v>
      </c>
      <c r="N142" s="280">
        <f t="shared" si="21"/>
        <v>0</v>
      </c>
      <c r="O142" s="281" t="s">
        <v>12</v>
      </c>
      <c r="P142" s="280">
        <f t="shared" si="18"/>
        <v>0</v>
      </c>
      <c r="Q142" s="281" t="s">
        <v>1190</v>
      </c>
      <c r="R142" s="280">
        <v>0.4</v>
      </c>
      <c r="S142" s="280">
        <f t="shared" si="22"/>
        <v>0.4</v>
      </c>
      <c r="T142" s="303">
        <v>2716.2822529692653</v>
      </c>
      <c r="U142" s="303">
        <v>322.59811540200593</v>
      </c>
      <c r="V142" s="303">
        <v>2393.6841375672593</v>
      </c>
      <c r="W142" s="303"/>
      <c r="X142" s="334"/>
      <c r="Y142" s="303">
        <v>0</v>
      </c>
      <c r="Z142" s="334">
        <v>0</v>
      </c>
      <c r="AA142" s="303">
        <v>0</v>
      </c>
      <c r="AB142" s="335">
        <v>0</v>
      </c>
      <c r="AC142" s="303">
        <v>0</v>
      </c>
      <c r="AD142" s="303">
        <v>0</v>
      </c>
      <c r="AE142" s="303">
        <v>0</v>
      </c>
      <c r="AF142" s="334">
        <v>0</v>
      </c>
      <c r="AG142" s="334"/>
      <c r="AH142" s="303">
        <f t="shared" si="23"/>
        <v>0</v>
      </c>
      <c r="AI142" s="369">
        <f t="shared" si="24"/>
        <v>2393.6841375672593</v>
      </c>
    </row>
    <row r="143" spans="1:35" s="282" customFormat="1" ht="18" customHeight="1" x14ac:dyDescent="0.2">
      <c r="A143" s="276" t="s">
        <v>789</v>
      </c>
      <c r="B143" s="309" t="s">
        <v>272</v>
      </c>
      <c r="C143" s="276" t="s">
        <v>379</v>
      </c>
      <c r="D143" s="273" t="s">
        <v>407</v>
      </c>
      <c r="E143" s="276" t="s">
        <v>381</v>
      </c>
      <c r="F143" s="275">
        <v>3</v>
      </c>
      <c r="G143" s="284" t="s">
        <v>938</v>
      </c>
      <c r="H143" s="276" t="s">
        <v>715</v>
      </c>
      <c r="I143" s="276" t="s">
        <v>950</v>
      </c>
      <c r="J143" s="278">
        <v>1</v>
      </c>
      <c r="K143" s="279">
        <v>0.05</v>
      </c>
      <c r="L143" s="280">
        <f t="shared" si="20"/>
        <v>0.05</v>
      </c>
      <c r="M143" s="281" t="s">
        <v>12</v>
      </c>
      <c r="N143" s="280">
        <f t="shared" si="21"/>
        <v>0</v>
      </c>
      <c r="O143" s="281" t="s">
        <v>12</v>
      </c>
      <c r="P143" s="280">
        <f t="shared" si="18"/>
        <v>0</v>
      </c>
      <c r="Q143" s="281" t="s">
        <v>12</v>
      </c>
      <c r="R143" s="280">
        <f>IF(Q143="Y",L143,0)</f>
        <v>0</v>
      </c>
      <c r="S143" s="280">
        <f t="shared" si="22"/>
        <v>0.05</v>
      </c>
      <c r="T143" s="303">
        <v>339.53528162115816</v>
      </c>
      <c r="U143" s="303">
        <v>40.324764425250741</v>
      </c>
      <c r="V143" s="303">
        <v>299.21051719590741</v>
      </c>
      <c r="W143" s="303">
        <v>9.64</v>
      </c>
      <c r="X143" s="334">
        <v>25</v>
      </c>
      <c r="Y143" s="303">
        <v>0</v>
      </c>
      <c r="Z143" s="334">
        <v>0</v>
      </c>
      <c r="AA143" s="303">
        <v>0</v>
      </c>
      <c r="AB143" s="335">
        <v>0</v>
      </c>
      <c r="AC143" s="303">
        <v>0</v>
      </c>
      <c r="AD143" s="303">
        <v>0</v>
      </c>
      <c r="AE143" s="303">
        <v>0</v>
      </c>
      <c r="AF143" s="334">
        <v>0</v>
      </c>
      <c r="AG143" s="334">
        <v>25</v>
      </c>
      <c r="AH143" s="303">
        <f t="shared" si="23"/>
        <v>9.64</v>
      </c>
      <c r="AI143" s="369">
        <f t="shared" si="24"/>
        <v>308.8505171959074</v>
      </c>
    </row>
    <row r="144" spans="1:35" s="282" customFormat="1" ht="18" customHeight="1" x14ac:dyDescent="0.2">
      <c r="A144" s="276" t="s">
        <v>789</v>
      </c>
      <c r="B144" s="309" t="s">
        <v>378</v>
      </c>
      <c r="C144" s="276" t="s">
        <v>379</v>
      </c>
      <c r="D144" s="273" t="s">
        <v>380</v>
      </c>
      <c r="E144" s="276" t="s">
        <v>381</v>
      </c>
      <c r="F144" s="275">
        <v>2</v>
      </c>
      <c r="G144" s="276" t="s">
        <v>797</v>
      </c>
      <c r="H144" s="276" t="s">
        <v>712</v>
      </c>
      <c r="I144" s="283" t="s">
        <v>714</v>
      </c>
      <c r="J144" s="278">
        <v>1</v>
      </c>
      <c r="K144" s="279">
        <v>0.15</v>
      </c>
      <c r="L144" s="280">
        <f t="shared" si="20"/>
        <v>0.15</v>
      </c>
      <c r="M144" s="281" t="s">
        <v>12</v>
      </c>
      <c r="N144" s="280">
        <f t="shared" si="21"/>
        <v>0</v>
      </c>
      <c r="O144" s="281" t="s">
        <v>12</v>
      </c>
      <c r="P144" s="280">
        <f t="shared" si="18"/>
        <v>0</v>
      </c>
      <c r="Q144" s="281" t="s">
        <v>12</v>
      </c>
      <c r="R144" s="280">
        <f>IF(Q144="Y",L144,0)</f>
        <v>0</v>
      </c>
      <c r="S144" s="280">
        <f t="shared" si="22"/>
        <v>0.15</v>
      </c>
      <c r="T144" s="303">
        <v>1018.6058448634743</v>
      </c>
      <c r="U144" s="303">
        <v>120.9742932757522</v>
      </c>
      <c r="V144" s="303">
        <v>897.63155158772213</v>
      </c>
      <c r="W144" s="303">
        <v>572.91</v>
      </c>
      <c r="X144" s="334">
        <v>1470</v>
      </c>
      <c r="Y144" s="303">
        <v>18.149999999999999</v>
      </c>
      <c r="Z144" s="334">
        <v>2</v>
      </c>
      <c r="AA144" s="303">
        <v>63.75</v>
      </c>
      <c r="AB144" s="335">
        <v>0.75</v>
      </c>
      <c r="AC144" s="303">
        <v>3.6</v>
      </c>
      <c r="AD144" s="303">
        <v>0</v>
      </c>
      <c r="AE144" s="303">
        <v>0</v>
      </c>
      <c r="AF144" s="334">
        <v>0</v>
      </c>
      <c r="AG144" s="334">
        <v>1472</v>
      </c>
      <c r="AH144" s="303">
        <f t="shared" si="23"/>
        <v>658.41</v>
      </c>
      <c r="AI144" s="369">
        <f t="shared" si="24"/>
        <v>1556.0415515877221</v>
      </c>
    </row>
    <row r="145" spans="1:35" s="282" customFormat="1" ht="18" customHeight="1" x14ac:dyDescent="0.2">
      <c r="A145" s="284" t="s">
        <v>789</v>
      </c>
      <c r="B145" s="309" t="s">
        <v>412</v>
      </c>
      <c r="C145" s="276" t="s">
        <v>379</v>
      </c>
      <c r="D145" s="273" t="s">
        <v>407</v>
      </c>
      <c r="E145" s="276" t="s">
        <v>381</v>
      </c>
      <c r="F145" s="275">
        <v>3</v>
      </c>
      <c r="G145" s="276" t="s">
        <v>797</v>
      </c>
      <c r="H145" s="276" t="s">
        <v>413</v>
      </c>
      <c r="I145" s="283">
        <v>404435</v>
      </c>
      <c r="J145" s="278">
        <v>1</v>
      </c>
      <c r="K145" s="279">
        <v>0.4</v>
      </c>
      <c r="L145" s="280">
        <f t="shared" si="20"/>
        <v>0.4</v>
      </c>
      <c r="M145" s="281" t="s">
        <v>12</v>
      </c>
      <c r="N145" s="280">
        <f t="shared" si="21"/>
        <v>0</v>
      </c>
      <c r="O145" s="281" t="s">
        <v>12</v>
      </c>
      <c r="P145" s="280">
        <f t="shared" si="18"/>
        <v>0</v>
      </c>
      <c r="Q145" s="281" t="s">
        <v>12</v>
      </c>
      <c r="R145" s="280">
        <f>IF(Q145="Y",L145,0)</f>
        <v>0</v>
      </c>
      <c r="S145" s="280">
        <f t="shared" si="22"/>
        <v>0.4</v>
      </c>
      <c r="T145" s="303">
        <v>2716.2822529692653</v>
      </c>
      <c r="U145" s="303">
        <v>322.59811540200593</v>
      </c>
      <c r="V145" s="303">
        <v>2393.6841375672593</v>
      </c>
      <c r="W145" s="303">
        <v>7154.71</v>
      </c>
      <c r="X145" s="334">
        <v>6387</v>
      </c>
      <c r="Y145" s="303">
        <v>0</v>
      </c>
      <c r="Z145" s="334">
        <v>0</v>
      </c>
      <c r="AA145" s="303">
        <v>0</v>
      </c>
      <c r="AB145" s="335">
        <v>0</v>
      </c>
      <c r="AC145" s="303">
        <v>0</v>
      </c>
      <c r="AD145" s="303">
        <v>0</v>
      </c>
      <c r="AE145" s="303">
        <v>374.33</v>
      </c>
      <c r="AF145" s="334">
        <v>14286</v>
      </c>
      <c r="AG145" s="334">
        <v>20673</v>
      </c>
      <c r="AH145" s="303">
        <f t="shared" si="23"/>
        <v>7529.04</v>
      </c>
      <c r="AI145" s="369">
        <f t="shared" si="24"/>
        <v>9922.7241375672602</v>
      </c>
    </row>
    <row r="146" spans="1:35" s="282" customFormat="1" ht="18" customHeight="1" x14ac:dyDescent="0.2">
      <c r="A146" s="276" t="s">
        <v>789</v>
      </c>
      <c r="B146" s="310" t="s">
        <v>433</v>
      </c>
      <c r="C146" s="276" t="s">
        <v>379</v>
      </c>
      <c r="D146" s="273" t="s">
        <v>407</v>
      </c>
      <c r="E146" s="276" t="s">
        <v>381</v>
      </c>
      <c r="F146" s="275">
        <v>3</v>
      </c>
      <c r="G146" s="276" t="s">
        <v>241</v>
      </c>
      <c r="H146" s="276" t="s">
        <v>434</v>
      </c>
      <c r="I146" s="283">
        <v>406750</v>
      </c>
      <c r="J146" s="278">
        <v>1</v>
      </c>
      <c r="K146" s="279">
        <v>0.4</v>
      </c>
      <c r="L146" s="280">
        <f t="shared" si="20"/>
        <v>0.4</v>
      </c>
      <c r="M146" s="281" t="s">
        <v>12</v>
      </c>
      <c r="N146" s="280">
        <f t="shared" si="21"/>
        <v>0</v>
      </c>
      <c r="O146" s="281" t="s">
        <v>12</v>
      </c>
      <c r="P146" s="280">
        <f t="shared" si="18"/>
        <v>0</v>
      </c>
      <c r="Q146" s="281" t="s">
        <v>12</v>
      </c>
      <c r="R146" s="280">
        <f>IF(Q146="Y",L146,0)</f>
        <v>0</v>
      </c>
      <c r="S146" s="280">
        <f t="shared" si="22"/>
        <v>0.4</v>
      </c>
      <c r="T146" s="303">
        <v>2716.2822529692653</v>
      </c>
      <c r="U146" s="303">
        <v>322.59811540200593</v>
      </c>
      <c r="V146" s="303">
        <v>2393.6841375672593</v>
      </c>
      <c r="W146" s="303">
        <v>2104.21</v>
      </c>
      <c r="X146" s="334">
        <v>6175</v>
      </c>
      <c r="Y146" s="303">
        <v>0</v>
      </c>
      <c r="Z146" s="334">
        <v>0</v>
      </c>
      <c r="AA146" s="303">
        <v>0</v>
      </c>
      <c r="AB146" s="335">
        <v>0</v>
      </c>
      <c r="AC146" s="303">
        <v>13.29</v>
      </c>
      <c r="AD146" s="303">
        <v>0</v>
      </c>
      <c r="AE146" s="303">
        <v>0</v>
      </c>
      <c r="AF146" s="334">
        <v>0</v>
      </c>
      <c r="AG146" s="334">
        <v>6175</v>
      </c>
      <c r="AH146" s="303">
        <f t="shared" si="23"/>
        <v>2117.5</v>
      </c>
      <c r="AI146" s="369">
        <f t="shared" si="24"/>
        <v>4511.1841375672593</v>
      </c>
    </row>
    <row r="147" spans="1:35" s="282" customFormat="1" ht="18" customHeight="1" x14ac:dyDescent="0.2">
      <c r="A147" s="284" t="s">
        <v>789</v>
      </c>
      <c r="B147" s="310" t="s">
        <v>405</v>
      </c>
      <c r="C147" s="276" t="s">
        <v>406</v>
      </c>
      <c r="D147" s="273" t="s">
        <v>407</v>
      </c>
      <c r="E147" s="276" t="s">
        <v>381</v>
      </c>
      <c r="F147" s="275">
        <v>3</v>
      </c>
      <c r="G147" s="276" t="s">
        <v>241</v>
      </c>
      <c r="H147" s="276" t="s">
        <v>408</v>
      </c>
      <c r="I147" s="276">
        <v>407500</v>
      </c>
      <c r="J147" s="278">
        <v>2</v>
      </c>
      <c r="K147" s="279">
        <v>1</v>
      </c>
      <c r="L147" s="280">
        <f t="shared" si="20"/>
        <v>2</v>
      </c>
      <c r="M147" s="281" t="s">
        <v>12</v>
      </c>
      <c r="N147" s="280">
        <f t="shared" si="21"/>
        <v>0</v>
      </c>
      <c r="O147" s="281" t="s">
        <v>12</v>
      </c>
      <c r="P147" s="280">
        <f t="shared" si="18"/>
        <v>0</v>
      </c>
      <c r="Q147" s="281" t="s">
        <v>12</v>
      </c>
      <c r="R147" s="280">
        <f>IF(Q147="Y",L147,0)</f>
        <v>0</v>
      </c>
      <c r="S147" s="280">
        <f t="shared" si="22"/>
        <v>2</v>
      </c>
      <c r="T147" s="303">
        <v>13581.411264846325</v>
      </c>
      <c r="U147" s="303">
        <v>1612.9905770100295</v>
      </c>
      <c r="V147" s="303">
        <v>11968.420687836297</v>
      </c>
      <c r="W147" s="303">
        <v>2793.42</v>
      </c>
      <c r="X147" s="334">
        <v>6518</v>
      </c>
      <c r="Y147" s="303">
        <v>55.55</v>
      </c>
      <c r="Z147" s="334">
        <v>12</v>
      </c>
      <c r="AA147" s="303">
        <v>63.75</v>
      </c>
      <c r="AB147" s="335">
        <v>0.75</v>
      </c>
      <c r="AC147" s="303">
        <v>13.94</v>
      </c>
      <c r="AD147" s="303">
        <v>0</v>
      </c>
      <c r="AE147" s="303">
        <v>0</v>
      </c>
      <c r="AF147" s="334">
        <v>0</v>
      </c>
      <c r="AG147" s="334">
        <v>6530</v>
      </c>
      <c r="AH147" s="303">
        <f t="shared" si="23"/>
        <v>2926.66</v>
      </c>
      <c r="AI147" s="369">
        <f t="shared" si="24"/>
        <v>14895.080687836296</v>
      </c>
    </row>
    <row r="148" spans="1:35" s="282" customFormat="1" ht="18" customHeight="1" x14ac:dyDescent="0.2">
      <c r="A148" s="276" t="s">
        <v>789</v>
      </c>
      <c r="B148" s="310" t="s">
        <v>405</v>
      </c>
      <c r="C148" s="276" t="s">
        <v>410</v>
      </c>
      <c r="D148" s="273" t="s">
        <v>407</v>
      </c>
      <c r="E148" s="276" t="s">
        <v>381</v>
      </c>
      <c r="F148" s="275">
        <v>3</v>
      </c>
      <c r="G148" s="276" t="s">
        <v>241</v>
      </c>
      <c r="H148" s="276" t="s">
        <v>408</v>
      </c>
      <c r="I148" s="283">
        <v>407500</v>
      </c>
      <c r="J148" s="278">
        <v>0</v>
      </c>
      <c r="K148" s="279">
        <v>1</v>
      </c>
      <c r="L148" s="280">
        <f t="shared" si="20"/>
        <v>0</v>
      </c>
      <c r="M148" s="281" t="s">
        <v>12</v>
      </c>
      <c r="N148" s="280">
        <f t="shared" si="21"/>
        <v>0</v>
      </c>
      <c r="O148" s="281" t="s">
        <v>12</v>
      </c>
      <c r="P148" s="280">
        <f t="shared" si="18"/>
        <v>0</v>
      </c>
      <c r="Q148" s="281" t="s">
        <v>1190</v>
      </c>
      <c r="R148" s="280">
        <v>2</v>
      </c>
      <c r="S148" s="280">
        <f t="shared" si="22"/>
        <v>2</v>
      </c>
      <c r="T148" s="303">
        <v>13581.411264846325</v>
      </c>
      <c r="U148" s="303">
        <v>1612.9905770100295</v>
      </c>
      <c r="V148" s="303">
        <v>11968.420687836297</v>
      </c>
      <c r="W148" s="303"/>
      <c r="X148" s="334"/>
      <c r="Y148" s="303"/>
      <c r="Z148" s="334"/>
      <c r="AA148" s="303"/>
      <c r="AB148" s="335">
        <v>0</v>
      </c>
      <c r="AC148" s="303"/>
      <c r="AD148" s="303"/>
      <c r="AE148" s="303"/>
      <c r="AF148" s="334"/>
      <c r="AG148" s="334"/>
      <c r="AH148" s="303">
        <f t="shared" si="23"/>
        <v>0</v>
      </c>
      <c r="AI148" s="369">
        <f t="shared" si="24"/>
        <v>11968.420687836297</v>
      </c>
    </row>
    <row r="149" spans="1:35" s="282" customFormat="1" ht="18" customHeight="1" x14ac:dyDescent="0.2">
      <c r="A149" s="284" t="s">
        <v>789</v>
      </c>
      <c r="B149" s="310" t="s">
        <v>716</v>
      </c>
      <c r="C149" s="276" t="s">
        <v>411</v>
      </c>
      <c r="D149" s="273" t="s">
        <v>407</v>
      </c>
      <c r="E149" s="276" t="s">
        <v>381</v>
      </c>
      <c r="F149" s="275">
        <v>3</v>
      </c>
      <c r="G149" s="276" t="s">
        <v>241</v>
      </c>
      <c r="H149" s="276" t="s">
        <v>408</v>
      </c>
      <c r="I149" s="283" t="s">
        <v>808</v>
      </c>
      <c r="J149" s="278">
        <v>0</v>
      </c>
      <c r="K149" s="279">
        <v>1</v>
      </c>
      <c r="L149" s="280">
        <f t="shared" si="20"/>
        <v>0</v>
      </c>
      <c r="M149" s="281" t="s">
        <v>12</v>
      </c>
      <c r="N149" s="280">
        <f t="shared" si="21"/>
        <v>0</v>
      </c>
      <c r="O149" s="281" t="s">
        <v>12</v>
      </c>
      <c r="P149" s="280">
        <f t="shared" ref="P149:P169" si="26">IF(O149="Y",L149,0)</f>
        <v>0</v>
      </c>
      <c r="Q149" s="281" t="s">
        <v>1190</v>
      </c>
      <c r="R149" s="280">
        <v>2</v>
      </c>
      <c r="S149" s="280">
        <f t="shared" si="22"/>
        <v>2</v>
      </c>
      <c r="T149" s="303">
        <v>13581.411264846325</v>
      </c>
      <c r="U149" s="303">
        <v>1612.9905770100295</v>
      </c>
      <c r="V149" s="303">
        <v>11968.420687836297</v>
      </c>
      <c r="W149" s="303">
        <v>0</v>
      </c>
      <c r="X149" s="334">
        <v>0</v>
      </c>
      <c r="Y149" s="303">
        <v>0</v>
      </c>
      <c r="Z149" s="334">
        <v>0</v>
      </c>
      <c r="AA149" s="303">
        <v>0</v>
      </c>
      <c r="AB149" s="335">
        <v>0</v>
      </c>
      <c r="AC149" s="303">
        <v>0</v>
      </c>
      <c r="AD149" s="303">
        <v>0</v>
      </c>
      <c r="AE149" s="303">
        <v>0</v>
      </c>
      <c r="AF149" s="334">
        <v>0</v>
      </c>
      <c r="AG149" s="334">
        <v>0</v>
      </c>
      <c r="AH149" s="303">
        <f t="shared" si="23"/>
        <v>0</v>
      </c>
      <c r="AI149" s="369">
        <f t="shared" si="24"/>
        <v>11968.420687836297</v>
      </c>
    </row>
    <row r="150" spans="1:35" s="282" customFormat="1" ht="18" customHeight="1" x14ac:dyDescent="0.2">
      <c r="A150" s="284" t="s">
        <v>789</v>
      </c>
      <c r="B150" s="310" t="s">
        <v>374</v>
      </c>
      <c r="C150" s="276" t="s">
        <v>375</v>
      </c>
      <c r="D150" s="273" t="s">
        <v>376</v>
      </c>
      <c r="E150" s="276" t="s">
        <v>377</v>
      </c>
      <c r="F150" s="275">
        <v>3</v>
      </c>
      <c r="G150" s="276" t="s">
        <v>241</v>
      </c>
      <c r="H150" s="276" t="s">
        <v>376</v>
      </c>
      <c r="I150" s="283" t="s">
        <v>825</v>
      </c>
      <c r="J150" s="278">
        <v>1</v>
      </c>
      <c r="K150" s="279">
        <v>0.52</v>
      </c>
      <c r="L150" s="280">
        <f t="shared" si="20"/>
        <v>0.52</v>
      </c>
      <c r="M150" s="281" t="s">
        <v>12</v>
      </c>
      <c r="N150" s="280">
        <f t="shared" si="21"/>
        <v>0</v>
      </c>
      <c r="O150" s="281" t="s">
        <v>12</v>
      </c>
      <c r="P150" s="280">
        <f t="shared" si="26"/>
        <v>0</v>
      </c>
      <c r="Q150" s="281" t="s">
        <v>76</v>
      </c>
      <c r="R150" s="280">
        <f t="shared" ref="R150:R189" si="27">IF(Q150="Y",L150,0)</f>
        <v>0.52</v>
      </c>
      <c r="S150" s="280">
        <f t="shared" si="22"/>
        <v>1.04</v>
      </c>
      <c r="T150" s="303">
        <v>7062.3338577200893</v>
      </c>
      <c r="U150" s="303">
        <v>838.75510004521539</v>
      </c>
      <c r="V150" s="303">
        <v>6223.5787576748735</v>
      </c>
      <c r="W150" s="303">
        <v>1.1200000000000001</v>
      </c>
      <c r="X150" s="334">
        <v>3</v>
      </c>
      <c r="Y150" s="303">
        <v>0</v>
      </c>
      <c r="Z150" s="334">
        <v>0</v>
      </c>
      <c r="AA150" s="303">
        <v>0</v>
      </c>
      <c r="AB150" s="335">
        <v>0</v>
      </c>
      <c r="AC150" s="303">
        <v>0</v>
      </c>
      <c r="AD150" s="303">
        <v>0</v>
      </c>
      <c r="AE150" s="303">
        <v>0</v>
      </c>
      <c r="AF150" s="334">
        <v>0</v>
      </c>
      <c r="AG150" s="334">
        <v>3</v>
      </c>
      <c r="AH150" s="303">
        <f t="shared" si="23"/>
        <v>1.1200000000000001</v>
      </c>
      <c r="AI150" s="369">
        <f t="shared" si="24"/>
        <v>6224.6987576748734</v>
      </c>
    </row>
    <row r="151" spans="1:35" s="282" customFormat="1" ht="18" customHeight="1" x14ac:dyDescent="0.2">
      <c r="A151" s="276" t="s">
        <v>789</v>
      </c>
      <c r="B151" s="310" t="s">
        <v>388</v>
      </c>
      <c r="C151" s="276" t="s">
        <v>270</v>
      </c>
      <c r="D151" s="273" t="s">
        <v>35</v>
      </c>
      <c r="E151" s="276" t="s">
        <v>271</v>
      </c>
      <c r="F151" s="275">
        <v>1</v>
      </c>
      <c r="G151" s="284" t="s">
        <v>936</v>
      </c>
      <c r="H151" s="276" t="s">
        <v>389</v>
      </c>
      <c r="I151" s="283">
        <v>404708</v>
      </c>
      <c r="J151" s="278">
        <v>1</v>
      </c>
      <c r="K151" s="279">
        <v>0.17</v>
      </c>
      <c r="L151" s="280">
        <f t="shared" si="20"/>
        <v>0.17</v>
      </c>
      <c r="M151" s="281" t="s">
        <v>12</v>
      </c>
      <c r="N151" s="280">
        <f t="shared" si="21"/>
        <v>0</v>
      </c>
      <c r="O151" s="281" t="s">
        <v>12</v>
      </c>
      <c r="P151" s="280">
        <f t="shared" si="26"/>
        <v>0</v>
      </c>
      <c r="Q151" s="281" t="s">
        <v>12</v>
      </c>
      <c r="R151" s="280">
        <f t="shared" si="27"/>
        <v>0</v>
      </c>
      <c r="S151" s="280">
        <f t="shared" si="22"/>
        <v>0.17</v>
      </c>
      <c r="T151" s="303">
        <v>1154.4199575119378</v>
      </c>
      <c r="U151" s="303">
        <v>137.10419904585251</v>
      </c>
      <c r="V151" s="303">
        <v>1017.3157584660853</v>
      </c>
      <c r="W151" s="303">
        <v>38.53</v>
      </c>
      <c r="X151" s="334">
        <v>56</v>
      </c>
      <c r="Y151" s="303">
        <v>0</v>
      </c>
      <c r="Z151" s="334">
        <v>0</v>
      </c>
      <c r="AA151" s="303">
        <v>0</v>
      </c>
      <c r="AB151" s="335">
        <v>0</v>
      </c>
      <c r="AC151" s="303">
        <v>0</v>
      </c>
      <c r="AD151" s="303">
        <v>0</v>
      </c>
      <c r="AE151" s="303">
        <v>0</v>
      </c>
      <c r="AF151" s="334">
        <v>0</v>
      </c>
      <c r="AG151" s="334">
        <v>56</v>
      </c>
      <c r="AH151" s="303">
        <f t="shared" si="23"/>
        <v>38.53</v>
      </c>
      <c r="AI151" s="369">
        <f t="shared" si="24"/>
        <v>1055.8457584660853</v>
      </c>
    </row>
    <row r="152" spans="1:35" s="282" customFormat="1" ht="18" customHeight="1" x14ac:dyDescent="0.2">
      <c r="A152" s="284" t="s">
        <v>789</v>
      </c>
      <c r="B152" s="310" t="s">
        <v>467</v>
      </c>
      <c r="C152" s="276" t="s">
        <v>270</v>
      </c>
      <c r="D152" s="273" t="s">
        <v>35</v>
      </c>
      <c r="E152" s="276" t="s">
        <v>271</v>
      </c>
      <c r="F152" s="275">
        <v>1</v>
      </c>
      <c r="G152" s="276" t="s">
        <v>241</v>
      </c>
      <c r="H152" s="276" t="s">
        <v>468</v>
      </c>
      <c r="I152" s="283" t="s">
        <v>836</v>
      </c>
      <c r="J152" s="278">
        <v>1</v>
      </c>
      <c r="K152" s="279">
        <v>0.83</v>
      </c>
      <c r="L152" s="280">
        <f t="shared" si="20"/>
        <v>0.83</v>
      </c>
      <c r="M152" s="281" t="s">
        <v>12</v>
      </c>
      <c r="N152" s="280">
        <f t="shared" si="21"/>
        <v>0</v>
      </c>
      <c r="O152" s="281" t="s">
        <v>12</v>
      </c>
      <c r="P152" s="280">
        <f t="shared" si="26"/>
        <v>0</v>
      </c>
      <c r="Q152" s="281" t="s">
        <v>12</v>
      </c>
      <c r="R152" s="280">
        <f t="shared" si="27"/>
        <v>0</v>
      </c>
      <c r="S152" s="280">
        <f t="shared" si="22"/>
        <v>0.83</v>
      </c>
      <c r="T152" s="303">
        <v>5636.2856749112243</v>
      </c>
      <c r="U152" s="303">
        <v>669.39108945916223</v>
      </c>
      <c r="V152" s="303">
        <v>4966.8945854520625</v>
      </c>
      <c r="W152" s="303">
        <v>32.880000000000003</v>
      </c>
      <c r="X152" s="334">
        <v>83</v>
      </c>
      <c r="Y152" s="303">
        <v>28.4</v>
      </c>
      <c r="Z152" s="334">
        <v>4</v>
      </c>
      <c r="AA152" s="303">
        <v>13175</v>
      </c>
      <c r="AB152" s="335">
        <v>155</v>
      </c>
      <c r="AC152" s="303">
        <v>0</v>
      </c>
      <c r="AD152" s="303">
        <v>0</v>
      </c>
      <c r="AE152" s="303">
        <v>0</v>
      </c>
      <c r="AF152" s="334">
        <v>0</v>
      </c>
      <c r="AG152" s="334">
        <v>87</v>
      </c>
      <c r="AH152" s="303">
        <f t="shared" si="23"/>
        <v>13236.279999999999</v>
      </c>
      <c r="AI152" s="369">
        <f t="shared" si="24"/>
        <v>18203.174585452063</v>
      </c>
    </row>
    <row r="153" spans="1:35" s="282" customFormat="1" ht="18" customHeight="1" x14ac:dyDescent="0.2">
      <c r="A153" s="284" t="s">
        <v>789</v>
      </c>
      <c r="B153" s="310" t="s">
        <v>372</v>
      </c>
      <c r="C153" s="276" t="s">
        <v>717</v>
      </c>
      <c r="D153" s="273" t="s">
        <v>35</v>
      </c>
      <c r="E153" s="276" t="s">
        <v>36</v>
      </c>
      <c r="F153" s="275">
        <v>1</v>
      </c>
      <c r="G153" s="276" t="s">
        <v>241</v>
      </c>
      <c r="H153" s="276" t="s">
        <v>373</v>
      </c>
      <c r="I153" s="283">
        <v>404504</v>
      </c>
      <c r="J153" s="278">
        <v>1</v>
      </c>
      <c r="K153" s="279">
        <v>1</v>
      </c>
      <c r="L153" s="280">
        <f t="shared" si="20"/>
        <v>1</v>
      </c>
      <c r="M153" s="281" t="s">
        <v>12</v>
      </c>
      <c r="N153" s="280">
        <f t="shared" si="21"/>
        <v>0</v>
      </c>
      <c r="O153" s="281" t="s">
        <v>12</v>
      </c>
      <c r="P153" s="280">
        <f t="shared" si="26"/>
        <v>0</v>
      </c>
      <c r="Q153" s="281" t="s">
        <v>12</v>
      </c>
      <c r="R153" s="280">
        <f t="shared" si="27"/>
        <v>0</v>
      </c>
      <c r="S153" s="280">
        <f t="shared" si="22"/>
        <v>1</v>
      </c>
      <c r="T153" s="303">
        <v>6790.7056324231626</v>
      </c>
      <c r="U153" s="303">
        <v>806.49528850501474</v>
      </c>
      <c r="V153" s="303">
        <v>5984.2103439181483</v>
      </c>
      <c r="W153" s="303">
        <v>46.19</v>
      </c>
      <c r="X153" s="334">
        <v>88</v>
      </c>
      <c r="Y153" s="303">
        <v>14.25</v>
      </c>
      <c r="Z153" s="334">
        <v>2</v>
      </c>
      <c r="AA153" s="303">
        <v>552.66999999999996</v>
      </c>
      <c r="AB153" s="335">
        <v>6.5019999999999998</v>
      </c>
      <c r="AC153" s="303">
        <v>3.59</v>
      </c>
      <c r="AD153" s="303">
        <v>0</v>
      </c>
      <c r="AE153" s="303">
        <v>0</v>
      </c>
      <c r="AF153" s="334">
        <v>0</v>
      </c>
      <c r="AG153" s="334">
        <v>90</v>
      </c>
      <c r="AH153" s="303">
        <f t="shared" si="23"/>
        <v>616.70000000000005</v>
      </c>
      <c r="AI153" s="369">
        <f t="shared" si="24"/>
        <v>6600.9103439181481</v>
      </c>
    </row>
    <row r="154" spans="1:35" s="282" customFormat="1" ht="18" customHeight="1" x14ac:dyDescent="0.2">
      <c r="A154" s="276" t="s">
        <v>789</v>
      </c>
      <c r="B154" s="310" t="s">
        <v>368</v>
      </c>
      <c r="C154" s="276" t="s">
        <v>369</v>
      </c>
      <c r="D154" s="273" t="s">
        <v>370</v>
      </c>
      <c r="E154" s="276" t="s">
        <v>371</v>
      </c>
      <c r="F154" s="275">
        <v>3</v>
      </c>
      <c r="G154" s="276" t="s">
        <v>241</v>
      </c>
      <c r="H154" s="276" t="s">
        <v>370</v>
      </c>
      <c r="I154" s="283" t="s">
        <v>824</v>
      </c>
      <c r="J154" s="278">
        <v>1</v>
      </c>
      <c r="K154" s="279">
        <v>0.7</v>
      </c>
      <c r="L154" s="280">
        <f t="shared" si="20"/>
        <v>0.7</v>
      </c>
      <c r="M154" s="281" t="s">
        <v>12</v>
      </c>
      <c r="N154" s="280">
        <f t="shared" si="21"/>
        <v>0</v>
      </c>
      <c r="O154" s="281" t="s">
        <v>12</v>
      </c>
      <c r="P154" s="280">
        <f t="shared" si="26"/>
        <v>0</v>
      </c>
      <c r="Q154" s="281" t="s">
        <v>76</v>
      </c>
      <c r="R154" s="280">
        <f t="shared" si="27"/>
        <v>0.7</v>
      </c>
      <c r="S154" s="280">
        <f t="shared" si="22"/>
        <v>1.4</v>
      </c>
      <c r="T154" s="303">
        <v>9506.9878853924274</v>
      </c>
      <c r="U154" s="303">
        <v>1129.0934039070205</v>
      </c>
      <c r="V154" s="303">
        <v>8377.8944814854076</v>
      </c>
      <c r="W154" s="303">
        <v>2.41</v>
      </c>
      <c r="X154" s="334">
        <v>5</v>
      </c>
      <c r="Y154" s="303">
        <v>0</v>
      </c>
      <c r="Z154" s="334">
        <v>0</v>
      </c>
      <c r="AA154" s="303">
        <v>0</v>
      </c>
      <c r="AB154" s="335">
        <v>0</v>
      </c>
      <c r="AC154" s="303">
        <v>0</v>
      </c>
      <c r="AD154" s="303">
        <v>0</v>
      </c>
      <c r="AE154" s="303">
        <v>0</v>
      </c>
      <c r="AF154" s="334">
        <v>0</v>
      </c>
      <c r="AG154" s="334">
        <v>5</v>
      </c>
      <c r="AH154" s="303">
        <f t="shared" si="23"/>
        <v>2.41</v>
      </c>
      <c r="AI154" s="369">
        <f t="shared" si="24"/>
        <v>8380.3044814854075</v>
      </c>
    </row>
    <row r="155" spans="1:35" s="282" customFormat="1" ht="18" customHeight="1" x14ac:dyDescent="0.2">
      <c r="A155" s="276" t="s">
        <v>789</v>
      </c>
      <c r="B155" s="310" t="s">
        <v>749</v>
      </c>
      <c r="C155" s="276" t="s">
        <v>750</v>
      </c>
      <c r="D155" s="273" t="s">
        <v>751</v>
      </c>
      <c r="E155" s="276" t="s">
        <v>752</v>
      </c>
      <c r="F155" s="275">
        <v>3</v>
      </c>
      <c r="G155" s="276" t="s">
        <v>753</v>
      </c>
      <c r="H155" s="276" t="s">
        <v>754</v>
      </c>
      <c r="I155" s="283" t="s">
        <v>960</v>
      </c>
      <c r="J155" s="278">
        <v>1</v>
      </c>
      <c r="K155" s="279">
        <v>0.5</v>
      </c>
      <c r="L155" s="280">
        <f t="shared" si="20"/>
        <v>0.5</v>
      </c>
      <c r="M155" s="281" t="s">
        <v>12</v>
      </c>
      <c r="N155" s="280">
        <f t="shared" si="21"/>
        <v>0</v>
      </c>
      <c r="O155" s="281" t="s">
        <v>12</v>
      </c>
      <c r="P155" s="280">
        <f t="shared" si="26"/>
        <v>0</v>
      </c>
      <c r="Q155" s="281" t="s">
        <v>12</v>
      </c>
      <c r="R155" s="280">
        <f t="shared" si="27"/>
        <v>0</v>
      </c>
      <c r="S155" s="280">
        <f t="shared" si="22"/>
        <v>0.5</v>
      </c>
      <c r="T155" s="303">
        <v>3395.3528162115813</v>
      </c>
      <c r="U155" s="303">
        <v>403.24764425250737</v>
      </c>
      <c r="V155" s="303">
        <v>2992.1051719590741</v>
      </c>
      <c r="W155" s="303">
        <v>135.55000000000001</v>
      </c>
      <c r="X155" s="334">
        <v>328</v>
      </c>
      <c r="Y155" s="303">
        <v>13.3</v>
      </c>
      <c r="Z155" s="334">
        <v>2</v>
      </c>
      <c r="AA155" s="303">
        <v>0</v>
      </c>
      <c r="AB155" s="335">
        <v>0</v>
      </c>
      <c r="AC155" s="303">
        <v>0</v>
      </c>
      <c r="AD155" s="303">
        <v>0</v>
      </c>
      <c r="AE155" s="303">
        <v>0</v>
      </c>
      <c r="AF155" s="334">
        <v>0</v>
      </c>
      <c r="AG155" s="334">
        <v>330</v>
      </c>
      <c r="AH155" s="303">
        <f t="shared" si="23"/>
        <v>148.85000000000002</v>
      </c>
      <c r="AI155" s="369">
        <f t="shared" si="24"/>
        <v>3140.9551719590741</v>
      </c>
    </row>
    <row r="156" spans="1:35" s="282" customFormat="1" ht="18" customHeight="1" x14ac:dyDescent="0.2">
      <c r="A156" s="276" t="s">
        <v>496</v>
      </c>
      <c r="B156" s="310" t="s">
        <v>494</v>
      </c>
      <c r="C156" s="276" t="s">
        <v>495</v>
      </c>
      <c r="D156" s="273" t="s">
        <v>554</v>
      </c>
      <c r="E156" s="276" t="s">
        <v>553</v>
      </c>
      <c r="F156" s="275">
        <v>4</v>
      </c>
      <c r="G156" s="276" t="s">
        <v>881</v>
      </c>
      <c r="H156" s="276" t="s">
        <v>497</v>
      </c>
      <c r="I156" s="283">
        <v>803410</v>
      </c>
      <c r="J156" s="278">
        <v>1</v>
      </c>
      <c r="K156" s="279">
        <v>1</v>
      </c>
      <c r="L156" s="280">
        <f t="shared" si="20"/>
        <v>1</v>
      </c>
      <c r="M156" s="281" t="s">
        <v>12</v>
      </c>
      <c r="N156" s="280">
        <f t="shared" si="21"/>
        <v>0</v>
      </c>
      <c r="O156" s="281" t="s">
        <v>12</v>
      </c>
      <c r="P156" s="280">
        <f t="shared" si="26"/>
        <v>0</v>
      </c>
      <c r="Q156" s="281" t="s">
        <v>12</v>
      </c>
      <c r="R156" s="280">
        <f t="shared" si="27"/>
        <v>0</v>
      </c>
      <c r="S156" s="280">
        <f t="shared" si="22"/>
        <v>1</v>
      </c>
      <c r="T156" s="303">
        <v>6790.7056324231626</v>
      </c>
      <c r="U156" s="303">
        <v>806.49528850501474</v>
      </c>
      <c r="V156" s="303">
        <v>5984.2103439181483</v>
      </c>
      <c r="W156" s="303">
        <v>1.0900000000000001</v>
      </c>
      <c r="X156" s="334">
        <v>3</v>
      </c>
      <c r="Y156" s="303">
        <v>0</v>
      </c>
      <c r="Z156" s="334">
        <v>0</v>
      </c>
      <c r="AA156" s="303">
        <v>42.5</v>
      </c>
      <c r="AB156" s="335">
        <v>0.5</v>
      </c>
      <c r="AC156" s="303">
        <v>0</v>
      </c>
      <c r="AD156" s="303">
        <v>0</v>
      </c>
      <c r="AE156" s="303">
        <v>0</v>
      </c>
      <c r="AF156" s="334">
        <v>0</v>
      </c>
      <c r="AG156" s="334">
        <v>3</v>
      </c>
      <c r="AH156" s="303">
        <f t="shared" si="23"/>
        <v>43.59</v>
      </c>
      <c r="AI156" s="369">
        <f t="shared" si="24"/>
        <v>6027.8003439181484</v>
      </c>
    </row>
    <row r="157" spans="1:35" s="282" customFormat="1" ht="18" customHeight="1" x14ac:dyDescent="0.2">
      <c r="A157" s="276" t="s">
        <v>498</v>
      </c>
      <c r="B157" s="309" t="s">
        <v>507</v>
      </c>
      <c r="C157" s="272" t="s">
        <v>508</v>
      </c>
      <c r="D157" s="273" t="s">
        <v>19</v>
      </c>
      <c r="E157" s="274" t="s">
        <v>20</v>
      </c>
      <c r="F157" s="275">
        <v>2</v>
      </c>
      <c r="G157" s="272" t="s">
        <v>599</v>
      </c>
      <c r="H157" s="272" t="s">
        <v>600</v>
      </c>
      <c r="I157" s="277">
        <v>601690</v>
      </c>
      <c r="J157" s="278">
        <v>1</v>
      </c>
      <c r="K157" s="279">
        <v>1</v>
      </c>
      <c r="L157" s="280">
        <f t="shared" si="20"/>
        <v>1</v>
      </c>
      <c r="M157" s="281" t="s">
        <v>12</v>
      </c>
      <c r="N157" s="280">
        <f t="shared" si="21"/>
        <v>0</v>
      </c>
      <c r="O157" s="281" t="s">
        <v>12</v>
      </c>
      <c r="P157" s="280">
        <f t="shared" si="26"/>
        <v>0</v>
      </c>
      <c r="Q157" s="281" t="s">
        <v>12</v>
      </c>
      <c r="R157" s="280">
        <f t="shared" si="27"/>
        <v>0</v>
      </c>
      <c r="S157" s="280">
        <f t="shared" si="22"/>
        <v>1</v>
      </c>
      <c r="T157" s="303">
        <v>6790.7056324231598</v>
      </c>
      <c r="U157" s="303">
        <v>806.49528850501474</v>
      </c>
      <c r="V157" s="303">
        <v>5984.2103439181483</v>
      </c>
      <c r="W157" s="303">
        <v>6487.65</v>
      </c>
      <c r="X157" s="334">
        <v>6770</v>
      </c>
      <c r="Y157" s="303">
        <v>28.8</v>
      </c>
      <c r="Z157" s="334">
        <v>4</v>
      </c>
      <c r="AA157" s="303">
        <v>85</v>
      </c>
      <c r="AB157" s="335">
        <v>1</v>
      </c>
      <c r="AC157" s="303">
        <v>0</v>
      </c>
      <c r="AD157" s="303">
        <v>0</v>
      </c>
      <c r="AE157" s="303">
        <v>0</v>
      </c>
      <c r="AF157" s="334">
        <v>0</v>
      </c>
      <c r="AG157" s="334">
        <v>6774</v>
      </c>
      <c r="AH157" s="303">
        <f t="shared" si="23"/>
        <v>6601.45</v>
      </c>
      <c r="AI157" s="369">
        <f t="shared" si="24"/>
        <v>12585.660343918149</v>
      </c>
    </row>
    <row r="158" spans="1:35" s="282" customFormat="1" ht="18" customHeight="1" x14ac:dyDescent="0.2">
      <c r="A158" s="276" t="s">
        <v>498</v>
      </c>
      <c r="B158" s="309" t="s">
        <v>509</v>
      </c>
      <c r="C158" s="276" t="s">
        <v>145</v>
      </c>
      <c r="D158" s="273" t="s">
        <v>25</v>
      </c>
      <c r="E158" s="276" t="s">
        <v>26</v>
      </c>
      <c r="F158" s="275">
        <v>2</v>
      </c>
      <c r="G158" s="276" t="s">
        <v>618</v>
      </c>
      <c r="H158" s="276" t="s">
        <v>920</v>
      </c>
      <c r="I158" s="276">
        <v>601410</v>
      </c>
      <c r="J158" s="278">
        <v>2</v>
      </c>
      <c r="K158" s="279">
        <v>1</v>
      </c>
      <c r="L158" s="280">
        <f t="shared" si="20"/>
        <v>2</v>
      </c>
      <c r="M158" s="281" t="s">
        <v>12</v>
      </c>
      <c r="N158" s="280">
        <f t="shared" si="21"/>
        <v>0</v>
      </c>
      <c r="O158" s="281" t="s">
        <v>12</v>
      </c>
      <c r="P158" s="280">
        <f t="shared" si="26"/>
        <v>0</v>
      </c>
      <c r="Q158" s="281" t="s">
        <v>12</v>
      </c>
      <c r="R158" s="280">
        <f t="shared" si="27"/>
        <v>0</v>
      </c>
      <c r="S158" s="280">
        <f t="shared" si="22"/>
        <v>2</v>
      </c>
      <c r="T158" s="303">
        <v>13581.411264846325</v>
      </c>
      <c r="U158" s="303">
        <v>1612.9905770100295</v>
      </c>
      <c r="V158" s="303">
        <v>11968.420687836297</v>
      </c>
      <c r="W158" s="303">
        <v>114.01</v>
      </c>
      <c r="X158" s="334">
        <v>266</v>
      </c>
      <c r="Y158" s="303">
        <v>8.11</v>
      </c>
      <c r="Z158" s="334">
        <v>3</v>
      </c>
      <c r="AA158" s="303">
        <v>106.25</v>
      </c>
      <c r="AB158" s="335">
        <v>1.25</v>
      </c>
      <c r="AC158" s="303">
        <v>0</v>
      </c>
      <c r="AD158" s="303">
        <v>0</v>
      </c>
      <c r="AE158" s="303">
        <v>0</v>
      </c>
      <c r="AF158" s="334">
        <v>0</v>
      </c>
      <c r="AG158" s="334">
        <v>269</v>
      </c>
      <c r="AH158" s="303">
        <f t="shared" si="23"/>
        <v>228.37</v>
      </c>
      <c r="AI158" s="369">
        <f t="shared" si="24"/>
        <v>12196.790687836297</v>
      </c>
    </row>
    <row r="159" spans="1:35" s="282" customFormat="1" ht="18" customHeight="1" x14ac:dyDescent="0.2">
      <c r="A159" s="276" t="s">
        <v>498</v>
      </c>
      <c r="B159" s="309" t="s">
        <v>516</v>
      </c>
      <c r="C159" s="272" t="s">
        <v>517</v>
      </c>
      <c r="D159" s="273" t="s">
        <v>15</v>
      </c>
      <c r="E159" s="274" t="s">
        <v>16</v>
      </c>
      <c r="F159" s="275">
        <v>2</v>
      </c>
      <c r="G159" s="272" t="s">
        <v>581</v>
      </c>
      <c r="H159" s="272" t="s">
        <v>619</v>
      </c>
      <c r="I159" s="277">
        <v>601210</v>
      </c>
      <c r="J159" s="278">
        <v>1</v>
      </c>
      <c r="K159" s="279">
        <v>1</v>
      </c>
      <c r="L159" s="280">
        <f t="shared" si="20"/>
        <v>1</v>
      </c>
      <c r="M159" s="281" t="s">
        <v>12</v>
      </c>
      <c r="N159" s="280">
        <f t="shared" si="21"/>
        <v>0</v>
      </c>
      <c r="O159" s="281" t="s">
        <v>12</v>
      </c>
      <c r="P159" s="280">
        <f t="shared" si="26"/>
        <v>0</v>
      </c>
      <c r="Q159" s="281" t="s">
        <v>12</v>
      </c>
      <c r="R159" s="280">
        <f t="shared" si="27"/>
        <v>0</v>
      </c>
      <c r="S159" s="280">
        <f t="shared" si="22"/>
        <v>1</v>
      </c>
      <c r="T159" s="303">
        <v>6790.7056324231626</v>
      </c>
      <c r="U159" s="303">
        <v>806.49528850501474</v>
      </c>
      <c r="V159" s="303">
        <v>5984.2103439181483</v>
      </c>
      <c r="W159" s="303">
        <v>28.49</v>
      </c>
      <c r="X159" s="334">
        <v>30</v>
      </c>
      <c r="Y159" s="303">
        <v>0</v>
      </c>
      <c r="Z159" s="334">
        <v>0</v>
      </c>
      <c r="AA159" s="303">
        <v>0</v>
      </c>
      <c r="AB159" s="335">
        <v>0</v>
      </c>
      <c r="AC159" s="303">
        <v>0</v>
      </c>
      <c r="AD159" s="303">
        <v>0</v>
      </c>
      <c r="AE159" s="303">
        <v>0</v>
      </c>
      <c r="AF159" s="334">
        <v>0</v>
      </c>
      <c r="AG159" s="334">
        <v>30</v>
      </c>
      <c r="AH159" s="303">
        <f t="shared" si="23"/>
        <v>28.49</v>
      </c>
      <c r="AI159" s="369">
        <f t="shared" si="24"/>
        <v>6012.7003439181481</v>
      </c>
    </row>
    <row r="160" spans="1:35" s="282" customFormat="1" ht="18" customHeight="1" x14ac:dyDescent="0.2">
      <c r="A160" s="276" t="s">
        <v>498</v>
      </c>
      <c r="B160" s="309" t="s">
        <v>518</v>
      </c>
      <c r="C160" s="272" t="s">
        <v>519</v>
      </c>
      <c r="D160" s="273" t="s">
        <v>15</v>
      </c>
      <c r="E160" s="274" t="s">
        <v>16</v>
      </c>
      <c r="F160" s="275">
        <v>2</v>
      </c>
      <c r="G160" s="272" t="s">
        <v>618</v>
      </c>
      <c r="H160" s="272" t="s">
        <v>621</v>
      </c>
      <c r="I160" s="277">
        <v>601473</v>
      </c>
      <c r="J160" s="278">
        <v>1</v>
      </c>
      <c r="K160" s="279">
        <v>1</v>
      </c>
      <c r="L160" s="280">
        <f t="shared" si="20"/>
        <v>1</v>
      </c>
      <c r="M160" s="281" t="s">
        <v>12</v>
      </c>
      <c r="N160" s="280">
        <f t="shared" si="21"/>
        <v>0</v>
      </c>
      <c r="O160" s="281" t="s">
        <v>12</v>
      </c>
      <c r="P160" s="280">
        <f t="shared" si="26"/>
        <v>0</v>
      </c>
      <c r="Q160" s="281" t="s">
        <v>12</v>
      </c>
      <c r="R160" s="280">
        <f t="shared" si="27"/>
        <v>0</v>
      </c>
      <c r="S160" s="280">
        <f t="shared" si="22"/>
        <v>1</v>
      </c>
      <c r="T160" s="303">
        <v>6790.7056324231626</v>
      </c>
      <c r="U160" s="303">
        <v>806.49528850501474</v>
      </c>
      <c r="V160" s="303">
        <v>5984.2103439181483</v>
      </c>
      <c r="W160" s="303">
        <v>0</v>
      </c>
      <c r="X160" s="334">
        <v>0</v>
      </c>
      <c r="Y160" s="303">
        <v>0</v>
      </c>
      <c r="Z160" s="334">
        <v>0</v>
      </c>
      <c r="AA160" s="303">
        <v>42.5</v>
      </c>
      <c r="AB160" s="335">
        <v>0.5</v>
      </c>
      <c r="AC160" s="303">
        <v>0</v>
      </c>
      <c r="AD160" s="303">
        <v>0</v>
      </c>
      <c r="AE160" s="303">
        <v>0</v>
      </c>
      <c r="AF160" s="334">
        <v>0</v>
      </c>
      <c r="AG160" s="334">
        <v>0</v>
      </c>
      <c r="AH160" s="303">
        <f t="shared" si="23"/>
        <v>42.5</v>
      </c>
      <c r="AI160" s="369">
        <f t="shared" si="24"/>
        <v>6026.7103439181483</v>
      </c>
    </row>
    <row r="161" spans="1:35" s="282" customFormat="1" ht="18" customHeight="1" x14ac:dyDescent="0.2">
      <c r="A161" s="276" t="s">
        <v>498</v>
      </c>
      <c r="B161" s="309" t="s">
        <v>660</v>
      </c>
      <c r="C161" s="272" t="s">
        <v>661</v>
      </c>
      <c r="D161" s="273" t="s">
        <v>662</v>
      </c>
      <c r="E161" s="274" t="s">
        <v>663</v>
      </c>
      <c r="F161" s="275">
        <v>4</v>
      </c>
      <c r="G161" s="272" t="s">
        <v>599</v>
      </c>
      <c r="H161" s="272" t="s">
        <v>665</v>
      </c>
      <c r="I161" s="272">
        <v>601203</v>
      </c>
      <c r="J161" s="278">
        <v>1</v>
      </c>
      <c r="K161" s="279">
        <v>0.52</v>
      </c>
      <c r="L161" s="280">
        <f t="shared" si="20"/>
        <v>0.52</v>
      </c>
      <c r="M161" s="281" t="s">
        <v>12</v>
      </c>
      <c r="N161" s="280">
        <f t="shared" si="21"/>
        <v>0</v>
      </c>
      <c r="O161" s="281" t="s">
        <v>12</v>
      </c>
      <c r="P161" s="280">
        <f t="shared" si="26"/>
        <v>0</v>
      </c>
      <c r="Q161" s="281" t="s">
        <v>12</v>
      </c>
      <c r="R161" s="280">
        <f t="shared" si="27"/>
        <v>0</v>
      </c>
      <c r="S161" s="280">
        <f t="shared" si="22"/>
        <v>0.52</v>
      </c>
      <c r="T161" s="303">
        <v>3531.1669288600447</v>
      </c>
      <c r="U161" s="303">
        <v>419.37755002260769</v>
      </c>
      <c r="V161" s="303">
        <v>3111.7893788374367</v>
      </c>
      <c r="W161" s="303">
        <v>0</v>
      </c>
      <c r="X161" s="334">
        <v>0</v>
      </c>
      <c r="Y161" s="303">
        <v>0</v>
      </c>
      <c r="Z161" s="334">
        <v>0</v>
      </c>
      <c r="AA161" s="303">
        <v>0</v>
      </c>
      <c r="AB161" s="335">
        <v>0</v>
      </c>
      <c r="AC161" s="303">
        <v>0</v>
      </c>
      <c r="AD161" s="303">
        <v>0</v>
      </c>
      <c r="AE161" s="303">
        <v>0</v>
      </c>
      <c r="AF161" s="334">
        <v>0</v>
      </c>
      <c r="AG161" s="334">
        <v>0</v>
      </c>
      <c r="AH161" s="303">
        <f t="shared" si="23"/>
        <v>0</v>
      </c>
      <c r="AI161" s="369">
        <f t="shared" si="24"/>
        <v>3111.7893788374367</v>
      </c>
    </row>
    <row r="162" spans="1:35" s="282" customFormat="1" ht="18" customHeight="1" x14ac:dyDescent="0.2">
      <c r="A162" s="276" t="s">
        <v>498</v>
      </c>
      <c r="B162" s="309" t="s">
        <v>511</v>
      </c>
      <c r="C162" s="274" t="s">
        <v>512</v>
      </c>
      <c r="D162" s="287" t="s">
        <v>513</v>
      </c>
      <c r="E162" s="274" t="s">
        <v>514</v>
      </c>
      <c r="F162" s="275">
        <v>4</v>
      </c>
      <c r="G162" s="272" t="s">
        <v>618</v>
      </c>
      <c r="H162" s="272" t="s">
        <v>666</v>
      </c>
      <c r="I162" s="277">
        <v>601422</v>
      </c>
      <c r="J162" s="278">
        <v>1</v>
      </c>
      <c r="K162" s="279">
        <v>1</v>
      </c>
      <c r="L162" s="280">
        <f t="shared" si="20"/>
        <v>1</v>
      </c>
      <c r="M162" s="281" t="s">
        <v>12</v>
      </c>
      <c r="N162" s="280">
        <f t="shared" si="21"/>
        <v>0</v>
      </c>
      <c r="O162" s="281" t="s">
        <v>12</v>
      </c>
      <c r="P162" s="280">
        <f t="shared" si="26"/>
        <v>0</v>
      </c>
      <c r="Q162" s="281" t="s">
        <v>12</v>
      </c>
      <c r="R162" s="280">
        <f t="shared" si="27"/>
        <v>0</v>
      </c>
      <c r="S162" s="280">
        <f t="shared" si="22"/>
        <v>1</v>
      </c>
      <c r="T162" s="303">
        <v>6790.7056324231626</v>
      </c>
      <c r="U162" s="303">
        <v>806.49528850501474</v>
      </c>
      <c r="V162" s="303">
        <v>5984.2103439181483</v>
      </c>
      <c r="W162" s="303">
        <v>155.93</v>
      </c>
      <c r="X162" s="334">
        <v>165</v>
      </c>
      <c r="Y162" s="303">
        <v>8.01</v>
      </c>
      <c r="Z162" s="334">
        <v>3</v>
      </c>
      <c r="AA162" s="303">
        <v>425</v>
      </c>
      <c r="AB162" s="335">
        <v>5</v>
      </c>
      <c r="AC162" s="303">
        <v>304.01</v>
      </c>
      <c r="AD162" s="303">
        <v>0</v>
      </c>
      <c r="AE162" s="303">
        <v>0</v>
      </c>
      <c r="AF162" s="334">
        <v>0</v>
      </c>
      <c r="AG162" s="334">
        <v>168</v>
      </c>
      <c r="AH162" s="303">
        <f t="shared" si="23"/>
        <v>892.95</v>
      </c>
      <c r="AI162" s="369">
        <f t="shared" si="24"/>
        <v>6877.1603439181481</v>
      </c>
    </row>
    <row r="163" spans="1:35" s="282" customFormat="1" ht="18" customHeight="1" x14ac:dyDescent="0.2">
      <c r="A163" s="276" t="s">
        <v>498</v>
      </c>
      <c r="B163" s="309" t="s">
        <v>677</v>
      </c>
      <c r="C163" s="272" t="s">
        <v>678</v>
      </c>
      <c r="D163" s="273" t="s">
        <v>679</v>
      </c>
      <c r="E163" s="274" t="s">
        <v>680</v>
      </c>
      <c r="F163" s="275">
        <v>4</v>
      </c>
      <c r="G163" s="272" t="s">
        <v>599</v>
      </c>
      <c r="H163" s="272" t="s">
        <v>600</v>
      </c>
      <c r="I163" s="272">
        <v>601690</v>
      </c>
      <c r="J163" s="278">
        <v>1</v>
      </c>
      <c r="K163" s="279">
        <v>0.2</v>
      </c>
      <c r="L163" s="280">
        <f t="shared" si="20"/>
        <v>0.2</v>
      </c>
      <c r="M163" s="281" t="s">
        <v>12</v>
      </c>
      <c r="N163" s="280">
        <f t="shared" si="21"/>
        <v>0</v>
      </c>
      <c r="O163" s="281" t="s">
        <v>12</v>
      </c>
      <c r="P163" s="280">
        <f t="shared" si="26"/>
        <v>0</v>
      </c>
      <c r="Q163" s="281" t="s">
        <v>12</v>
      </c>
      <c r="R163" s="280">
        <f t="shared" si="27"/>
        <v>0</v>
      </c>
      <c r="S163" s="280">
        <f t="shared" si="22"/>
        <v>0.2</v>
      </c>
      <c r="T163" s="303">
        <v>1358.1411264846327</v>
      </c>
      <c r="U163" s="303">
        <v>161.29905770100297</v>
      </c>
      <c r="V163" s="303">
        <v>1196.8420687836297</v>
      </c>
      <c r="W163" s="303">
        <v>0</v>
      </c>
      <c r="X163" s="334">
        <v>0</v>
      </c>
      <c r="Y163" s="303">
        <v>0</v>
      </c>
      <c r="Z163" s="334">
        <v>0</v>
      </c>
      <c r="AA163" s="303">
        <v>0</v>
      </c>
      <c r="AB163" s="335">
        <v>0</v>
      </c>
      <c r="AC163" s="303">
        <v>0</v>
      </c>
      <c r="AD163" s="303">
        <v>0</v>
      </c>
      <c r="AE163" s="303">
        <v>0</v>
      </c>
      <c r="AF163" s="334">
        <v>0</v>
      </c>
      <c r="AG163" s="334">
        <v>0</v>
      </c>
      <c r="AH163" s="303">
        <f t="shared" si="23"/>
        <v>0</v>
      </c>
      <c r="AI163" s="369">
        <f t="shared" si="24"/>
        <v>1196.8420687836297</v>
      </c>
    </row>
    <row r="164" spans="1:35" s="282" customFormat="1" ht="18" customHeight="1" x14ac:dyDescent="0.2">
      <c r="A164" s="276" t="s">
        <v>498</v>
      </c>
      <c r="B164" s="309" t="s">
        <v>681</v>
      </c>
      <c r="C164" s="272" t="s">
        <v>678</v>
      </c>
      <c r="D164" s="273" t="s">
        <v>679</v>
      </c>
      <c r="E164" s="274" t="s">
        <v>682</v>
      </c>
      <c r="F164" s="275">
        <v>4</v>
      </c>
      <c r="G164" s="272" t="s">
        <v>581</v>
      </c>
      <c r="H164" s="272" t="s">
        <v>683</v>
      </c>
      <c r="I164" s="272">
        <v>601775</v>
      </c>
      <c r="J164" s="278">
        <v>1</v>
      </c>
      <c r="K164" s="279">
        <v>0.2</v>
      </c>
      <c r="L164" s="280">
        <f t="shared" si="20"/>
        <v>0.2</v>
      </c>
      <c r="M164" s="281" t="s">
        <v>12</v>
      </c>
      <c r="N164" s="280">
        <f t="shared" si="21"/>
        <v>0</v>
      </c>
      <c r="O164" s="281" t="s">
        <v>12</v>
      </c>
      <c r="P164" s="280">
        <f t="shared" si="26"/>
        <v>0</v>
      </c>
      <c r="Q164" s="281" t="s">
        <v>12</v>
      </c>
      <c r="R164" s="280">
        <f t="shared" si="27"/>
        <v>0</v>
      </c>
      <c r="S164" s="280">
        <f t="shared" si="22"/>
        <v>0.2</v>
      </c>
      <c r="T164" s="303">
        <v>1358.1411264846327</v>
      </c>
      <c r="U164" s="303">
        <v>161.29905770100297</v>
      </c>
      <c r="V164" s="303">
        <v>1196.8420687836297</v>
      </c>
      <c r="W164" s="303">
        <v>0</v>
      </c>
      <c r="X164" s="334">
        <v>0</v>
      </c>
      <c r="Y164" s="303">
        <v>0</v>
      </c>
      <c r="Z164" s="334">
        <v>0</v>
      </c>
      <c r="AA164" s="303">
        <v>0</v>
      </c>
      <c r="AB164" s="335">
        <v>0</v>
      </c>
      <c r="AC164" s="303">
        <v>0</v>
      </c>
      <c r="AD164" s="303">
        <v>0</v>
      </c>
      <c r="AE164" s="303">
        <v>0</v>
      </c>
      <c r="AF164" s="334">
        <v>0</v>
      </c>
      <c r="AG164" s="334">
        <v>0</v>
      </c>
      <c r="AH164" s="303">
        <f t="shared" si="23"/>
        <v>0</v>
      </c>
      <c r="AI164" s="369">
        <f t="shared" si="24"/>
        <v>1196.8420687836297</v>
      </c>
    </row>
    <row r="165" spans="1:35" s="282" customFormat="1" ht="18" customHeight="1" x14ac:dyDescent="0.2">
      <c r="A165" s="276" t="s">
        <v>498</v>
      </c>
      <c r="B165" s="309" t="s">
        <v>685</v>
      </c>
      <c r="C165" s="272" t="s">
        <v>678</v>
      </c>
      <c r="D165" s="273" t="s">
        <v>679</v>
      </c>
      <c r="E165" s="274" t="s">
        <v>686</v>
      </c>
      <c r="F165" s="275">
        <v>4</v>
      </c>
      <c r="G165" s="272" t="s">
        <v>581</v>
      </c>
      <c r="H165" s="272" t="s">
        <v>687</v>
      </c>
      <c r="I165" s="272">
        <v>601774</v>
      </c>
      <c r="J165" s="278">
        <v>1</v>
      </c>
      <c r="K165" s="279">
        <v>0.2</v>
      </c>
      <c r="L165" s="280">
        <f t="shared" si="20"/>
        <v>0.2</v>
      </c>
      <c r="M165" s="281" t="s">
        <v>12</v>
      </c>
      <c r="N165" s="280">
        <f t="shared" si="21"/>
        <v>0</v>
      </c>
      <c r="O165" s="281" t="s">
        <v>12</v>
      </c>
      <c r="P165" s="280">
        <f t="shared" si="26"/>
        <v>0</v>
      </c>
      <c r="Q165" s="281" t="s">
        <v>12</v>
      </c>
      <c r="R165" s="280">
        <f t="shared" si="27"/>
        <v>0</v>
      </c>
      <c r="S165" s="280">
        <f t="shared" si="22"/>
        <v>0.2</v>
      </c>
      <c r="T165" s="303">
        <v>1358.1411264846327</v>
      </c>
      <c r="U165" s="303">
        <v>161.29905770100297</v>
      </c>
      <c r="V165" s="303">
        <v>1196.8420687836297</v>
      </c>
      <c r="W165" s="303">
        <v>0</v>
      </c>
      <c r="X165" s="334">
        <v>0</v>
      </c>
      <c r="Y165" s="303">
        <v>0</v>
      </c>
      <c r="Z165" s="334">
        <v>0</v>
      </c>
      <c r="AA165" s="303">
        <v>0</v>
      </c>
      <c r="AB165" s="335">
        <v>0</v>
      </c>
      <c r="AC165" s="303">
        <v>0</v>
      </c>
      <c r="AD165" s="303">
        <v>0</v>
      </c>
      <c r="AE165" s="303">
        <v>0</v>
      </c>
      <c r="AF165" s="334">
        <v>0</v>
      </c>
      <c r="AG165" s="334">
        <v>0</v>
      </c>
      <c r="AH165" s="303">
        <f t="shared" si="23"/>
        <v>0</v>
      </c>
      <c r="AI165" s="369">
        <f t="shared" si="24"/>
        <v>1196.8420687836297</v>
      </c>
    </row>
    <row r="166" spans="1:35" s="282" customFormat="1" ht="18" customHeight="1" x14ac:dyDescent="0.2">
      <c r="A166" s="276" t="s">
        <v>498</v>
      </c>
      <c r="B166" s="309" t="s">
        <v>688</v>
      </c>
      <c r="C166" s="272" t="s">
        <v>678</v>
      </c>
      <c r="D166" s="273" t="s">
        <v>679</v>
      </c>
      <c r="E166" s="274" t="s">
        <v>689</v>
      </c>
      <c r="F166" s="275">
        <v>4</v>
      </c>
      <c r="G166" s="272" t="s">
        <v>581</v>
      </c>
      <c r="H166" s="272" t="s">
        <v>690</v>
      </c>
      <c r="I166" s="272">
        <v>601773</v>
      </c>
      <c r="J166" s="278">
        <v>1</v>
      </c>
      <c r="K166" s="279">
        <v>0.2</v>
      </c>
      <c r="L166" s="280">
        <f t="shared" si="20"/>
        <v>0.2</v>
      </c>
      <c r="M166" s="281" t="s">
        <v>12</v>
      </c>
      <c r="N166" s="280">
        <f t="shared" si="21"/>
        <v>0</v>
      </c>
      <c r="O166" s="281" t="s">
        <v>12</v>
      </c>
      <c r="P166" s="280">
        <f t="shared" si="26"/>
        <v>0</v>
      </c>
      <c r="Q166" s="281" t="s">
        <v>12</v>
      </c>
      <c r="R166" s="280">
        <f t="shared" si="27"/>
        <v>0</v>
      </c>
      <c r="S166" s="280">
        <f t="shared" si="22"/>
        <v>0.2</v>
      </c>
      <c r="T166" s="303">
        <v>1358.1411264846327</v>
      </c>
      <c r="U166" s="303">
        <v>161.29905770100297</v>
      </c>
      <c r="V166" s="303">
        <v>1196.8420687836297</v>
      </c>
      <c r="W166" s="303">
        <v>0</v>
      </c>
      <c r="X166" s="334">
        <v>0</v>
      </c>
      <c r="Y166" s="303">
        <v>0</v>
      </c>
      <c r="Z166" s="334">
        <v>0</v>
      </c>
      <c r="AA166" s="303">
        <v>0</v>
      </c>
      <c r="AB166" s="335">
        <v>0</v>
      </c>
      <c r="AC166" s="303">
        <v>0</v>
      </c>
      <c r="AD166" s="303">
        <v>0</v>
      </c>
      <c r="AE166" s="303">
        <v>0</v>
      </c>
      <c r="AF166" s="334">
        <v>0</v>
      </c>
      <c r="AG166" s="334">
        <v>0</v>
      </c>
      <c r="AH166" s="303">
        <f t="shared" si="23"/>
        <v>0</v>
      </c>
      <c r="AI166" s="369">
        <f t="shared" si="24"/>
        <v>1196.8420687836297</v>
      </c>
    </row>
    <row r="167" spans="1:35" s="282" customFormat="1" ht="18" customHeight="1" x14ac:dyDescent="0.2">
      <c r="A167" s="276" t="s">
        <v>498</v>
      </c>
      <c r="B167" s="309" t="s">
        <v>691</v>
      </c>
      <c r="C167" s="272" t="s">
        <v>678</v>
      </c>
      <c r="D167" s="273" t="s">
        <v>679</v>
      </c>
      <c r="E167" s="274" t="s">
        <v>692</v>
      </c>
      <c r="F167" s="275">
        <v>4</v>
      </c>
      <c r="G167" s="272" t="s">
        <v>599</v>
      </c>
      <c r="H167" s="272" t="s">
        <v>693</v>
      </c>
      <c r="I167" s="272" t="s">
        <v>919</v>
      </c>
      <c r="J167" s="278">
        <v>1</v>
      </c>
      <c r="K167" s="279">
        <v>0.2</v>
      </c>
      <c r="L167" s="280">
        <f t="shared" si="20"/>
        <v>0.2</v>
      </c>
      <c r="M167" s="281" t="s">
        <v>12</v>
      </c>
      <c r="N167" s="280">
        <f t="shared" si="21"/>
        <v>0</v>
      </c>
      <c r="O167" s="281" t="s">
        <v>12</v>
      </c>
      <c r="P167" s="280">
        <f t="shared" si="26"/>
        <v>0</v>
      </c>
      <c r="Q167" s="281" t="s">
        <v>12</v>
      </c>
      <c r="R167" s="280">
        <f t="shared" si="27"/>
        <v>0</v>
      </c>
      <c r="S167" s="280">
        <f t="shared" si="22"/>
        <v>0.2</v>
      </c>
      <c r="T167" s="303">
        <v>1358.1411264846327</v>
      </c>
      <c r="U167" s="303">
        <v>161.29905770100297</v>
      </c>
      <c r="V167" s="303">
        <v>1196.8420687836297</v>
      </c>
      <c r="W167" s="303">
        <v>0</v>
      </c>
      <c r="X167" s="334">
        <v>0</v>
      </c>
      <c r="Y167" s="303">
        <v>0</v>
      </c>
      <c r="Z167" s="334">
        <v>0</v>
      </c>
      <c r="AA167" s="303">
        <v>0</v>
      </c>
      <c r="AB167" s="335">
        <v>0</v>
      </c>
      <c r="AC167" s="303">
        <v>0</v>
      </c>
      <c r="AD167" s="303">
        <v>0</v>
      </c>
      <c r="AE167" s="303">
        <v>0</v>
      </c>
      <c r="AF167" s="334">
        <v>0</v>
      </c>
      <c r="AG167" s="334">
        <v>0</v>
      </c>
      <c r="AH167" s="303">
        <f t="shared" si="23"/>
        <v>0</v>
      </c>
      <c r="AI167" s="369">
        <f t="shared" si="24"/>
        <v>1196.8420687836297</v>
      </c>
    </row>
    <row r="168" spans="1:35" s="282" customFormat="1" ht="18" customHeight="1" x14ac:dyDescent="0.2">
      <c r="A168" s="276" t="s">
        <v>498</v>
      </c>
      <c r="B168" s="309" t="s">
        <v>499</v>
      </c>
      <c r="C168" s="272" t="s">
        <v>500</v>
      </c>
      <c r="D168" s="273" t="s">
        <v>723</v>
      </c>
      <c r="E168" s="274" t="s">
        <v>501</v>
      </c>
      <c r="F168" s="275">
        <v>4</v>
      </c>
      <c r="G168" s="272" t="s">
        <v>581</v>
      </c>
      <c r="H168" s="272" t="s">
        <v>724</v>
      </c>
      <c r="I168" s="277">
        <v>601390</v>
      </c>
      <c r="J168" s="278">
        <v>1</v>
      </c>
      <c r="K168" s="279">
        <v>0.75</v>
      </c>
      <c r="L168" s="280">
        <f t="shared" si="20"/>
        <v>0.75</v>
      </c>
      <c r="M168" s="281" t="s">
        <v>12</v>
      </c>
      <c r="N168" s="280">
        <f t="shared" si="21"/>
        <v>0</v>
      </c>
      <c r="O168" s="281" t="s">
        <v>12</v>
      </c>
      <c r="P168" s="280">
        <f t="shared" si="26"/>
        <v>0</v>
      </c>
      <c r="Q168" s="281" t="s">
        <v>12</v>
      </c>
      <c r="R168" s="280">
        <f t="shared" si="27"/>
        <v>0</v>
      </c>
      <c r="S168" s="280">
        <f t="shared" si="22"/>
        <v>0.75</v>
      </c>
      <c r="T168" s="303">
        <v>5093.0292243173717</v>
      </c>
      <c r="U168" s="303">
        <v>604.87146637876106</v>
      </c>
      <c r="V168" s="303">
        <v>4488.1577579386103</v>
      </c>
      <c r="W168" s="303">
        <v>6.37</v>
      </c>
      <c r="X168" s="334">
        <v>18</v>
      </c>
      <c r="Y168" s="303">
        <v>0</v>
      </c>
      <c r="Z168" s="334">
        <v>0</v>
      </c>
      <c r="AA168" s="303">
        <v>0</v>
      </c>
      <c r="AB168" s="335">
        <v>0</v>
      </c>
      <c r="AC168" s="303">
        <v>0</v>
      </c>
      <c r="AD168" s="303">
        <v>0</v>
      </c>
      <c r="AE168" s="303">
        <v>0</v>
      </c>
      <c r="AF168" s="334">
        <v>0</v>
      </c>
      <c r="AG168" s="334">
        <v>18</v>
      </c>
      <c r="AH168" s="303">
        <f t="shared" si="23"/>
        <v>6.37</v>
      </c>
      <c r="AI168" s="369">
        <f t="shared" si="24"/>
        <v>4494.5277579386102</v>
      </c>
    </row>
    <row r="169" spans="1:35" s="282" customFormat="1" ht="18" customHeight="1" x14ac:dyDescent="0.2">
      <c r="A169" s="276" t="s">
        <v>498</v>
      </c>
      <c r="B169" s="309" t="s">
        <v>506</v>
      </c>
      <c r="C169" s="272" t="s">
        <v>500</v>
      </c>
      <c r="D169" s="273" t="s">
        <v>723</v>
      </c>
      <c r="E169" s="274" t="s">
        <v>501</v>
      </c>
      <c r="F169" s="275">
        <v>4</v>
      </c>
      <c r="G169" s="272" t="s">
        <v>581</v>
      </c>
      <c r="H169" s="272" t="s">
        <v>726</v>
      </c>
      <c r="I169" s="277">
        <v>601380</v>
      </c>
      <c r="J169" s="278">
        <v>1</v>
      </c>
      <c r="K169" s="279">
        <v>0.25</v>
      </c>
      <c r="L169" s="280">
        <f t="shared" si="20"/>
        <v>0.25</v>
      </c>
      <c r="M169" s="281" t="s">
        <v>12</v>
      </c>
      <c r="N169" s="280">
        <f t="shared" si="21"/>
        <v>0</v>
      </c>
      <c r="O169" s="281" t="s">
        <v>12</v>
      </c>
      <c r="P169" s="280">
        <f t="shared" si="26"/>
        <v>0</v>
      </c>
      <c r="Q169" s="281" t="s">
        <v>12</v>
      </c>
      <c r="R169" s="280">
        <f t="shared" si="27"/>
        <v>0</v>
      </c>
      <c r="S169" s="280">
        <f t="shared" si="22"/>
        <v>0.25</v>
      </c>
      <c r="T169" s="303">
        <v>1697.6764081057906</v>
      </c>
      <c r="U169" s="303">
        <v>201.62382212625369</v>
      </c>
      <c r="V169" s="303">
        <v>1496.0525859795371</v>
      </c>
      <c r="W169" s="303">
        <v>0</v>
      </c>
      <c r="X169" s="334">
        <v>0</v>
      </c>
      <c r="Y169" s="303">
        <v>0</v>
      </c>
      <c r="Z169" s="334">
        <v>0</v>
      </c>
      <c r="AA169" s="303">
        <v>0</v>
      </c>
      <c r="AB169" s="335">
        <v>0</v>
      </c>
      <c r="AC169" s="303">
        <v>0</v>
      </c>
      <c r="AD169" s="303">
        <v>0</v>
      </c>
      <c r="AE169" s="303">
        <v>0</v>
      </c>
      <c r="AF169" s="334">
        <v>0</v>
      </c>
      <c r="AG169" s="334">
        <v>0</v>
      </c>
      <c r="AH169" s="303">
        <f t="shared" si="23"/>
        <v>0</v>
      </c>
      <c r="AI169" s="369">
        <f t="shared" si="24"/>
        <v>1496.0525859795371</v>
      </c>
    </row>
    <row r="170" spans="1:35" s="282" customFormat="1" ht="18" customHeight="1" x14ac:dyDescent="0.2">
      <c r="A170" s="276" t="s">
        <v>498</v>
      </c>
      <c r="B170" s="309" t="s">
        <v>502</v>
      </c>
      <c r="C170" s="272" t="s">
        <v>731</v>
      </c>
      <c r="D170" s="273" t="s">
        <v>133</v>
      </c>
      <c r="E170" s="276" t="s">
        <v>134</v>
      </c>
      <c r="F170" s="275">
        <v>2</v>
      </c>
      <c r="G170" s="272" t="s">
        <v>664</v>
      </c>
      <c r="H170" s="272" t="s">
        <v>915</v>
      </c>
      <c r="I170" s="277">
        <v>600001</v>
      </c>
      <c r="J170" s="278">
        <v>2</v>
      </c>
      <c r="K170" s="279">
        <v>1</v>
      </c>
      <c r="L170" s="280">
        <f t="shared" si="20"/>
        <v>2</v>
      </c>
      <c r="M170" s="281" t="s">
        <v>12</v>
      </c>
      <c r="N170" s="280">
        <f t="shared" si="21"/>
        <v>0</v>
      </c>
      <c r="O170" s="281" t="s">
        <v>76</v>
      </c>
      <c r="P170" s="280">
        <v>1</v>
      </c>
      <c r="Q170" s="281" t="s">
        <v>12</v>
      </c>
      <c r="R170" s="280">
        <f t="shared" si="27"/>
        <v>0</v>
      </c>
      <c r="S170" s="280">
        <f t="shared" si="22"/>
        <v>3</v>
      </c>
      <c r="T170" s="303">
        <v>20372.116897269487</v>
      </c>
      <c r="U170" s="303">
        <v>2419.4858655150442</v>
      </c>
      <c r="V170" s="303">
        <v>17952.631031754441</v>
      </c>
      <c r="W170" s="303">
        <v>1310.07</v>
      </c>
      <c r="X170" s="334">
        <v>3043</v>
      </c>
      <c r="Y170" s="303">
        <v>63.83</v>
      </c>
      <c r="Z170" s="334">
        <v>16</v>
      </c>
      <c r="AA170" s="303">
        <v>318.75</v>
      </c>
      <c r="AB170" s="335">
        <v>3.75</v>
      </c>
      <c r="AC170" s="303">
        <v>0</v>
      </c>
      <c r="AD170" s="303">
        <v>0</v>
      </c>
      <c r="AE170" s="303">
        <v>0</v>
      </c>
      <c r="AF170" s="334">
        <v>0</v>
      </c>
      <c r="AG170" s="334">
        <v>3059</v>
      </c>
      <c r="AH170" s="303">
        <f t="shared" si="23"/>
        <v>1692.6499999999999</v>
      </c>
      <c r="AI170" s="369">
        <f t="shared" si="24"/>
        <v>19645.281031754443</v>
      </c>
    </row>
    <row r="171" spans="1:35" s="282" customFormat="1" ht="18" customHeight="1" x14ac:dyDescent="0.2">
      <c r="A171" s="284" t="s">
        <v>498</v>
      </c>
      <c r="B171" s="309" t="s">
        <v>515</v>
      </c>
      <c r="C171" s="274" t="s">
        <v>565</v>
      </c>
      <c r="D171" s="287" t="s">
        <v>747</v>
      </c>
      <c r="E171" s="274" t="s">
        <v>564</v>
      </c>
      <c r="F171" s="275">
        <v>4</v>
      </c>
      <c r="G171" s="272" t="s">
        <v>599</v>
      </c>
      <c r="H171" s="272" t="s">
        <v>916</v>
      </c>
      <c r="I171" s="272">
        <v>601600</v>
      </c>
      <c r="J171" s="278">
        <v>1</v>
      </c>
      <c r="K171" s="279">
        <v>1</v>
      </c>
      <c r="L171" s="280">
        <f t="shared" si="20"/>
        <v>1</v>
      </c>
      <c r="M171" s="281" t="s">
        <v>12</v>
      </c>
      <c r="N171" s="280">
        <f t="shared" si="21"/>
        <v>0</v>
      </c>
      <c r="O171" s="281" t="s">
        <v>12</v>
      </c>
      <c r="P171" s="280">
        <f>IF(O171="Y",L171,0)</f>
        <v>0</v>
      </c>
      <c r="Q171" s="281" t="s">
        <v>12</v>
      </c>
      <c r="R171" s="280">
        <f t="shared" si="27"/>
        <v>0</v>
      </c>
      <c r="S171" s="280">
        <f t="shared" si="22"/>
        <v>1</v>
      </c>
      <c r="T171" s="303">
        <v>6790.7056324231626</v>
      </c>
      <c r="U171" s="303">
        <v>806.49528850501474</v>
      </c>
      <c r="V171" s="303">
        <v>5984.2103439181483</v>
      </c>
      <c r="W171" s="303">
        <v>3378.39</v>
      </c>
      <c r="X171" s="334">
        <v>5328</v>
      </c>
      <c r="Y171" s="303">
        <v>9.09</v>
      </c>
      <c r="Z171" s="334">
        <v>2</v>
      </c>
      <c r="AA171" s="303">
        <v>42.5</v>
      </c>
      <c r="AB171" s="335">
        <v>0.5</v>
      </c>
      <c r="AC171" s="303">
        <v>0</v>
      </c>
      <c r="AD171" s="303">
        <v>0</v>
      </c>
      <c r="AE171" s="303">
        <v>0</v>
      </c>
      <c r="AF171" s="334">
        <v>0</v>
      </c>
      <c r="AG171" s="334">
        <v>5330</v>
      </c>
      <c r="AH171" s="303">
        <f t="shared" si="23"/>
        <v>3429.98</v>
      </c>
      <c r="AI171" s="369">
        <f t="shared" si="24"/>
        <v>9414.1903439181478</v>
      </c>
    </row>
    <row r="172" spans="1:35" s="282" customFormat="1" ht="18" customHeight="1" x14ac:dyDescent="0.2">
      <c r="A172" s="276" t="s">
        <v>498</v>
      </c>
      <c r="B172" s="310" t="s">
        <v>843</v>
      </c>
      <c r="C172" s="276" t="s">
        <v>844</v>
      </c>
      <c r="D172" s="273" t="s">
        <v>845</v>
      </c>
      <c r="E172" s="276" t="s">
        <v>846</v>
      </c>
      <c r="F172" s="275">
        <v>4</v>
      </c>
      <c r="G172" s="276" t="s">
        <v>599</v>
      </c>
      <c r="H172" s="276" t="s">
        <v>912</v>
      </c>
      <c r="I172" s="276">
        <v>601640</v>
      </c>
      <c r="J172" s="278">
        <v>1</v>
      </c>
      <c r="K172" s="279">
        <v>1</v>
      </c>
      <c r="L172" s="280">
        <f t="shared" si="20"/>
        <v>1</v>
      </c>
      <c r="M172" s="281" t="s">
        <v>12</v>
      </c>
      <c r="N172" s="280">
        <f t="shared" si="21"/>
        <v>0</v>
      </c>
      <c r="O172" s="281" t="s">
        <v>12</v>
      </c>
      <c r="P172" s="280">
        <f>IF(O172="Y",L172,0)</f>
        <v>0</v>
      </c>
      <c r="Q172" s="281" t="s">
        <v>12</v>
      </c>
      <c r="R172" s="280">
        <f t="shared" si="27"/>
        <v>0</v>
      </c>
      <c r="S172" s="280">
        <f t="shared" si="22"/>
        <v>1</v>
      </c>
      <c r="T172" s="303">
        <v>6790.7056324231626</v>
      </c>
      <c r="U172" s="303">
        <v>806.49528850501474</v>
      </c>
      <c r="V172" s="303">
        <v>5984.2103439181483</v>
      </c>
      <c r="W172" s="303">
        <v>0</v>
      </c>
      <c r="X172" s="334">
        <v>0</v>
      </c>
      <c r="Y172" s="303">
        <v>0</v>
      </c>
      <c r="Z172" s="334">
        <v>0</v>
      </c>
      <c r="AA172" s="303">
        <v>0</v>
      </c>
      <c r="AB172" s="335">
        <v>0</v>
      </c>
      <c r="AC172" s="303">
        <v>0</v>
      </c>
      <c r="AD172" s="303">
        <v>0</v>
      </c>
      <c r="AE172" s="303">
        <v>0</v>
      </c>
      <c r="AF172" s="334">
        <v>0</v>
      </c>
      <c r="AG172" s="334">
        <v>0</v>
      </c>
      <c r="AH172" s="303">
        <f t="shared" si="23"/>
        <v>0</v>
      </c>
      <c r="AI172" s="369">
        <f t="shared" si="24"/>
        <v>5984.2103439181483</v>
      </c>
    </row>
    <row r="173" spans="1:35" s="282" customFormat="1" ht="18" customHeight="1" x14ac:dyDescent="0.2">
      <c r="A173" s="276" t="s">
        <v>521</v>
      </c>
      <c r="B173" s="309" t="s">
        <v>644</v>
      </c>
      <c r="C173" s="276" t="s">
        <v>645</v>
      </c>
      <c r="D173" s="273" t="s">
        <v>69</v>
      </c>
      <c r="E173" s="276" t="s">
        <v>646</v>
      </c>
      <c r="F173" s="275">
        <v>1</v>
      </c>
      <c r="G173" s="276" t="s">
        <v>647</v>
      </c>
      <c r="H173" s="271" t="s">
        <v>648</v>
      </c>
      <c r="I173" s="276" t="s">
        <v>839</v>
      </c>
      <c r="J173" s="278">
        <v>1</v>
      </c>
      <c r="K173" s="279">
        <v>1</v>
      </c>
      <c r="L173" s="280">
        <f t="shared" si="20"/>
        <v>1</v>
      </c>
      <c r="M173" s="281" t="s">
        <v>12</v>
      </c>
      <c r="N173" s="280">
        <f t="shared" si="21"/>
        <v>0</v>
      </c>
      <c r="O173" s="281" t="s">
        <v>12</v>
      </c>
      <c r="P173" s="280">
        <f>IF(O173="Y",L173,0)</f>
        <v>0</v>
      </c>
      <c r="Q173" s="281" t="s">
        <v>12</v>
      </c>
      <c r="R173" s="280">
        <f t="shared" si="27"/>
        <v>0</v>
      </c>
      <c r="S173" s="280">
        <f t="shared" si="22"/>
        <v>1</v>
      </c>
      <c r="T173" s="303">
        <v>6790.7056324231626</v>
      </c>
      <c r="U173" s="303">
        <v>806.49528850501474</v>
      </c>
      <c r="V173" s="303">
        <v>5984.2103439181483</v>
      </c>
      <c r="W173" s="303">
        <v>12.6</v>
      </c>
      <c r="X173" s="334">
        <v>33</v>
      </c>
      <c r="Y173" s="303">
        <v>539.75</v>
      </c>
      <c r="Z173" s="334">
        <v>81</v>
      </c>
      <c r="AA173" s="303">
        <v>0</v>
      </c>
      <c r="AB173" s="335">
        <v>0</v>
      </c>
      <c r="AC173" s="303">
        <v>0</v>
      </c>
      <c r="AD173" s="303">
        <v>237.57</v>
      </c>
      <c r="AE173" s="303">
        <v>0</v>
      </c>
      <c r="AF173" s="334">
        <v>0</v>
      </c>
      <c r="AG173" s="334">
        <v>114</v>
      </c>
      <c r="AH173" s="303">
        <f t="shared" si="23"/>
        <v>789.92</v>
      </c>
      <c r="AI173" s="369">
        <f t="shared" si="24"/>
        <v>6774.1303439181484</v>
      </c>
    </row>
    <row r="174" spans="1:35" s="282" customFormat="1" ht="18" customHeight="1" x14ac:dyDescent="0.2">
      <c r="A174" s="276" t="s">
        <v>521</v>
      </c>
      <c r="B174" s="309" t="s">
        <v>527</v>
      </c>
      <c r="C174" s="276" t="s">
        <v>177</v>
      </c>
      <c r="D174" s="273" t="s">
        <v>133</v>
      </c>
      <c r="E174" s="276" t="s">
        <v>134</v>
      </c>
      <c r="F174" s="275">
        <v>2</v>
      </c>
      <c r="G174" s="276" t="s">
        <v>555</v>
      </c>
      <c r="H174" s="276"/>
      <c r="I174" s="276">
        <v>703001</v>
      </c>
      <c r="J174" s="278">
        <v>3</v>
      </c>
      <c r="K174" s="279">
        <v>0.04</v>
      </c>
      <c r="L174" s="280">
        <f t="shared" si="20"/>
        <v>0.12</v>
      </c>
      <c r="M174" s="281" t="s">
        <v>76</v>
      </c>
      <c r="N174" s="280">
        <f t="shared" si="21"/>
        <v>0.12</v>
      </c>
      <c r="O174" s="281" t="s">
        <v>76</v>
      </c>
      <c r="P174" s="280">
        <v>0.04</v>
      </c>
      <c r="Q174" s="281" t="s">
        <v>12</v>
      </c>
      <c r="R174" s="280">
        <f t="shared" si="27"/>
        <v>0</v>
      </c>
      <c r="S174" s="280">
        <f t="shared" si="22"/>
        <v>0.27999999999999997</v>
      </c>
      <c r="T174" s="303">
        <v>1901.3975770784853</v>
      </c>
      <c r="U174" s="303">
        <v>225.81868078140411</v>
      </c>
      <c r="V174" s="303">
        <v>1675.5788962970812</v>
      </c>
      <c r="W174" s="303">
        <v>1.51</v>
      </c>
      <c r="X174" s="334">
        <v>4</v>
      </c>
      <c r="Y174" s="303">
        <v>9.85</v>
      </c>
      <c r="Z174" s="334">
        <v>1</v>
      </c>
      <c r="AA174" s="303">
        <v>0</v>
      </c>
      <c r="AB174" s="335">
        <v>0</v>
      </c>
      <c r="AC174" s="303">
        <v>0</v>
      </c>
      <c r="AD174" s="303">
        <v>0</v>
      </c>
      <c r="AE174" s="303">
        <v>0</v>
      </c>
      <c r="AF174" s="334">
        <v>0</v>
      </c>
      <c r="AG174" s="334">
        <v>5</v>
      </c>
      <c r="AH174" s="303">
        <f t="shared" si="23"/>
        <v>11.36</v>
      </c>
      <c r="AI174" s="369">
        <f t="shared" si="24"/>
        <v>1686.9388962970811</v>
      </c>
    </row>
    <row r="175" spans="1:35" s="282" customFormat="1" ht="18" customHeight="1" x14ac:dyDescent="0.2">
      <c r="A175" s="276" t="s">
        <v>521</v>
      </c>
      <c r="B175" s="310" t="s">
        <v>523</v>
      </c>
      <c r="C175" s="276" t="s">
        <v>524</v>
      </c>
      <c r="D175" s="273" t="s">
        <v>133</v>
      </c>
      <c r="E175" s="276" t="s">
        <v>134</v>
      </c>
      <c r="F175" s="275">
        <v>2</v>
      </c>
      <c r="G175" s="276" t="s">
        <v>734</v>
      </c>
      <c r="H175" s="276" t="s">
        <v>525</v>
      </c>
      <c r="I175" s="283">
        <v>107001</v>
      </c>
      <c r="J175" s="278">
        <v>1</v>
      </c>
      <c r="K175" s="279">
        <v>1</v>
      </c>
      <c r="L175" s="280">
        <f t="shared" si="20"/>
        <v>1</v>
      </c>
      <c r="M175" s="281" t="s">
        <v>12</v>
      </c>
      <c r="N175" s="280">
        <f t="shared" si="21"/>
        <v>0</v>
      </c>
      <c r="O175" s="281" t="s">
        <v>76</v>
      </c>
      <c r="P175" s="280">
        <f>IF(O175="Y",L175,0)</f>
        <v>1</v>
      </c>
      <c r="Q175" s="281" t="s">
        <v>12</v>
      </c>
      <c r="R175" s="280">
        <f t="shared" si="27"/>
        <v>0</v>
      </c>
      <c r="S175" s="280">
        <f t="shared" si="22"/>
        <v>2</v>
      </c>
      <c r="T175" s="303">
        <v>13581.411264846325</v>
      </c>
      <c r="U175" s="303">
        <v>1612.9905770100295</v>
      </c>
      <c r="V175" s="303">
        <v>11968.420687836297</v>
      </c>
      <c r="W175" s="303">
        <v>916.41</v>
      </c>
      <c r="X175" s="334">
        <v>806</v>
      </c>
      <c r="Y175" s="303">
        <v>390.55</v>
      </c>
      <c r="Z175" s="334">
        <v>96</v>
      </c>
      <c r="AA175" s="303">
        <v>148.75</v>
      </c>
      <c r="AB175" s="335">
        <v>1.75</v>
      </c>
      <c r="AC175" s="303">
        <v>10.35</v>
      </c>
      <c r="AD175" s="303">
        <v>0</v>
      </c>
      <c r="AE175" s="303">
        <v>0</v>
      </c>
      <c r="AF175" s="334">
        <v>0</v>
      </c>
      <c r="AG175" s="334">
        <v>902</v>
      </c>
      <c r="AH175" s="303">
        <f t="shared" si="23"/>
        <v>1466.06</v>
      </c>
      <c r="AI175" s="369">
        <f t="shared" si="24"/>
        <v>13434.480687836296</v>
      </c>
    </row>
    <row r="176" spans="1:35" s="282" customFormat="1" ht="18" customHeight="1" x14ac:dyDescent="0.2">
      <c r="A176" s="276" t="s">
        <v>521</v>
      </c>
      <c r="B176" s="309" t="s">
        <v>528</v>
      </c>
      <c r="C176" s="276" t="s">
        <v>529</v>
      </c>
      <c r="D176" s="273" t="s">
        <v>133</v>
      </c>
      <c r="E176" s="276" t="s">
        <v>134</v>
      </c>
      <c r="F176" s="275">
        <v>2</v>
      </c>
      <c r="G176" s="276" t="s">
        <v>530</v>
      </c>
      <c r="H176" s="276" t="s">
        <v>530</v>
      </c>
      <c r="I176" s="283">
        <v>103000</v>
      </c>
      <c r="J176" s="278">
        <v>1</v>
      </c>
      <c r="K176" s="279">
        <v>0.11</v>
      </c>
      <c r="L176" s="280">
        <f t="shared" si="20"/>
        <v>0.11</v>
      </c>
      <c r="M176" s="281" t="s">
        <v>12</v>
      </c>
      <c r="N176" s="280">
        <f t="shared" si="21"/>
        <v>0</v>
      </c>
      <c r="O176" s="281" t="s">
        <v>76</v>
      </c>
      <c r="P176" s="280">
        <v>0.11</v>
      </c>
      <c r="Q176" s="281" t="s">
        <v>12</v>
      </c>
      <c r="R176" s="280">
        <f t="shared" si="27"/>
        <v>0</v>
      </c>
      <c r="S176" s="280">
        <f t="shared" si="22"/>
        <v>0.22</v>
      </c>
      <c r="T176" s="303">
        <v>1493.9552391330958</v>
      </c>
      <c r="U176" s="303">
        <v>177.42896347110323</v>
      </c>
      <c r="V176" s="303">
        <v>1316.5262756619925</v>
      </c>
      <c r="W176" s="303">
        <v>13.92</v>
      </c>
      <c r="X176" s="334">
        <v>37</v>
      </c>
      <c r="Y176" s="303">
        <v>0</v>
      </c>
      <c r="Z176" s="334">
        <v>0</v>
      </c>
      <c r="AA176" s="303">
        <v>0</v>
      </c>
      <c r="AB176" s="335">
        <v>0</v>
      </c>
      <c r="AC176" s="303">
        <v>0</v>
      </c>
      <c r="AD176" s="303">
        <v>0</v>
      </c>
      <c r="AE176" s="303">
        <v>0</v>
      </c>
      <c r="AF176" s="334">
        <v>0</v>
      </c>
      <c r="AG176" s="334">
        <v>37</v>
      </c>
      <c r="AH176" s="303">
        <f t="shared" si="23"/>
        <v>13.92</v>
      </c>
      <c r="AI176" s="369">
        <f t="shared" si="24"/>
        <v>1330.4462756619926</v>
      </c>
    </row>
    <row r="177" spans="1:35" s="282" customFormat="1" ht="18" customHeight="1" x14ac:dyDescent="0.2">
      <c r="A177" s="276" t="s">
        <v>521</v>
      </c>
      <c r="B177" s="309" t="s">
        <v>531</v>
      </c>
      <c r="C177" s="276" t="s">
        <v>529</v>
      </c>
      <c r="D177" s="273" t="s">
        <v>133</v>
      </c>
      <c r="E177" s="276" t="s">
        <v>134</v>
      </c>
      <c r="F177" s="275">
        <v>2</v>
      </c>
      <c r="G177" s="276" t="s">
        <v>532</v>
      </c>
      <c r="H177" s="276" t="s">
        <v>532</v>
      </c>
      <c r="I177" s="283">
        <v>104000</v>
      </c>
      <c r="J177" s="278">
        <v>1</v>
      </c>
      <c r="K177" s="279">
        <v>0.11</v>
      </c>
      <c r="L177" s="280">
        <f t="shared" si="20"/>
        <v>0.11</v>
      </c>
      <c r="M177" s="281" t="s">
        <v>12</v>
      </c>
      <c r="N177" s="280">
        <f t="shared" si="21"/>
        <v>0</v>
      </c>
      <c r="O177" s="281" t="s">
        <v>76</v>
      </c>
      <c r="P177" s="280">
        <f t="shared" ref="P177:P208" si="28">IF(O177="Y",L177,0)</f>
        <v>0.11</v>
      </c>
      <c r="Q177" s="281" t="s">
        <v>12</v>
      </c>
      <c r="R177" s="280">
        <f t="shared" si="27"/>
        <v>0</v>
      </c>
      <c r="S177" s="280">
        <f t="shared" si="22"/>
        <v>0.22</v>
      </c>
      <c r="T177" s="303">
        <v>1493.9552391330958</v>
      </c>
      <c r="U177" s="303">
        <v>177.42896347110323</v>
      </c>
      <c r="V177" s="303">
        <v>1316.5262756619925</v>
      </c>
      <c r="W177" s="303">
        <v>1.57</v>
      </c>
      <c r="X177" s="334">
        <v>1</v>
      </c>
      <c r="Y177" s="303">
        <v>0</v>
      </c>
      <c r="Z177" s="334">
        <v>0</v>
      </c>
      <c r="AA177" s="303">
        <v>0</v>
      </c>
      <c r="AB177" s="335">
        <v>0</v>
      </c>
      <c r="AC177" s="303">
        <v>0</v>
      </c>
      <c r="AD177" s="303">
        <v>0</v>
      </c>
      <c r="AE177" s="303">
        <v>0</v>
      </c>
      <c r="AF177" s="334">
        <v>0</v>
      </c>
      <c r="AG177" s="334">
        <v>1</v>
      </c>
      <c r="AH177" s="303">
        <f t="shared" si="23"/>
        <v>1.57</v>
      </c>
      <c r="AI177" s="369">
        <f t="shared" si="24"/>
        <v>1318.0962756619924</v>
      </c>
    </row>
    <row r="178" spans="1:35" s="282" customFormat="1" ht="18" customHeight="1" x14ac:dyDescent="0.2">
      <c r="A178" s="276" t="s">
        <v>521</v>
      </c>
      <c r="B178" s="310" t="s">
        <v>536</v>
      </c>
      <c r="C178" s="276" t="s">
        <v>529</v>
      </c>
      <c r="D178" s="273" t="s">
        <v>133</v>
      </c>
      <c r="E178" s="276" t="s">
        <v>134</v>
      </c>
      <c r="F178" s="275">
        <v>2</v>
      </c>
      <c r="G178" s="276" t="s">
        <v>738</v>
      </c>
      <c r="H178" s="276" t="s">
        <v>537</v>
      </c>
      <c r="I178" s="276">
        <v>109001</v>
      </c>
      <c r="J178" s="278">
        <v>1</v>
      </c>
      <c r="K178" s="279">
        <v>0.11</v>
      </c>
      <c r="L178" s="280">
        <f t="shared" si="20"/>
        <v>0.11</v>
      </c>
      <c r="M178" s="281" t="s">
        <v>12</v>
      </c>
      <c r="N178" s="280">
        <f t="shared" si="21"/>
        <v>0</v>
      </c>
      <c r="O178" s="281" t="s">
        <v>76</v>
      </c>
      <c r="P178" s="280">
        <f t="shared" si="28"/>
        <v>0.11</v>
      </c>
      <c r="Q178" s="281" t="s">
        <v>12</v>
      </c>
      <c r="R178" s="280">
        <f t="shared" si="27"/>
        <v>0</v>
      </c>
      <c r="S178" s="280">
        <f t="shared" si="22"/>
        <v>0.22</v>
      </c>
      <c r="T178" s="303">
        <v>1493.9552391330958</v>
      </c>
      <c r="U178" s="303">
        <v>177.42896347110323</v>
      </c>
      <c r="V178" s="303">
        <v>1316.5262756619925</v>
      </c>
      <c r="W178" s="303">
        <v>10.97</v>
      </c>
      <c r="X178" s="334">
        <v>25</v>
      </c>
      <c r="Y178" s="303">
        <v>0</v>
      </c>
      <c r="Z178" s="334">
        <v>0</v>
      </c>
      <c r="AA178" s="303">
        <v>0</v>
      </c>
      <c r="AB178" s="335">
        <v>0</v>
      </c>
      <c r="AC178" s="303">
        <v>0</v>
      </c>
      <c r="AD178" s="303">
        <v>0</v>
      </c>
      <c r="AE178" s="303">
        <v>0</v>
      </c>
      <c r="AF178" s="334">
        <v>0</v>
      </c>
      <c r="AG178" s="334">
        <v>25</v>
      </c>
      <c r="AH178" s="303">
        <f t="shared" si="23"/>
        <v>10.97</v>
      </c>
      <c r="AI178" s="369">
        <f t="shared" si="24"/>
        <v>1327.4962756619925</v>
      </c>
    </row>
    <row r="179" spans="1:35" s="282" customFormat="1" ht="18" customHeight="1" x14ac:dyDescent="0.2">
      <c r="A179" s="276" t="s">
        <v>521</v>
      </c>
      <c r="B179" s="310" t="s">
        <v>538</v>
      </c>
      <c r="C179" s="276" t="s">
        <v>529</v>
      </c>
      <c r="D179" s="273" t="s">
        <v>133</v>
      </c>
      <c r="E179" s="276" t="s">
        <v>134</v>
      </c>
      <c r="F179" s="275">
        <v>2</v>
      </c>
      <c r="G179" s="276" t="s">
        <v>539</v>
      </c>
      <c r="H179" s="276" t="s">
        <v>540</v>
      </c>
      <c r="I179" s="276">
        <v>100100</v>
      </c>
      <c r="J179" s="278">
        <v>1</v>
      </c>
      <c r="K179" s="279">
        <v>0.12</v>
      </c>
      <c r="L179" s="280">
        <f t="shared" si="20"/>
        <v>0.12</v>
      </c>
      <c r="M179" s="281" t="s">
        <v>12</v>
      </c>
      <c r="N179" s="280">
        <f t="shared" si="21"/>
        <v>0</v>
      </c>
      <c r="O179" s="281" t="s">
        <v>76</v>
      </c>
      <c r="P179" s="280">
        <f t="shared" si="28"/>
        <v>0.12</v>
      </c>
      <c r="Q179" s="281" t="s">
        <v>12</v>
      </c>
      <c r="R179" s="280">
        <f t="shared" si="27"/>
        <v>0</v>
      </c>
      <c r="S179" s="280">
        <f t="shared" si="22"/>
        <v>0.24</v>
      </c>
      <c r="T179" s="303">
        <v>1629.769351781559</v>
      </c>
      <c r="U179" s="303">
        <v>193.55886924120352</v>
      </c>
      <c r="V179" s="303">
        <v>1436.2104825403553</v>
      </c>
      <c r="W179" s="303">
        <v>124.16</v>
      </c>
      <c r="X179" s="334">
        <v>323</v>
      </c>
      <c r="Y179" s="303">
        <v>2.67</v>
      </c>
      <c r="Z179" s="334">
        <v>1</v>
      </c>
      <c r="AA179" s="303">
        <v>0</v>
      </c>
      <c r="AB179" s="335">
        <v>0</v>
      </c>
      <c r="AC179" s="303">
        <v>0</v>
      </c>
      <c r="AD179" s="303">
        <v>0</v>
      </c>
      <c r="AE179" s="303">
        <v>0</v>
      </c>
      <c r="AF179" s="334">
        <v>0</v>
      </c>
      <c r="AG179" s="334">
        <v>324</v>
      </c>
      <c r="AH179" s="303">
        <f t="shared" si="23"/>
        <v>126.83</v>
      </c>
      <c r="AI179" s="369">
        <f t="shared" si="24"/>
        <v>1563.0404825403552</v>
      </c>
    </row>
    <row r="180" spans="1:35" s="282" customFormat="1" ht="18" customHeight="1" x14ac:dyDescent="0.2">
      <c r="A180" s="276" t="s">
        <v>521</v>
      </c>
      <c r="B180" s="310" t="s">
        <v>541</v>
      </c>
      <c r="C180" s="276" t="s">
        <v>529</v>
      </c>
      <c r="D180" s="273" t="s">
        <v>133</v>
      </c>
      <c r="E180" s="276" t="s">
        <v>134</v>
      </c>
      <c r="F180" s="275">
        <v>2</v>
      </c>
      <c r="G180" s="276" t="s">
        <v>542</v>
      </c>
      <c r="H180" s="276" t="s">
        <v>741</v>
      </c>
      <c r="I180" s="276">
        <v>102101</v>
      </c>
      <c r="J180" s="278">
        <v>1</v>
      </c>
      <c r="K180" s="279">
        <v>0.11</v>
      </c>
      <c r="L180" s="280">
        <f t="shared" si="20"/>
        <v>0.11</v>
      </c>
      <c r="M180" s="281" t="s">
        <v>12</v>
      </c>
      <c r="N180" s="280">
        <f t="shared" si="21"/>
        <v>0</v>
      </c>
      <c r="O180" s="281" t="s">
        <v>76</v>
      </c>
      <c r="P180" s="280">
        <f t="shared" si="28"/>
        <v>0.11</v>
      </c>
      <c r="Q180" s="281" t="s">
        <v>12</v>
      </c>
      <c r="R180" s="280">
        <f t="shared" si="27"/>
        <v>0</v>
      </c>
      <c r="S180" s="280">
        <f t="shared" si="22"/>
        <v>0.22</v>
      </c>
      <c r="T180" s="303">
        <v>1493.9552391330958</v>
      </c>
      <c r="U180" s="303">
        <v>177.42896347110323</v>
      </c>
      <c r="V180" s="303">
        <v>1316.5262756619925</v>
      </c>
      <c r="W180" s="303">
        <v>11.9</v>
      </c>
      <c r="X180" s="334">
        <v>22</v>
      </c>
      <c r="Y180" s="303">
        <v>0</v>
      </c>
      <c r="Z180" s="334">
        <v>0</v>
      </c>
      <c r="AA180" s="303">
        <v>42.5</v>
      </c>
      <c r="AB180" s="335">
        <v>0.5</v>
      </c>
      <c r="AC180" s="303">
        <v>0</v>
      </c>
      <c r="AD180" s="303">
        <v>0</v>
      </c>
      <c r="AE180" s="303">
        <v>0</v>
      </c>
      <c r="AF180" s="334">
        <v>0</v>
      </c>
      <c r="AG180" s="334">
        <v>22</v>
      </c>
      <c r="AH180" s="303">
        <f t="shared" si="23"/>
        <v>54.4</v>
      </c>
      <c r="AI180" s="369">
        <f t="shared" si="24"/>
        <v>1370.9262756619926</v>
      </c>
    </row>
    <row r="181" spans="1:35" s="282" customFormat="1" ht="18" customHeight="1" x14ac:dyDescent="0.2">
      <c r="A181" s="276" t="s">
        <v>521</v>
      </c>
      <c r="B181" s="310" t="s">
        <v>543</v>
      </c>
      <c r="C181" s="276" t="s">
        <v>529</v>
      </c>
      <c r="D181" s="273" t="s">
        <v>133</v>
      </c>
      <c r="E181" s="276" t="s">
        <v>134</v>
      </c>
      <c r="F181" s="275">
        <v>2</v>
      </c>
      <c r="G181" s="276" t="s">
        <v>544</v>
      </c>
      <c r="H181" s="276" t="s">
        <v>742</v>
      </c>
      <c r="I181" s="276">
        <v>102210</v>
      </c>
      <c r="J181" s="278">
        <v>1</v>
      </c>
      <c r="K181" s="279">
        <v>0.11</v>
      </c>
      <c r="L181" s="280">
        <f t="shared" si="20"/>
        <v>0.11</v>
      </c>
      <c r="M181" s="281" t="s">
        <v>12</v>
      </c>
      <c r="N181" s="280">
        <f t="shared" si="21"/>
        <v>0</v>
      </c>
      <c r="O181" s="281" t="s">
        <v>76</v>
      </c>
      <c r="P181" s="280">
        <f t="shared" si="28"/>
        <v>0.11</v>
      </c>
      <c r="Q181" s="281" t="s">
        <v>12</v>
      </c>
      <c r="R181" s="280">
        <f t="shared" si="27"/>
        <v>0</v>
      </c>
      <c r="S181" s="280">
        <f t="shared" si="22"/>
        <v>0.22</v>
      </c>
      <c r="T181" s="303">
        <v>1493.9552391330958</v>
      </c>
      <c r="U181" s="303">
        <v>177.42896347110323</v>
      </c>
      <c r="V181" s="303">
        <v>1316.5262756619925</v>
      </c>
      <c r="W181" s="303">
        <v>58.52</v>
      </c>
      <c r="X181" s="334">
        <v>148</v>
      </c>
      <c r="Y181" s="303">
        <v>4.1100000000000003</v>
      </c>
      <c r="Z181" s="334">
        <v>1</v>
      </c>
      <c r="AA181" s="303">
        <v>0</v>
      </c>
      <c r="AB181" s="335">
        <v>0</v>
      </c>
      <c r="AC181" s="303">
        <v>0</v>
      </c>
      <c r="AD181" s="303">
        <v>0</v>
      </c>
      <c r="AE181" s="303">
        <v>0</v>
      </c>
      <c r="AF181" s="334">
        <v>0</v>
      </c>
      <c r="AG181" s="334">
        <v>149</v>
      </c>
      <c r="AH181" s="303">
        <f t="shared" si="23"/>
        <v>62.63</v>
      </c>
      <c r="AI181" s="369">
        <f t="shared" si="24"/>
        <v>1379.1562756619926</v>
      </c>
    </row>
    <row r="182" spans="1:35" s="282" customFormat="1" ht="18" customHeight="1" x14ac:dyDescent="0.2">
      <c r="A182" s="276" t="s">
        <v>521</v>
      </c>
      <c r="B182" s="310" t="s">
        <v>545</v>
      </c>
      <c r="C182" s="276" t="s">
        <v>529</v>
      </c>
      <c r="D182" s="273" t="s">
        <v>133</v>
      </c>
      <c r="E182" s="276" t="s">
        <v>134</v>
      </c>
      <c r="F182" s="275">
        <v>2</v>
      </c>
      <c r="G182" s="276" t="s">
        <v>546</v>
      </c>
      <c r="H182" s="276" t="s">
        <v>743</v>
      </c>
      <c r="I182" s="276">
        <v>102301</v>
      </c>
      <c r="J182" s="278">
        <v>1</v>
      </c>
      <c r="K182" s="279">
        <v>0.11</v>
      </c>
      <c r="L182" s="280">
        <f t="shared" si="20"/>
        <v>0.11</v>
      </c>
      <c r="M182" s="281" t="s">
        <v>12</v>
      </c>
      <c r="N182" s="280">
        <f t="shared" si="21"/>
        <v>0</v>
      </c>
      <c r="O182" s="281" t="s">
        <v>76</v>
      </c>
      <c r="P182" s="280">
        <f t="shared" si="28"/>
        <v>0.11</v>
      </c>
      <c r="Q182" s="281" t="s">
        <v>12</v>
      </c>
      <c r="R182" s="280">
        <f t="shared" si="27"/>
        <v>0</v>
      </c>
      <c r="S182" s="280">
        <f t="shared" si="22"/>
        <v>0.22</v>
      </c>
      <c r="T182" s="303">
        <v>1493.9552391330958</v>
      </c>
      <c r="U182" s="303">
        <v>177.42896347110323</v>
      </c>
      <c r="V182" s="303">
        <v>1316.5262756619925</v>
      </c>
      <c r="W182" s="303">
        <v>0</v>
      </c>
      <c r="X182" s="334">
        <v>0</v>
      </c>
      <c r="Y182" s="303">
        <v>0</v>
      </c>
      <c r="Z182" s="334">
        <v>0</v>
      </c>
      <c r="AA182" s="303">
        <v>42.5</v>
      </c>
      <c r="AB182" s="335">
        <v>0.5</v>
      </c>
      <c r="AC182" s="303">
        <v>0</v>
      </c>
      <c r="AD182" s="303">
        <v>0</v>
      </c>
      <c r="AE182" s="303">
        <v>0</v>
      </c>
      <c r="AF182" s="334">
        <v>0</v>
      </c>
      <c r="AG182" s="334">
        <v>0</v>
      </c>
      <c r="AH182" s="303">
        <f t="shared" si="23"/>
        <v>42.5</v>
      </c>
      <c r="AI182" s="369">
        <f t="shared" si="24"/>
        <v>1359.0262756619925</v>
      </c>
    </row>
    <row r="183" spans="1:35" s="282" customFormat="1" ht="18" customHeight="1" x14ac:dyDescent="0.2">
      <c r="A183" s="276" t="s">
        <v>521</v>
      </c>
      <c r="B183" s="310" t="s">
        <v>547</v>
      </c>
      <c r="C183" s="276" t="s">
        <v>529</v>
      </c>
      <c r="D183" s="273" t="s">
        <v>133</v>
      </c>
      <c r="E183" s="276" t="s">
        <v>134</v>
      </c>
      <c r="F183" s="275">
        <v>2</v>
      </c>
      <c r="G183" s="276" t="s">
        <v>548</v>
      </c>
      <c r="H183" s="276" t="s">
        <v>744</v>
      </c>
      <c r="I183" s="276">
        <v>102401</v>
      </c>
      <c r="J183" s="278">
        <v>1</v>
      </c>
      <c r="K183" s="279">
        <v>0.11</v>
      </c>
      <c r="L183" s="280">
        <f t="shared" si="20"/>
        <v>0.11</v>
      </c>
      <c r="M183" s="281" t="s">
        <v>12</v>
      </c>
      <c r="N183" s="280">
        <f t="shared" si="21"/>
        <v>0</v>
      </c>
      <c r="O183" s="281" t="s">
        <v>76</v>
      </c>
      <c r="P183" s="280">
        <f t="shared" si="28"/>
        <v>0.11</v>
      </c>
      <c r="Q183" s="281" t="s">
        <v>12</v>
      </c>
      <c r="R183" s="280">
        <f t="shared" si="27"/>
        <v>0</v>
      </c>
      <c r="S183" s="280">
        <f t="shared" si="22"/>
        <v>0.22</v>
      </c>
      <c r="T183" s="303">
        <v>1493.9552391330958</v>
      </c>
      <c r="U183" s="303">
        <v>177.42896347110323</v>
      </c>
      <c r="V183" s="303">
        <v>1316.5262756619925</v>
      </c>
      <c r="W183" s="303">
        <v>2.2599999999999998</v>
      </c>
      <c r="X183" s="334">
        <v>6</v>
      </c>
      <c r="Y183" s="303">
        <v>16.329999999999998</v>
      </c>
      <c r="Z183" s="334">
        <v>2</v>
      </c>
      <c r="AA183" s="303">
        <v>42.5</v>
      </c>
      <c r="AB183" s="335">
        <v>0.5</v>
      </c>
      <c r="AC183" s="303">
        <v>0</v>
      </c>
      <c r="AD183" s="303">
        <v>0</v>
      </c>
      <c r="AE183" s="303">
        <v>0</v>
      </c>
      <c r="AF183" s="334">
        <v>0</v>
      </c>
      <c r="AG183" s="334">
        <v>8</v>
      </c>
      <c r="AH183" s="303">
        <f t="shared" si="23"/>
        <v>61.089999999999996</v>
      </c>
      <c r="AI183" s="369">
        <f t="shared" si="24"/>
        <v>1377.6162756619924</v>
      </c>
    </row>
    <row r="184" spans="1:35" s="282" customFormat="1" ht="18" customHeight="1" x14ac:dyDescent="0.2">
      <c r="A184" s="276" t="s">
        <v>521</v>
      </c>
      <c r="B184" s="310" t="s">
        <v>549</v>
      </c>
      <c r="C184" s="276" t="s">
        <v>529</v>
      </c>
      <c r="D184" s="273" t="s">
        <v>133</v>
      </c>
      <c r="E184" s="276" t="s">
        <v>134</v>
      </c>
      <c r="F184" s="275">
        <v>2</v>
      </c>
      <c r="G184" s="276" t="s">
        <v>745</v>
      </c>
      <c r="H184" s="276" t="s">
        <v>745</v>
      </c>
      <c r="I184" s="276">
        <v>108925</v>
      </c>
      <c r="J184" s="278">
        <v>1</v>
      </c>
      <c r="K184" s="279">
        <v>0.11</v>
      </c>
      <c r="L184" s="280">
        <f t="shared" si="20"/>
        <v>0.11</v>
      </c>
      <c r="M184" s="281" t="s">
        <v>12</v>
      </c>
      <c r="N184" s="280">
        <f t="shared" si="21"/>
        <v>0</v>
      </c>
      <c r="O184" s="281" t="s">
        <v>76</v>
      </c>
      <c r="P184" s="280">
        <f t="shared" si="28"/>
        <v>0.11</v>
      </c>
      <c r="Q184" s="281" t="s">
        <v>12</v>
      </c>
      <c r="R184" s="280">
        <f t="shared" si="27"/>
        <v>0</v>
      </c>
      <c r="S184" s="280">
        <f t="shared" si="22"/>
        <v>0.22</v>
      </c>
      <c r="T184" s="303">
        <v>1493.9552391330958</v>
      </c>
      <c r="U184" s="303">
        <v>177.42896347110323</v>
      </c>
      <c r="V184" s="303">
        <v>1316.5262756619925</v>
      </c>
      <c r="W184" s="303">
        <v>64.790000000000006</v>
      </c>
      <c r="X184" s="334">
        <v>167</v>
      </c>
      <c r="Y184" s="303">
        <v>0</v>
      </c>
      <c r="Z184" s="334">
        <v>0</v>
      </c>
      <c r="AA184" s="303">
        <v>0</v>
      </c>
      <c r="AB184" s="335">
        <v>0</v>
      </c>
      <c r="AC184" s="303">
        <v>0</v>
      </c>
      <c r="AD184" s="303">
        <v>0</v>
      </c>
      <c r="AE184" s="303">
        <v>0</v>
      </c>
      <c r="AF184" s="334">
        <v>0</v>
      </c>
      <c r="AG184" s="334">
        <v>167</v>
      </c>
      <c r="AH184" s="303">
        <f t="shared" si="23"/>
        <v>64.790000000000006</v>
      </c>
      <c r="AI184" s="369">
        <f t="shared" si="24"/>
        <v>1381.3162756619924</v>
      </c>
    </row>
    <row r="185" spans="1:35" s="282" customFormat="1" ht="18" customHeight="1" x14ac:dyDescent="0.2">
      <c r="A185" s="276" t="s">
        <v>11</v>
      </c>
      <c r="B185" s="309" t="s">
        <v>22</v>
      </c>
      <c r="C185" s="284" t="s">
        <v>758</v>
      </c>
      <c r="D185" s="271" t="s">
        <v>758</v>
      </c>
      <c r="E185" s="276" t="s">
        <v>20</v>
      </c>
      <c r="F185" s="275"/>
      <c r="G185" s="276" t="s">
        <v>610</v>
      </c>
      <c r="H185" s="276" t="s">
        <v>23</v>
      </c>
      <c r="I185" s="283">
        <v>151200</v>
      </c>
      <c r="J185" s="278">
        <v>0</v>
      </c>
      <c r="K185" s="279">
        <v>0</v>
      </c>
      <c r="L185" s="280">
        <f t="shared" si="20"/>
        <v>0</v>
      </c>
      <c r="M185" s="281" t="s">
        <v>12</v>
      </c>
      <c r="N185" s="280">
        <f t="shared" si="21"/>
        <v>0</v>
      </c>
      <c r="O185" s="281" t="s">
        <v>12</v>
      </c>
      <c r="P185" s="280">
        <f t="shared" si="28"/>
        <v>0</v>
      </c>
      <c r="Q185" s="281" t="s">
        <v>12</v>
      </c>
      <c r="R185" s="280">
        <f t="shared" si="27"/>
        <v>0</v>
      </c>
      <c r="S185" s="280">
        <f t="shared" si="22"/>
        <v>0</v>
      </c>
      <c r="T185" s="303">
        <v>0</v>
      </c>
      <c r="U185" s="303">
        <v>0</v>
      </c>
      <c r="V185" s="303">
        <v>0</v>
      </c>
      <c r="W185" s="303">
        <v>0</v>
      </c>
      <c r="X185" s="334">
        <v>0</v>
      </c>
      <c r="Y185" s="303">
        <v>0</v>
      </c>
      <c r="Z185" s="334">
        <v>0</v>
      </c>
      <c r="AA185" s="303">
        <v>0</v>
      </c>
      <c r="AB185" s="335">
        <v>0</v>
      </c>
      <c r="AC185" s="303">
        <v>0</v>
      </c>
      <c r="AD185" s="303">
        <v>0</v>
      </c>
      <c r="AE185" s="303">
        <v>0</v>
      </c>
      <c r="AF185" s="334">
        <v>0</v>
      </c>
      <c r="AG185" s="334">
        <v>0</v>
      </c>
      <c r="AH185" s="303">
        <f t="shared" si="23"/>
        <v>0</v>
      </c>
      <c r="AI185" s="369">
        <f t="shared" si="24"/>
        <v>0</v>
      </c>
    </row>
    <row r="186" spans="1:35" s="282" customFormat="1" ht="18" customHeight="1" x14ac:dyDescent="0.2">
      <c r="A186" s="276" t="s">
        <v>11</v>
      </c>
      <c r="B186" s="309" t="s">
        <v>30</v>
      </c>
      <c r="C186" s="284" t="s">
        <v>758</v>
      </c>
      <c r="D186" s="271" t="s">
        <v>758</v>
      </c>
      <c r="E186" s="276" t="s">
        <v>20</v>
      </c>
      <c r="F186" s="275"/>
      <c r="G186" s="276" t="s">
        <v>610</v>
      </c>
      <c r="H186" s="276" t="s">
        <v>611</v>
      </c>
      <c r="I186" s="276">
        <v>151601</v>
      </c>
      <c r="J186" s="278">
        <v>0</v>
      </c>
      <c r="K186" s="279">
        <v>0</v>
      </c>
      <c r="L186" s="280">
        <f t="shared" si="20"/>
        <v>0</v>
      </c>
      <c r="M186" s="281" t="s">
        <v>12</v>
      </c>
      <c r="N186" s="280">
        <f t="shared" si="21"/>
        <v>0</v>
      </c>
      <c r="O186" s="281" t="s">
        <v>12</v>
      </c>
      <c r="P186" s="280">
        <f t="shared" si="28"/>
        <v>0</v>
      </c>
      <c r="Q186" s="281" t="s">
        <v>12</v>
      </c>
      <c r="R186" s="280">
        <f t="shared" si="27"/>
        <v>0</v>
      </c>
      <c r="S186" s="280">
        <f t="shared" si="22"/>
        <v>0</v>
      </c>
      <c r="T186" s="303">
        <v>0</v>
      </c>
      <c r="U186" s="303">
        <v>0</v>
      </c>
      <c r="V186" s="303">
        <v>0</v>
      </c>
      <c r="W186" s="303">
        <v>0</v>
      </c>
      <c r="X186" s="334">
        <v>0</v>
      </c>
      <c r="Y186" s="303">
        <v>0</v>
      </c>
      <c r="Z186" s="334">
        <v>0</v>
      </c>
      <c r="AA186" s="303">
        <v>0</v>
      </c>
      <c r="AB186" s="335">
        <v>0</v>
      </c>
      <c r="AC186" s="303">
        <v>0</v>
      </c>
      <c r="AD186" s="303">
        <v>0</v>
      </c>
      <c r="AE186" s="303">
        <v>0</v>
      </c>
      <c r="AF186" s="334">
        <v>0</v>
      </c>
      <c r="AG186" s="334">
        <v>0</v>
      </c>
      <c r="AH186" s="303">
        <f t="shared" si="23"/>
        <v>0</v>
      </c>
      <c r="AI186" s="369">
        <f t="shared" si="24"/>
        <v>0</v>
      </c>
    </row>
    <row r="187" spans="1:35" s="282" customFormat="1" ht="18" customHeight="1" x14ac:dyDescent="0.2">
      <c r="A187" s="276" t="s">
        <v>11</v>
      </c>
      <c r="B187" s="309" t="s">
        <v>38</v>
      </c>
      <c r="C187" s="284" t="s">
        <v>758</v>
      </c>
      <c r="D187" s="271" t="s">
        <v>758</v>
      </c>
      <c r="E187" s="276" t="s">
        <v>20</v>
      </c>
      <c r="F187" s="275"/>
      <c r="G187" s="276" t="s">
        <v>606</v>
      </c>
      <c r="H187" s="276" t="s">
        <v>609</v>
      </c>
      <c r="I187" s="283">
        <v>153800</v>
      </c>
      <c r="J187" s="278">
        <v>0</v>
      </c>
      <c r="K187" s="279">
        <v>0</v>
      </c>
      <c r="L187" s="280">
        <f t="shared" si="20"/>
        <v>0</v>
      </c>
      <c r="M187" s="281" t="s">
        <v>12</v>
      </c>
      <c r="N187" s="280">
        <f t="shared" si="21"/>
        <v>0</v>
      </c>
      <c r="O187" s="281" t="s">
        <v>12</v>
      </c>
      <c r="P187" s="280">
        <f t="shared" si="28"/>
        <v>0</v>
      </c>
      <c r="Q187" s="281" t="s">
        <v>12</v>
      </c>
      <c r="R187" s="280">
        <f t="shared" si="27"/>
        <v>0</v>
      </c>
      <c r="S187" s="280">
        <f t="shared" si="22"/>
        <v>0</v>
      </c>
      <c r="T187" s="303">
        <v>0</v>
      </c>
      <c r="U187" s="303">
        <v>0</v>
      </c>
      <c r="V187" s="303">
        <v>0</v>
      </c>
      <c r="W187" s="303">
        <v>7260.67</v>
      </c>
      <c r="X187" s="334">
        <v>19412</v>
      </c>
      <c r="Y187" s="303">
        <v>0</v>
      </c>
      <c r="Z187" s="334">
        <v>0</v>
      </c>
      <c r="AA187" s="303">
        <v>42.5</v>
      </c>
      <c r="AB187" s="335">
        <v>0.5</v>
      </c>
      <c r="AC187" s="303">
        <v>0</v>
      </c>
      <c r="AD187" s="303">
        <v>0</v>
      </c>
      <c r="AE187" s="303">
        <v>0</v>
      </c>
      <c r="AF187" s="334">
        <v>0</v>
      </c>
      <c r="AG187" s="334">
        <v>19412</v>
      </c>
      <c r="AH187" s="303">
        <f t="shared" si="23"/>
        <v>7303.17</v>
      </c>
      <c r="AI187" s="369">
        <f t="shared" si="24"/>
        <v>7303.17</v>
      </c>
    </row>
    <row r="188" spans="1:35" s="282" customFormat="1" ht="18" customHeight="1" x14ac:dyDescent="0.2">
      <c r="A188" s="284" t="s">
        <v>40</v>
      </c>
      <c r="B188" s="309" t="s">
        <v>41</v>
      </c>
      <c r="C188" s="284" t="s">
        <v>758</v>
      </c>
      <c r="D188" s="271" t="s">
        <v>758</v>
      </c>
      <c r="E188" s="284" t="s">
        <v>134</v>
      </c>
      <c r="F188" s="284"/>
      <c r="G188" s="284" t="s">
        <v>933</v>
      </c>
      <c r="H188" s="284" t="s">
        <v>932</v>
      </c>
      <c r="I188" s="284">
        <v>709000</v>
      </c>
      <c r="J188" s="278">
        <v>0</v>
      </c>
      <c r="K188" s="279">
        <v>0</v>
      </c>
      <c r="L188" s="280">
        <f t="shared" si="20"/>
        <v>0</v>
      </c>
      <c r="M188" s="281" t="s">
        <v>12</v>
      </c>
      <c r="N188" s="280">
        <f t="shared" si="21"/>
        <v>0</v>
      </c>
      <c r="O188" s="281" t="s">
        <v>12</v>
      </c>
      <c r="P188" s="280">
        <f t="shared" si="28"/>
        <v>0</v>
      </c>
      <c r="Q188" s="281" t="s">
        <v>12</v>
      </c>
      <c r="R188" s="280">
        <f t="shared" si="27"/>
        <v>0</v>
      </c>
      <c r="S188" s="280">
        <f t="shared" si="22"/>
        <v>0</v>
      </c>
      <c r="T188" s="303">
        <v>0</v>
      </c>
      <c r="U188" s="303">
        <v>0</v>
      </c>
      <c r="V188" s="303">
        <v>0</v>
      </c>
      <c r="W188" s="303">
        <v>15.54</v>
      </c>
      <c r="X188" s="334">
        <v>278</v>
      </c>
      <c r="Y188" s="303">
        <v>28.21</v>
      </c>
      <c r="Z188" s="334">
        <v>10</v>
      </c>
      <c r="AA188" s="303">
        <v>0</v>
      </c>
      <c r="AB188" s="335">
        <v>0</v>
      </c>
      <c r="AC188" s="303">
        <v>0</v>
      </c>
      <c r="AD188" s="303">
        <v>0</v>
      </c>
      <c r="AE188" s="303">
        <v>0</v>
      </c>
      <c r="AF188" s="334">
        <v>0</v>
      </c>
      <c r="AG188" s="334">
        <v>288</v>
      </c>
      <c r="AH188" s="303">
        <f t="shared" si="23"/>
        <v>43.75</v>
      </c>
      <c r="AI188" s="369">
        <f t="shared" si="24"/>
        <v>43.75</v>
      </c>
    </row>
    <row r="189" spans="1:35" s="282" customFormat="1" ht="18" customHeight="1" x14ac:dyDescent="0.2">
      <c r="A189" s="276" t="s">
        <v>40</v>
      </c>
      <c r="B189" s="310" t="s">
        <v>49</v>
      </c>
      <c r="C189" s="276" t="s">
        <v>758</v>
      </c>
      <c r="D189" s="273" t="s">
        <v>758</v>
      </c>
      <c r="E189" s="276" t="s">
        <v>61</v>
      </c>
      <c r="F189" s="275"/>
      <c r="G189" s="276" t="s">
        <v>50</v>
      </c>
      <c r="H189" s="276" t="s">
        <v>51</v>
      </c>
      <c r="I189" s="276">
        <v>902211</v>
      </c>
      <c r="J189" s="278">
        <v>0</v>
      </c>
      <c r="K189" s="279">
        <v>0</v>
      </c>
      <c r="L189" s="280">
        <f t="shared" si="20"/>
        <v>0</v>
      </c>
      <c r="M189" s="281" t="s">
        <v>12</v>
      </c>
      <c r="N189" s="280">
        <f t="shared" si="21"/>
        <v>0</v>
      </c>
      <c r="O189" s="281" t="s">
        <v>12</v>
      </c>
      <c r="P189" s="280">
        <f t="shared" si="28"/>
        <v>0</v>
      </c>
      <c r="Q189" s="281" t="s">
        <v>12</v>
      </c>
      <c r="R189" s="280">
        <f t="shared" si="27"/>
        <v>0</v>
      </c>
      <c r="S189" s="280">
        <f t="shared" si="22"/>
        <v>0</v>
      </c>
      <c r="T189" s="303">
        <v>0</v>
      </c>
      <c r="U189" s="303">
        <v>0</v>
      </c>
      <c r="V189" s="303">
        <v>0</v>
      </c>
      <c r="W189" s="303">
        <v>3550.03</v>
      </c>
      <c r="X189" s="334">
        <v>4</v>
      </c>
      <c r="Y189" s="303">
        <v>51.22</v>
      </c>
      <c r="Z189" s="334">
        <v>11</v>
      </c>
      <c r="AA189" s="303">
        <v>0</v>
      </c>
      <c r="AB189" s="335">
        <v>0</v>
      </c>
      <c r="AC189" s="303">
        <v>50.55</v>
      </c>
      <c r="AD189" s="303">
        <v>0</v>
      </c>
      <c r="AE189" s="303">
        <v>4887.18</v>
      </c>
      <c r="AF189" s="334">
        <v>21483</v>
      </c>
      <c r="AG189" s="334">
        <v>21498</v>
      </c>
      <c r="AH189" s="303">
        <f t="shared" si="23"/>
        <v>8538.9800000000014</v>
      </c>
      <c r="AI189" s="369">
        <f t="shared" si="24"/>
        <v>8538.9800000000014</v>
      </c>
    </row>
    <row r="190" spans="1:35" s="282" customFormat="1" ht="18" customHeight="1" x14ac:dyDescent="0.2">
      <c r="A190" s="284" t="s">
        <v>40</v>
      </c>
      <c r="B190" s="309" t="s">
        <v>53</v>
      </c>
      <c r="C190" s="284" t="s">
        <v>758</v>
      </c>
      <c r="D190" s="271" t="s">
        <v>758</v>
      </c>
      <c r="E190" s="284" t="s">
        <v>134</v>
      </c>
      <c r="F190" s="284"/>
      <c r="G190" s="284" t="s">
        <v>924</v>
      </c>
      <c r="H190" s="284" t="s">
        <v>928</v>
      </c>
      <c r="I190" s="284">
        <v>705300</v>
      </c>
      <c r="J190" s="278">
        <v>0</v>
      </c>
      <c r="K190" s="279">
        <v>0</v>
      </c>
      <c r="L190" s="280">
        <f t="shared" si="20"/>
        <v>0</v>
      </c>
      <c r="M190" s="281" t="s">
        <v>12</v>
      </c>
      <c r="N190" s="280">
        <f t="shared" si="21"/>
        <v>0</v>
      </c>
      <c r="O190" s="281" t="s">
        <v>12</v>
      </c>
      <c r="P190" s="280">
        <f t="shared" si="28"/>
        <v>0</v>
      </c>
      <c r="Q190" s="281" t="s">
        <v>12</v>
      </c>
      <c r="R190" s="280">
        <v>0</v>
      </c>
      <c r="S190" s="280">
        <f t="shared" si="22"/>
        <v>0</v>
      </c>
      <c r="T190" s="303">
        <v>0</v>
      </c>
      <c r="U190" s="303">
        <v>0</v>
      </c>
      <c r="V190" s="303">
        <v>0</v>
      </c>
      <c r="W190" s="303">
        <v>17.02</v>
      </c>
      <c r="X190" s="334">
        <v>8</v>
      </c>
      <c r="Y190" s="303">
        <v>0</v>
      </c>
      <c r="Z190" s="334">
        <v>0</v>
      </c>
      <c r="AA190" s="303">
        <v>0</v>
      </c>
      <c r="AB190" s="335">
        <v>0</v>
      </c>
      <c r="AC190" s="303">
        <v>0</v>
      </c>
      <c r="AD190" s="303">
        <v>0</v>
      </c>
      <c r="AE190" s="303">
        <v>0</v>
      </c>
      <c r="AF190" s="334">
        <v>0</v>
      </c>
      <c r="AG190" s="334">
        <v>8</v>
      </c>
      <c r="AH190" s="303">
        <f t="shared" si="23"/>
        <v>17.02</v>
      </c>
      <c r="AI190" s="369">
        <f t="shared" si="24"/>
        <v>17.02</v>
      </c>
    </row>
    <row r="191" spans="1:35" s="282" customFormat="1" ht="18" customHeight="1" x14ac:dyDescent="0.2">
      <c r="A191" s="284" t="s">
        <v>40</v>
      </c>
      <c r="B191" s="309" t="s">
        <v>55</v>
      </c>
      <c r="C191" s="284" t="s">
        <v>758</v>
      </c>
      <c r="D191" s="271" t="s">
        <v>758</v>
      </c>
      <c r="E191" s="284" t="s">
        <v>134</v>
      </c>
      <c r="F191" s="284"/>
      <c r="G191" s="284" t="s">
        <v>925</v>
      </c>
      <c r="H191" s="284" t="s">
        <v>929</v>
      </c>
      <c r="I191" s="284">
        <v>704060</v>
      </c>
      <c r="J191" s="278">
        <v>0</v>
      </c>
      <c r="K191" s="279">
        <v>0</v>
      </c>
      <c r="L191" s="280">
        <f t="shared" si="20"/>
        <v>0</v>
      </c>
      <c r="M191" s="281" t="s">
        <v>12</v>
      </c>
      <c r="N191" s="280">
        <f t="shared" si="21"/>
        <v>0</v>
      </c>
      <c r="O191" s="281" t="s">
        <v>12</v>
      </c>
      <c r="P191" s="280">
        <f t="shared" si="28"/>
        <v>0</v>
      </c>
      <c r="Q191" s="281" t="s">
        <v>12</v>
      </c>
      <c r="R191" s="280">
        <v>0</v>
      </c>
      <c r="S191" s="280">
        <f t="shared" si="22"/>
        <v>0</v>
      </c>
      <c r="T191" s="303">
        <v>0</v>
      </c>
      <c r="U191" s="303">
        <v>0</v>
      </c>
      <c r="V191" s="303">
        <v>0</v>
      </c>
      <c r="W191" s="303">
        <v>143.66</v>
      </c>
      <c r="X191" s="334">
        <v>349</v>
      </c>
      <c r="Y191" s="303">
        <v>0</v>
      </c>
      <c r="Z191" s="334">
        <v>0</v>
      </c>
      <c r="AA191" s="303">
        <v>42.5</v>
      </c>
      <c r="AB191" s="335">
        <v>0.5</v>
      </c>
      <c r="AC191" s="303">
        <v>0</v>
      </c>
      <c r="AD191" s="303">
        <v>0</v>
      </c>
      <c r="AE191" s="303">
        <v>0</v>
      </c>
      <c r="AF191" s="334">
        <v>0</v>
      </c>
      <c r="AG191" s="334">
        <v>349</v>
      </c>
      <c r="AH191" s="303">
        <f t="shared" si="23"/>
        <v>186.16</v>
      </c>
      <c r="AI191" s="369">
        <f t="shared" si="24"/>
        <v>186.16</v>
      </c>
    </row>
    <row r="192" spans="1:35" s="282" customFormat="1" ht="18" customHeight="1" x14ac:dyDescent="0.2">
      <c r="A192" s="284" t="s">
        <v>40</v>
      </c>
      <c r="B192" s="309" t="s">
        <v>56</v>
      </c>
      <c r="C192" s="284" t="s">
        <v>758</v>
      </c>
      <c r="D192" s="271" t="s">
        <v>758</v>
      </c>
      <c r="E192" s="284" t="s">
        <v>134</v>
      </c>
      <c r="F192" s="284"/>
      <c r="G192" s="284" t="s">
        <v>924</v>
      </c>
      <c r="H192" s="284" t="s">
        <v>928</v>
      </c>
      <c r="I192" s="284">
        <v>705300</v>
      </c>
      <c r="J192" s="278">
        <v>0</v>
      </c>
      <c r="K192" s="279">
        <v>0</v>
      </c>
      <c r="L192" s="280">
        <f t="shared" si="20"/>
        <v>0</v>
      </c>
      <c r="M192" s="281" t="s">
        <v>12</v>
      </c>
      <c r="N192" s="280">
        <f t="shared" si="21"/>
        <v>0</v>
      </c>
      <c r="O192" s="281" t="s">
        <v>12</v>
      </c>
      <c r="P192" s="280">
        <f t="shared" si="28"/>
        <v>0</v>
      </c>
      <c r="Q192" s="281" t="s">
        <v>12</v>
      </c>
      <c r="R192" s="280">
        <v>0</v>
      </c>
      <c r="S192" s="280">
        <f t="shared" si="22"/>
        <v>0</v>
      </c>
      <c r="T192" s="303">
        <v>0</v>
      </c>
      <c r="U192" s="303">
        <v>0</v>
      </c>
      <c r="V192" s="303">
        <v>0</v>
      </c>
      <c r="W192" s="303">
        <v>4.6900000000000004</v>
      </c>
      <c r="X192" s="334">
        <v>11</v>
      </c>
      <c r="Y192" s="303">
        <v>23.63</v>
      </c>
      <c r="Z192" s="334">
        <v>4</v>
      </c>
      <c r="AA192" s="303">
        <v>63.75</v>
      </c>
      <c r="AB192" s="335">
        <v>0.75</v>
      </c>
      <c r="AC192" s="303">
        <v>0</v>
      </c>
      <c r="AD192" s="303">
        <v>0</v>
      </c>
      <c r="AE192" s="303">
        <v>0</v>
      </c>
      <c r="AF192" s="334">
        <v>0</v>
      </c>
      <c r="AG192" s="334">
        <v>15</v>
      </c>
      <c r="AH192" s="303">
        <f t="shared" si="23"/>
        <v>92.07</v>
      </c>
      <c r="AI192" s="369">
        <f t="shared" si="24"/>
        <v>92.07</v>
      </c>
    </row>
    <row r="193" spans="1:35" s="285" customFormat="1" ht="18" customHeight="1" x14ac:dyDescent="0.2">
      <c r="A193" s="284" t="s">
        <v>40</v>
      </c>
      <c r="B193" s="309" t="s">
        <v>57</v>
      </c>
      <c r="C193" s="284" t="s">
        <v>758</v>
      </c>
      <c r="D193" s="271" t="s">
        <v>758</v>
      </c>
      <c r="E193" s="284" t="s">
        <v>134</v>
      </c>
      <c r="F193" s="284"/>
      <c r="G193" s="284" t="s">
        <v>926</v>
      </c>
      <c r="H193" s="284" t="s">
        <v>927</v>
      </c>
      <c r="I193" s="284">
        <v>709102</v>
      </c>
      <c r="J193" s="278">
        <v>0</v>
      </c>
      <c r="K193" s="279">
        <v>0</v>
      </c>
      <c r="L193" s="280">
        <f t="shared" si="20"/>
        <v>0</v>
      </c>
      <c r="M193" s="281" t="s">
        <v>12</v>
      </c>
      <c r="N193" s="280">
        <f t="shared" si="21"/>
        <v>0</v>
      </c>
      <c r="O193" s="281" t="s">
        <v>12</v>
      </c>
      <c r="P193" s="280">
        <f t="shared" si="28"/>
        <v>0</v>
      </c>
      <c r="Q193" s="281" t="s">
        <v>12</v>
      </c>
      <c r="R193" s="280">
        <v>0</v>
      </c>
      <c r="S193" s="280">
        <f t="shared" si="22"/>
        <v>0</v>
      </c>
      <c r="T193" s="303">
        <v>0</v>
      </c>
      <c r="U193" s="303">
        <v>0</v>
      </c>
      <c r="V193" s="303">
        <v>0</v>
      </c>
      <c r="W193" s="303">
        <v>0</v>
      </c>
      <c r="X193" s="334">
        <v>0</v>
      </c>
      <c r="Y193" s="303">
        <v>0</v>
      </c>
      <c r="Z193" s="334">
        <v>0</v>
      </c>
      <c r="AA193" s="303">
        <v>0</v>
      </c>
      <c r="AB193" s="335">
        <v>0</v>
      </c>
      <c r="AC193" s="303">
        <v>0</v>
      </c>
      <c r="AD193" s="303">
        <v>0</v>
      </c>
      <c r="AE193" s="303">
        <v>0</v>
      </c>
      <c r="AF193" s="334">
        <v>0</v>
      </c>
      <c r="AG193" s="334">
        <v>0</v>
      </c>
      <c r="AH193" s="303">
        <f t="shared" si="23"/>
        <v>0</v>
      </c>
      <c r="AI193" s="369">
        <f t="shared" si="24"/>
        <v>0</v>
      </c>
    </row>
    <row r="194" spans="1:35" s="282" customFormat="1" ht="18" customHeight="1" x14ac:dyDescent="0.2">
      <c r="A194" s="284" t="s">
        <v>40</v>
      </c>
      <c r="B194" s="309" t="s">
        <v>63</v>
      </c>
      <c r="C194" s="284" t="s">
        <v>758</v>
      </c>
      <c r="D194" s="271" t="s">
        <v>758</v>
      </c>
      <c r="E194" s="284" t="s">
        <v>134</v>
      </c>
      <c r="F194" s="284"/>
      <c r="G194" s="284" t="s">
        <v>930</v>
      </c>
      <c r="H194" s="284" t="s">
        <v>931</v>
      </c>
      <c r="I194" s="284">
        <v>709101</v>
      </c>
      <c r="J194" s="278">
        <v>0</v>
      </c>
      <c r="K194" s="279">
        <v>0</v>
      </c>
      <c r="L194" s="280">
        <f t="shared" ref="L194:L239" si="29">J194*K194</f>
        <v>0</v>
      </c>
      <c r="M194" s="281" t="s">
        <v>12</v>
      </c>
      <c r="N194" s="280">
        <f t="shared" ref="N194:N239" si="30">IF(M194="Y",L194,0)</f>
        <v>0</v>
      </c>
      <c r="O194" s="281" t="s">
        <v>12</v>
      </c>
      <c r="P194" s="280">
        <f t="shared" si="28"/>
        <v>0</v>
      </c>
      <c r="Q194" s="281" t="s">
        <v>12</v>
      </c>
      <c r="R194" s="280">
        <v>0</v>
      </c>
      <c r="S194" s="280">
        <f t="shared" ref="S194:S239" si="31">L194+N194+P194+R194</f>
        <v>0</v>
      </c>
      <c r="T194" s="303">
        <v>0</v>
      </c>
      <c r="U194" s="303">
        <v>0</v>
      </c>
      <c r="V194" s="303">
        <v>0</v>
      </c>
      <c r="W194" s="303">
        <v>0</v>
      </c>
      <c r="X194" s="334">
        <v>0</v>
      </c>
      <c r="Y194" s="303">
        <v>0</v>
      </c>
      <c r="Z194" s="334">
        <v>0</v>
      </c>
      <c r="AA194" s="303">
        <v>212.5</v>
      </c>
      <c r="AB194" s="335">
        <v>2.5</v>
      </c>
      <c r="AC194" s="303">
        <v>0</v>
      </c>
      <c r="AD194" s="303">
        <v>0</v>
      </c>
      <c r="AE194" s="303">
        <v>0</v>
      </c>
      <c r="AF194" s="334">
        <v>0</v>
      </c>
      <c r="AG194" s="334">
        <v>0</v>
      </c>
      <c r="AH194" s="303">
        <f t="shared" ref="AH194:AH239" si="32">AE194+AD194+AC194+AA194+Y194+W194</f>
        <v>212.5</v>
      </c>
      <c r="AI194" s="369">
        <f t="shared" ref="AI194:AI239" si="33">AH194+V194</f>
        <v>212.5</v>
      </c>
    </row>
    <row r="195" spans="1:35" s="282" customFormat="1" ht="18" customHeight="1" x14ac:dyDescent="0.2">
      <c r="A195" s="284" t="s">
        <v>66</v>
      </c>
      <c r="B195" s="309" t="s">
        <v>65</v>
      </c>
      <c r="C195" s="284" t="s">
        <v>758</v>
      </c>
      <c r="D195" s="271" t="s">
        <v>758</v>
      </c>
      <c r="E195" s="271" t="s">
        <v>758</v>
      </c>
      <c r="F195" s="284"/>
      <c r="G195" s="284" t="s">
        <v>759</v>
      </c>
      <c r="H195" s="284" t="s">
        <v>760</v>
      </c>
      <c r="I195" s="284" t="s">
        <v>902</v>
      </c>
      <c r="J195" s="278">
        <v>0</v>
      </c>
      <c r="K195" s="279">
        <v>0</v>
      </c>
      <c r="L195" s="280">
        <f t="shared" si="29"/>
        <v>0</v>
      </c>
      <c r="M195" s="281" t="s">
        <v>12</v>
      </c>
      <c r="N195" s="280">
        <f t="shared" si="30"/>
        <v>0</v>
      </c>
      <c r="O195" s="281" t="s">
        <v>12</v>
      </c>
      <c r="P195" s="280">
        <f t="shared" si="28"/>
        <v>0</v>
      </c>
      <c r="Q195" s="281" t="s">
        <v>12</v>
      </c>
      <c r="R195" s="280">
        <f t="shared" ref="R195:R205" si="34">IF(Q195="Y",L195,0)</f>
        <v>0</v>
      </c>
      <c r="S195" s="280">
        <f t="shared" si="31"/>
        <v>0</v>
      </c>
      <c r="T195" s="303">
        <v>0</v>
      </c>
      <c r="U195" s="303">
        <v>0</v>
      </c>
      <c r="V195" s="303">
        <v>0</v>
      </c>
      <c r="W195" s="303">
        <v>91.92</v>
      </c>
      <c r="X195" s="334">
        <v>203</v>
      </c>
      <c r="Y195" s="303">
        <v>6.8</v>
      </c>
      <c r="Z195" s="334">
        <v>1</v>
      </c>
      <c r="AA195" s="303">
        <v>0</v>
      </c>
      <c r="AB195" s="335">
        <v>0</v>
      </c>
      <c r="AC195" s="303">
        <v>0</v>
      </c>
      <c r="AD195" s="303">
        <v>0</v>
      </c>
      <c r="AE195" s="303">
        <v>0</v>
      </c>
      <c r="AF195" s="334">
        <v>0</v>
      </c>
      <c r="AG195" s="334">
        <v>204</v>
      </c>
      <c r="AH195" s="303">
        <f t="shared" si="32"/>
        <v>98.72</v>
      </c>
      <c r="AI195" s="369">
        <f t="shared" si="33"/>
        <v>98.72</v>
      </c>
    </row>
    <row r="196" spans="1:35" s="282" customFormat="1" ht="18" customHeight="1" x14ac:dyDescent="0.2">
      <c r="A196" s="284" t="s">
        <v>66</v>
      </c>
      <c r="B196" s="309" t="s">
        <v>93</v>
      </c>
      <c r="C196" s="284" t="s">
        <v>758</v>
      </c>
      <c r="D196" s="271" t="s">
        <v>758</v>
      </c>
      <c r="E196" s="276" t="s">
        <v>70</v>
      </c>
      <c r="F196" s="284"/>
      <c r="G196" s="284" t="s">
        <v>759</v>
      </c>
      <c r="H196" s="284" t="s">
        <v>768</v>
      </c>
      <c r="I196" s="284" t="s">
        <v>591</v>
      </c>
      <c r="J196" s="278">
        <v>0</v>
      </c>
      <c r="K196" s="279">
        <v>0</v>
      </c>
      <c r="L196" s="280">
        <f t="shared" si="29"/>
        <v>0</v>
      </c>
      <c r="M196" s="281" t="s">
        <v>12</v>
      </c>
      <c r="N196" s="280">
        <f t="shared" si="30"/>
        <v>0</v>
      </c>
      <c r="O196" s="281" t="s">
        <v>12</v>
      </c>
      <c r="P196" s="280">
        <f t="shared" si="28"/>
        <v>0</v>
      </c>
      <c r="Q196" s="281" t="s">
        <v>12</v>
      </c>
      <c r="R196" s="280">
        <f t="shared" si="34"/>
        <v>0</v>
      </c>
      <c r="S196" s="280">
        <f t="shared" si="31"/>
        <v>0</v>
      </c>
      <c r="T196" s="303">
        <v>0</v>
      </c>
      <c r="U196" s="303">
        <v>0</v>
      </c>
      <c r="V196" s="303">
        <v>0</v>
      </c>
      <c r="W196" s="303">
        <v>1.51</v>
      </c>
      <c r="X196" s="334">
        <v>2</v>
      </c>
      <c r="Y196" s="303">
        <v>0</v>
      </c>
      <c r="Z196" s="334">
        <v>0</v>
      </c>
      <c r="AA196" s="303">
        <v>85</v>
      </c>
      <c r="AB196" s="335">
        <v>1</v>
      </c>
      <c r="AC196" s="303">
        <v>0</v>
      </c>
      <c r="AD196" s="303">
        <v>0</v>
      </c>
      <c r="AE196" s="303">
        <v>0</v>
      </c>
      <c r="AF196" s="334">
        <v>0</v>
      </c>
      <c r="AG196" s="334">
        <v>2</v>
      </c>
      <c r="AH196" s="303">
        <f t="shared" si="32"/>
        <v>86.51</v>
      </c>
      <c r="AI196" s="369">
        <f t="shared" si="33"/>
        <v>86.51</v>
      </c>
    </row>
    <row r="197" spans="1:35" s="282" customFormat="1" ht="18" customHeight="1" x14ac:dyDescent="0.2">
      <c r="A197" s="284" t="s">
        <v>66</v>
      </c>
      <c r="B197" s="309" t="s">
        <v>592</v>
      </c>
      <c r="C197" s="284" t="s">
        <v>758</v>
      </c>
      <c r="D197" s="271" t="s">
        <v>758</v>
      </c>
      <c r="E197" s="271" t="s">
        <v>758</v>
      </c>
      <c r="F197" s="284"/>
      <c r="G197" s="276" t="s">
        <v>641</v>
      </c>
      <c r="H197" s="284" t="s">
        <v>769</v>
      </c>
      <c r="I197" s="284" t="s">
        <v>770</v>
      </c>
      <c r="J197" s="278">
        <v>0</v>
      </c>
      <c r="K197" s="279">
        <v>0</v>
      </c>
      <c r="L197" s="280">
        <f t="shared" si="29"/>
        <v>0</v>
      </c>
      <c r="M197" s="281" t="s">
        <v>12</v>
      </c>
      <c r="N197" s="280">
        <f t="shared" si="30"/>
        <v>0</v>
      </c>
      <c r="O197" s="281" t="s">
        <v>12</v>
      </c>
      <c r="P197" s="280">
        <f t="shared" si="28"/>
        <v>0</v>
      </c>
      <c r="Q197" s="281" t="s">
        <v>12</v>
      </c>
      <c r="R197" s="280">
        <f t="shared" si="34"/>
        <v>0</v>
      </c>
      <c r="S197" s="280">
        <f t="shared" si="31"/>
        <v>0</v>
      </c>
      <c r="T197" s="303">
        <v>0</v>
      </c>
      <c r="U197" s="303">
        <v>0</v>
      </c>
      <c r="V197" s="303">
        <v>0</v>
      </c>
      <c r="W197" s="303">
        <v>3289.59</v>
      </c>
      <c r="X197" s="334">
        <v>5899</v>
      </c>
      <c r="Y197" s="303">
        <v>0</v>
      </c>
      <c r="Z197" s="334">
        <v>0</v>
      </c>
      <c r="AA197" s="303">
        <v>0</v>
      </c>
      <c r="AB197" s="335">
        <v>0</v>
      </c>
      <c r="AC197" s="303">
        <v>0</v>
      </c>
      <c r="AD197" s="303">
        <v>0</v>
      </c>
      <c r="AE197" s="303">
        <v>0</v>
      </c>
      <c r="AF197" s="334">
        <v>0</v>
      </c>
      <c r="AG197" s="334">
        <v>5899</v>
      </c>
      <c r="AH197" s="303">
        <f t="shared" si="32"/>
        <v>3289.59</v>
      </c>
      <c r="AI197" s="369">
        <f t="shared" si="33"/>
        <v>3289.59</v>
      </c>
    </row>
    <row r="198" spans="1:35" s="282" customFormat="1" ht="18" customHeight="1" x14ac:dyDescent="0.2">
      <c r="A198" s="284" t="s">
        <v>66</v>
      </c>
      <c r="B198" s="309" t="s">
        <v>105</v>
      </c>
      <c r="C198" s="284" t="s">
        <v>758</v>
      </c>
      <c r="D198" s="271" t="s">
        <v>758</v>
      </c>
      <c r="E198" s="276" t="s">
        <v>70</v>
      </c>
      <c r="F198" s="284"/>
      <c r="G198" s="276" t="s">
        <v>641</v>
      </c>
      <c r="H198" s="284" t="s">
        <v>771</v>
      </c>
      <c r="I198" s="284" t="s">
        <v>583</v>
      </c>
      <c r="J198" s="278">
        <v>0</v>
      </c>
      <c r="K198" s="279">
        <v>0</v>
      </c>
      <c r="L198" s="280">
        <f t="shared" si="29"/>
        <v>0</v>
      </c>
      <c r="M198" s="281" t="s">
        <v>12</v>
      </c>
      <c r="N198" s="280">
        <f t="shared" si="30"/>
        <v>0</v>
      </c>
      <c r="O198" s="281" t="s">
        <v>12</v>
      </c>
      <c r="P198" s="280">
        <f t="shared" si="28"/>
        <v>0</v>
      </c>
      <c r="Q198" s="281" t="s">
        <v>12</v>
      </c>
      <c r="R198" s="280">
        <f t="shared" si="34"/>
        <v>0</v>
      </c>
      <c r="S198" s="280">
        <f t="shared" si="31"/>
        <v>0</v>
      </c>
      <c r="T198" s="303">
        <v>0</v>
      </c>
      <c r="U198" s="303">
        <v>0</v>
      </c>
      <c r="V198" s="303">
        <v>0</v>
      </c>
      <c r="W198" s="303">
        <v>5943.14</v>
      </c>
      <c r="X198" s="334">
        <v>9673</v>
      </c>
      <c r="Y198" s="303">
        <v>12.09</v>
      </c>
      <c r="Z198" s="334">
        <v>3</v>
      </c>
      <c r="AA198" s="303">
        <v>0</v>
      </c>
      <c r="AB198" s="335">
        <v>0</v>
      </c>
      <c r="AC198" s="303">
        <v>0</v>
      </c>
      <c r="AD198" s="303">
        <v>0</v>
      </c>
      <c r="AE198" s="303">
        <v>0</v>
      </c>
      <c r="AF198" s="334">
        <v>0</v>
      </c>
      <c r="AG198" s="334">
        <v>9676</v>
      </c>
      <c r="AH198" s="303">
        <f t="shared" si="32"/>
        <v>5955.2300000000005</v>
      </c>
      <c r="AI198" s="369">
        <f t="shared" si="33"/>
        <v>5955.2300000000005</v>
      </c>
    </row>
    <row r="199" spans="1:35" s="282" customFormat="1" ht="18" customHeight="1" x14ac:dyDescent="0.2">
      <c r="A199" s="284" t="s">
        <v>66</v>
      </c>
      <c r="B199" s="309" t="s">
        <v>114</v>
      </c>
      <c r="C199" s="284" t="s">
        <v>758</v>
      </c>
      <c r="D199" s="271" t="s">
        <v>758</v>
      </c>
      <c r="E199" s="276" t="s">
        <v>70</v>
      </c>
      <c r="F199" s="284"/>
      <c r="G199" s="276" t="s">
        <v>641</v>
      </c>
      <c r="H199" s="284" t="s">
        <v>772</v>
      </c>
      <c r="I199" s="288" t="s">
        <v>596</v>
      </c>
      <c r="J199" s="278">
        <v>0</v>
      </c>
      <c r="K199" s="279">
        <v>0</v>
      </c>
      <c r="L199" s="280">
        <f t="shared" si="29"/>
        <v>0</v>
      </c>
      <c r="M199" s="281" t="s">
        <v>12</v>
      </c>
      <c r="N199" s="280">
        <f t="shared" si="30"/>
        <v>0</v>
      </c>
      <c r="O199" s="281" t="s">
        <v>12</v>
      </c>
      <c r="P199" s="280">
        <f t="shared" si="28"/>
        <v>0</v>
      </c>
      <c r="Q199" s="281" t="s">
        <v>12</v>
      </c>
      <c r="R199" s="280">
        <f t="shared" si="34"/>
        <v>0</v>
      </c>
      <c r="S199" s="280">
        <f t="shared" si="31"/>
        <v>0</v>
      </c>
      <c r="T199" s="303">
        <v>0</v>
      </c>
      <c r="U199" s="303">
        <v>0</v>
      </c>
      <c r="V199" s="303">
        <v>0</v>
      </c>
      <c r="W199" s="303">
        <v>1539.79</v>
      </c>
      <c r="X199" s="334">
        <v>3292</v>
      </c>
      <c r="Y199" s="303">
        <v>49.88</v>
      </c>
      <c r="Z199" s="334">
        <v>8</v>
      </c>
      <c r="AA199" s="303">
        <v>0</v>
      </c>
      <c r="AB199" s="335">
        <v>0</v>
      </c>
      <c r="AC199" s="303">
        <v>37.549999999999997</v>
      </c>
      <c r="AD199" s="303">
        <v>0</v>
      </c>
      <c r="AE199" s="303">
        <v>0</v>
      </c>
      <c r="AF199" s="334">
        <v>0</v>
      </c>
      <c r="AG199" s="334">
        <v>3300</v>
      </c>
      <c r="AH199" s="303">
        <f t="shared" si="32"/>
        <v>1627.22</v>
      </c>
      <c r="AI199" s="369">
        <f t="shared" si="33"/>
        <v>1627.22</v>
      </c>
    </row>
    <row r="200" spans="1:35" s="282" customFormat="1" ht="18" customHeight="1" x14ac:dyDescent="0.2">
      <c r="A200" s="284" t="s">
        <v>66</v>
      </c>
      <c r="B200" s="309" t="s">
        <v>124</v>
      </c>
      <c r="C200" s="284" t="s">
        <v>758</v>
      </c>
      <c r="D200" s="271" t="s">
        <v>758</v>
      </c>
      <c r="E200" s="271" t="s">
        <v>758</v>
      </c>
      <c r="F200" s="284"/>
      <c r="G200" s="276" t="s">
        <v>900</v>
      </c>
      <c r="H200" s="284" t="s">
        <v>905</v>
      </c>
      <c r="I200" s="284" t="s">
        <v>842</v>
      </c>
      <c r="J200" s="278">
        <v>0</v>
      </c>
      <c r="K200" s="279">
        <v>0</v>
      </c>
      <c r="L200" s="280">
        <f t="shared" si="29"/>
        <v>0</v>
      </c>
      <c r="M200" s="281" t="s">
        <v>12</v>
      </c>
      <c r="N200" s="280">
        <f t="shared" si="30"/>
        <v>0</v>
      </c>
      <c r="O200" s="281" t="s">
        <v>12</v>
      </c>
      <c r="P200" s="280">
        <f t="shared" si="28"/>
        <v>0</v>
      </c>
      <c r="Q200" s="281" t="s">
        <v>12</v>
      </c>
      <c r="R200" s="280">
        <f t="shared" si="34"/>
        <v>0</v>
      </c>
      <c r="S200" s="280">
        <f t="shared" si="31"/>
        <v>0</v>
      </c>
      <c r="T200" s="303">
        <v>0</v>
      </c>
      <c r="U200" s="303">
        <v>0</v>
      </c>
      <c r="V200" s="303">
        <v>0</v>
      </c>
      <c r="W200" s="303">
        <v>26.16</v>
      </c>
      <c r="X200" s="334">
        <v>48</v>
      </c>
      <c r="Y200" s="303">
        <v>6.8</v>
      </c>
      <c r="Z200" s="334">
        <v>1</v>
      </c>
      <c r="AA200" s="303">
        <v>0</v>
      </c>
      <c r="AB200" s="335">
        <v>0</v>
      </c>
      <c r="AC200" s="303">
        <v>0</v>
      </c>
      <c r="AD200" s="303">
        <v>0</v>
      </c>
      <c r="AE200" s="303">
        <v>0</v>
      </c>
      <c r="AF200" s="334">
        <v>0</v>
      </c>
      <c r="AG200" s="334">
        <v>49</v>
      </c>
      <c r="AH200" s="303">
        <f t="shared" si="32"/>
        <v>32.96</v>
      </c>
      <c r="AI200" s="369">
        <f t="shared" si="33"/>
        <v>32.96</v>
      </c>
    </row>
    <row r="201" spans="1:35" s="282" customFormat="1" ht="18" customHeight="1" x14ac:dyDescent="0.2">
      <c r="A201" s="276" t="s">
        <v>135</v>
      </c>
      <c r="B201" s="309" t="s">
        <v>143</v>
      </c>
      <c r="C201" s="276" t="s">
        <v>758</v>
      </c>
      <c r="D201" s="271" t="s">
        <v>758</v>
      </c>
      <c r="E201" s="276" t="s">
        <v>90</v>
      </c>
      <c r="F201" s="275">
        <v>1</v>
      </c>
      <c r="G201" s="276" t="s">
        <v>602</v>
      </c>
      <c r="H201" s="276" t="s">
        <v>879</v>
      </c>
      <c r="I201" s="276">
        <v>503301</v>
      </c>
      <c r="J201" s="278">
        <v>0</v>
      </c>
      <c r="K201" s="279">
        <v>0</v>
      </c>
      <c r="L201" s="280">
        <f t="shared" si="29"/>
        <v>0</v>
      </c>
      <c r="M201" s="281" t="s">
        <v>12</v>
      </c>
      <c r="N201" s="280">
        <f t="shared" si="30"/>
        <v>0</v>
      </c>
      <c r="O201" s="281" t="s">
        <v>12</v>
      </c>
      <c r="P201" s="280">
        <f t="shared" si="28"/>
        <v>0</v>
      </c>
      <c r="Q201" s="281" t="s">
        <v>12</v>
      </c>
      <c r="R201" s="280">
        <f t="shared" si="34"/>
        <v>0</v>
      </c>
      <c r="S201" s="280">
        <f t="shared" si="31"/>
        <v>0</v>
      </c>
      <c r="T201" s="303">
        <v>0</v>
      </c>
      <c r="U201" s="303">
        <v>0</v>
      </c>
      <c r="V201" s="303">
        <v>0</v>
      </c>
      <c r="W201" s="303">
        <v>511.99</v>
      </c>
      <c r="X201" s="334">
        <v>1356</v>
      </c>
      <c r="Y201" s="303">
        <v>14.15</v>
      </c>
      <c r="Z201" s="334">
        <v>2</v>
      </c>
      <c r="AA201" s="303">
        <v>42.5</v>
      </c>
      <c r="AB201" s="335">
        <v>0.5</v>
      </c>
      <c r="AC201" s="303">
        <v>0</v>
      </c>
      <c r="AD201" s="303">
        <v>0</v>
      </c>
      <c r="AE201" s="303">
        <v>27.32</v>
      </c>
      <c r="AF201" s="334">
        <v>1191</v>
      </c>
      <c r="AG201" s="334">
        <v>2549</v>
      </c>
      <c r="AH201" s="303">
        <f t="shared" si="32"/>
        <v>595.96</v>
      </c>
      <c r="AI201" s="369">
        <f t="shared" si="33"/>
        <v>595.96</v>
      </c>
    </row>
    <row r="202" spans="1:35" s="282" customFormat="1" ht="18" customHeight="1" x14ac:dyDescent="0.2">
      <c r="A202" s="284" t="s">
        <v>135</v>
      </c>
      <c r="B202" s="309" t="s">
        <v>147</v>
      </c>
      <c r="C202" s="284" t="s">
        <v>758</v>
      </c>
      <c r="D202" s="271" t="s">
        <v>758</v>
      </c>
      <c r="E202" s="271" t="s">
        <v>758</v>
      </c>
      <c r="F202" s="284"/>
      <c r="G202" s="284" t="s">
        <v>602</v>
      </c>
      <c r="H202" s="284" t="s">
        <v>773</v>
      </c>
      <c r="I202" s="284">
        <v>502800</v>
      </c>
      <c r="J202" s="278">
        <v>0</v>
      </c>
      <c r="K202" s="279">
        <v>0</v>
      </c>
      <c r="L202" s="280">
        <f t="shared" si="29"/>
        <v>0</v>
      </c>
      <c r="M202" s="281" t="s">
        <v>12</v>
      </c>
      <c r="N202" s="280">
        <f t="shared" si="30"/>
        <v>0</v>
      </c>
      <c r="O202" s="281" t="s">
        <v>12</v>
      </c>
      <c r="P202" s="280">
        <f t="shared" si="28"/>
        <v>0</v>
      </c>
      <c r="Q202" s="281" t="s">
        <v>12</v>
      </c>
      <c r="R202" s="280">
        <f t="shared" si="34"/>
        <v>0</v>
      </c>
      <c r="S202" s="280">
        <f t="shared" si="31"/>
        <v>0</v>
      </c>
      <c r="T202" s="303">
        <v>0</v>
      </c>
      <c r="U202" s="303">
        <v>0</v>
      </c>
      <c r="V202" s="303">
        <v>0</v>
      </c>
      <c r="W202" s="303">
        <v>95.38</v>
      </c>
      <c r="X202" s="334">
        <v>249</v>
      </c>
      <c r="Y202" s="303">
        <v>0</v>
      </c>
      <c r="Z202" s="334">
        <v>0</v>
      </c>
      <c r="AA202" s="303">
        <v>0</v>
      </c>
      <c r="AB202" s="335">
        <v>0</v>
      </c>
      <c r="AC202" s="303">
        <v>0</v>
      </c>
      <c r="AD202" s="303">
        <v>0</v>
      </c>
      <c r="AE202" s="303">
        <v>0</v>
      </c>
      <c r="AF202" s="334">
        <v>0</v>
      </c>
      <c r="AG202" s="334">
        <v>249</v>
      </c>
      <c r="AH202" s="303">
        <f t="shared" si="32"/>
        <v>95.38</v>
      </c>
      <c r="AI202" s="369">
        <f t="shared" si="33"/>
        <v>95.38</v>
      </c>
    </row>
    <row r="203" spans="1:35" s="282" customFormat="1" ht="18" customHeight="1" x14ac:dyDescent="0.2">
      <c r="A203" s="276" t="s">
        <v>135</v>
      </c>
      <c r="B203" s="309" t="s">
        <v>154</v>
      </c>
      <c r="C203" s="276" t="s">
        <v>758</v>
      </c>
      <c r="D203" s="273" t="s">
        <v>758</v>
      </c>
      <c r="E203" s="276" t="s">
        <v>90</v>
      </c>
      <c r="F203" s="275"/>
      <c r="G203" s="276" t="s">
        <v>602</v>
      </c>
      <c r="H203" s="276" t="s">
        <v>633</v>
      </c>
      <c r="I203" s="276">
        <v>505601</v>
      </c>
      <c r="J203" s="278">
        <v>0</v>
      </c>
      <c r="K203" s="279">
        <v>0</v>
      </c>
      <c r="L203" s="280">
        <f t="shared" si="29"/>
        <v>0</v>
      </c>
      <c r="M203" s="281" t="s">
        <v>12</v>
      </c>
      <c r="N203" s="280">
        <f t="shared" si="30"/>
        <v>0</v>
      </c>
      <c r="O203" s="281" t="s">
        <v>12</v>
      </c>
      <c r="P203" s="280">
        <f t="shared" si="28"/>
        <v>0</v>
      </c>
      <c r="Q203" s="281" t="s">
        <v>12</v>
      </c>
      <c r="R203" s="280">
        <f t="shared" si="34"/>
        <v>0</v>
      </c>
      <c r="S203" s="280">
        <f t="shared" si="31"/>
        <v>0</v>
      </c>
      <c r="T203" s="303">
        <v>0</v>
      </c>
      <c r="U203" s="303">
        <v>0</v>
      </c>
      <c r="V203" s="303">
        <v>0</v>
      </c>
      <c r="W203" s="303">
        <v>297.24</v>
      </c>
      <c r="X203" s="334">
        <v>789</v>
      </c>
      <c r="Y203" s="303">
        <v>0</v>
      </c>
      <c r="Z203" s="334">
        <v>0</v>
      </c>
      <c r="AA203" s="303">
        <v>0</v>
      </c>
      <c r="AB203" s="335">
        <v>0</v>
      </c>
      <c r="AC203" s="303">
        <v>0</v>
      </c>
      <c r="AD203" s="303">
        <v>0</v>
      </c>
      <c r="AE203" s="303">
        <v>0</v>
      </c>
      <c r="AF203" s="334">
        <v>0</v>
      </c>
      <c r="AG203" s="334">
        <v>789</v>
      </c>
      <c r="AH203" s="303">
        <f t="shared" si="32"/>
        <v>297.24</v>
      </c>
      <c r="AI203" s="369">
        <f t="shared" si="33"/>
        <v>297.24</v>
      </c>
    </row>
    <row r="204" spans="1:35" s="282" customFormat="1" ht="18" customHeight="1" x14ac:dyDescent="0.2">
      <c r="A204" s="276" t="s">
        <v>135</v>
      </c>
      <c r="B204" s="309" t="s">
        <v>121</v>
      </c>
      <c r="C204" s="276" t="s">
        <v>758</v>
      </c>
      <c r="D204" s="273" t="s">
        <v>758</v>
      </c>
      <c r="E204" s="276" t="s">
        <v>90</v>
      </c>
      <c r="F204" s="275"/>
      <c r="G204" s="276" t="s">
        <v>602</v>
      </c>
      <c r="H204" s="289" t="s">
        <v>635</v>
      </c>
      <c r="I204" s="289" t="s">
        <v>805</v>
      </c>
      <c r="J204" s="278">
        <v>0</v>
      </c>
      <c r="K204" s="279">
        <v>0</v>
      </c>
      <c r="L204" s="280">
        <f t="shared" si="29"/>
        <v>0</v>
      </c>
      <c r="M204" s="281" t="s">
        <v>999</v>
      </c>
      <c r="N204" s="280">
        <f t="shared" si="30"/>
        <v>0</v>
      </c>
      <c r="O204" s="281" t="s">
        <v>12</v>
      </c>
      <c r="P204" s="280">
        <f t="shared" si="28"/>
        <v>0</v>
      </c>
      <c r="Q204" s="281" t="s">
        <v>12</v>
      </c>
      <c r="R204" s="280">
        <f t="shared" si="34"/>
        <v>0</v>
      </c>
      <c r="S204" s="280">
        <f t="shared" si="31"/>
        <v>0</v>
      </c>
      <c r="T204" s="303">
        <v>0</v>
      </c>
      <c r="U204" s="303">
        <v>0</v>
      </c>
      <c r="V204" s="303">
        <v>0</v>
      </c>
      <c r="W204" s="303">
        <v>65.12</v>
      </c>
      <c r="X204" s="334">
        <v>187</v>
      </c>
      <c r="Y204" s="303">
        <v>0</v>
      </c>
      <c r="Z204" s="334">
        <v>0</v>
      </c>
      <c r="AA204" s="303">
        <v>0</v>
      </c>
      <c r="AB204" s="335">
        <v>0</v>
      </c>
      <c r="AC204" s="303">
        <v>0</v>
      </c>
      <c r="AD204" s="303">
        <v>0</v>
      </c>
      <c r="AE204" s="303">
        <v>0</v>
      </c>
      <c r="AF204" s="334">
        <v>0</v>
      </c>
      <c r="AG204" s="334">
        <v>187</v>
      </c>
      <c r="AH204" s="303">
        <f t="shared" si="32"/>
        <v>65.12</v>
      </c>
      <c r="AI204" s="369">
        <f t="shared" si="33"/>
        <v>65.12</v>
      </c>
    </row>
    <row r="205" spans="1:35" s="282" customFormat="1" ht="18" customHeight="1" x14ac:dyDescent="0.2">
      <c r="A205" s="284" t="s">
        <v>168</v>
      </c>
      <c r="B205" s="309" t="s">
        <v>167</v>
      </c>
      <c r="C205" s="284" t="s">
        <v>758</v>
      </c>
      <c r="D205" s="271" t="s">
        <v>758</v>
      </c>
      <c r="E205" s="271" t="s">
        <v>758</v>
      </c>
      <c r="F205" s="284"/>
      <c r="G205" s="276" t="s">
        <v>888</v>
      </c>
      <c r="H205" s="284" t="s">
        <v>767</v>
      </c>
      <c r="I205" s="284">
        <v>704050</v>
      </c>
      <c r="J205" s="278">
        <v>0</v>
      </c>
      <c r="K205" s="279">
        <v>0</v>
      </c>
      <c r="L205" s="280">
        <f t="shared" si="29"/>
        <v>0</v>
      </c>
      <c r="M205" s="281" t="s">
        <v>12</v>
      </c>
      <c r="N205" s="280">
        <f t="shared" si="30"/>
        <v>0</v>
      </c>
      <c r="O205" s="281" t="s">
        <v>12</v>
      </c>
      <c r="P205" s="280">
        <f t="shared" si="28"/>
        <v>0</v>
      </c>
      <c r="Q205" s="281" t="s">
        <v>12</v>
      </c>
      <c r="R205" s="280">
        <f t="shared" si="34"/>
        <v>0</v>
      </c>
      <c r="S205" s="280">
        <f t="shared" si="31"/>
        <v>0</v>
      </c>
      <c r="T205" s="303">
        <v>0</v>
      </c>
      <c r="U205" s="303">
        <v>0</v>
      </c>
      <c r="V205" s="303">
        <v>0</v>
      </c>
      <c r="W205" s="303">
        <v>40.92</v>
      </c>
      <c r="X205" s="334">
        <v>109</v>
      </c>
      <c r="Y205" s="303">
        <v>0</v>
      </c>
      <c r="Z205" s="334">
        <v>0</v>
      </c>
      <c r="AA205" s="303">
        <v>0</v>
      </c>
      <c r="AB205" s="335">
        <v>0</v>
      </c>
      <c r="AC205" s="303">
        <v>0</v>
      </c>
      <c r="AD205" s="303">
        <v>0</v>
      </c>
      <c r="AE205" s="303">
        <v>0</v>
      </c>
      <c r="AF205" s="334">
        <v>0</v>
      </c>
      <c r="AG205" s="334">
        <v>109</v>
      </c>
      <c r="AH205" s="303">
        <f t="shared" si="32"/>
        <v>40.92</v>
      </c>
      <c r="AI205" s="369">
        <f t="shared" si="33"/>
        <v>40.92</v>
      </c>
    </row>
    <row r="206" spans="1:35" s="285" customFormat="1" ht="18" customHeight="1" x14ac:dyDescent="0.2">
      <c r="A206" s="284" t="s">
        <v>168</v>
      </c>
      <c r="B206" s="309" t="s">
        <v>175</v>
      </c>
      <c r="C206" s="284" t="s">
        <v>758</v>
      </c>
      <c r="D206" s="271" t="s">
        <v>758</v>
      </c>
      <c r="E206" s="271" t="s">
        <v>758</v>
      </c>
      <c r="F206" s="284"/>
      <c r="G206" s="276" t="s">
        <v>888</v>
      </c>
      <c r="H206" s="284" t="s">
        <v>890</v>
      </c>
      <c r="I206" s="284">
        <v>704050</v>
      </c>
      <c r="J206" s="278">
        <v>0</v>
      </c>
      <c r="K206" s="279">
        <v>0</v>
      </c>
      <c r="L206" s="280">
        <f t="shared" si="29"/>
        <v>0</v>
      </c>
      <c r="M206" s="281" t="s">
        <v>12</v>
      </c>
      <c r="N206" s="280">
        <f t="shared" si="30"/>
        <v>0</v>
      </c>
      <c r="O206" s="281" t="s">
        <v>12</v>
      </c>
      <c r="P206" s="280">
        <f t="shared" si="28"/>
        <v>0</v>
      </c>
      <c r="Q206" s="281" t="s">
        <v>12</v>
      </c>
      <c r="R206" s="280">
        <v>0</v>
      </c>
      <c r="S206" s="280">
        <f t="shared" si="31"/>
        <v>0</v>
      </c>
      <c r="T206" s="303">
        <v>0</v>
      </c>
      <c r="U206" s="303">
        <v>0</v>
      </c>
      <c r="V206" s="303">
        <v>0</v>
      </c>
      <c r="W206" s="303">
        <v>9446.18</v>
      </c>
      <c r="X206" s="334">
        <v>24948</v>
      </c>
      <c r="Y206" s="303">
        <v>3.57</v>
      </c>
      <c r="Z206" s="334">
        <v>1</v>
      </c>
      <c r="AA206" s="303">
        <v>42.5</v>
      </c>
      <c r="AB206" s="335">
        <v>0.5</v>
      </c>
      <c r="AC206" s="303">
        <v>109.58</v>
      </c>
      <c r="AD206" s="303">
        <v>0</v>
      </c>
      <c r="AE206" s="303">
        <v>1046.3699999999999</v>
      </c>
      <c r="AF206" s="334">
        <v>772</v>
      </c>
      <c r="AG206" s="334">
        <v>25721</v>
      </c>
      <c r="AH206" s="303">
        <f t="shared" si="32"/>
        <v>10648.2</v>
      </c>
      <c r="AI206" s="369">
        <f t="shared" si="33"/>
        <v>10648.2</v>
      </c>
    </row>
    <row r="207" spans="1:35" s="282" customFormat="1" ht="18" customHeight="1" x14ac:dyDescent="0.2">
      <c r="A207" s="284" t="s">
        <v>168</v>
      </c>
      <c r="B207" s="309" t="s">
        <v>183</v>
      </c>
      <c r="C207" s="284" t="s">
        <v>758</v>
      </c>
      <c r="D207" s="271" t="s">
        <v>758</v>
      </c>
      <c r="E207" s="271" t="s">
        <v>758</v>
      </c>
      <c r="F207" s="284"/>
      <c r="G207" s="276" t="s">
        <v>888</v>
      </c>
      <c r="H207" s="284" t="s">
        <v>891</v>
      </c>
      <c r="I207" s="284">
        <v>704050</v>
      </c>
      <c r="J207" s="278">
        <v>0</v>
      </c>
      <c r="K207" s="279">
        <v>0</v>
      </c>
      <c r="L207" s="280">
        <f t="shared" si="29"/>
        <v>0</v>
      </c>
      <c r="M207" s="281" t="s">
        <v>12</v>
      </c>
      <c r="N207" s="280">
        <f t="shared" si="30"/>
        <v>0</v>
      </c>
      <c r="O207" s="281" t="s">
        <v>12</v>
      </c>
      <c r="P207" s="280">
        <f t="shared" si="28"/>
        <v>0</v>
      </c>
      <c r="Q207" s="281" t="s">
        <v>12</v>
      </c>
      <c r="R207" s="280">
        <v>0</v>
      </c>
      <c r="S207" s="280">
        <f t="shared" si="31"/>
        <v>0</v>
      </c>
      <c r="T207" s="303">
        <v>0</v>
      </c>
      <c r="U207" s="303">
        <v>0</v>
      </c>
      <c r="V207" s="303">
        <v>0</v>
      </c>
      <c r="W207" s="303">
        <v>2126.19</v>
      </c>
      <c r="X207" s="334">
        <v>4833</v>
      </c>
      <c r="Y207" s="303">
        <v>13.25</v>
      </c>
      <c r="Z207" s="334">
        <v>2</v>
      </c>
      <c r="AA207" s="303">
        <v>63.75</v>
      </c>
      <c r="AB207" s="335">
        <v>0.75</v>
      </c>
      <c r="AC207" s="303">
        <v>0</v>
      </c>
      <c r="AD207" s="303">
        <v>0</v>
      </c>
      <c r="AE207" s="303">
        <v>162.35</v>
      </c>
      <c r="AF207" s="334">
        <v>6788</v>
      </c>
      <c r="AG207" s="334">
        <v>11623</v>
      </c>
      <c r="AH207" s="303">
        <f t="shared" si="32"/>
        <v>2365.54</v>
      </c>
      <c r="AI207" s="369">
        <f t="shared" si="33"/>
        <v>2365.54</v>
      </c>
    </row>
    <row r="208" spans="1:35" s="282" customFormat="1" ht="18" customHeight="1" x14ac:dyDescent="0.2">
      <c r="A208" s="284" t="s">
        <v>168</v>
      </c>
      <c r="B208" s="309" t="s">
        <v>184</v>
      </c>
      <c r="C208" s="284" t="s">
        <v>758</v>
      </c>
      <c r="D208" s="271" t="s">
        <v>758</v>
      </c>
      <c r="E208" s="271" t="s">
        <v>758</v>
      </c>
      <c r="F208" s="284"/>
      <c r="G208" s="276" t="s">
        <v>888</v>
      </c>
      <c r="H208" s="284" t="s">
        <v>892</v>
      </c>
      <c r="I208" s="284">
        <v>704050</v>
      </c>
      <c r="J208" s="278">
        <v>0</v>
      </c>
      <c r="K208" s="279">
        <v>0</v>
      </c>
      <c r="L208" s="280">
        <f t="shared" si="29"/>
        <v>0</v>
      </c>
      <c r="M208" s="281" t="s">
        <v>12</v>
      </c>
      <c r="N208" s="280">
        <f t="shared" si="30"/>
        <v>0</v>
      </c>
      <c r="O208" s="281" t="s">
        <v>12</v>
      </c>
      <c r="P208" s="280">
        <f t="shared" si="28"/>
        <v>0</v>
      </c>
      <c r="Q208" s="281" t="s">
        <v>12</v>
      </c>
      <c r="R208" s="280">
        <v>0</v>
      </c>
      <c r="S208" s="280">
        <f t="shared" si="31"/>
        <v>0</v>
      </c>
      <c r="T208" s="303">
        <v>0</v>
      </c>
      <c r="U208" s="303">
        <v>0</v>
      </c>
      <c r="V208" s="303">
        <v>0</v>
      </c>
      <c r="W208" s="303">
        <v>42.24</v>
      </c>
      <c r="X208" s="334">
        <v>102</v>
      </c>
      <c r="Y208" s="303">
        <v>14.94</v>
      </c>
      <c r="Z208" s="334">
        <v>4</v>
      </c>
      <c r="AA208" s="303">
        <v>0</v>
      </c>
      <c r="AB208" s="335">
        <v>0</v>
      </c>
      <c r="AC208" s="303">
        <v>0</v>
      </c>
      <c r="AD208" s="303">
        <v>0</v>
      </c>
      <c r="AE208" s="303">
        <v>0</v>
      </c>
      <c r="AF208" s="334">
        <v>0</v>
      </c>
      <c r="AG208" s="334">
        <v>106</v>
      </c>
      <c r="AH208" s="303">
        <f t="shared" si="32"/>
        <v>57.18</v>
      </c>
      <c r="AI208" s="369">
        <f t="shared" si="33"/>
        <v>57.18</v>
      </c>
    </row>
    <row r="209" spans="1:35" s="282" customFormat="1" ht="18" customHeight="1" x14ac:dyDescent="0.2">
      <c r="A209" s="284" t="s">
        <v>168</v>
      </c>
      <c r="B209" s="309" t="s">
        <v>185</v>
      </c>
      <c r="C209" s="284" t="s">
        <v>758</v>
      </c>
      <c r="D209" s="271" t="s">
        <v>758</v>
      </c>
      <c r="E209" s="271" t="s">
        <v>758</v>
      </c>
      <c r="F209" s="284"/>
      <c r="G209" s="276" t="s">
        <v>729</v>
      </c>
      <c r="H209" s="284" t="s">
        <v>788</v>
      </c>
      <c r="I209" s="284">
        <v>705210</v>
      </c>
      <c r="J209" s="278">
        <v>0</v>
      </c>
      <c r="K209" s="279">
        <v>0</v>
      </c>
      <c r="L209" s="280">
        <f t="shared" si="29"/>
        <v>0</v>
      </c>
      <c r="M209" s="281" t="s">
        <v>12</v>
      </c>
      <c r="N209" s="280">
        <f t="shared" si="30"/>
        <v>0</v>
      </c>
      <c r="O209" s="281" t="s">
        <v>12</v>
      </c>
      <c r="P209" s="280">
        <f t="shared" ref="P209:P239" si="35">IF(O209="Y",L209,0)</f>
        <v>0</v>
      </c>
      <c r="Q209" s="281" t="s">
        <v>12</v>
      </c>
      <c r="R209" s="280">
        <v>0</v>
      </c>
      <c r="S209" s="280">
        <f t="shared" si="31"/>
        <v>0</v>
      </c>
      <c r="T209" s="303">
        <v>0</v>
      </c>
      <c r="U209" s="303">
        <v>0</v>
      </c>
      <c r="V209" s="303">
        <v>0</v>
      </c>
      <c r="W209" s="303">
        <v>5686.82</v>
      </c>
      <c r="X209" s="334">
        <v>2247</v>
      </c>
      <c r="Y209" s="303">
        <v>7.2</v>
      </c>
      <c r="Z209" s="334">
        <v>1</v>
      </c>
      <c r="AA209" s="303">
        <v>0</v>
      </c>
      <c r="AB209" s="335">
        <v>0</v>
      </c>
      <c r="AC209" s="303">
        <v>0</v>
      </c>
      <c r="AD209" s="303">
        <v>0.57999999999999996</v>
      </c>
      <c r="AE209" s="303">
        <v>979.46</v>
      </c>
      <c r="AF209" s="334">
        <v>16679</v>
      </c>
      <c r="AG209" s="334">
        <v>18927</v>
      </c>
      <c r="AH209" s="303">
        <f t="shared" si="32"/>
        <v>6674.0599999999995</v>
      </c>
      <c r="AI209" s="369">
        <f t="shared" si="33"/>
        <v>6674.0599999999995</v>
      </c>
    </row>
    <row r="210" spans="1:35" s="282" customFormat="1" ht="18" customHeight="1" x14ac:dyDescent="0.2">
      <c r="A210" s="284" t="s">
        <v>168</v>
      </c>
      <c r="B210" s="309" t="s">
        <v>186</v>
      </c>
      <c r="C210" s="284" t="s">
        <v>758</v>
      </c>
      <c r="D210" s="271" t="s">
        <v>758</v>
      </c>
      <c r="E210" s="271" t="s">
        <v>758</v>
      </c>
      <c r="F210" s="284"/>
      <c r="G210" s="276" t="s">
        <v>729</v>
      </c>
      <c r="H210" s="284" t="s">
        <v>788</v>
      </c>
      <c r="I210" s="284">
        <v>705245</v>
      </c>
      <c r="J210" s="278">
        <v>0</v>
      </c>
      <c r="K210" s="279">
        <v>0</v>
      </c>
      <c r="L210" s="280">
        <f t="shared" si="29"/>
        <v>0</v>
      </c>
      <c r="M210" s="281" t="s">
        <v>12</v>
      </c>
      <c r="N210" s="280">
        <f t="shared" si="30"/>
        <v>0</v>
      </c>
      <c r="O210" s="281" t="s">
        <v>12</v>
      </c>
      <c r="P210" s="280">
        <f t="shared" si="35"/>
        <v>0</v>
      </c>
      <c r="Q210" s="281" t="s">
        <v>12</v>
      </c>
      <c r="R210" s="280">
        <v>0</v>
      </c>
      <c r="S210" s="280">
        <f t="shared" si="31"/>
        <v>0</v>
      </c>
      <c r="T210" s="303">
        <v>0</v>
      </c>
      <c r="U210" s="303">
        <v>0</v>
      </c>
      <c r="V210" s="303">
        <v>0</v>
      </c>
      <c r="W210" s="303">
        <v>1889.72</v>
      </c>
      <c r="X210" s="334">
        <v>3598</v>
      </c>
      <c r="Y210" s="303">
        <v>6.65</v>
      </c>
      <c r="Z210" s="334">
        <v>1</v>
      </c>
      <c r="AA210" s="303">
        <v>0</v>
      </c>
      <c r="AB210" s="335">
        <v>0</v>
      </c>
      <c r="AC210" s="303">
        <v>0</v>
      </c>
      <c r="AD210" s="303">
        <v>0</v>
      </c>
      <c r="AE210" s="303">
        <v>0</v>
      </c>
      <c r="AF210" s="334">
        <v>0</v>
      </c>
      <c r="AG210" s="334">
        <v>3599</v>
      </c>
      <c r="AH210" s="303">
        <f t="shared" si="32"/>
        <v>1896.3700000000001</v>
      </c>
      <c r="AI210" s="369">
        <f t="shared" si="33"/>
        <v>1896.3700000000001</v>
      </c>
    </row>
    <row r="211" spans="1:35" s="282" customFormat="1" ht="18" customHeight="1" x14ac:dyDescent="0.2">
      <c r="A211" s="284" t="s">
        <v>168</v>
      </c>
      <c r="B211" s="309" t="s">
        <v>187</v>
      </c>
      <c r="C211" s="284" t="s">
        <v>758</v>
      </c>
      <c r="D211" s="271" t="s">
        <v>758</v>
      </c>
      <c r="E211" s="271" t="s">
        <v>758</v>
      </c>
      <c r="F211" s="284"/>
      <c r="G211" s="276" t="s">
        <v>729</v>
      </c>
      <c r="H211" s="284" t="s">
        <v>788</v>
      </c>
      <c r="I211" s="284">
        <v>705200</v>
      </c>
      <c r="J211" s="278">
        <v>0</v>
      </c>
      <c r="K211" s="279">
        <v>0</v>
      </c>
      <c r="L211" s="280">
        <f t="shared" si="29"/>
        <v>0</v>
      </c>
      <c r="M211" s="281" t="s">
        <v>12</v>
      </c>
      <c r="N211" s="280">
        <f t="shared" si="30"/>
        <v>0</v>
      </c>
      <c r="O211" s="281" t="s">
        <v>12</v>
      </c>
      <c r="P211" s="280">
        <f t="shared" si="35"/>
        <v>0</v>
      </c>
      <c r="Q211" s="281" t="s">
        <v>12</v>
      </c>
      <c r="R211" s="280">
        <v>0</v>
      </c>
      <c r="S211" s="280">
        <f t="shared" si="31"/>
        <v>0</v>
      </c>
      <c r="T211" s="303">
        <v>0</v>
      </c>
      <c r="U211" s="303">
        <v>0</v>
      </c>
      <c r="V211" s="303">
        <v>0</v>
      </c>
      <c r="W211" s="303">
        <v>412.41</v>
      </c>
      <c r="X211" s="334">
        <v>701</v>
      </c>
      <c r="Y211" s="303">
        <v>0</v>
      </c>
      <c r="Z211" s="334">
        <v>0</v>
      </c>
      <c r="AA211" s="303">
        <v>0</v>
      </c>
      <c r="AB211" s="335">
        <v>0</v>
      </c>
      <c r="AC211" s="303">
        <v>0</v>
      </c>
      <c r="AD211" s="303">
        <v>0</v>
      </c>
      <c r="AE211" s="303">
        <v>0</v>
      </c>
      <c r="AF211" s="334">
        <v>0</v>
      </c>
      <c r="AG211" s="334">
        <v>701</v>
      </c>
      <c r="AH211" s="303">
        <f t="shared" si="32"/>
        <v>412.41</v>
      </c>
      <c r="AI211" s="369">
        <f t="shared" si="33"/>
        <v>412.41</v>
      </c>
    </row>
    <row r="212" spans="1:35" s="282" customFormat="1" ht="18" customHeight="1" x14ac:dyDescent="0.2">
      <c r="A212" s="284" t="s">
        <v>168</v>
      </c>
      <c r="B212" s="309" t="s">
        <v>188</v>
      </c>
      <c r="C212" s="284" t="s">
        <v>758</v>
      </c>
      <c r="D212" s="271" t="s">
        <v>758</v>
      </c>
      <c r="E212" s="271" t="s">
        <v>758</v>
      </c>
      <c r="F212" s="284"/>
      <c r="G212" s="276" t="s">
        <v>888</v>
      </c>
      <c r="H212" s="284" t="s">
        <v>893</v>
      </c>
      <c r="I212" s="284">
        <v>708100</v>
      </c>
      <c r="J212" s="278">
        <v>0</v>
      </c>
      <c r="K212" s="279">
        <v>0</v>
      </c>
      <c r="L212" s="280">
        <f t="shared" si="29"/>
        <v>0</v>
      </c>
      <c r="M212" s="281" t="s">
        <v>12</v>
      </c>
      <c r="N212" s="280">
        <f t="shared" si="30"/>
        <v>0</v>
      </c>
      <c r="O212" s="281" t="s">
        <v>12</v>
      </c>
      <c r="P212" s="280">
        <f t="shared" si="35"/>
        <v>0</v>
      </c>
      <c r="Q212" s="281" t="s">
        <v>12</v>
      </c>
      <c r="R212" s="280">
        <v>0</v>
      </c>
      <c r="S212" s="280">
        <f t="shared" si="31"/>
        <v>0</v>
      </c>
      <c r="T212" s="303">
        <v>0</v>
      </c>
      <c r="U212" s="303">
        <v>0</v>
      </c>
      <c r="V212" s="303">
        <v>0</v>
      </c>
      <c r="W212" s="303">
        <v>17.670000000000002</v>
      </c>
      <c r="X212" s="334">
        <v>14</v>
      </c>
      <c r="Y212" s="303">
        <v>3.57</v>
      </c>
      <c r="Z212" s="334">
        <v>1</v>
      </c>
      <c r="AA212" s="303">
        <v>0</v>
      </c>
      <c r="AB212" s="335">
        <v>0</v>
      </c>
      <c r="AC212" s="303">
        <v>0</v>
      </c>
      <c r="AD212" s="303">
        <v>0</v>
      </c>
      <c r="AE212" s="303">
        <v>0</v>
      </c>
      <c r="AF212" s="334">
        <v>0</v>
      </c>
      <c r="AG212" s="334">
        <v>15</v>
      </c>
      <c r="AH212" s="303">
        <f t="shared" si="32"/>
        <v>21.240000000000002</v>
      </c>
      <c r="AI212" s="369">
        <f t="shared" si="33"/>
        <v>21.240000000000002</v>
      </c>
    </row>
    <row r="213" spans="1:35" s="282" customFormat="1" ht="18" customHeight="1" x14ac:dyDescent="0.2">
      <c r="A213" s="284" t="s">
        <v>200</v>
      </c>
      <c r="B213" s="309" t="s">
        <v>203</v>
      </c>
      <c r="C213" s="284" t="s">
        <v>758</v>
      </c>
      <c r="D213" s="271" t="s">
        <v>758</v>
      </c>
      <c r="E213" s="271" t="s">
        <v>758</v>
      </c>
      <c r="F213" s="284"/>
      <c r="G213" s="284" t="s">
        <v>1515</v>
      </c>
      <c r="H213" s="284" t="s">
        <v>1515</v>
      </c>
      <c r="I213" s="284">
        <v>700000</v>
      </c>
      <c r="J213" s="278">
        <v>0</v>
      </c>
      <c r="K213" s="279">
        <v>0</v>
      </c>
      <c r="L213" s="280">
        <f t="shared" si="29"/>
        <v>0</v>
      </c>
      <c r="M213" s="281" t="s">
        <v>12</v>
      </c>
      <c r="N213" s="280">
        <f t="shared" si="30"/>
        <v>0</v>
      </c>
      <c r="O213" s="281" t="s">
        <v>12</v>
      </c>
      <c r="P213" s="280">
        <f t="shared" si="35"/>
        <v>0</v>
      </c>
      <c r="Q213" s="281" t="s">
        <v>12</v>
      </c>
      <c r="R213" s="280">
        <f>IF(Q213="Y",L213,0)</f>
        <v>0</v>
      </c>
      <c r="S213" s="280">
        <f t="shared" si="31"/>
        <v>0</v>
      </c>
      <c r="T213" s="303">
        <v>0</v>
      </c>
      <c r="U213" s="303">
        <v>0</v>
      </c>
      <c r="V213" s="303">
        <v>0</v>
      </c>
      <c r="W213" s="303">
        <v>0</v>
      </c>
      <c r="X213" s="334">
        <v>0</v>
      </c>
      <c r="Y213" s="303">
        <v>0</v>
      </c>
      <c r="Z213" s="334">
        <v>0</v>
      </c>
      <c r="AA213" s="303">
        <v>0</v>
      </c>
      <c r="AB213" s="335">
        <v>0</v>
      </c>
      <c r="AC213" s="303">
        <v>0</v>
      </c>
      <c r="AD213" s="303">
        <v>0</v>
      </c>
      <c r="AE213" s="303">
        <v>0</v>
      </c>
      <c r="AF213" s="334">
        <v>0</v>
      </c>
      <c r="AG213" s="334">
        <v>0</v>
      </c>
      <c r="AH213" s="303">
        <f t="shared" si="32"/>
        <v>0</v>
      </c>
      <c r="AI213" s="369">
        <f t="shared" si="33"/>
        <v>0</v>
      </c>
    </row>
    <row r="214" spans="1:35" s="282" customFormat="1" ht="18" customHeight="1" x14ac:dyDescent="0.2">
      <c r="A214" s="284" t="s">
        <v>200</v>
      </c>
      <c r="B214" s="309" t="s">
        <v>594</v>
      </c>
      <c r="C214" s="284" t="s">
        <v>758</v>
      </c>
      <c r="D214" s="271" t="s">
        <v>758</v>
      </c>
      <c r="E214" s="271" t="s">
        <v>758</v>
      </c>
      <c r="F214" s="284"/>
      <c r="G214" s="491" t="s">
        <v>1518</v>
      </c>
      <c r="H214" s="276" t="s">
        <v>224</v>
      </c>
      <c r="I214" s="284">
        <v>908020</v>
      </c>
      <c r="J214" s="278">
        <v>0</v>
      </c>
      <c r="K214" s="279">
        <v>0</v>
      </c>
      <c r="L214" s="280">
        <f t="shared" si="29"/>
        <v>0</v>
      </c>
      <c r="M214" s="281" t="s">
        <v>12</v>
      </c>
      <c r="N214" s="280">
        <f t="shared" si="30"/>
        <v>0</v>
      </c>
      <c r="O214" s="281" t="s">
        <v>12</v>
      </c>
      <c r="P214" s="280">
        <f t="shared" si="35"/>
        <v>0</v>
      </c>
      <c r="Q214" s="281" t="s">
        <v>12</v>
      </c>
      <c r="R214" s="280">
        <v>0</v>
      </c>
      <c r="S214" s="280">
        <f t="shared" si="31"/>
        <v>0</v>
      </c>
      <c r="T214" s="303">
        <v>0</v>
      </c>
      <c r="U214" s="303">
        <v>0</v>
      </c>
      <c r="V214" s="303">
        <v>0</v>
      </c>
      <c r="W214" s="303">
        <v>4768.43</v>
      </c>
      <c r="X214" s="334">
        <v>9131</v>
      </c>
      <c r="Y214" s="303">
        <v>0</v>
      </c>
      <c r="Z214" s="334">
        <v>0</v>
      </c>
      <c r="AA214" s="303">
        <v>0</v>
      </c>
      <c r="AB214" s="335">
        <v>0</v>
      </c>
      <c r="AC214" s="303">
        <v>0</v>
      </c>
      <c r="AD214" s="303">
        <v>0</v>
      </c>
      <c r="AE214" s="303">
        <v>118.25</v>
      </c>
      <c r="AF214" s="334">
        <v>3885</v>
      </c>
      <c r="AG214" s="334">
        <v>13016</v>
      </c>
      <c r="AH214" s="303">
        <f t="shared" si="32"/>
        <v>4886.68</v>
      </c>
      <c r="AI214" s="369">
        <f t="shared" si="33"/>
        <v>4886.68</v>
      </c>
    </row>
    <row r="215" spans="1:35" s="282" customFormat="1" ht="18" customHeight="1" x14ac:dyDescent="0.2">
      <c r="A215" s="284" t="s">
        <v>200</v>
      </c>
      <c r="B215" s="309" t="s">
        <v>595</v>
      </c>
      <c r="C215" s="284" t="s">
        <v>758</v>
      </c>
      <c r="D215" s="271" t="s">
        <v>758</v>
      </c>
      <c r="E215" s="271" t="s">
        <v>758</v>
      </c>
      <c r="F215" s="284"/>
      <c r="G215" s="284" t="s">
        <v>1519</v>
      </c>
      <c r="H215" s="276" t="s">
        <v>224</v>
      </c>
      <c r="I215" s="284">
        <v>908040</v>
      </c>
      <c r="J215" s="278">
        <v>0</v>
      </c>
      <c r="K215" s="279">
        <v>0</v>
      </c>
      <c r="L215" s="280">
        <f t="shared" si="29"/>
        <v>0</v>
      </c>
      <c r="M215" s="281" t="s">
        <v>12</v>
      </c>
      <c r="N215" s="280">
        <f t="shared" si="30"/>
        <v>0</v>
      </c>
      <c r="O215" s="281" t="s">
        <v>12</v>
      </c>
      <c r="P215" s="280">
        <f t="shared" si="35"/>
        <v>0</v>
      </c>
      <c r="Q215" s="281" t="s">
        <v>12</v>
      </c>
      <c r="R215" s="280">
        <v>0</v>
      </c>
      <c r="S215" s="280">
        <f t="shared" si="31"/>
        <v>0</v>
      </c>
      <c r="T215" s="303">
        <v>0</v>
      </c>
      <c r="U215" s="303">
        <v>0</v>
      </c>
      <c r="V215" s="303">
        <v>0</v>
      </c>
      <c r="W215" s="303">
        <v>1821.8</v>
      </c>
      <c r="X215" s="334">
        <v>5791</v>
      </c>
      <c r="Y215" s="303">
        <v>0</v>
      </c>
      <c r="Z215" s="334">
        <v>0</v>
      </c>
      <c r="AA215" s="303">
        <v>0</v>
      </c>
      <c r="AB215" s="335">
        <v>0</v>
      </c>
      <c r="AC215" s="303">
        <v>0</v>
      </c>
      <c r="AD215" s="303">
        <v>0</v>
      </c>
      <c r="AE215" s="303">
        <v>55.52</v>
      </c>
      <c r="AF215" s="334">
        <v>2055</v>
      </c>
      <c r="AG215" s="334">
        <v>7846</v>
      </c>
      <c r="AH215" s="303">
        <f t="shared" si="32"/>
        <v>1877.32</v>
      </c>
      <c r="AI215" s="369">
        <f t="shared" si="33"/>
        <v>1877.32</v>
      </c>
    </row>
    <row r="216" spans="1:35" s="282" customFormat="1" ht="18" customHeight="1" x14ac:dyDescent="0.2">
      <c r="A216" s="284" t="s">
        <v>789</v>
      </c>
      <c r="B216" s="309" t="s">
        <v>266</v>
      </c>
      <c r="C216" s="284" t="s">
        <v>758</v>
      </c>
      <c r="D216" s="271" t="s">
        <v>758</v>
      </c>
      <c r="E216" s="271" t="s">
        <v>758</v>
      </c>
      <c r="F216" s="284"/>
      <c r="G216" s="284"/>
      <c r="H216" s="284"/>
      <c r="I216" s="284">
        <v>401646</v>
      </c>
      <c r="J216" s="278">
        <v>0</v>
      </c>
      <c r="K216" s="279">
        <v>0</v>
      </c>
      <c r="L216" s="280">
        <f t="shared" si="29"/>
        <v>0</v>
      </c>
      <c r="M216" s="281" t="s">
        <v>12</v>
      </c>
      <c r="N216" s="280">
        <f t="shared" si="30"/>
        <v>0</v>
      </c>
      <c r="O216" s="281" t="s">
        <v>12</v>
      </c>
      <c r="P216" s="280">
        <f t="shared" si="35"/>
        <v>0</v>
      </c>
      <c r="Q216" s="281" t="s">
        <v>12</v>
      </c>
      <c r="R216" s="280">
        <f t="shared" ref="R216:R227" si="36">IF(Q216="Y",L216,0)</f>
        <v>0</v>
      </c>
      <c r="S216" s="280">
        <f t="shared" si="31"/>
        <v>0</v>
      </c>
      <c r="T216" s="303">
        <v>0</v>
      </c>
      <c r="U216" s="303">
        <v>0</v>
      </c>
      <c r="V216" s="303">
        <v>0</v>
      </c>
      <c r="W216" s="303">
        <v>144.63</v>
      </c>
      <c r="X216" s="334">
        <v>83</v>
      </c>
      <c r="Y216" s="303">
        <v>6.65</v>
      </c>
      <c r="Z216" s="334">
        <v>1</v>
      </c>
      <c r="AA216" s="303">
        <v>0</v>
      </c>
      <c r="AB216" s="335">
        <v>0</v>
      </c>
      <c r="AC216" s="303">
        <v>0</v>
      </c>
      <c r="AD216" s="303">
        <v>0</v>
      </c>
      <c r="AE216" s="303">
        <v>0</v>
      </c>
      <c r="AF216" s="334">
        <v>0</v>
      </c>
      <c r="AG216" s="334">
        <v>84</v>
      </c>
      <c r="AH216" s="303">
        <f t="shared" si="32"/>
        <v>151.28</v>
      </c>
      <c r="AI216" s="369">
        <f t="shared" si="33"/>
        <v>151.28</v>
      </c>
    </row>
    <row r="217" spans="1:35" s="282" customFormat="1" ht="18" customHeight="1" x14ac:dyDescent="0.2">
      <c r="A217" s="284" t="s">
        <v>789</v>
      </c>
      <c r="B217" s="309" t="s">
        <v>795</v>
      </c>
      <c r="C217" s="284" t="s">
        <v>758</v>
      </c>
      <c r="D217" s="284" t="s">
        <v>758</v>
      </c>
      <c r="E217" s="271" t="s">
        <v>758</v>
      </c>
      <c r="F217" s="284"/>
      <c r="G217" s="284" t="s">
        <v>797</v>
      </c>
      <c r="H217" s="284" t="s">
        <v>798</v>
      </c>
      <c r="I217" s="284" t="s">
        <v>800</v>
      </c>
      <c r="J217" s="278">
        <v>0</v>
      </c>
      <c r="K217" s="279">
        <v>0</v>
      </c>
      <c r="L217" s="280">
        <f t="shared" si="29"/>
        <v>0</v>
      </c>
      <c r="M217" s="281" t="s">
        <v>12</v>
      </c>
      <c r="N217" s="280">
        <f t="shared" si="30"/>
        <v>0</v>
      </c>
      <c r="O217" s="281" t="s">
        <v>12</v>
      </c>
      <c r="P217" s="280">
        <f t="shared" si="35"/>
        <v>0</v>
      </c>
      <c r="Q217" s="281" t="s">
        <v>12</v>
      </c>
      <c r="R217" s="280">
        <f t="shared" si="36"/>
        <v>0</v>
      </c>
      <c r="S217" s="280">
        <f t="shared" si="31"/>
        <v>0</v>
      </c>
      <c r="T217" s="303">
        <v>0</v>
      </c>
      <c r="U217" s="303">
        <v>0</v>
      </c>
      <c r="V217" s="303">
        <v>0</v>
      </c>
      <c r="W217" s="303">
        <v>0</v>
      </c>
      <c r="X217" s="334">
        <v>0</v>
      </c>
      <c r="Y217" s="303">
        <v>0</v>
      </c>
      <c r="Z217" s="334">
        <v>0</v>
      </c>
      <c r="AA217" s="303">
        <v>0</v>
      </c>
      <c r="AB217" s="335">
        <v>0</v>
      </c>
      <c r="AC217" s="303">
        <v>0</v>
      </c>
      <c r="AD217" s="303">
        <v>0</v>
      </c>
      <c r="AE217" s="303">
        <v>0</v>
      </c>
      <c r="AF217" s="334">
        <v>0</v>
      </c>
      <c r="AG217" s="334">
        <v>0</v>
      </c>
      <c r="AH217" s="303">
        <f t="shared" si="32"/>
        <v>0</v>
      </c>
      <c r="AI217" s="369">
        <f t="shared" si="33"/>
        <v>0</v>
      </c>
    </row>
    <row r="218" spans="1:35" s="282" customFormat="1" ht="18" customHeight="1" x14ac:dyDescent="0.2">
      <c r="A218" s="284" t="s">
        <v>789</v>
      </c>
      <c r="B218" s="309" t="s">
        <v>588</v>
      </c>
      <c r="C218" s="284" t="s">
        <v>758</v>
      </c>
      <c r="D218" s="271" t="s">
        <v>758</v>
      </c>
      <c r="E218" s="271" t="s">
        <v>758</v>
      </c>
      <c r="F218" s="284"/>
      <c r="G218" s="284" t="s">
        <v>797</v>
      </c>
      <c r="H218" s="284" t="s">
        <v>654</v>
      </c>
      <c r="I218" s="284">
        <v>401615</v>
      </c>
      <c r="J218" s="278">
        <v>0</v>
      </c>
      <c r="K218" s="279">
        <v>0</v>
      </c>
      <c r="L218" s="280">
        <f t="shared" si="29"/>
        <v>0</v>
      </c>
      <c r="M218" s="281" t="s">
        <v>12</v>
      </c>
      <c r="N218" s="280">
        <f t="shared" si="30"/>
        <v>0</v>
      </c>
      <c r="O218" s="281" t="s">
        <v>12</v>
      </c>
      <c r="P218" s="280">
        <f t="shared" si="35"/>
        <v>0</v>
      </c>
      <c r="Q218" s="281" t="s">
        <v>12</v>
      </c>
      <c r="R218" s="280">
        <f t="shared" si="36"/>
        <v>0</v>
      </c>
      <c r="S218" s="280">
        <f t="shared" si="31"/>
        <v>0</v>
      </c>
      <c r="T218" s="303">
        <v>0</v>
      </c>
      <c r="U218" s="303">
        <v>0</v>
      </c>
      <c r="V218" s="303">
        <v>0</v>
      </c>
      <c r="W218" s="303">
        <v>0</v>
      </c>
      <c r="X218" s="334">
        <v>0</v>
      </c>
      <c r="Y218" s="303">
        <v>0</v>
      </c>
      <c r="Z218" s="334">
        <v>0</v>
      </c>
      <c r="AA218" s="303">
        <v>0</v>
      </c>
      <c r="AB218" s="335">
        <v>0</v>
      </c>
      <c r="AC218" s="303">
        <v>0</v>
      </c>
      <c r="AD218" s="303">
        <v>0</v>
      </c>
      <c r="AE218" s="303">
        <v>0</v>
      </c>
      <c r="AF218" s="334">
        <v>0</v>
      </c>
      <c r="AG218" s="334">
        <v>0</v>
      </c>
      <c r="AH218" s="303">
        <f t="shared" si="32"/>
        <v>0</v>
      </c>
      <c r="AI218" s="369">
        <f t="shared" si="33"/>
        <v>0</v>
      </c>
    </row>
    <row r="219" spans="1:35" s="282" customFormat="1" ht="18" customHeight="1" x14ac:dyDescent="0.2">
      <c r="A219" s="284" t="s">
        <v>789</v>
      </c>
      <c r="B219" s="309" t="s">
        <v>589</v>
      </c>
      <c r="C219" s="284" t="s">
        <v>758</v>
      </c>
      <c r="D219" s="271" t="s">
        <v>758</v>
      </c>
      <c r="E219" s="284" t="s">
        <v>236</v>
      </c>
      <c r="F219" s="284"/>
      <c r="G219" s="284" t="s">
        <v>942</v>
      </c>
      <c r="H219" s="284" t="s">
        <v>766</v>
      </c>
      <c r="I219" s="284">
        <v>404503</v>
      </c>
      <c r="J219" s="278">
        <v>0</v>
      </c>
      <c r="K219" s="279">
        <v>0</v>
      </c>
      <c r="L219" s="280">
        <f t="shared" si="29"/>
        <v>0</v>
      </c>
      <c r="M219" s="281" t="s">
        <v>12</v>
      </c>
      <c r="N219" s="280">
        <f t="shared" si="30"/>
        <v>0</v>
      </c>
      <c r="O219" s="281" t="s">
        <v>12</v>
      </c>
      <c r="P219" s="280">
        <f t="shared" si="35"/>
        <v>0</v>
      </c>
      <c r="Q219" s="281" t="s">
        <v>12</v>
      </c>
      <c r="R219" s="280">
        <f t="shared" si="36"/>
        <v>0</v>
      </c>
      <c r="S219" s="280">
        <f t="shared" si="31"/>
        <v>0</v>
      </c>
      <c r="T219" s="303">
        <v>0</v>
      </c>
      <c r="U219" s="303">
        <v>0</v>
      </c>
      <c r="V219" s="303">
        <v>0</v>
      </c>
      <c r="W219" s="303">
        <v>0</v>
      </c>
      <c r="X219" s="334">
        <v>0</v>
      </c>
      <c r="Y219" s="303">
        <v>0</v>
      </c>
      <c r="Z219" s="334">
        <v>0</v>
      </c>
      <c r="AA219" s="303">
        <v>0</v>
      </c>
      <c r="AB219" s="335">
        <v>0</v>
      </c>
      <c r="AC219" s="303">
        <v>0</v>
      </c>
      <c r="AD219" s="303">
        <v>0</v>
      </c>
      <c r="AE219" s="303">
        <v>0</v>
      </c>
      <c r="AF219" s="334">
        <v>0</v>
      </c>
      <c r="AG219" s="334">
        <v>0</v>
      </c>
      <c r="AH219" s="303">
        <f t="shared" si="32"/>
        <v>0</v>
      </c>
      <c r="AI219" s="369">
        <f t="shared" si="33"/>
        <v>0</v>
      </c>
    </row>
    <row r="220" spans="1:35" s="282" customFormat="1" ht="18" customHeight="1" x14ac:dyDescent="0.2">
      <c r="A220" s="284" t="s">
        <v>789</v>
      </c>
      <c r="B220" s="309" t="s">
        <v>590</v>
      </c>
      <c r="C220" s="284" t="s">
        <v>758</v>
      </c>
      <c r="D220" s="271" t="s">
        <v>758</v>
      </c>
      <c r="E220" s="271" t="s">
        <v>758</v>
      </c>
      <c r="F220" s="284"/>
      <c r="G220" s="284"/>
      <c r="H220" s="284"/>
      <c r="I220" s="284" t="s">
        <v>812</v>
      </c>
      <c r="J220" s="278">
        <v>0</v>
      </c>
      <c r="K220" s="279">
        <v>0</v>
      </c>
      <c r="L220" s="280">
        <f t="shared" si="29"/>
        <v>0</v>
      </c>
      <c r="M220" s="281" t="s">
        <v>12</v>
      </c>
      <c r="N220" s="280">
        <f t="shared" si="30"/>
        <v>0</v>
      </c>
      <c r="O220" s="281" t="s">
        <v>12</v>
      </c>
      <c r="P220" s="280">
        <f t="shared" si="35"/>
        <v>0</v>
      </c>
      <c r="Q220" s="281" t="s">
        <v>12</v>
      </c>
      <c r="R220" s="280">
        <f t="shared" si="36"/>
        <v>0</v>
      </c>
      <c r="S220" s="280">
        <f t="shared" si="31"/>
        <v>0</v>
      </c>
      <c r="T220" s="303">
        <v>0</v>
      </c>
      <c r="U220" s="303">
        <v>0</v>
      </c>
      <c r="V220" s="303">
        <v>0</v>
      </c>
      <c r="W220" s="303">
        <v>23.8</v>
      </c>
      <c r="X220" s="334">
        <v>50</v>
      </c>
      <c r="Y220" s="303">
        <v>41.08</v>
      </c>
      <c r="Z220" s="334">
        <v>15</v>
      </c>
      <c r="AA220" s="303">
        <v>0</v>
      </c>
      <c r="AB220" s="335">
        <v>0</v>
      </c>
      <c r="AC220" s="303">
        <v>7.19</v>
      </c>
      <c r="AD220" s="303">
        <v>0</v>
      </c>
      <c r="AE220" s="303">
        <v>0</v>
      </c>
      <c r="AF220" s="334">
        <v>0</v>
      </c>
      <c r="AG220" s="334">
        <v>65</v>
      </c>
      <c r="AH220" s="303">
        <f t="shared" si="32"/>
        <v>72.069999999999993</v>
      </c>
      <c r="AI220" s="369">
        <f t="shared" si="33"/>
        <v>72.069999999999993</v>
      </c>
    </row>
    <row r="221" spans="1:35" s="282" customFormat="1" ht="18" customHeight="1" x14ac:dyDescent="0.2">
      <c r="A221" s="284" t="s">
        <v>789</v>
      </c>
      <c r="B221" s="309" t="s">
        <v>87</v>
      </c>
      <c r="C221" s="284" t="s">
        <v>758</v>
      </c>
      <c r="D221" s="271" t="s">
        <v>758</v>
      </c>
      <c r="E221" s="271" t="s">
        <v>758</v>
      </c>
      <c r="F221" s="284"/>
      <c r="G221" s="284"/>
      <c r="H221" s="284"/>
      <c r="I221" s="276">
        <v>401101</v>
      </c>
      <c r="J221" s="278">
        <v>0</v>
      </c>
      <c r="K221" s="279">
        <v>0</v>
      </c>
      <c r="L221" s="280">
        <f t="shared" si="29"/>
        <v>0</v>
      </c>
      <c r="M221" s="281" t="s">
        <v>12</v>
      </c>
      <c r="N221" s="280">
        <f t="shared" si="30"/>
        <v>0</v>
      </c>
      <c r="O221" s="281" t="s">
        <v>12</v>
      </c>
      <c r="P221" s="280">
        <f t="shared" si="35"/>
        <v>0</v>
      </c>
      <c r="Q221" s="281" t="s">
        <v>12</v>
      </c>
      <c r="R221" s="280">
        <f t="shared" si="36"/>
        <v>0</v>
      </c>
      <c r="S221" s="280">
        <f t="shared" si="31"/>
        <v>0</v>
      </c>
      <c r="T221" s="303">
        <v>0</v>
      </c>
      <c r="U221" s="303">
        <v>0</v>
      </c>
      <c r="V221" s="303">
        <v>0</v>
      </c>
      <c r="W221" s="303">
        <v>876.02</v>
      </c>
      <c r="X221" s="334">
        <v>1619</v>
      </c>
      <c r="Y221" s="303">
        <v>15.91</v>
      </c>
      <c r="Z221" s="334">
        <v>4</v>
      </c>
      <c r="AA221" s="303">
        <v>0</v>
      </c>
      <c r="AB221" s="335">
        <v>0</v>
      </c>
      <c r="AC221" s="303">
        <v>7.3</v>
      </c>
      <c r="AD221" s="303">
        <v>0</v>
      </c>
      <c r="AE221" s="303">
        <v>0</v>
      </c>
      <c r="AF221" s="334">
        <v>0</v>
      </c>
      <c r="AG221" s="334">
        <v>1623</v>
      </c>
      <c r="AH221" s="303">
        <f t="shared" si="32"/>
        <v>899.23</v>
      </c>
      <c r="AI221" s="369">
        <f t="shared" si="33"/>
        <v>899.23</v>
      </c>
    </row>
    <row r="222" spans="1:35" s="282" customFormat="1" ht="18" customHeight="1" x14ac:dyDescent="0.2">
      <c r="A222" s="284" t="s">
        <v>789</v>
      </c>
      <c r="B222" s="309" t="s">
        <v>593</v>
      </c>
      <c r="C222" s="284" t="s">
        <v>758</v>
      </c>
      <c r="D222" s="271" t="s">
        <v>758</v>
      </c>
      <c r="E222" s="271" t="s">
        <v>758</v>
      </c>
      <c r="F222" s="284"/>
      <c r="G222" s="284"/>
      <c r="H222" s="284"/>
      <c r="I222" s="276">
        <v>401101</v>
      </c>
      <c r="J222" s="278">
        <v>0</v>
      </c>
      <c r="K222" s="279">
        <v>0</v>
      </c>
      <c r="L222" s="280">
        <f t="shared" si="29"/>
        <v>0</v>
      </c>
      <c r="M222" s="281" t="s">
        <v>12</v>
      </c>
      <c r="N222" s="280">
        <f t="shared" si="30"/>
        <v>0</v>
      </c>
      <c r="O222" s="281" t="s">
        <v>12</v>
      </c>
      <c r="P222" s="280">
        <f t="shared" si="35"/>
        <v>0</v>
      </c>
      <c r="Q222" s="281" t="s">
        <v>12</v>
      </c>
      <c r="R222" s="280">
        <f t="shared" si="36"/>
        <v>0</v>
      </c>
      <c r="S222" s="280">
        <f t="shared" si="31"/>
        <v>0</v>
      </c>
      <c r="T222" s="303">
        <v>0</v>
      </c>
      <c r="U222" s="303">
        <v>0</v>
      </c>
      <c r="V222" s="303">
        <v>0</v>
      </c>
      <c r="W222" s="303">
        <v>0</v>
      </c>
      <c r="X222" s="334">
        <v>0</v>
      </c>
      <c r="Y222" s="303">
        <v>0</v>
      </c>
      <c r="Z222" s="334">
        <v>0</v>
      </c>
      <c r="AA222" s="303">
        <v>0</v>
      </c>
      <c r="AB222" s="335">
        <v>0</v>
      </c>
      <c r="AC222" s="303">
        <v>0</v>
      </c>
      <c r="AD222" s="303">
        <v>0</v>
      </c>
      <c r="AE222" s="303">
        <v>0</v>
      </c>
      <c r="AF222" s="334">
        <v>0</v>
      </c>
      <c r="AG222" s="334">
        <v>0</v>
      </c>
      <c r="AH222" s="303">
        <f t="shared" si="32"/>
        <v>0</v>
      </c>
      <c r="AI222" s="369">
        <f t="shared" si="33"/>
        <v>0</v>
      </c>
    </row>
    <row r="223" spans="1:35" s="282" customFormat="1" ht="18" customHeight="1" x14ac:dyDescent="0.2">
      <c r="A223" s="284" t="s">
        <v>789</v>
      </c>
      <c r="B223" s="309" t="s">
        <v>333</v>
      </c>
      <c r="C223" s="284" t="s">
        <v>758</v>
      </c>
      <c r="D223" s="271" t="s">
        <v>758</v>
      </c>
      <c r="E223" s="271" t="s">
        <v>758</v>
      </c>
      <c r="F223" s="284"/>
      <c r="G223" s="284"/>
      <c r="H223" s="284"/>
      <c r="I223" s="284" t="s">
        <v>816</v>
      </c>
      <c r="J223" s="278">
        <v>0</v>
      </c>
      <c r="K223" s="279">
        <v>0</v>
      </c>
      <c r="L223" s="280">
        <f t="shared" si="29"/>
        <v>0</v>
      </c>
      <c r="M223" s="281" t="s">
        <v>12</v>
      </c>
      <c r="N223" s="280">
        <f t="shared" si="30"/>
        <v>0</v>
      </c>
      <c r="O223" s="281" t="s">
        <v>12</v>
      </c>
      <c r="P223" s="280">
        <f t="shared" si="35"/>
        <v>0</v>
      </c>
      <c r="Q223" s="281" t="s">
        <v>12</v>
      </c>
      <c r="R223" s="280">
        <f t="shared" si="36"/>
        <v>0</v>
      </c>
      <c r="S223" s="280">
        <f t="shared" si="31"/>
        <v>0</v>
      </c>
      <c r="T223" s="303">
        <v>0</v>
      </c>
      <c r="U223" s="303">
        <v>0</v>
      </c>
      <c r="V223" s="303">
        <v>0</v>
      </c>
      <c r="W223" s="303">
        <v>0</v>
      </c>
      <c r="X223" s="334">
        <v>0</v>
      </c>
      <c r="Y223" s="303">
        <v>0</v>
      </c>
      <c r="Z223" s="334">
        <v>0</v>
      </c>
      <c r="AA223" s="303">
        <v>0</v>
      </c>
      <c r="AB223" s="335">
        <v>0</v>
      </c>
      <c r="AC223" s="303">
        <v>0</v>
      </c>
      <c r="AD223" s="303">
        <v>0</v>
      </c>
      <c r="AE223" s="303">
        <v>0</v>
      </c>
      <c r="AF223" s="334">
        <v>0</v>
      </c>
      <c r="AG223" s="334">
        <v>0</v>
      </c>
      <c r="AH223" s="303">
        <f t="shared" si="32"/>
        <v>0</v>
      </c>
      <c r="AI223" s="369">
        <f t="shared" si="33"/>
        <v>0</v>
      </c>
    </row>
    <row r="224" spans="1:35" s="282" customFormat="1" ht="18" customHeight="1" x14ac:dyDescent="0.2">
      <c r="A224" s="284" t="s">
        <v>789</v>
      </c>
      <c r="B224" s="309" t="s">
        <v>334</v>
      </c>
      <c r="C224" s="284" t="s">
        <v>758</v>
      </c>
      <c r="D224" s="271" t="s">
        <v>758</v>
      </c>
      <c r="E224" s="271" t="s">
        <v>758</v>
      </c>
      <c r="F224" s="284"/>
      <c r="G224" s="284" t="s">
        <v>947</v>
      </c>
      <c r="H224" s="284" t="s">
        <v>949</v>
      </c>
      <c r="I224" s="284">
        <v>403615</v>
      </c>
      <c r="J224" s="278">
        <v>0</v>
      </c>
      <c r="K224" s="279">
        <v>0</v>
      </c>
      <c r="L224" s="280">
        <f t="shared" si="29"/>
        <v>0</v>
      </c>
      <c r="M224" s="281" t="s">
        <v>12</v>
      </c>
      <c r="N224" s="280">
        <f t="shared" si="30"/>
        <v>0</v>
      </c>
      <c r="O224" s="281" t="s">
        <v>12</v>
      </c>
      <c r="P224" s="280">
        <f t="shared" si="35"/>
        <v>0</v>
      </c>
      <c r="Q224" s="281" t="s">
        <v>12</v>
      </c>
      <c r="R224" s="280">
        <f t="shared" si="36"/>
        <v>0</v>
      </c>
      <c r="S224" s="280">
        <f t="shared" si="31"/>
        <v>0</v>
      </c>
      <c r="T224" s="303">
        <v>0</v>
      </c>
      <c r="U224" s="303">
        <v>0</v>
      </c>
      <c r="V224" s="303">
        <v>0</v>
      </c>
      <c r="W224" s="303">
        <v>121.1</v>
      </c>
      <c r="X224" s="334">
        <v>320</v>
      </c>
      <c r="Y224" s="303">
        <v>0</v>
      </c>
      <c r="Z224" s="334">
        <v>0</v>
      </c>
      <c r="AA224" s="303">
        <v>0</v>
      </c>
      <c r="AB224" s="335">
        <v>0</v>
      </c>
      <c r="AC224" s="303">
        <v>0</v>
      </c>
      <c r="AD224" s="303">
        <v>0</v>
      </c>
      <c r="AE224" s="303">
        <v>0</v>
      </c>
      <c r="AF224" s="334">
        <v>0</v>
      </c>
      <c r="AG224" s="334">
        <v>320</v>
      </c>
      <c r="AH224" s="303">
        <f t="shared" si="32"/>
        <v>121.1</v>
      </c>
      <c r="AI224" s="369">
        <f t="shared" si="33"/>
        <v>121.1</v>
      </c>
    </row>
    <row r="225" spans="1:35" s="282" customFormat="1" ht="18" customHeight="1" x14ac:dyDescent="0.2">
      <c r="A225" s="284" t="s">
        <v>789</v>
      </c>
      <c r="B225" s="310" t="s">
        <v>776</v>
      </c>
      <c r="C225" s="276" t="s">
        <v>758</v>
      </c>
      <c r="D225" s="271" t="s">
        <v>758</v>
      </c>
      <c r="E225" s="276" t="s">
        <v>700</v>
      </c>
      <c r="F225" s="275"/>
      <c r="G225" s="276"/>
      <c r="H225" s="276" t="s">
        <v>404</v>
      </c>
      <c r="I225" s="276" t="s">
        <v>819</v>
      </c>
      <c r="J225" s="278">
        <v>0</v>
      </c>
      <c r="K225" s="279">
        <v>0</v>
      </c>
      <c r="L225" s="280">
        <f t="shared" si="29"/>
        <v>0</v>
      </c>
      <c r="M225" s="281" t="s">
        <v>12</v>
      </c>
      <c r="N225" s="280">
        <f t="shared" si="30"/>
        <v>0</v>
      </c>
      <c r="O225" s="281" t="s">
        <v>12</v>
      </c>
      <c r="P225" s="280">
        <f t="shared" si="35"/>
        <v>0</v>
      </c>
      <c r="Q225" s="281" t="s">
        <v>12</v>
      </c>
      <c r="R225" s="280">
        <f t="shared" si="36"/>
        <v>0</v>
      </c>
      <c r="S225" s="280">
        <f t="shared" si="31"/>
        <v>0</v>
      </c>
      <c r="T225" s="303">
        <v>0</v>
      </c>
      <c r="U225" s="303">
        <v>0</v>
      </c>
      <c r="V225" s="303">
        <v>0</v>
      </c>
      <c r="W225" s="303">
        <v>7.88</v>
      </c>
      <c r="X225" s="334">
        <v>21</v>
      </c>
      <c r="Y225" s="303">
        <v>0</v>
      </c>
      <c r="Z225" s="334">
        <v>0</v>
      </c>
      <c r="AA225" s="303">
        <v>0</v>
      </c>
      <c r="AB225" s="335">
        <v>0</v>
      </c>
      <c r="AC225" s="303">
        <v>0</v>
      </c>
      <c r="AD225" s="303">
        <v>0</v>
      </c>
      <c r="AE225" s="303">
        <v>0</v>
      </c>
      <c r="AF225" s="334">
        <v>0</v>
      </c>
      <c r="AG225" s="334">
        <v>21</v>
      </c>
      <c r="AH225" s="303">
        <f t="shared" si="32"/>
        <v>7.88</v>
      </c>
      <c r="AI225" s="369">
        <f t="shared" si="33"/>
        <v>7.88</v>
      </c>
    </row>
    <row r="226" spans="1:35" s="282" customFormat="1" ht="18" customHeight="1" x14ac:dyDescent="0.2">
      <c r="A226" s="284" t="s">
        <v>789</v>
      </c>
      <c r="B226" s="309" t="s">
        <v>123</v>
      </c>
      <c r="C226" s="284" t="s">
        <v>758</v>
      </c>
      <c r="D226" s="271" t="s">
        <v>758</v>
      </c>
      <c r="E226" s="271" t="s">
        <v>758</v>
      </c>
      <c r="F226" s="284"/>
      <c r="G226" s="284"/>
      <c r="H226" s="284"/>
      <c r="I226" s="284">
        <v>401101</v>
      </c>
      <c r="J226" s="278">
        <v>0</v>
      </c>
      <c r="K226" s="279">
        <v>0</v>
      </c>
      <c r="L226" s="280">
        <f t="shared" si="29"/>
        <v>0</v>
      </c>
      <c r="M226" s="281" t="s">
        <v>12</v>
      </c>
      <c r="N226" s="280">
        <f t="shared" si="30"/>
        <v>0</v>
      </c>
      <c r="O226" s="281" t="s">
        <v>12</v>
      </c>
      <c r="P226" s="280">
        <f t="shared" si="35"/>
        <v>0</v>
      </c>
      <c r="Q226" s="281" t="s">
        <v>12</v>
      </c>
      <c r="R226" s="280">
        <f t="shared" si="36"/>
        <v>0</v>
      </c>
      <c r="S226" s="280">
        <f t="shared" si="31"/>
        <v>0</v>
      </c>
      <c r="T226" s="303">
        <v>0</v>
      </c>
      <c r="U226" s="303">
        <v>0</v>
      </c>
      <c r="V226" s="303">
        <v>0</v>
      </c>
      <c r="W226" s="303">
        <v>0</v>
      </c>
      <c r="X226" s="334">
        <v>0</v>
      </c>
      <c r="Y226" s="303">
        <v>8.11</v>
      </c>
      <c r="Z226" s="334">
        <v>3</v>
      </c>
      <c r="AA226" s="303">
        <v>0</v>
      </c>
      <c r="AB226" s="335">
        <v>0</v>
      </c>
      <c r="AC226" s="303">
        <v>0</v>
      </c>
      <c r="AD226" s="303">
        <v>0</v>
      </c>
      <c r="AE226" s="303">
        <v>0</v>
      </c>
      <c r="AF226" s="334">
        <v>0</v>
      </c>
      <c r="AG226" s="334">
        <v>3</v>
      </c>
      <c r="AH226" s="303">
        <f t="shared" si="32"/>
        <v>8.11</v>
      </c>
      <c r="AI226" s="369">
        <f t="shared" si="33"/>
        <v>8.11</v>
      </c>
    </row>
    <row r="227" spans="1:35" s="282" customFormat="1" ht="18" customHeight="1" x14ac:dyDescent="0.2">
      <c r="A227" s="284" t="s">
        <v>789</v>
      </c>
      <c r="B227" s="309" t="s">
        <v>395</v>
      </c>
      <c r="C227" s="284" t="s">
        <v>758</v>
      </c>
      <c r="D227" s="271" t="s">
        <v>758</v>
      </c>
      <c r="E227" s="271" t="s">
        <v>758</v>
      </c>
      <c r="F227" s="284"/>
      <c r="G227" s="284" t="s">
        <v>624</v>
      </c>
      <c r="H227" s="284" t="s">
        <v>783</v>
      </c>
      <c r="I227" s="284" t="s">
        <v>954</v>
      </c>
      <c r="J227" s="278">
        <v>0</v>
      </c>
      <c r="K227" s="279">
        <v>0</v>
      </c>
      <c r="L227" s="280">
        <f t="shared" si="29"/>
        <v>0</v>
      </c>
      <c r="M227" s="281" t="s">
        <v>12</v>
      </c>
      <c r="N227" s="280">
        <f t="shared" si="30"/>
        <v>0</v>
      </c>
      <c r="O227" s="281" t="s">
        <v>12</v>
      </c>
      <c r="P227" s="280">
        <f t="shared" si="35"/>
        <v>0</v>
      </c>
      <c r="Q227" s="281" t="s">
        <v>12</v>
      </c>
      <c r="R227" s="280">
        <f t="shared" si="36"/>
        <v>0</v>
      </c>
      <c r="S227" s="280">
        <f t="shared" si="31"/>
        <v>0</v>
      </c>
      <c r="T227" s="303">
        <v>0</v>
      </c>
      <c r="U227" s="303">
        <v>0</v>
      </c>
      <c r="V227" s="303">
        <v>0</v>
      </c>
      <c r="W227" s="303">
        <v>283.11</v>
      </c>
      <c r="X227" s="334">
        <v>756</v>
      </c>
      <c r="Y227" s="303">
        <v>0</v>
      </c>
      <c r="Z227" s="334">
        <v>0</v>
      </c>
      <c r="AA227" s="303">
        <v>0</v>
      </c>
      <c r="AB227" s="335">
        <v>0</v>
      </c>
      <c r="AC227" s="303">
        <v>15.55</v>
      </c>
      <c r="AD227" s="303">
        <v>0</v>
      </c>
      <c r="AE227" s="303">
        <v>0</v>
      </c>
      <c r="AF227" s="334">
        <v>0</v>
      </c>
      <c r="AG227" s="334">
        <v>756</v>
      </c>
      <c r="AH227" s="303">
        <f t="shared" si="32"/>
        <v>298.66000000000003</v>
      </c>
      <c r="AI227" s="369">
        <f t="shared" si="33"/>
        <v>298.66000000000003</v>
      </c>
    </row>
    <row r="228" spans="1:35" s="282" customFormat="1" ht="18" customHeight="1" x14ac:dyDescent="0.2">
      <c r="A228" s="284" t="s">
        <v>789</v>
      </c>
      <c r="B228" s="310" t="s">
        <v>801</v>
      </c>
      <c r="C228" s="276" t="s">
        <v>758</v>
      </c>
      <c r="D228" s="273" t="s">
        <v>802</v>
      </c>
      <c r="E228" s="276" t="s">
        <v>236</v>
      </c>
      <c r="F228" s="275"/>
      <c r="G228" s="276" t="s">
        <v>803</v>
      </c>
      <c r="H228" s="276"/>
      <c r="I228" s="276">
        <v>406001</v>
      </c>
      <c r="J228" s="278">
        <v>0</v>
      </c>
      <c r="K228" s="279">
        <v>0</v>
      </c>
      <c r="L228" s="280">
        <f t="shared" si="29"/>
        <v>0</v>
      </c>
      <c r="M228" s="281" t="s">
        <v>12</v>
      </c>
      <c r="N228" s="280">
        <f t="shared" si="30"/>
        <v>0</v>
      </c>
      <c r="O228" s="281" t="s">
        <v>12</v>
      </c>
      <c r="P228" s="280">
        <f t="shared" si="35"/>
        <v>0</v>
      </c>
      <c r="Q228" s="281" t="s">
        <v>12</v>
      </c>
      <c r="R228" s="280"/>
      <c r="S228" s="280">
        <f t="shared" si="31"/>
        <v>0</v>
      </c>
      <c r="T228" s="303">
        <v>0</v>
      </c>
      <c r="U228" s="303">
        <v>0</v>
      </c>
      <c r="V228" s="303">
        <v>0</v>
      </c>
      <c r="W228" s="303">
        <v>15.7</v>
      </c>
      <c r="X228" s="334">
        <v>5</v>
      </c>
      <c r="Y228" s="303">
        <v>0</v>
      </c>
      <c r="Z228" s="334">
        <v>0</v>
      </c>
      <c r="AA228" s="303">
        <v>0</v>
      </c>
      <c r="AB228" s="335">
        <v>0</v>
      </c>
      <c r="AC228" s="303">
        <v>0</v>
      </c>
      <c r="AD228" s="303">
        <v>0</v>
      </c>
      <c r="AE228" s="303">
        <v>0</v>
      </c>
      <c r="AF228" s="334">
        <v>0</v>
      </c>
      <c r="AG228" s="334">
        <v>5</v>
      </c>
      <c r="AH228" s="303">
        <f t="shared" si="32"/>
        <v>15.7</v>
      </c>
      <c r="AI228" s="369">
        <f t="shared" si="33"/>
        <v>15.7</v>
      </c>
    </row>
    <row r="229" spans="1:35" s="282" customFormat="1" ht="18" customHeight="1" x14ac:dyDescent="0.2">
      <c r="A229" s="284" t="s">
        <v>789</v>
      </c>
      <c r="B229" s="309" t="s">
        <v>458</v>
      </c>
      <c r="C229" s="284" t="s">
        <v>758</v>
      </c>
      <c r="D229" s="271" t="s">
        <v>758</v>
      </c>
      <c r="E229" s="271" t="s">
        <v>758</v>
      </c>
      <c r="F229" s="284"/>
      <c r="G229" s="284"/>
      <c r="H229" s="284"/>
      <c r="I229" s="284">
        <v>406550</v>
      </c>
      <c r="J229" s="278">
        <v>0</v>
      </c>
      <c r="K229" s="279">
        <v>0</v>
      </c>
      <c r="L229" s="280">
        <f t="shared" si="29"/>
        <v>0</v>
      </c>
      <c r="M229" s="281" t="s">
        <v>12</v>
      </c>
      <c r="N229" s="280">
        <f t="shared" si="30"/>
        <v>0</v>
      </c>
      <c r="O229" s="281" t="s">
        <v>12</v>
      </c>
      <c r="P229" s="280">
        <f t="shared" si="35"/>
        <v>0</v>
      </c>
      <c r="Q229" s="281" t="s">
        <v>12</v>
      </c>
      <c r="R229" s="280">
        <v>0</v>
      </c>
      <c r="S229" s="280">
        <f t="shared" si="31"/>
        <v>0</v>
      </c>
      <c r="T229" s="303">
        <v>0</v>
      </c>
      <c r="U229" s="303">
        <v>0</v>
      </c>
      <c r="V229" s="303">
        <v>0</v>
      </c>
      <c r="W229" s="303">
        <v>1858.05</v>
      </c>
      <c r="X229" s="334">
        <v>4768</v>
      </c>
      <c r="Y229" s="303">
        <v>28.99</v>
      </c>
      <c r="Z229" s="334">
        <v>7</v>
      </c>
      <c r="AA229" s="303">
        <v>0</v>
      </c>
      <c r="AB229" s="335">
        <v>0</v>
      </c>
      <c r="AC229" s="303">
        <v>16.55</v>
      </c>
      <c r="AD229" s="303">
        <v>0</v>
      </c>
      <c r="AE229" s="303">
        <v>0</v>
      </c>
      <c r="AF229" s="334">
        <v>0</v>
      </c>
      <c r="AG229" s="334">
        <v>4775</v>
      </c>
      <c r="AH229" s="303">
        <f t="shared" si="32"/>
        <v>1903.59</v>
      </c>
      <c r="AI229" s="369">
        <f t="shared" si="33"/>
        <v>1903.59</v>
      </c>
    </row>
    <row r="230" spans="1:35" s="282" customFormat="1" ht="18" customHeight="1" x14ac:dyDescent="0.2">
      <c r="A230" s="284" t="s">
        <v>789</v>
      </c>
      <c r="B230" s="309" t="s">
        <v>493</v>
      </c>
      <c r="C230" s="284" t="s">
        <v>758</v>
      </c>
      <c r="D230" s="271" t="s">
        <v>758</v>
      </c>
      <c r="E230" s="271" t="s">
        <v>758</v>
      </c>
      <c r="F230" s="284"/>
      <c r="G230" s="284"/>
      <c r="H230" s="284"/>
      <c r="I230" s="284">
        <v>405760</v>
      </c>
      <c r="J230" s="278">
        <v>0</v>
      </c>
      <c r="K230" s="279">
        <v>0</v>
      </c>
      <c r="L230" s="280">
        <f t="shared" si="29"/>
        <v>0</v>
      </c>
      <c r="M230" s="281" t="s">
        <v>12</v>
      </c>
      <c r="N230" s="280">
        <f t="shared" si="30"/>
        <v>0</v>
      </c>
      <c r="O230" s="281" t="s">
        <v>12</v>
      </c>
      <c r="P230" s="280">
        <f t="shared" si="35"/>
        <v>0</v>
      </c>
      <c r="Q230" s="281" t="s">
        <v>12</v>
      </c>
      <c r="R230" s="280">
        <v>0</v>
      </c>
      <c r="S230" s="280">
        <f t="shared" si="31"/>
        <v>0</v>
      </c>
      <c r="T230" s="303">
        <v>0</v>
      </c>
      <c r="U230" s="303">
        <v>0</v>
      </c>
      <c r="V230" s="303">
        <v>0</v>
      </c>
      <c r="W230" s="303">
        <v>75.27</v>
      </c>
      <c r="X230" s="334">
        <v>121</v>
      </c>
      <c r="Y230" s="303">
        <v>27.41</v>
      </c>
      <c r="Z230" s="334">
        <v>5</v>
      </c>
      <c r="AA230" s="303">
        <v>0</v>
      </c>
      <c r="AB230" s="335">
        <v>0</v>
      </c>
      <c r="AC230" s="303">
        <v>0</v>
      </c>
      <c r="AD230" s="303">
        <v>0</v>
      </c>
      <c r="AE230" s="303">
        <v>0</v>
      </c>
      <c r="AF230" s="334">
        <v>0</v>
      </c>
      <c r="AG230" s="334">
        <v>126</v>
      </c>
      <c r="AH230" s="303">
        <f t="shared" si="32"/>
        <v>102.67999999999999</v>
      </c>
      <c r="AI230" s="369">
        <f t="shared" si="33"/>
        <v>102.67999999999999</v>
      </c>
    </row>
    <row r="231" spans="1:35" s="282" customFormat="1" ht="18" customHeight="1" x14ac:dyDescent="0.2">
      <c r="A231" s="276" t="s">
        <v>498</v>
      </c>
      <c r="B231" s="309" t="s">
        <v>503</v>
      </c>
      <c r="C231" s="272" t="s">
        <v>758</v>
      </c>
      <c r="D231" s="271" t="s">
        <v>758</v>
      </c>
      <c r="E231" s="271" t="s">
        <v>758</v>
      </c>
      <c r="F231" s="275">
        <v>4</v>
      </c>
      <c r="G231" s="272" t="s">
        <v>599</v>
      </c>
      <c r="H231" s="272" t="s">
        <v>916</v>
      </c>
      <c r="I231" s="277">
        <v>601600</v>
      </c>
      <c r="J231" s="278">
        <v>0</v>
      </c>
      <c r="K231" s="279">
        <v>0</v>
      </c>
      <c r="L231" s="280">
        <f t="shared" si="29"/>
        <v>0</v>
      </c>
      <c r="M231" s="281" t="s">
        <v>12</v>
      </c>
      <c r="N231" s="280">
        <f t="shared" si="30"/>
        <v>0</v>
      </c>
      <c r="O231" s="281" t="s">
        <v>12</v>
      </c>
      <c r="P231" s="280">
        <f t="shared" si="35"/>
        <v>0</v>
      </c>
      <c r="Q231" s="281" t="s">
        <v>12</v>
      </c>
      <c r="R231" s="280">
        <f t="shared" ref="R231:R237" si="37">IF(Q231="Y",L231,0)</f>
        <v>0</v>
      </c>
      <c r="S231" s="280">
        <f t="shared" si="31"/>
        <v>0</v>
      </c>
      <c r="T231" s="303">
        <v>0</v>
      </c>
      <c r="U231" s="303">
        <v>0</v>
      </c>
      <c r="V231" s="303">
        <v>0</v>
      </c>
      <c r="W231" s="303">
        <v>13801.21</v>
      </c>
      <c r="X231" s="334">
        <v>11214</v>
      </c>
      <c r="Y231" s="303">
        <v>220.22</v>
      </c>
      <c r="Z231" s="334">
        <v>42</v>
      </c>
      <c r="AA231" s="303">
        <v>42.5</v>
      </c>
      <c r="AB231" s="335">
        <v>0.5</v>
      </c>
      <c r="AC231" s="303">
        <v>15.27</v>
      </c>
      <c r="AD231" s="303">
        <v>313.48</v>
      </c>
      <c r="AE231" s="303">
        <v>477.25</v>
      </c>
      <c r="AF231" s="334">
        <v>17676</v>
      </c>
      <c r="AG231" s="334">
        <v>28932</v>
      </c>
      <c r="AH231" s="303">
        <f t="shared" si="32"/>
        <v>14869.929999999998</v>
      </c>
      <c r="AI231" s="369">
        <f t="shared" si="33"/>
        <v>14869.929999999998</v>
      </c>
    </row>
    <row r="232" spans="1:35" s="282" customFormat="1" ht="18" customHeight="1" x14ac:dyDescent="0.2">
      <c r="A232" s="276" t="s">
        <v>498</v>
      </c>
      <c r="B232" s="309" t="s">
        <v>695</v>
      </c>
      <c r="C232" s="272" t="s">
        <v>758</v>
      </c>
      <c r="D232" s="273" t="s">
        <v>758</v>
      </c>
      <c r="E232" s="274" t="s">
        <v>696</v>
      </c>
      <c r="F232" s="275"/>
      <c r="G232" s="272" t="s">
        <v>599</v>
      </c>
      <c r="H232" s="272" t="s">
        <v>697</v>
      </c>
      <c r="I232" s="272" t="s">
        <v>840</v>
      </c>
      <c r="J232" s="278">
        <v>0</v>
      </c>
      <c r="K232" s="279">
        <v>0</v>
      </c>
      <c r="L232" s="280">
        <f t="shared" si="29"/>
        <v>0</v>
      </c>
      <c r="M232" s="281" t="s">
        <v>12</v>
      </c>
      <c r="N232" s="280">
        <f t="shared" si="30"/>
        <v>0</v>
      </c>
      <c r="O232" s="281" t="s">
        <v>12</v>
      </c>
      <c r="P232" s="280">
        <f t="shared" si="35"/>
        <v>0</v>
      </c>
      <c r="Q232" s="281" t="s">
        <v>12</v>
      </c>
      <c r="R232" s="280">
        <f t="shared" si="37"/>
        <v>0</v>
      </c>
      <c r="S232" s="280">
        <f t="shared" si="31"/>
        <v>0</v>
      </c>
      <c r="T232" s="303">
        <v>0</v>
      </c>
      <c r="U232" s="303">
        <v>0</v>
      </c>
      <c r="V232" s="303">
        <v>0</v>
      </c>
      <c r="W232" s="303">
        <v>0</v>
      </c>
      <c r="X232" s="334">
        <v>0</v>
      </c>
      <c r="Y232" s="303">
        <v>0</v>
      </c>
      <c r="Z232" s="334">
        <v>0</v>
      </c>
      <c r="AA232" s="303">
        <v>0</v>
      </c>
      <c r="AB232" s="335">
        <v>0</v>
      </c>
      <c r="AC232" s="303">
        <v>0</v>
      </c>
      <c r="AD232" s="303">
        <v>0</v>
      </c>
      <c r="AE232" s="303">
        <v>0</v>
      </c>
      <c r="AF232" s="334">
        <v>0</v>
      </c>
      <c r="AG232" s="334">
        <v>0</v>
      </c>
      <c r="AH232" s="303">
        <f t="shared" si="32"/>
        <v>0</v>
      </c>
      <c r="AI232" s="369">
        <f t="shared" si="33"/>
        <v>0</v>
      </c>
    </row>
    <row r="233" spans="1:35" s="282" customFormat="1" ht="18" customHeight="1" x14ac:dyDescent="0.2">
      <c r="A233" s="284" t="s">
        <v>498</v>
      </c>
      <c r="B233" s="309" t="s">
        <v>504</v>
      </c>
      <c r="C233" s="284" t="s">
        <v>758</v>
      </c>
      <c r="D233" s="271" t="s">
        <v>758</v>
      </c>
      <c r="E233" s="271" t="s">
        <v>758</v>
      </c>
      <c r="F233" s="284"/>
      <c r="G233" s="284" t="s">
        <v>581</v>
      </c>
      <c r="H233" s="284" t="s">
        <v>687</v>
      </c>
      <c r="I233" s="284">
        <v>601774</v>
      </c>
      <c r="J233" s="278">
        <v>0</v>
      </c>
      <c r="K233" s="279">
        <v>0</v>
      </c>
      <c r="L233" s="280">
        <f t="shared" si="29"/>
        <v>0</v>
      </c>
      <c r="M233" s="281" t="s">
        <v>12</v>
      </c>
      <c r="N233" s="280">
        <f t="shared" si="30"/>
        <v>0</v>
      </c>
      <c r="O233" s="281" t="s">
        <v>12</v>
      </c>
      <c r="P233" s="280">
        <f t="shared" si="35"/>
        <v>0</v>
      </c>
      <c r="Q233" s="281" t="s">
        <v>12</v>
      </c>
      <c r="R233" s="280">
        <f t="shared" si="37"/>
        <v>0</v>
      </c>
      <c r="S233" s="280">
        <f t="shared" si="31"/>
        <v>0</v>
      </c>
      <c r="T233" s="303">
        <v>0</v>
      </c>
      <c r="U233" s="303">
        <v>0</v>
      </c>
      <c r="V233" s="303">
        <v>0</v>
      </c>
      <c r="W233" s="303">
        <v>6357.79</v>
      </c>
      <c r="X233" s="334">
        <v>16916</v>
      </c>
      <c r="Y233" s="303">
        <v>0</v>
      </c>
      <c r="Z233" s="334">
        <v>0</v>
      </c>
      <c r="AA233" s="303">
        <v>0</v>
      </c>
      <c r="AB233" s="335">
        <v>0</v>
      </c>
      <c r="AC233" s="303">
        <v>0</v>
      </c>
      <c r="AD233" s="303">
        <v>0</v>
      </c>
      <c r="AE233" s="303">
        <v>0</v>
      </c>
      <c r="AF233" s="334">
        <v>0</v>
      </c>
      <c r="AG233" s="334">
        <v>16916</v>
      </c>
      <c r="AH233" s="303">
        <f t="shared" si="32"/>
        <v>6357.79</v>
      </c>
      <c r="AI233" s="369">
        <f t="shared" si="33"/>
        <v>6357.79</v>
      </c>
    </row>
    <row r="234" spans="1:35" s="282" customFormat="1" ht="18" customHeight="1" x14ac:dyDescent="0.2">
      <c r="A234" s="284" t="s">
        <v>498</v>
      </c>
      <c r="B234" s="309" t="s">
        <v>505</v>
      </c>
      <c r="C234" s="284" t="s">
        <v>758</v>
      </c>
      <c r="D234" s="271" t="s">
        <v>758</v>
      </c>
      <c r="E234" s="271" t="s">
        <v>758</v>
      </c>
      <c r="F234" s="284"/>
      <c r="G234" s="284" t="s">
        <v>581</v>
      </c>
      <c r="H234" s="284" t="s">
        <v>683</v>
      </c>
      <c r="I234" s="284">
        <v>601775</v>
      </c>
      <c r="J234" s="278">
        <v>0</v>
      </c>
      <c r="K234" s="279">
        <v>0</v>
      </c>
      <c r="L234" s="280">
        <f t="shared" si="29"/>
        <v>0</v>
      </c>
      <c r="M234" s="281" t="s">
        <v>12</v>
      </c>
      <c r="N234" s="280">
        <f t="shared" si="30"/>
        <v>0</v>
      </c>
      <c r="O234" s="281" t="s">
        <v>12</v>
      </c>
      <c r="P234" s="280">
        <f t="shared" si="35"/>
        <v>0</v>
      </c>
      <c r="Q234" s="281" t="s">
        <v>12</v>
      </c>
      <c r="R234" s="280">
        <f t="shared" si="37"/>
        <v>0</v>
      </c>
      <c r="S234" s="280">
        <f t="shared" si="31"/>
        <v>0</v>
      </c>
      <c r="T234" s="303">
        <v>0</v>
      </c>
      <c r="U234" s="303">
        <v>0</v>
      </c>
      <c r="V234" s="303">
        <v>0</v>
      </c>
      <c r="W234" s="303">
        <v>5050.41</v>
      </c>
      <c r="X234" s="334">
        <v>6951</v>
      </c>
      <c r="Y234" s="303">
        <v>2.62</v>
      </c>
      <c r="Z234" s="334">
        <v>1</v>
      </c>
      <c r="AA234" s="303">
        <v>0</v>
      </c>
      <c r="AB234" s="335">
        <v>0</v>
      </c>
      <c r="AC234" s="303">
        <v>0</v>
      </c>
      <c r="AD234" s="303">
        <v>0</v>
      </c>
      <c r="AE234" s="303">
        <v>0</v>
      </c>
      <c r="AF234" s="334">
        <v>0</v>
      </c>
      <c r="AG234" s="334">
        <v>6952</v>
      </c>
      <c r="AH234" s="303">
        <f t="shared" si="32"/>
        <v>5053.03</v>
      </c>
      <c r="AI234" s="369">
        <f t="shared" si="33"/>
        <v>5053.03</v>
      </c>
    </row>
    <row r="235" spans="1:35" s="282" customFormat="1" ht="18" customHeight="1" x14ac:dyDescent="0.2">
      <c r="A235" s="284" t="s">
        <v>498</v>
      </c>
      <c r="B235" s="309" t="s">
        <v>510</v>
      </c>
      <c r="C235" s="284" t="s">
        <v>758</v>
      </c>
      <c r="D235" s="271" t="s">
        <v>758</v>
      </c>
      <c r="E235" s="271" t="s">
        <v>758</v>
      </c>
      <c r="F235" s="284"/>
      <c r="G235" s="284" t="s">
        <v>618</v>
      </c>
      <c r="H235" s="284" t="s">
        <v>666</v>
      </c>
      <c r="I235" s="284">
        <v>601422</v>
      </c>
      <c r="J235" s="278">
        <v>0</v>
      </c>
      <c r="K235" s="279">
        <v>0</v>
      </c>
      <c r="L235" s="280">
        <f t="shared" si="29"/>
        <v>0</v>
      </c>
      <c r="M235" s="281" t="s">
        <v>12</v>
      </c>
      <c r="N235" s="280">
        <f t="shared" si="30"/>
        <v>0</v>
      </c>
      <c r="O235" s="281" t="s">
        <v>12</v>
      </c>
      <c r="P235" s="280">
        <f t="shared" si="35"/>
        <v>0</v>
      </c>
      <c r="Q235" s="281" t="s">
        <v>12</v>
      </c>
      <c r="R235" s="280">
        <f t="shared" si="37"/>
        <v>0</v>
      </c>
      <c r="S235" s="280">
        <f t="shared" si="31"/>
        <v>0</v>
      </c>
      <c r="T235" s="303">
        <v>0</v>
      </c>
      <c r="U235" s="303">
        <v>0</v>
      </c>
      <c r="V235" s="303">
        <v>0</v>
      </c>
      <c r="W235" s="303">
        <v>0</v>
      </c>
      <c r="X235" s="334">
        <v>0</v>
      </c>
      <c r="Y235" s="303">
        <v>0</v>
      </c>
      <c r="Z235" s="334">
        <v>0</v>
      </c>
      <c r="AA235" s="303">
        <v>0</v>
      </c>
      <c r="AB235" s="335">
        <v>0</v>
      </c>
      <c r="AC235" s="303">
        <v>0</v>
      </c>
      <c r="AD235" s="303">
        <v>0</v>
      </c>
      <c r="AE235" s="303">
        <v>0</v>
      </c>
      <c r="AF235" s="334">
        <v>0</v>
      </c>
      <c r="AG235" s="334">
        <v>0</v>
      </c>
      <c r="AH235" s="303">
        <f t="shared" si="32"/>
        <v>0</v>
      </c>
      <c r="AI235" s="369">
        <f t="shared" si="33"/>
        <v>0</v>
      </c>
    </row>
    <row r="236" spans="1:35" s="282" customFormat="1" ht="18" customHeight="1" x14ac:dyDescent="0.2">
      <c r="A236" s="284" t="s">
        <v>521</v>
      </c>
      <c r="B236" s="309" t="s">
        <v>520</v>
      </c>
      <c r="C236" s="284" t="s">
        <v>758</v>
      </c>
      <c r="D236" s="271" t="s">
        <v>758</v>
      </c>
      <c r="E236" s="271" t="s">
        <v>758</v>
      </c>
      <c r="F236" s="284"/>
      <c r="G236" s="284" t="s">
        <v>763</v>
      </c>
      <c r="H236" s="284"/>
      <c r="I236" s="284" t="s">
        <v>765</v>
      </c>
      <c r="J236" s="278">
        <v>0</v>
      </c>
      <c r="K236" s="279">
        <v>0</v>
      </c>
      <c r="L236" s="280">
        <f t="shared" si="29"/>
        <v>0</v>
      </c>
      <c r="M236" s="281" t="s">
        <v>12</v>
      </c>
      <c r="N236" s="280">
        <f t="shared" si="30"/>
        <v>0</v>
      </c>
      <c r="O236" s="281" t="s">
        <v>12</v>
      </c>
      <c r="P236" s="280">
        <f t="shared" si="35"/>
        <v>0</v>
      </c>
      <c r="Q236" s="281" t="s">
        <v>12</v>
      </c>
      <c r="R236" s="280">
        <f t="shared" si="37"/>
        <v>0</v>
      </c>
      <c r="S236" s="280">
        <f t="shared" si="31"/>
        <v>0</v>
      </c>
      <c r="T236" s="303">
        <v>0</v>
      </c>
      <c r="U236" s="303">
        <v>0</v>
      </c>
      <c r="V236" s="303">
        <v>0</v>
      </c>
      <c r="W236" s="303">
        <v>2.5299999999999998</v>
      </c>
      <c r="X236" s="334">
        <v>3</v>
      </c>
      <c r="Y236" s="303">
        <v>0</v>
      </c>
      <c r="Z236" s="334">
        <v>0</v>
      </c>
      <c r="AA236" s="303">
        <v>0</v>
      </c>
      <c r="AB236" s="335">
        <v>0</v>
      </c>
      <c r="AC236" s="303">
        <v>0</v>
      </c>
      <c r="AD236" s="303">
        <v>0</v>
      </c>
      <c r="AE236" s="303">
        <v>0</v>
      </c>
      <c r="AF236" s="334">
        <v>0</v>
      </c>
      <c r="AG236" s="334">
        <v>3</v>
      </c>
      <c r="AH236" s="303">
        <f t="shared" si="32"/>
        <v>2.5299999999999998</v>
      </c>
      <c r="AI236" s="369">
        <f t="shared" si="33"/>
        <v>2.5299999999999998</v>
      </c>
    </row>
    <row r="237" spans="1:35" s="282" customFormat="1" ht="18" customHeight="1" x14ac:dyDescent="0.2">
      <c r="A237" s="284" t="s">
        <v>521</v>
      </c>
      <c r="B237" s="309" t="s">
        <v>522</v>
      </c>
      <c r="C237" s="284" t="s">
        <v>758</v>
      </c>
      <c r="D237" s="271" t="s">
        <v>758</v>
      </c>
      <c r="E237" s="271" t="s">
        <v>758</v>
      </c>
      <c r="F237" s="284"/>
      <c r="G237" s="284" t="s">
        <v>774</v>
      </c>
      <c r="H237" s="284"/>
      <c r="I237" s="284">
        <v>900300</v>
      </c>
      <c r="J237" s="278">
        <v>0</v>
      </c>
      <c r="K237" s="279">
        <v>0</v>
      </c>
      <c r="L237" s="280">
        <f t="shared" si="29"/>
        <v>0</v>
      </c>
      <c r="M237" s="281" t="s">
        <v>12</v>
      </c>
      <c r="N237" s="280">
        <f t="shared" si="30"/>
        <v>0</v>
      </c>
      <c r="O237" s="281" t="s">
        <v>12</v>
      </c>
      <c r="P237" s="280">
        <f t="shared" si="35"/>
        <v>0</v>
      </c>
      <c r="Q237" s="281" t="s">
        <v>12</v>
      </c>
      <c r="R237" s="280">
        <f t="shared" si="37"/>
        <v>0</v>
      </c>
      <c r="S237" s="280">
        <f t="shared" si="31"/>
        <v>0</v>
      </c>
      <c r="T237" s="303">
        <v>0</v>
      </c>
      <c r="U237" s="303">
        <v>0</v>
      </c>
      <c r="V237" s="303">
        <v>0</v>
      </c>
      <c r="W237" s="303">
        <v>1.88</v>
      </c>
      <c r="X237" s="334">
        <v>5</v>
      </c>
      <c r="Y237" s="303">
        <v>0</v>
      </c>
      <c r="Z237" s="334">
        <v>0</v>
      </c>
      <c r="AA237" s="303">
        <v>0</v>
      </c>
      <c r="AB237" s="335">
        <v>0</v>
      </c>
      <c r="AC237" s="303">
        <v>0</v>
      </c>
      <c r="AD237" s="303">
        <v>0</v>
      </c>
      <c r="AE237" s="303">
        <v>0</v>
      </c>
      <c r="AF237" s="334">
        <v>0</v>
      </c>
      <c r="AG237" s="334">
        <v>5</v>
      </c>
      <c r="AH237" s="303">
        <f t="shared" si="32"/>
        <v>1.88</v>
      </c>
      <c r="AI237" s="369">
        <f t="shared" si="33"/>
        <v>1.88</v>
      </c>
    </row>
    <row r="238" spans="1:35" s="282" customFormat="1" ht="18" customHeight="1" x14ac:dyDescent="0.2">
      <c r="A238" s="284" t="s">
        <v>521</v>
      </c>
      <c r="B238" s="309" t="s">
        <v>526</v>
      </c>
      <c r="C238" s="284" t="s">
        <v>758</v>
      </c>
      <c r="D238" s="271" t="s">
        <v>758</v>
      </c>
      <c r="E238" s="271" t="s">
        <v>758</v>
      </c>
      <c r="F238" s="284"/>
      <c r="G238" s="284" t="s">
        <v>784</v>
      </c>
      <c r="H238" s="284"/>
      <c r="I238" s="284">
        <v>707000</v>
      </c>
      <c r="J238" s="278">
        <v>0</v>
      </c>
      <c r="K238" s="279">
        <v>0</v>
      </c>
      <c r="L238" s="280">
        <f t="shared" si="29"/>
        <v>0</v>
      </c>
      <c r="M238" s="281" t="s">
        <v>12</v>
      </c>
      <c r="N238" s="280">
        <f t="shared" si="30"/>
        <v>0</v>
      </c>
      <c r="O238" s="281" t="s">
        <v>12</v>
      </c>
      <c r="P238" s="280">
        <f t="shared" si="35"/>
        <v>0</v>
      </c>
      <c r="Q238" s="281" t="s">
        <v>12</v>
      </c>
      <c r="R238" s="280">
        <v>0</v>
      </c>
      <c r="S238" s="280">
        <f t="shared" si="31"/>
        <v>0</v>
      </c>
      <c r="T238" s="303">
        <v>0</v>
      </c>
      <c r="U238" s="303">
        <v>0</v>
      </c>
      <c r="V238" s="303">
        <v>0</v>
      </c>
      <c r="W238" s="303">
        <v>240.43</v>
      </c>
      <c r="X238" s="334">
        <v>635</v>
      </c>
      <c r="Y238" s="303">
        <v>0</v>
      </c>
      <c r="Z238" s="334">
        <v>0</v>
      </c>
      <c r="AA238" s="303">
        <v>0</v>
      </c>
      <c r="AB238" s="335">
        <v>0</v>
      </c>
      <c r="AC238" s="303">
        <v>8.08</v>
      </c>
      <c r="AD238" s="303">
        <v>0</v>
      </c>
      <c r="AE238" s="303">
        <v>0</v>
      </c>
      <c r="AF238" s="334">
        <v>0</v>
      </c>
      <c r="AG238" s="334">
        <v>635</v>
      </c>
      <c r="AH238" s="303">
        <f t="shared" si="32"/>
        <v>248.51000000000002</v>
      </c>
      <c r="AI238" s="369">
        <f t="shared" si="33"/>
        <v>248.51000000000002</v>
      </c>
    </row>
    <row r="239" spans="1:35" s="282" customFormat="1" ht="18" customHeight="1" x14ac:dyDescent="0.2">
      <c r="A239" s="276" t="s">
        <v>521</v>
      </c>
      <c r="B239" s="310" t="s">
        <v>533</v>
      </c>
      <c r="C239" s="276" t="s">
        <v>758</v>
      </c>
      <c r="D239" s="273" t="s">
        <v>758</v>
      </c>
      <c r="E239" s="276" t="s">
        <v>1186</v>
      </c>
      <c r="F239" s="275"/>
      <c r="G239" s="276" t="s">
        <v>614</v>
      </c>
      <c r="H239" s="276" t="s">
        <v>534</v>
      </c>
      <c r="I239" s="283">
        <v>106000</v>
      </c>
      <c r="J239" s="278">
        <v>0</v>
      </c>
      <c r="K239" s="279">
        <v>0</v>
      </c>
      <c r="L239" s="280">
        <f t="shared" si="29"/>
        <v>0</v>
      </c>
      <c r="M239" s="281" t="s">
        <v>12</v>
      </c>
      <c r="N239" s="280">
        <f t="shared" si="30"/>
        <v>0</v>
      </c>
      <c r="O239" s="281" t="s">
        <v>12</v>
      </c>
      <c r="P239" s="280">
        <f t="shared" si="35"/>
        <v>0</v>
      </c>
      <c r="Q239" s="281" t="s">
        <v>12</v>
      </c>
      <c r="R239" s="280">
        <f>IF(Q239="Y",L239,0)</f>
        <v>0</v>
      </c>
      <c r="S239" s="280">
        <f t="shared" si="31"/>
        <v>0</v>
      </c>
      <c r="T239" s="303">
        <v>0</v>
      </c>
      <c r="U239" s="303">
        <v>0</v>
      </c>
      <c r="V239" s="303">
        <v>0</v>
      </c>
      <c r="W239" s="303">
        <v>0</v>
      </c>
      <c r="X239" s="334">
        <v>0</v>
      </c>
      <c r="Y239" s="303">
        <v>668.8</v>
      </c>
      <c r="Z239" s="334">
        <v>97</v>
      </c>
      <c r="AA239" s="303">
        <v>0</v>
      </c>
      <c r="AB239" s="335">
        <v>0</v>
      </c>
      <c r="AC239" s="303">
        <v>0</v>
      </c>
      <c r="AD239" s="303">
        <v>0</v>
      </c>
      <c r="AE239" s="303">
        <v>0</v>
      </c>
      <c r="AF239" s="334">
        <v>0</v>
      </c>
      <c r="AG239" s="334">
        <v>97</v>
      </c>
      <c r="AH239" s="303">
        <f t="shared" si="32"/>
        <v>668.8</v>
      </c>
      <c r="AI239" s="369">
        <f t="shared" si="33"/>
        <v>668.8</v>
      </c>
    </row>
    <row r="240" spans="1:35" s="282" customFormat="1" ht="18" customHeight="1" x14ac:dyDescent="0.2">
      <c r="A240" s="447"/>
      <c r="B240" s="446"/>
      <c r="C240" s="447"/>
      <c r="D240" s="448"/>
      <c r="E240" s="447"/>
      <c r="F240" s="447"/>
      <c r="G240" s="447"/>
      <c r="H240" s="447"/>
      <c r="I240" s="447"/>
      <c r="J240" s="449"/>
      <c r="K240" s="450"/>
      <c r="L240" s="451">
        <f>SUM(L2:L239)</f>
        <v>112.3300000000001</v>
      </c>
      <c r="M240" s="451"/>
      <c r="N240" s="451">
        <f t="shared" ref="N240" si="38">SUM(N2:N239)</f>
        <v>9.9999999999999947</v>
      </c>
      <c r="O240" s="452"/>
      <c r="P240" s="451">
        <f>SUM(P2:P239)</f>
        <v>8.9999999999999947</v>
      </c>
      <c r="Q240" s="451">
        <f t="shared" ref="Q240" si="39">SUM(Q2:Q239)</f>
        <v>0</v>
      </c>
      <c r="R240" s="451"/>
      <c r="S240" s="451">
        <f>SUM(S2:S239)</f>
        <v>163.34</v>
      </c>
      <c r="T240" s="453">
        <f>SUM(T2:T239)</f>
        <v>1109193.8579999995</v>
      </c>
      <c r="U240" s="453">
        <f t="shared" ref="U240:V240" si="40">SUM(U2:U239)</f>
        <v>131732.9404244092</v>
      </c>
      <c r="V240" s="453">
        <f t="shared" si="40"/>
        <v>977460.91757558973</v>
      </c>
      <c r="W240" s="453">
        <f>SUM(W2:W239)</f>
        <v>530995.42000000004</v>
      </c>
      <c r="X240" s="367">
        <f>SUM(X2:X239)</f>
        <v>694116</v>
      </c>
      <c r="Y240" s="453">
        <f t="shared" ref="Y240:AF240" si="41">SUM(Y2:Y239)</f>
        <v>27224.900000000005</v>
      </c>
      <c r="Z240" s="367">
        <f t="shared" si="41"/>
        <v>7774</v>
      </c>
      <c r="AA240" s="453">
        <f t="shared" si="41"/>
        <v>20633.919999999998</v>
      </c>
      <c r="AB240" s="442">
        <f t="shared" si="41"/>
        <v>242.75200000000001</v>
      </c>
      <c r="AC240" s="453">
        <f t="shared" si="41"/>
        <v>2515.8600000000006</v>
      </c>
      <c r="AD240" s="453">
        <f t="shared" si="41"/>
        <v>13995.319999999998</v>
      </c>
      <c r="AE240" s="453">
        <f t="shared" si="41"/>
        <v>40536.76</v>
      </c>
      <c r="AF240" s="367">
        <f t="shared" si="41"/>
        <v>543443</v>
      </c>
      <c r="AG240" s="367">
        <f>SUM(AG2:AG239)</f>
        <v>1245333</v>
      </c>
      <c r="AH240" s="453">
        <f>SUM(AH2:AH239)</f>
        <v>635902.17999999982</v>
      </c>
      <c r="AI240" s="486">
        <f t="shared" ref="AI240" si="42">AH240+V240</f>
        <v>1613363.0975755895</v>
      </c>
    </row>
    <row r="241" spans="1:35" s="292" customFormat="1" ht="18" customHeight="1" x14ac:dyDescent="0.2">
      <c r="A241" s="295"/>
      <c r="B241" s="312"/>
      <c r="C241" s="290"/>
      <c r="D241" s="290"/>
      <c r="E241" s="290"/>
      <c r="F241" s="295"/>
      <c r="G241" s="296"/>
      <c r="H241" s="296"/>
      <c r="I241" s="296"/>
      <c r="J241" s="291"/>
      <c r="K241" s="291"/>
      <c r="L241" s="291"/>
      <c r="M241" s="291"/>
      <c r="N241" s="291"/>
      <c r="O241" s="291"/>
      <c r="P241" s="291"/>
      <c r="Q241" s="291"/>
      <c r="R241" s="291"/>
      <c r="S241" s="291"/>
      <c r="T241" s="304"/>
      <c r="U241" s="304"/>
      <c r="V241" s="304"/>
      <c r="W241" s="304"/>
      <c r="X241" s="362"/>
      <c r="Y241" s="304"/>
      <c r="Z241" s="362"/>
      <c r="AA241" s="304"/>
      <c r="AB241" s="332"/>
      <c r="AC241" s="304"/>
      <c r="AD241" s="304"/>
      <c r="AE241" s="304"/>
      <c r="AF241" s="362"/>
      <c r="AG241" s="362"/>
      <c r="AH241" s="304"/>
      <c r="AI241" s="485"/>
    </row>
    <row r="242" spans="1:35" s="292" customFormat="1" ht="18" customHeight="1" x14ac:dyDescent="0.2">
      <c r="A242" s="295"/>
      <c r="B242" s="312"/>
      <c r="C242" s="290"/>
      <c r="D242" s="290"/>
      <c r="E242" s="290"/>
      <c r="F242" s="295"/>
      <c r="G242" s="296"/>
      <c r="H242" s="296"/>
      <c r="I242" s="296"/>
      <c r="J242" s="291"/>
      <c r="K242" s="291"/>
      <c r="L242" s="291"/>
      <c r="M242" s="291"/>
      <c r="N242" s="291"/>
      <c r="O242" s="291"/>
      <c r="P242" s="291"/>
      <c r="Q242" s="291"/>
      <c r="R242" s="291"/>
      <c r="S242" s="291"/>
      <c r="T242" s="304"/>
      <c r="U242" s="304"/>
      <c r="V242" s="304"/>
      <c r="W242" s="304"/>
      <c r="X242" s="362"/>
      <c r="Y242" s="304"/>
      <c r="Z242" s="362"/>
      <c r="AA242" s="304"/>
      <c r="AB242" s="332"/>
      <c r="AC242" s="304"/>
      <c r="AD242" s="304"/>
      <c r="AE242" s="304"/>
      <c r="AF242" s="362"/>
      <c r="AG242" s="362"/>
      <c r="AH242" s="304"/>
      <c r="AI242" s="485"/>
    </row>
    <row r="243" spans="1:35" s="292" customFormat="1" ht="18" customHeight="1" x14ac:dyDescent="0.2">
      <c r="A243" s="295"/>
      <c r="B243" s="312"/>
      <c r="C243" s="290"/>
      <c r="D243" s="290"/>
      <c r="E243" s="290"/>
      <c r="F243" s="295"/>
      <c r="G243" s="296"/>
      <c r="H243" s="296"/>
      <c r="I243" s="296"/>
      <c r="J243" s="291"/>
      <c r="K243" s="291"/>
      <c r="L243" s="291"/>
      <c r="M243" s="291"/>
      <c r="N243" s="291"/>
      <c r="O243" s="291"/>
      <c r="P243" s="291"/>
      <c r="Q243" s="291"/>
      <c r="R243" s="291"/>
      <c r="S243" s="291"/>
      <c r="T243" s="304"/>
      <c r="U243" s="304"/>
      <c r="V243" s="304"/>
      <c r="W243" s="304"/>
      <c r="X243" s="362"/>
      <c r="Y243" s="304"/>
      <c r="Z243" s="362"/>
      <c r="AA243" s="304"/>
      <c r="AB243" s="332"/>
      <c r="AC243" s="304"/>
      <c r="AD243" s="304"/>
      <c r="AE243" s="304"/>
      <c r="AF243" s="362"/>
      <c r="AG243" s="362"/>
      <c r="AH243" s="304"/>
      <c r="AI243" s="485"/>
    </row>
    <row r="244" spans="1:35" s="292" customFormat="1" ht="18" customHeight="1" x14ac:dyDescent="0.2">
      <c r="A244" s="295"/>
      <c r="B244" s="312"/>
      <c r="C244" s="290"/>
      <c r="D244" s="290"/>
      <c r="E244" s="290"/>
      <c r="F244" s="295"/>
      <c r="G244" s="296"/>
      <c r="H244" s="296"/>
      <c r="I244" s="296"/>
      <c r="J244" s="291"/>
      <c r="K244" s="291"/>
      <c r="L244" s="291"/>
      <c r="M244" s="291"/>
      <c r="N244" s="291"/>
      <c r="O244" s="291"/>
      <c r="P244" s="291"/>
      <c r="Q244" s="291"/>
      <c r="R244" s="291"/>
      <c r="S244" s="291"/>
      <c r="T244" s="304"/>
      <c r="U244" s="304"/>
      <c r="V244" s="304"/>
      <c r="W244" s="304"/>
      <c r="X244" s="362"/>
      <c r="Y244" s="304"/>
      <c r="Z244" s="362"/>
      <c r="AA244" s="304"/>
      <c r="AB244" s="332"/>
      <c r="AC244" s="304"/>
      <c r="AD244" s="304"/>
      <c r="AE244" s="304"/>
      <c r="AF244" s="362"/>
      <c r="AG244" s="362"/>
      <c r="AH244" s="304"/>
      <c r="AI244" s="485"/>
    </row>
    <row r="245" spans="1:35" s="292" customFormat="1" ht="18" customHeight="1" x14ac:dyDescent="0.2">
      <c r="A245" s="295"/>
      <c r="B245" s="312"/>
      <c r="C245" s="290"/>
      <c r="D245" s="290"/>
      <c r="E245" s="290"/>
      <c r="F245" s="295"/>
      <c r="G245" s="296"/>
      <c r="H245" s="296"/>
      <c r="I245" s="296"/>
      <c r="J245" s="291"/>
      <c r="K245" s="291"/>
      <c r="L245" s="291"/>
      <c r="M245" s="291"/>
      <c r="N245" s="291"/>
      <c r="O245" s="291"/>
      <c r="P245" s="291"/>
      <c r="Q245" s="291"/>
      <c r="R245" s="291"/>
      <c r="S245" s="291"/>
      <c r="T245" s="304"/>
      <c r="U245" s="304"/>
      <c r="V245" s="304"/>
      <c r="W245" s="304"/>
      <c r="X245" s="362"/>
      <c r="Y245" s="304"/>
      <c r="Z245" s="362"/>
      <c r="AA245" s="304"/>
      <c r="AB245" s="332"/>
      <c r="AC245" s="304"/>
      <c r="AD245" s="304"/>
      <c r="AE245" s="304"/>
      <c r="AF245" s="362"/>
      <c r="AG245" s="362"/>
      <c r="AH245" s="304"/>
      <c r="AI245" s="485"/>
    </row>
    <row r="246" spans="1:35" s="292" customFormat="1" ht="18" customHeight="1" x14ac:dyDescent="0.2">
      <c r="A246" s="295"/>
      <c r="B246" s="312"/>
      <c r="C246" s="290"/>
      <c r="D246" s="290"/>
      <c r="E246" s="290"/>
      <c r="F246" s="295"/>
      <c r="G246" s="296"/>
      <c r="H246" s="296"/>
      <c r="I246" s="296"/>
      <c r="J246" s="291"/>
      <c r="K246" s="291"/>
      <c r="L246" s="291"/>
      <c r="M246" s="291"/>
      <c r="N246" s="291"/>
      <c r="O246" s="291"/>
      <c r="P246" s="291"/>
      <c r="Q246" s="291"/>
      <c r="R246" s="291"/>
      <c r="S246" s="291"/>
      <c r="T246" s="304"/>
      <c r="U246" s="304"/>
      <c r="V246" s="304"/>
      <c r="W246" s="304"/>
      <c r="X246" s="362"/>
      <c r="Y246" s="304"/>
      <c r="Z246" s="362"/>
      <c r="AA246" s="304"/>
      <c r="AB246" s="332"/>
      <c r="AC246" s="304"/>
      <c r="AD246" s="304"/>
      <c r="AE246" s="304"/>
      <c r="AF246" s="362"/>
      <c r="AG246" s="362"/>
      <c r="AH246" s="304"/>
      <c r="AI246" s="485"/>
    </row>
    <row r="247" spans="1:35" s="292" customFormat="1" ht="18" customHeight="1" x14ac:dyDescent="0.2">
      <c r="A247" s="295"/>
      <c r="B247" s="312"/>
      <c r="C247" s="290"/>
      <c r="D247" s="290"/>
      <c r="E247" s="290"/>
      <c r="F247" s="295"/>
      <c r="G247" s="296"/>
      <c r="H247" s="296"/>
      <c r="I247" s="296"/>
      <c r="J247" s="291"/>
      <c r="K247" s="291"/>
      <c r="L247" s="291"/>
      <c r="M247" s="291"/>
      <c r="N247" s="291"/>
      <c r="O247" s="291"/>
      <c r="P247" s="291"/>
      <c r="Q247" s="291"/>
      <c r="R247" s="291"/>
      <c r="S247" s="291"/>
      <c r="T247" s="304"/>
      <c r="U247" s="304"/>
      <c r="V247" s="304"/>
      <c r="W247" s="304"/>
      <c r="X247" s="362"/>
      <c r="Y247" s="304"/>
      <c r="Z247" s="362"/>
      <c r="AA247" s="304"/>
      <c r="AB247" s="332"/>
      <c r="AC247" s="304"/>
      <c r="AD247" s="304"/>
      <c r="AE247" s="304"/>
      <c r="AF247" s="362"/>
      <c r="AG247" s="362"/>
      <c r="AH247" s="304"/>
      <c r="AI247" s="485"/>
    </row>
    <row r="248" spans="1:35" s="292" customFormat="1" ht="18" customHeight="1" x14ac:dyDescent="0.2">
      <c r="A248" s="295"/>
      <c r="B248" s="312"/>
      <c r="C248" s="290"/>
      <c r="D248" s="290"/>
      <c r="E248" s="290"/>
      <c r="F248" s="295"/>
      <c r="G248" s="296"/>
      <c r="H248" s="296"/>
      <c r="I248" s="296"/>
      <c r="J248" s="291"/>
      <c r="K248" s="291"/>
      <c r="L248" s="291"/>
      <c r="M248" s="291"/>
      <c r="N248" s="291"/>
      <c r="O248" s="291"/>
      <c r="P248" s="291"/>
      <c r="Q248" s="291"/>
      <c r="R248" s="291"/>
      <c r="S248" s="291"/>
      <c r="T248" s="304"/>
      <c r="U248" s="304"/>
      <c r="V248" s="304"/>
      <c r="W248" s="304"/>
      <c r="X248" s="362"/>
      <c r="Y248" s="304"/>
      <c r="Z248" s="362"/>
      <c r="AA248" s="304"/>
      <c r="AB248" s="332"/>
      <c r="AC248" s="304"/>
      <c r="AD248" s="304"/>
      <c r="AE248" s="304"/>
      <c r="AF248" s="362"/>
      <c r="AG248" s="362"/>
      <c r="AH248" s="304"/>
      <c r="AI248" s="485"/>
    </row>
    <row r="249" spans="1:35" s="292" customFormat="1" ht="18" customHeight="1" x14ac:dyDescent="0.2">
      <c r="A249" s="295"/>
      <c r="B249" s="312"/>
      <c r="C249" s="290"/>
      <c r="D249" s="290"/>
      <c r="E249" s="290"/>
      <c r="F249" s="295"/>
      <c r="G249" s="296"/>
      <c r="H249" s="296"/>
      <c r="I249" s="296"/>
      <c r="J249" s="291"/>
      <c r="K249" s="291"/>
      <c r="L249" s="291"/>
      <c r="M249" s="291"/>
      <c r="N249" s="291"/>
      <c r="O249" s="291"/>
      <c r="P249" s="291"/>
      <c r="Q249" s="291"/>
      <c r="R249" s="291"/>
      <c r="S249" s="291"/>
      <c r="T249" s="304"/>
      <c r="U249" s="304"/>
      <c r="V249" s="304"/>
      <c r="W249" s="304"/>
      <c r="X249" s="362"/>
      <c r="Y249" s="304"/>
      <c r="Z249" s="362"/>
      <c r="AA249" s="304"/>
      <c r="AB249" s="332"/>
      <c r="AC249" s="304"/>
      <c r="AD249" s="304"/>
      <c r="AE249" s="304"/>
      <c r="AF249" s="362"/>
      <c r="AG249" s="362"/>
      <c r="AH249" s="304"/>
      <c r="AI249" s="485"/>
    </row>
    <row r="250" spans="1:35" s="292" customFormat="1" ht="18" customHeight="1" x14ac:dyDescent="0.2">
      <c r="A250" s="290"/>
      <c r="B250" s="312"/>
      <c r="C250" s="290"/>
      <c r="D250" s="290"/>
      <c r="E250" s="290"/>
      <c r="F250" s="290"/>
      <c r="G250" s="290"/>
      <c r="H250" s="290"/>
      <c r="I250" s="290"/>
      <c r="J250" s="291"/>
      <c r="K250" s="291"/>
      <c r="L250" s="291"/>
      <c r="M250" s="291"/>
      <c r="N250" s="291"/>
      <c r="O250" s="291"/>
      <c r="P250" s="291"/>
      <c r="Q250" s="291"/>
      <c r="R250" s="291"/>
      <c r="S250" s="291"/>
      <c r="T250" s="304"/>
      <c r="U250" s="304"/>
      <c r="V250" s="304"/>
      <c r="W250" s="304"/>
      <c r="X250" s="362"/>
      <c r="Y250" s="304"/>
      <c r="Z250" s="362"/>
      <c r="AA250" s="304"/>
      <c r="AB250" s="332"/>
      <c r="AC250" s="304"/>
      <c r="AD250" s="304"/>
      <c r="AE250" s="304"/>
      <c r="AF250" s="362"/>
      <c r="AG250" s="362"/>
      <c r="AH250" s="304"/>
      <c r="AI250" s="485"/>
    </row>
    <row r="251" spans="1:35" s="292" customFormat="1" ht="18" customHeight="1" x14ac:dyDescent="0.2">
      <c r="A251" s="290"/>
      <c r="B251" s="312"/>
      <c r="C251" s="290"/>
      <c r="D251" s="290"/>
      <c r="E251" s="290"/>
      <c r="F251" s="290"/>
      <c r="G251" s="290"/>
      <c r="H251" s="290"/>
      <c r="I251" s="290"/>
      <c r="J251" s="291"/>
      <c r="K251" s="291"/>
      <c r="L251" s="291"/>
      <c r="M251" s="291"/>
      <c r="N251" s="291"/>
      <c r="O251" s="291"/>
      <c r="P251" s="291"/>
      <c r="Q251" s="291"/>
      <c r="R251" s="291"/>
      <c r="S251" s="291"/>
      <c r="T251" s="304"/>
      <c r="U251" s="304"/>
      <c r="V251" s="304"/>
      <c r="W251" s="304"/>
      <c r="X251" s="362"/>
      <c r="Y251" s="304"/>
      <c r="Z251" s="362"/>
      <c r="AA251" s="304"/>
      <c r="AB251" s="332"/>
      <c r="AC251" s="304"/>
      <c r="AD251" s="304"/>
      <c r="AE251" s="304"/>
      <c r="AF251" s="362"/>
      <c r="AG251" s="362"/>
      <c r="AH251" s="304"/>
      <c r="AI251" s="485"/>
    </row>
  </sheetData>
  <sheetProtection insertRows="0" sort="0" autoFilter="0"/>
  <autoFilter ref="A1:AI240"/>
  <sortState ref="A2:AI184">
    <sortCondition ref="A2:A184"/>
    <sortCondition ref="C2:C184"/>
    <sortCondition ref="B2:B184"/>
  </sortState>
  <conditionalFormatting sqref="B240">
    <cfRule type="duplicateValues" dxfId="5" priority="2"/>
  </conditionalFormatting>
  <conditionalFormatting sqref="B240:B1048576 B1">
    <cfRule type="duplicateValues" dxfId="4" priority="1"/>
  </conditionalFormatting>
  <dataValidations count="1">
    <dataValidation type="list" allowBlank="1" showInputMessage="1" showErrorMessage="1" sqref="C8 C144:C147 C151:C152 C187">
      <formula1>STOPID</formula1>
    </dataValidation>
  </dataValidations>
  <pageMargins left="0.25" right="0.25" top="0.75" bottom="0.75" header="0.3" footer="0.3"/>
  <pageSetup paperSize="17" scale="29" fitToHeight="0" orientation="landscape" r:id="rId1"/>
  <headerFooter>
    <oddHeader>&amp;R&amp;A</oddHeader>
    <oddFooter>&amp;L&amp;6&amp;Z&amp;F&amp;C&amp;P of &amp;N&amp;RPrinted&amp;D</oddFooter>
  </headerFooter>
  <ignoredErrors>
    <ignoredError sqref="AG240 B240:F240 G240:S240 W240:AE240" emptyCellReference="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10"/>
  <sheetViews>
    <sheetView workbookViewId="0">
      <selection activeCell="A4" sqref="A1:XFD1048576"/>
    </sheetView>
  </sheetViews>
  <sheetFormatPr defaultRowHeight="15.75" x14ac:dyDescent="0.25"/>
  <cols>
    <col min="1" max="1" width="21.33203125" style="409" customWidth="1"/>
    <col min="2" max="2" width="7.33203125" style="409" customWidth="1"/>
    <col min="3" max="3" width="42.6640625" style="409" customWidth="1"/>
    <col min="4" max="16384" width="8.88671875" style="468"/>
  </cols>
  <sheetData>
    <row r="1" spans="1:3" ht="16.5" customHeight="1" x14ac:dyDescent="0.25">
      <c r="A1" s="516"/>
      <c r="B1" s="516"/>
      <c r="C1" s="516"/>
    </row>
    <row r="2" spans="1:3" ht="18" customHeight="1" x14ac:dyDescent="0.2">
      <c r="A2" s="467" t="s">
        <v>1484</v>
      </c>
      <c r="B2" s="467" t="s">
        <v>1485</v>
      </c>
      <c r="C2" s="474" t="s">
        <v>1486</v>
      </c>
    </row>
    <row r="3" spans="1:3" s="471" customFormat="1" ht="21" customHeight="1" x14ac:dyDescent="0.2">
      <c r="A3" s="497" t="s">
        <v>1487</v>
      </c>
      <c r="B3" s="498">
        <v>6791</v>
      </c>
      <c r="C3" s="499" t="s">
        <v>1490</v>
      </c>
    </row>
    <row r="4" spans="1:3" s="471" customFormat="1" ht="20.25" customHeight="1" x14ac:dyDescent="0.2">
      <c r="A4" s="500" t="s">
        <v>1541</v>
      </c>
      <c r="B4" s="501">
        <v>-806</v>
      </c>
      <c r="C4" s="502" t="s">
        <v>1491</v>
      </c>
    </row>
    <row r="5" spans="1:3" s="471" customFormat="1" ht="21.75" customHeight="1" thickBot="1" x14ac:dyDescent="0.25">
      <c r="A5" s="503" t="s">
        <v>1493</v>
      </c>
      <c r="B5" s="504">
        <f>SUM(B3:B4)</f>
        <v>5985</v>
      </c>
      <c r="C5" s="505" t="s">
        <v>1492</v>
      </c>
    </row>
    <row r="6" spans="1:3" s="471" customFormat="1" ht="11.25" customHeight="1" thickTop="1" x14ac:dyDescent="0.2">
      <c r="A6" s="469"/>
      <c r="B6" s="470"/>
      <c r="C6" s="473"/>
    </row>
    <row r="7" spans="1:3" s="471" customFormat="1" ht="18" customHeight="1" x14ac:dyDescent="0.2">
      <c r="A7" s="506" t="s">
        <v>1488</v>
      </c>
      <c r="B7" s="507">
        <v>85</v>
      </c>
      <c r="C7" s="508" t="s">
        <v>1489</v>
      </c>
    </row>
    <row r="8" spans="1:3" s="471" customFormat="1" ht="30" customHeight="1" x14ac:dyDescent="0.2">
      <c r="A8" s="469"/>
      <c r="B8" s="470"/>
      <c r="C8" s="473"/>
    </row>
    <row r="9" spans="1:3" s="471" customFormat="1" ht="15" x14ac:dyDescent="0.2"/>
    <row r="10" spans="1:3" x14ac:dyDescent="0.25">
      <c r="A10" s="408"/>
      <c r="B10" s="472"/>
      <c r="C10" s="408"/>
    </row>
  </sheetData>
  <mergeCells count="1">
    <mergeCell ref="A1:C1"/>
  </mergeCells>
  <pageMargins left="0.7" right="0.7" top="0.75" bottom="0.75" header="0.3" footer="0.3"/>
  <pageSetup orientation="landscape" r:id="rId1"/>
  <headerFooter>
    <oddHeader>&amp;R&amp;A</oddHeader>
    <oddFooter>&amp;L&amp;6&amp;Z&amp;F&amp;RPrinted &amp;D</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2"/>
  <sheetViews>
    <sheetView workbookViewId="0">
      <selection activeCell="D18" sqref="D18"/>
    </sheetView>
  </sheetViews>
  <sheetFormatPr defaultColWidth="8.88671875" defaultRowHeight="15" x14ac:dyDescent="0.25"/>
  <cols>
    <col min="1" max="1" width="24.88671875" style="298" customWidth="1"/>
    <col min="2" max="2" width="16.77734375" style="298" customWidth="1"/>
    <col min="3" max="3" width="28.21875" style="298" customWidth="1"/>
    <col min="4" max="4" width="31.44140625" style="298" customWidth="1"/>
    <col min="5" max="16384" width="8.88671875" style="298"/>
  </cols>
  <sheetData>
    <row r="1" spans="1:3" x14ac:dyDescent="0.25">
      <c r="A1" s="301" t="s">
        <v>1542</v>
      </c>
    </row>
    <row r="2" spans="1:3" x14ac:dyDescent="0.25">
      <c r="A2" s="493" t="s">
        <v>1533</v>
      </c>
    </row>
    <row r="3" spans="1:3" x14ac:dyDescent="0.25">
      <c r="A3" s="298" t="s">
        <v>1189</v>
      </c>
    </row>
    <row r="4" spans="1:3" x14ac:dyDescent="0.25">
      <c r="A4" s="493" t="s">
        <v>1543</v>
      </c>
    </row>
    <row r="5" spans="1:3" ht="29.25" customHeight="1" x14ac:dyDescent="0.25">
      <c r="A5" s="517" t="s">
        <v>1544</v>
      </c>
      <c r="B5" s="518"/>
      <c r="C5" s="355"/>
    </row>
    <row r="6" spans="1:3" x14ac:dyDescent="0.25">
      <c r="C6" s="355"/>
    </row>
    <row r="7" spans="1:3" x14ac:dyDescent="0.25">
      <c r="C7" s="355"/>
    </row>
    <row r="8" spans="1:3" x14ac:dyDescent="0.25">
      <c r="A8" s="493" t="s">
        <v>1524</v>
      </c>
      <c r="B8" s="300">
        <v>-506118.2070732275</v>
      </c>
    </row>
    <row r="9" spans="1:3" ht="15.75" thickBot="1" x14ac:dyDescent="0.3">
      <c r="A9" s="494" t="s">
        <v>1525</v>
      </c>
      <c r="B9" s="343">
        <v>110919.3858</v>
      </c>
      <c r="C9" s="360"/>
    </row>
    <row r="10" spans="1:3" ht="15.75" thickTop="1" x14ac:dyDescent="0.25">
      <c r="A10" s="268" t="s">
        <v>1527</v>
      </c>
      <c r="B10" s="359">
        <f>SUM(B8:B9)</f>
        <v>-395198.82127322751</v>
      </c>
      <c r="C10" s="356"/>
    </row>
    <row r="11" spans="1:3" x14ac:dyDescent="0.25">
      <c r="A11" s="267"/>
      <c r="B11" s="300"/>
      <c r="C11" s="356"/>
    </row>
    <row r="12" spans="1:3" x14ac:dyDescent="0.25">
      <c r="A12" s="495" t="s">
        <v>1545</v>
      </c>
      <c r="B12" s="300">
        <f>-B10/3</f>
        <v>131732.94042440917</v>
      </c>
      <c r="C12" s="356"/>
    </row>
    <row r="13" spans="1:3" ht="15.75" thickBot="1" x14ac:dyDescent="0.3">
      <c r="A13" s="494" t="s">
        <v>1526</v>
      </c>
      <c r="B13" s="353">
        <f>' FY2019 Distribution ISR'!S241</f>
        <v>163.34000000000009</v>
      </c>
    </row>
    <row r="14" spans="1:3" ht="15.75" thickTop="1" x14ac:dyDescent="0.25">
      <c r="A14" s="268" t="s">
        <v>1546</v>
      </c>
      <c r="B14" s="359">
        <f>B12/B13</f>
        <v>806.49528850501474</v>
      </c>
      <c r="C14" s="356"/>
    </row>
    <row r="15" spans="1:3" x14ac:dyDescent="0.25">
      <c r="A15" s="267"/>
      <c r="B15" s="300"/>
      <c r="C15" s="356"/>
    </row>
    <row r="16" spans="1:3" x14ac:dyDescent="0.25">
      <c r="A16" s="267" t="s">
        <v>1164</v>
      </c>
      <c r="B16" s="354">
        <f>' FY2019 Distribution ISR'!S241</f>
        <v>163.34000000000009</v>
      </c>
    </row>
    <row r="17" spans="1:4" ht="15.75" thickBot="1" x14ac:dyDescent="0.3">
      <c r="A17" s="494" t="s">
        <v>1529</v>
      </c>
      <c r="B17" s="343">
        <v>1109193.858</v>
      </c>
    </row>
    <row r="18" spans="1:4" ht="15.75" thickTop="1" x14ac:dyDescent="0.25">
      <c r="A18" s="301" t="s">
        <v>1528</v>
      </c>
      <c r="B18" s="321">
        <f>B17/B16</f>
        <v>6790.7056324231626</v>
      </c>
      <c r="C18" s="355"/>
    </row>
    <row r="19" spans="1:4" x14ac:dyDescent="0.25">
      <c r="C19" s="355"/>
    </row>
    <row r="20" spans="1:4" x14ac:dyDescent="0.25">
      <c r="A20" s="495" t="s">
        <v>1530</v>
      </c>
      <c r="B20" s="299">
        <f>B18</f>
        <v>6790.7056324231626</v>
      </c>
      <c r="C20" s="357"/>
    </row>
    <row r="21" spans="1:4" ht="15.75" thickBot="1" x14ac:dyDescent="0.3">
      <c r="A21" s="494" t="s">
        <v>1531</v>
      </c>
      <c r="B21" s="347">
        <f>B14</f>
        <v>806.49528850501474</v>
      </c>
      <c r="C21" s="357"/>
    </row>
    <row r="22" spans="1:4" ht="15.75" thickTop="1" x14ac:dyDescent="0.25">
      <c r="A22" s="268" t="s">
        <v>1532</v>
      </c>
      <c r="B22" s="358">
        <f>B20-B21</f>
        <v>5984.2103439181483</v>
      </c>
    </row>
    <row r="23" spans="1:4" x14ac:dyDescent="0.25">
      <c r="C23" s="355"/>
    </row>
    <row r="24" spans="1:4" x14ac:dyDescent="0.25">
      <c r="A24" s="348"/>
      <c r="B24" s="300"/>
      <c r="C24" s="348"/>
      <c r="D24" s="348"/>
    </row>
    <row r="25" spans="1:4" x14ac:dyDescent="0.25">
      <c r="A25" s="268"/>
      <c r="B25" s="300"/>
      <c r="C25" s="348"/>
      <c r="D25" s="348"/>
    </row>
    <row r="26" spans="1:4" x14ac:dyDescent="0.25">
      <c r="A26" s="348"/>
      <c r="B26" s="300"/>
      <c r="C26" s="348"/>
      <c r="D26" s="299"/>
    </row>
    <row r="27" spans="1:4" x14ac:dyDescent="0.25">
      <c r="A27" s="348"/>
      <c r="B27" s="349"/>
      <c r="C27" s="348"/>
      <c r="D27" s="348"/>
    </row>
    <row r="28" spans="1:4" x14ac:dyDescent="0.25">
      <c r="A28" s="348"/>
      <c r="B28" s="322"/>
      <c r="C28" s="348"/>
      <c r="D28" s="348"/>
    </row>
    <row r="29" spans="1:4" x14ac:dyDescent="0.25">
      <c r="A29" s="348"/>
      <c r="B29" s="348"/>
      <c r="C29" s="348"/>
      <c r="D29" s="348"/>
    </row>
    <row r="30" spans="1:4" x14ac:dyDescent="0.25">
      <c r="A30" s="350"/>
      <c r="B30" s="351"/>
      <c r="C30" s="348"/>
      <c r="D30" s="348"/>
    </row>
    <row r="31" spans="1:4" x14ac:dyDescent="0.25">
      <c r="A31" s="348"/>
      <c r="B31" s="322"/>
      <c r="C31" s="348"/>
      <c r="D31" s="348"/>
    </row>
    <row r="32" spans="1:4" x14ac:dyDescent="0.25">
      <c r="A32" s="348"/>
      <c r="B32" s="352"/>
      <c r="C32" s="348"/>
      <c r="D32" s="348"/>
    </row>
  </sheetData>
  <mergeCells count="1">
    <mergeCell ref="A5:B5"/>
  </mergeCells>
  <printOptions horizontalCentered="1"/>
  <pageMargins left="0.5" right="1" top="0.75" bottom="0.75" header="0.3" footer="0.3"/>
  <pageSetup orientation="portrait" r:id="rId1"/>
  <headerFooter>
    <oddHeader>&amp;R&amp;A</oddHeader>
    <oddFooter>&amp;L&amp;6&amp;Z&amp;F&amp;RPrinted &amp;D</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8"/>
  <sheetViews>
    <sheetView topLeftCell="C1" workbookViewId="0">
      <selection activeCell="L80" sqref="L80"/>
    </sheetView>
  </sheetViews>
  <sheetFormatPr defaultRowHeight="15" outlineLevelRow="2" x14ac:dyDescent="0.2"/>
  <cols>
    <col min="1" max="1" width="12.88671875" bestFit="1" customWidth="1"/>
    <col min="2" max="2" width="11.77734375" customWidth="1"/>
    <col min="3" max="3" width="13.77734375" bestFit="1" customWidth="1"/>
    <col min="4" max="4" width="10.77734375" bestFit="1" customWidth="1"/>
    <col min="5" max="5" width="16.33203125" customWidth="1"/>
    <col min="6" max="6" width="10.88671875" bestFit="1" customWidth="1"/>
    <col min="7" max="7" width="10.21875" bestFit="1" customWidth="1"/>
    <col min="8" max="8" width="19.6640625" bestFit="1" customWidth="1"/>
    <col min="9" max="9" width="7.21875" bestFit="1" customWidth="1"/>
    <col min="10" max="10" width="17" bestFit="1" customWidth="1"/>
    <col min="11" max="11" width="7.77734375" bestFit="1" customWidth="1"/>
    <col min="12" max="12" width="37.21875" customWidth="1"/>
    <col min="13" max="13" width="21.77734375" customWidth="1"/>
    <col min="14" max="14" width="21.77734375" bestFit="1" customWidth="1"/>
    <col min="15" max="15" width="7.5546875" bestFit="1" customWidth="1"/>
    <col min="16" max="16" width="51.33203125" bestFit="1" customWidth="1"/>
  </cols>
  <sheetData>
    <row r="1" spans="1:13" ht="15.75" x14ac:dyDescent="0.25">
      <c r="A1" s="266" t="s">
        <v>0</v>
      </c>
      <c r="B1" s="266" t="s">
        <v>1250</v>
      </c>
      <c r="C1" s="266" t="s">
        <v>1</v>
      </c>
      <c r="D1" s="432"/>
      <c r="E1" s="433" t="s">
        <v>1321</v>
      </c>
      <c r="F1" s="423"/>
      <c r="G1" s="423"/>
      <c r="H1" s="423"/>
      <c r="I1" s="423"/>
      <c r="J1" s="423"/>
      <c r="K1" s="423"/>
      <c r="L1" s="423"/>
      <c r="M1" s="423"/>
    </row>
    <row r="2" spans="1:13" ht="15.75" x14ac:dyDescent="0.25">
      <c r="A2" t="s">
        <v>1239</v>
      </c>
      <c r="B2" t="s">
        <v>1240</v>
      </c>
      <c r="C2" t="s">
        <v>1241</v>
      </c>
      <c r="D2" s="431"/>
      <c r="E2" s="433" t="s">
        <v>1322</v>
      </c>
      <c r="F2" s="423"/>
      <c r="G2" s="423"/>
      <c r="H2" s="423"/>
      <c r="I2" s="423"/>
      <c r="J2" s="423"/>
      <c r="K2" s="423"/>
      <c r="L2" s="423"/>
    </row>
    <row r="3" spans="1:13" x14ac:dyDescent="0.2">
      <c r="A3" t="s">
        <v>1242</v>
      </c>
      <c r="B3" t="s">
        <v>1243</v>
      </c>
      <c r="C3" t="s">
        <v>1241</v>
      </c>
    </row>
    <row r="4" spans="1:13" x14ac:dyDescent="0.2">
      <c r="A4" t="s">
        <v>1244</v>
      </c>
      <c r="B4" t="s">
        <v>1243</v>
      </c>
      <c r="C4" t="s">
        <v>1241</v>
      </c>
    </row>
    <row r="5" spans="1:13" x14ac:dyDescent="0.2">
      <c r="A5" t="s">
        <v>1245</v>
      </c>
      <c r="B5" t="s">
        <v>1243</v>
      </c>
      <c r="C5" t="s">
        <v>1241</v>
      </c>
    </row>
    <row r="6" spans="1:13" x14ac:dyDescent="0.2">
      <c r="A6" t="s">
        <v>1246</v>
      </c>
      <c r="B6" t="s">
        <v>1243</v>
      </c>
      <c r="C6" t="s">
        <v>1241</v>
      </c>
    </row>
    <row r="7" spans="1:13" x14ac:dyDescent="0.2">
      <c r="A7" t="s">
        <v>1247</v>
      </c>
      <c r="B7" t="s">
        <v>1243</v>
      </c>
      <c r="C7" t="s">
        <v>1241</v>
      </c>
    </row>
    <row r="8" spans="1:13" x14ac:dyDescent="0.2">
      <c r="A8" t="s">
        <v>1248</v>
      </c>
      <c r="B8" t="s">
        <v>1243</v>
      </c>
      <c r="C8" t="s">
        <v>1241</v>
      </c>
    </row>
    <row r="9" spans="1:13" x14ac:dyDescent="0.2">
      <c r="A9" t="s">
        <v>1249</v>
      </c>
      <c r="B9" t="s">
        <v>1243</v>
      </c>
      <c r="C9" t="s">
        <v>1241</v>
      </c>
    </row>
    <row r="11" spans="1:13" x14ac:dyDescent="0.2">
      <c r="A11" s="424" t="s">
        <v>1251</v>
      </c>
      <c r="B11" s="424" t="s">
        <v>1323</v>
      </c>
      <c r="C11" s="424" t="s">
        <v>1252</v>
      </c>
      <c r="D11" s="424" t="s">
        <v>1324</v>
      </c>
      <c r="E11" s="424" t="s">
        <v>1254</v>
      </c>
      <c r="F11" s="424" t="s">
        <v>1325</v>
      </c>
      <c r="G11" s="424" t="s">
        <v>1326</v>
      </c>
      <c r="H11" s="424" t="s">
        <v>1253</v>
      </c>
      <c r="I11" s="424" t="s">
        <v>1328</v>
      </c>
      <c r="J11" s="424" t="s">
        <v>1329</v>
      </c>
      <c r="K11" s="424" t="s">
        <v>1330</v>
      </c>
      <c r="L11" s="424" t="s">
        <v>1327</v>
      </c>
      <c r="M11" s="424" t="s">
        <v>1468</v>
      </c>
    </row>
    <row r="12" spans="1:13" outlineLevel="2" x14ac:dyDescent="0.2">
      <c r="A12" s="425" t="s">
        <v>1316</v>
      </c>
      <c r="B12" s="425" t="s">
        <v>1336</v>
      </c>
      <c r="C12" s="426">
        <v>42766</v>
      </c>
      <c r="D12" s="426">
        <v>42772</v>
      </c>
      <c r="E12" s="425" t="s">
        <v>1337</v>
      </c>
      <c r="F12" s="425" t="s">
        <v>1332</v>
      </c>
      <c r="G12" s="425" t="s">
        <v>1333</v>
      </c>
      <c r="H12" s="425" t="s">
        <v>1268</v>
      </c>
      <c r="I12" s="425" t="s">
        <v>1249</v>
      </c>
      <c r="J12" s="427">
        <v>56.15</v>
      </c>
      <c r="K12" s="425" t="s">
        <v>1335</v>
      </c>
      <c r="L12" s="425" t="s">
        <v>1338</v>
      </c>
      <c r="M12" s="425">
        <v>139</v>
      </c>
    </row>
    <row r="13" spans="1:13" outlineLevel="2" x14ac:dyDescent="0.2">
      <c r="A13" s="425" t="s">
        <v>1277</v>
      </c>
      <c r="B13" s="425" t="s">
        <v>1339</v>
      </c>
      <c r="C13" s="426">
        <v>42582</v>
      </c>
      <c r="D13" s="426">
        <v>42598</v>
      </c>
      <c r="E13" s="425" t="s">
        <v>1337</v>
      </c>
      <c r="F13" s="425" t="s">
        <v>1332</v>
      </c>
      <c r="G13" s="425" t="s">
        <v>1333</v>
      </c>
      <c r="H13" s="425" t="s">
        <v>1256</v>
      </c>
      <c r="I13" s="425" t="s">
        <v>1244</v>
      </c>
      <c r="J13" s="427">
        <v>57.89</v>
      </c>
      <c r="K13" s="425" t="s">
        <v>1335</v>
      </c>
      <c r="L13" s="425" t="s">
        <v>1340</v>
      </c>
      <c r="M13" s="425">
        <v>151</v>
      </c>
    </row>
    <row r="14" spans="1:13" outlineLevel="2" x14ac:dyDescent="0.2">
      <c r="A14" s="425" t="s">
        <v>1284</v>
      </c>
      <c r="B14" s="425" t="s">
        <v>1339</v>
      </c>
      <c r="C14" s="426">
        <v>42794</v>
      </c>
      <c r="D14" s="426">
        <v>42795</v>
      </c>
      <c r="E14" s="425" t="s">
        <v>1337</v>
      </c>
      <c r="F14" s="425" t="s">
        <v>1332</v>
      </c>
      <c r="G14" s="425" t="s">
        <v>1333</v>
      </c>
      <c r="H14" s="425" t="s">
        <v>1270</v>
      </c>
      <c r="I14" s="425" t="s">
        <v>1244</v>
      </c>
      <c r="J14" s="427">
        <v>58.57</v>
      </c>
      <c r="K14" s="425" t="s">
        <v>1335</v>
      </c>
      <c r="L14" s="425" t="s">
        <v>1376</v>
      </c>
      <c r="M14" s="425">
        <v>154</v>
      </c>
    </row>
    <row r="15" spans="1:13" outlineLevel="2" x14ac:dyDescent="0.2">
      <c r="A15" s="425" t="s">
        <v>1311</v>
      </c>
      <c r="B15" s="425" t="s">
        <v>1336</v>
      </c>
      <c r="C15" s="426">
        <v>42583</v>
      </c>
      <c r="D15" s="426">
        <v>42615</v>
      </c>
      <c r="E15" s="425" t="s">
        <v>1337</v>
      </c>
      <c r="F15" s="425" t="s">
        <v>1332</v>
      </c>
      <c r="G15" s="425" t="s">
        <v>1333</v>
      </c>
      <c r="H15" s="425" t="s">
        <v>1258</v>
      </c>
      <c r="I15" s="425" t="s">
        <v>1249</v>
      </c>
      <c r="J15" s="427">
        <v>63.1</v>
      </c>
      <c r="K15" s="425" t="s">
        <v>1335</v>
      </c>
      <c r="L15" s="425" t="s">
        <v>1377</v>
      </c>
      <c r="M15" s="425">
        <v>156</v>
      </c>
    </row>
    <row r="16" spans="1:13" outlineLevel="2" x14ac:dyDescent="0.2">
      <c r="A16" s="425" t="s">
        <v>1282</v>
      </c>
      <c r="B16" s="425" t="s">
        <v>1339</v>
      </c>
      <c r="C16" s="426">
        <v>42735</v>
      </c>
      <c r="D16" s="426">
        <v>42739</v>
      </c>
      <c r="E16" s="425" t="s">
        <v>1337</v>
      </c>
      <c r="F16" s="425" t="s">
        <v>1332</v>
      </c>
      <c r="G16" s="425" t="s">
        <v>1333</v>
      </c>
      <c r="H16" s="425" t="s">
        <v>1266</v>
      </c>
      <c r="I16" s="425" t="s">
        <v>1244</v>
      </c>
      <c r="J16" s="427">
        <v>65.03</v>
      </c>
      <c r="K16" s="425" t="s">
        <v>1335</v>
      </c>
      <c r="L16" s="425" t="s">
        <v>1378</v>
      </c>
      <c r="M16" s="425">
        <v>170</v>
      </c>
    </row>
    <row r="17" spans="1:13" outlineLevel="2" x14ac:dyDescent="0.2">
      <c r="A17" s="425" t="s">
        <v>1315</v>
      </c>
      <c r="B17" s="425" t="s">
        <v>1336</v>
      </c>
      <c r="C17" s="426">
        <v>42735</v>
      </c>
      <c r="D17" s="426">
        <v>42738</v>
      </c>
      <c r="E17" s="425" t="s">
        <v>1337</v>
      </c>
      <c r="F17" s="425" t="s">
        <v>1332</v>
      </c>
      <c r="G17" s="425" t="s">
        <v>1333</v>
      </c>
      <c r="H17" s="425" t="s">
        <v>1266</v>
      </c>
      <c r="I17" s="425" t="s">
        <v>1249</v>
      </c>
      <c r="J17" s="427">
        <v>66.91</v>
      </c>
      <c r="K17" s="425" t="s">
        <v>1335</v>
      </c>
      <c r="L17" s="425" t="s">
        <v>1379</v>
      </c>
      <c r="M17" s="425">
        <v>175</v>
      </c>
    </row>
    <row r="18" spans="1:13" outlineLevel="2" x14ac:dyDescent="0.2">
      <c r="A18" s="425" t="s">
        <v>1313</v>
      </c>
      <c r="B18" s="425" t="s">
        <v>1336</v>
      </c>
      <c r="C18" s="426">
        <v>42674</v>
      </c>
      <c r="D18" s="426">
        <v>42677</v>
      </c>
      <c r="E18" s="425" t="s">
        <v>1337</v>
      </c>
      <c r="F18" s="425" t="s">
        <v>1332</v>
      </c>
      <c r="G18" s="425" t="s">
        <v>1333</v>
      </c>
      <c r="H18" s="425" t="s">
        <v>1262</v>
      </c>
      <c r="I18" s="425" t="s">
        <v>1249</v>
      </c>
      <c r="J18" s="427">
        <v>67.290000000000006</v>
      </c>
      <c r="K18" s="425" t="s">
        <v>1335</v>
      </c>
      <c r="L18" s="425" t="s">
        <v>1380</v>
      </c>
      <c r="M18" s="425">
        <v>176</v>
      </c>
    </row>
    <row r="19" spans="1:13" outlineLevel="2" x14ac:dyDescent="0.2">
      <c r="A19" s="425" t="s">
        <v>1280</v>
      </c>
      <c r="B19" s="425" t="s">
        <v>1339</v>
      </c>
      <c r="C19" s="426">
        <v>42674</v>
      </c>
      <c r="D19" s="426">
        <v>42677</v>
      </c>
      <c r="E19" s="425" t="s">
        <v>1337</v>
      </c>
      <c r="F19" s="425" t="s">
        <v>1332</v>
      </c>
      <c r="G19" s="425" t="s">
        <v>1333</v>
      </c>
      <c r="H19" s="425" t="s">
        <v>1262</v>
      </c>
      <c r="I19" s="425" t="s">
        <v>1244</v>
      </c>
      <c r="J19" s="427">
        <v>73.599999999999994</v>
      </c>
      <c r="K19" s="425" t="s">
        <v>1335</v>
      </c>
      <c r="L19" s="425" t="s">
        <v>1381</v>
      </c>
      <c r="M19" s="425">
        <v>187</v>
      </c>
    </row>
    <row r="20" spans="1:13" outlineLevel="2" x14ac:dyDescent="0.2">
      <c r="A20" s="425" t="s">
        <v>1314</v>
      </c>
      <c r="B20" s="425" t="s">
        <v>1336</v>
      </c>
      <c r="C20" s="426">
        <v>42704</v>
      </c>
      <c r="D20" s="426">
        <v>42705</v>
      </c>
      <c r="E20" s="425" t="s">
        <v>1337</v>
      </c>
      <c r="F20" s="425" t="s">
        <v>1332</v>
      </c>
      <c r="G20" s="425" t="s">
        <v>1333</v>
      </c>
      <c r="H20" s="425" t="s">
        <v>1264</v>
      </c>
      <c r="I20" s="425" t="s">
        <v>1249</v>
      </c>
      <c r="J20" s="427">
        <v>77.17</v>
      </c>
      <c r="K20" s="425" t="s">
        <v>1335</v>
      </c>
      <c r="L20" s="425" t="s">
        <v>1382</v>
      </c>
      <c r="M20" s="425">
        <v>196</v>
      </c>
    </row>
    <row r="21" spans="1:13" outlineLevel="2" x14ac:dyDescent="0.2">
      <c r="A21" s="425" t="s">
        <v>1320</v>
      </c>
      <c r="B21" s="425" t="s">
        <v>1336</v>
      </c>
      <c r="C21" s="426">
        <v>42886</v>
      </c>
      <c r="D21" s="426">
        <v>42888</v>
      </c>
      <c r="E21" s="425" t="s">
        <v>1337</v>
      </c>
      <c r="F21" s="425" t="s">
        <v>1332</v>
      </c>
      <c r="G21" s="425" t="s">
        <v>1333</v>
      </c>
      <c r="H21" s="425" t="s">
        <v>1276</v>
      </c>
      <c r="I21" s="425" t="s">
        <v>1249</v>
      </c>
      <c r="J21" s="427">
        <v>77.209999999999994</v>
      </c>
      <c r="K21" s="425" t="s">
        <v>1335</v>
      </c>
      <c r="L21" s="425" t="s">
        <v>1383</v>
      </c>
      <c r="M21" s="425">
        <v>229</v>
      </c>
    </row>
    <row r="22" spans="1:13" outlineLevel="2" x14ac:dyDescent="0.2">
      <c r="A22" s="425" t="s">
        <v>1285</v>
      </c>
      <c r="B22" s="425" t="s">
        <v>1339</v>
      </c>
      <c r="C22" s="426">
        <v>42825</v>
      </c>
      <c r="D22" s="426">
        <v>42831</v>
      </c>
      <c r="E22" s="425" t="s">
        <v>1337</v>
      </c>
      <c r="F22" s="425" t="s">
        <v>1332</v>
      </c>
      <c r="G22" s="425" t="s">
        <v>1333</v>
      </c>
      <c r="H22" s="425" t="s">
        <v>1272</v>
      </c>
      <c r="I22" s="425" t="s">
        <v>1244</v>
      </c>
      <c r="J22" s="427">
        <v>78.34</v>
      </c>
      <c r="K22" s="425" t="s">
        <v>1335</v>
      </c>
      <c r="L22" s="425" t="s">
        <v>1384</v>
      </c>
      <c r="M22" s="425">
        <v>197</v>
      </c>
    </row>
    <row r="23" spans="1:13" outlineLevel="2" x14ac:dyDescent="0.2">
      <c r="A23" s="425" t="s">
        <v>1281</v>
      </c>
      <c r="B23" s="425" t="s">
        <v>1339</v>
      </c>
      <c r="C23" s="426">
        <v>42704</v>
      </c>
      <c r="D23" s="426">
        <v>42705</v>
      </c>
      <c r="E23" s="425" t="s">
        <v>1337</v>
      </c>
      <c r="F23" s="425" t="s">
        <v>1332</v>
      </c>
      <c r="G23" s="425" t="s">
        <v>1333</v>
      </c>
      <c r="H23" s="425" t="s">
        <v>1264</v>
      </c>
      <c r="I23" s="425" t="s">
        <v>1244</v>
      </c>
      <c r="J23" s="427">
        <v>83.35</v>
      </c>
      <c r="K23" s="425" t="s">
        <v>1335</v>
      </c>
      <c r="L23" s="425" t="s">
        <v>1385</v>
      </c>
      <c r="M23" s="425">
        <v>201</v>
      </c>
    </row>
    <row r="24" spans="1:13" outlineLevel="2" x14ac:dyDescent="0.2">
      <c r="A24" s="425" t="s">
        <v>1279</v>
      </c>
      <c r="B24" s="425" t="s">
        <v>1339</v>
      </c>
      <c r="C24" s="426">
        <v>42643</v>
      </c>
      <c r="D24" s="426">
        <v>42650</v>
      </c>
      <c r="E24" s="425" t="s">
        <v>1337</v>
      </c>
      <c r="F24" s="425" t="s">
        <v>1332</v>
      </c>
      <c r="G24" s="425" t="s">
        <v>1333</v>
      </c>
      <c r="H24" s="425" t="s">
        <v>1260</v>
      </c>
      <c r="I24" s="425" t="s">
        <v>1244</v>
      </c>
      <c r="J24" s="427">
        <v>84.24</v>
      </c>
      <c r="K24" s="425" t="s">
        <v>1335</v>
      </c>
      <c r="L24" s="425" t="s">
        <v>1386</v>
      </c>
      <c r="M24" s="425">
        <v>191</v>
      </c>
    </row>
    <row r="25" spans="1:13" outlineLevel="2" x14ac:dyDescent="0.2">
      <c r="A25" s="425" t="s">
        <v>1287</v>
      </c>
      <c r="B25" s="425" t="s">
        <v>1339</v>
      </c>
      <c r="C25" s="426">
        <v>42886</v>
      </c>
      <c r="D25" s="426">
        <v>42888</v>
      </c>
      <c r="E25" s="425" t="s">
        <v>1337</v>
      </c>
      <c r="F25" s="425" t="s">
        <v>1332</v>
      </c>
      <c r="G25" s="425" t="s">
        <v>1333</v>
      </c>
      <c r="H25" s="425" t="s">
        <v>1276</v>
      </c>
      <c r="I25" s="425" t="s">
        <v>1244</v>
      </c>
      <c r="J25" s="427">
        <v>84.46</v>
      </c>
      <c r="K25" s="425" t="s">
        <v>1335</v>
      </c>
      <c r="L25" s="425" t="s">
        <v>1387</v>
      </c>
      <c r="M25" s="425">
        <v>222</v>
      </c>
    </row>
    <row r="26" spans="1:13" outlineLevel="2" x14ac:dyDescent="0.2">
      <c r="A26" s="425" t="s">
        <v>1310</v>
      </c>
      <c r="B26" s="425" t="s">
        <v>1336</v>
      </c>
      <c r="C26" s="426">
        <v>42582</v>
      </c>
      <c r="D26" s="426">
        <v>42598</v>
      </c>
      <c r="E26" s="425" t="s">
        <v>1337</v>
      </c>
      <c r="F26" s="425" t="s">
        <v>1332</v>
      </c>
      <c r="G26" s="425" t="s">
        <v>1333</v>
      </c>
      <c r="H26" s="425" t="s">
        <v>1256</v>
      </c>
      <c r="I26" s="425" t="s">
        <v>1249</v>
      </c>
      <c r="J26" s="427">
        <v>85.58</v>
      </c>
      <c r="K26" s="425" t="s">
        <v>1335</v>
      </c>
      <c r="L26" s="425" t="s">
        <v>1388</v>
      </c>
      <c r="M26" s="425">
        <v>220</v>
      </c>
    </row>
    <row r="27" spans="1:13" outlineLevel="2" x14ac:dyDescent="0.2">
      <c r="A27" s="425" t="s">
        <v>1300</v>
      </c>
      <c r="B27" s="425" t="s">
        <v>1343</v>
      </c>
      <c r="C27" s="426">
        <v>42583</v>
      </c>
      <c r="D27" s="426">
        <v>42615</v>
      </c>
      <c r="E27" s="425" t="s">
        <v>1337</v>
      </c>
      <c r="F27" s="425" t="s">
        <v>1332</v>
      </c>
      <c r="G27" s="425" t="s">
        <v>1333</v>
      </c>
      <c r="H27" s="425" t="s">
        <v>1258</v>
      </c>
      <c r="I27" s="425" t="s">
        <v>1245</v>
      </c>
      <c r="J27" s="427">
        <v>94.5</v>
      </c>
      <c r="K27" s="425" t="s">
        <v>1335</v>
      </c>
      <c r="L27" s="425" t="s">
        <v>1389</v>
      </c>
      <c r="M27" s="425">
        <v>250</v>
      </c>
    </row>
    <row r="28" spans="1:13" outlineLevel="2" x14ac:dyDescent="0.2">
      <c r="A28" s="425" t="s">
        <v>1319</v>
      </c>
      <c r="B28" s="425" t="s">
        <v>1336</v>
      </c>
      <c r="C28" s="426">
        <v>42855</v>
      </c>
      <c r="D28" s="426">
        <v>42858</v>
      </c>
      <c r="E28" s="425" t="s">
        <v>1337</v>
      </c>
      <c r="F28" s="425" t="s">
        <v>1332</v>
      </c>
      <c r="G28" s="425" t="s">
        <v>1333</v>
      </c>
      <c r="H28" s="425" t="s">
        <v>1274</v>
      </c>
      <c r="I28" s="425" t="s">
        <v>1249</v>
      </c>
      <c r="J28" s="427">
        <v>96.42</v>
      </c>
      <c r="K28" s="425" t="s">
        <v>1335</v>
      </c>
      <c r="L28" s="425" t="s">
        <v>1390</v>
      </c>
      <c r="M28" s="425">
        <v>242</v>
      </c>
    </row>
    <row r="29" spans="1:13" outlineLevel="2" x14ac:dyDescent="0.2">
      <c r="A29" s="425" t="s">
        <v>1317</v>
      </c>
      <c r="B29" s="425" t="s">
        <v>1336</v>
      </c>
      <c r="C29" s="426">
        <v>42794</v>
      </c>
      <c r="D29" s="426">
        <v>42795</v>
      </c>
      <c r="E29" s="425" t="s">
        <v>1337</v>
      </c>
      <c r="F29" s="425" t="s">
        <v>1332</v>
      </c>
      <c r="G29" s="425" t="s">
        <v>1333</v>
      </c>
      <c r="H29" s="425" t="s">
        <v>1270</v>
      </c>
      <c r="I29" s="425" t="s">
        <v>1249</v>
      </c>
      <c r="J29" s="427">
        <v>97.49</v>
      </c>
      <c r="K29" s="425" t="s">
        <v>1335</v>
      </c>
      <c r="L29" s="425" t="s">
        <v>1391</v>
      </c>
      <c r="M29" s="425">
        <v>244</v>
      </c>
    </row>
    <row r="30" spans="1:13" outlineLevel="2" x14ac:dyDescent="0.2">
      <c r="A30" s="425" t="s">
        <v>1286</v>
      </c>
      <c r="B30" s="425" t="s">
        <v>1339</v>
      </c>
      <c r="C30" s="426">
        <v>42855</v>
      </c>
      <c r="D30" s="426">
        <v>42858</v>
      </c>
      <c r="E30" s="425" t="s">
        <v>1337</v>
      </c>
      <c r="F30" s="425" t="s">
        <v>1332</v>
      </c>
      <c r="G30" s="425" t="s">
        <v>1333</v>
      </c>
      <c r="H30" s="425" t="s">
        <v>1274</v>
      </c>
      <c r="I30" s="425" t="s">
        <v>1244</v>
      </c>
      <c r="J30" s="427">
        <v>101.7</v>
      </c>
      <c r="K30" s="425" t="s">
        <v>1335</v>
      </c>
      <c r="L30" s="425" t="s">
        <v>1392</v>
      </c>
      <c r="M30" s="425">
        <v>261</v>
      </c>
    </row>
    <row r="31" spans="1:13" outlineLevel="2" x14ac:dyDescent="0.2">
      <c r="A31" s="425" t="s">
        <v>1302</v>
      </c>
      <c r="B31" s="425" t="s">
        <v>1343</v>
      </c>
      <c r="C31" s="426">
        <v>42704</v>
      </c>
      <c r="D31" s="426">
        <v>42705</v>
      </c>
      <c r="E31" s="425" t="s">
        <v>1337</v>
      </c>
      <c r="F31" s="425" t="s">
        <v>1332</v>
      </c>
      <c r="G31" s="425" t="s">
        <v>1333</v>
      </c>
      <c r="H31" s="425" t="s">
        <v>1264</v>
      </c>
      <c r="I31" s="425" t="s">
        <v>1245</v>
      </c>
      <c r="J31" s="427">
        <v>102.14</v>
      </c>
      <c r="K31" s="425" t="s">
        <v>1335</v>
      </c>
      <c r="L31" s="425" t="s">
        <v>1393</v>
      </c>
      <c r="M31" s="425">
        <v>271</v>
      </c>
    </row>
    <row r="32" spans="1:13" outlineLevel="2" x14ac:dyDescent="0.2">
      <c r="A32" s="425" t="s">
        <v>1301</v>
      </c>
      <c r="B32" s="425" t="s">
        <v>1343</v>
      </c>
      <c r="C32" s="426">
        <v>42674</v>
      </c>
      <c r="D32" s="426">
        <v>42677</v>
      </c>
      <c r="E32" s="425" t="s">
        <v>1337</v>
      </c>
      <c r="F32" s="425" t="s">
        <v>1332</v>
      </c>
      <c r="G32" s="425" t="s">
        <v>1333</v>
      </c>
      <c r="H32" s="425" t="s">
        <v>1262</v>
      </c>
      <c r="I32" s="425" t="s">
        <v>1245</v>
      </c>
      <c r="J32" s="427">
        <v>103.02</v>
      </c>
      <c r="K32" s="425" t="s">
        <v>1335</v>
      </c>
      <c r="L32" s="425" t="s">
        <v>1394</v>
      </c>
      <c r="M32" s="425">
        <v>274</v>
      </c>
    </row>
    <row r="33" spans="1:13" outlineLevel="2" x14ac:dyDescent="0.2">
      <c r="A33" s="425" t="s">
        <v>1283</v>
      </c>
      <c r="B33" s="425" t="s">
        <v>1339</v>
      </c>
      <c r="C33" s="426">
        <v>42766</v>
      </c>
      <c r="D33" s="426">
        <v>42772</v>
      </c>
      <c r="E33" s="425" t="s">
        <v>1337</v>
      </c>
      <c r="F33" s="425" t="s">
        <v>1332</v>
      </c>
      <c r="G33" s="425" t="s">
        <v>1333</v>
      </c>
      <c r="H33" s="425" t="s">
        <v>1268</v>
      </c>
      <c r="I33" s="425" t="s">
        <v>1244</v>
      </c>
      <c r="J33" s="427">
        <v>103.47</v>
      </c>
      <c r="K33" s="425" t="s">
        <v>1335</v>
      </c>
      <c r="L33" s="425" t="s">
        <v>1395</v>
      </c>
      <c r="M33" s="425">
        <v>137</v>
      </c>
    </row>
    <row r="34" spans="1:13" outlineLevel="2" x14ac:dyDescent="0.2">
      <c r="A34" s="425" t="s">
        <v>1308</v>
      </c>
      <c r="B34" s="425" t="s">
        <v>1343</v>
      </c>
      <c r="C34" s="426">
        <v>42855</v>
      </c>
      <c r="D34" s="426">
        <v>42858</v>
      </c>
      <c r="E34" s="425" t="s">
        <v>1337</v>
      </c>
      <c r="F34" s="425" t="s">
        <v>1332</v>
      </c>
      <c r="G34" s="425" t="s">
        <v>1333</v>
      </c>
      <c r="H34" s="425" t="s">
        <v>1274</v>
      </c>
      <c r="I34" s="425" t="s">
        <v>1245</v>
      </c>
      <c r="J34" s="427">
        <v>120.11</v>
      </c>
      <c r="K34" s="425" t="s">
        <v>1335</v>
      </c>
      <c r="L34" s="425" t="s">
        <v>1396</v>
      </c>
      <c r="M34" s="425">
        <v>322</v>
      </c>
    </row>
    <row r="35" spans="1:13" outlineLevel="2" x14ac:dyDescent="0.2">
      <c r="A35" s="425" t="s">
        <v>1299</v>
      </c>
      <c r="B35" s="425" t="s">
        <v>1343</v>
      </c>
      <c r="C35" s="426">
        <v>42582</v>
      </c>
      <c r="D35" s="426">
        <v>42598</v>
      </c>
      <c r="E35" s="425" t="s">
        <v>1337</v>
      </c>
      <c r="F35" s="425" t="s">
        <v>1332</v>
      </c>
      <c r="G35" s="425" t="s">
        <v>1333</v>
      </c>
      <c r="H35" s="425" t="s">
        <v>1256</v>
      </c>
      <c r="I35" s="425" t="s">
        <v>1245</v>
      </c>
      <c r="J35" s="427">
        <v>128.21</v>
      </c>
      <c r="K35" s="425" t="s">
        <v>1335</v>
      </c>
      <c r="L35" s="425" t="s">
        <v>1397</v>
      </c>
      <c r="M35" s="425">
        <v>341</v>
      </c>
    </row>
    <row r="36" spans="1:13" outlineLevel="2" x14ac:dyDescent="0.2">
      <c r="A36" s="425" t="s">
        <v>1305</v>
      </c>
      <c r="B36" s="425" t="s">
        <v>1343</v>
      </c>
      <c r="C36" s="426">
        <v>42794</v>
      </c>
      <c r="D36" s="426">
        <v>42795</v>
      </c>
      <c r="E36" s="425" t="s">
        <v>1337</v>
      </c>
      <c r="F36" s="425" t="s">
        <v>1332</v>
      </c>
      <c r="G36" s="425" t="s">
        <v>1333</v>
      </c>
      <c r="H36" s="425" t="s">
        <v>1270</v>
      </c>
      <c r="I36" s="425" t="s">
        <v>1245</v>
      </c>
      <c r="J36" s="427">
        <v>147.34</v>
      </c>
      <c r="K36" s="425" t="s">
        <v>1335</v>
      </c>
      <c r="L36" s="425" t="s">
        <v>1410</v>
      </c>
      <c r="M36" s="425">
        <v>395</v>
      </c>
    </row>
    <row r="37" spans="1:13" outlineLevel="2" x14ac:dyDescent="0.2">
      <c r="A37" s="425" t="s">
        <v>1306</v>
      </c>
      <c r="B37" s="425" t="s">
        <v>1343</v>
      </c>
      <c r="C37" s="426">
        <v>42825</v>
      </c>
      <c r="D37" s="426">
        <v>42831</v>
      </c>
      <c r="E37" s="425" t="s">
        <v>1337</v>
      </c>
      <c r="F37" s="425" t="s">
        <v>1332</v>
      </c>
      <c r="G37" s="425" t="s">
        <v>1333</v>
      </c>
      <c r="H37" s="425" t="s">
        <v>1272</v>
      </c>
      <c r="I37" s="425" t="s">
        <v>1245</v>
      </c>
      <c r="J37" s="427">
        <v>148.37</v>
      </c>
      <c r="K37" s="425" t="s">
        <v>1335</v>
      </c>
      <c r="L37" s="425" t="s">
        <v>1411</v>
      </c>
      <c r="M37" s="425">
        <v>398</v>
      </c>
    </row>
    <row r="38" spans="1:13" outlineLevel="2" x14ac:dyDescent="0.2">
      <c r="A38" s="425" t="s">
        <v>1312</v>
      </c>
      <c r="B38" s="425" t="s">
        <v>1336</v>
      </c>
      <c r="C38" s="426">
        <v>42643</v>
      </c>
      <c r="D38" s="426">
        <v>42650</v>
      </c>
      <c r="E38" s="425" t="s">
        <v>1337</v>
      </c>
      <c r="F38" s="425" t="s">
        <v>1332</v>
      </c>
      <c r="G38" s="425" t="s">
        <v>1333</v>
      </c>
      <c r="H38" s="425" t="s">
        <v>1260</v>
      </c>
      <c r="I38" s="425" t="s">
        <v>1249</v>
      </c>
      <c r="J38" s="427">
        <v>159.41</v>
      </c>
      <c r="K38" s="425" t="s">
        <v>1335</v>
      </c>
      <c r="L38" s="425" t="s">
        <v>1412</v>
      </c>
      <c r="M38" s="425">
        <v>249</v>
      </c>
    </row>
    <row r="39" spans="1:13" outlineLevel="2" x14ac:dyDescent="0.2">
      <c r="A39" s="425" t="s">
        <v>1307</v>
      </c>
      <c r="B39" s="425" t="s">
        <v>1343</v>
      </c>
      <c r="C39" s="426">
        <v>42886</v>
      </c>
      <c r="D39" s="426">
        <v>42888</v>
      </c>
      <c r="E39" s="425" t="s">
        <v>1337</v>
      </c>
      <c r="F39" s="425" t="s">
        <v>1332</v>
      </c>
      <c r="G39" s="425" t="s">
        <v>1333</v>
      </c>
      <c r="H39" s="425" t="s">
        <v>1276</v>
      </c>
      <c r="I39" s="425" t="s">
        <v>1245</v>
      </c>
      <c r="J39" s="427">
        <v>163.01</v>
      </c>
      <c r="K39" s="425" t="s">
        <v>1335</v>
      </c>
      <c r="L39" s="425" t="s">
        <v>1413</v>
      </c>
      <c r="M39" s="425">
        <v>437</v>
      </c>
    </row>
    <row r="40" spans="1:13" outlineLevel="2" x14ac:dyDescent="0.2">
      <c r="A40" s="425" t="s">
        <v>1278</v>
      </c>
      <c r="B40" s="425" t="s">
        <v>1339</v>
      </c>
      <c r="C40" s="426">
        <v>42583</v>
      </c>
      <c r="D40" s="426">
        <v>42615</v>
      </c>
      <c r="E40" s="425" t="s">
        <v>1337</v>
      </c>
      <c r="F40" s="425" t="s">
        <v>1332</v>
      </c>
      <c r="G40" s="425" t="s">
        <v>1333</v>
      </c>
      <c r="H40" s="425" t="s">
        <v>1258</v>
      </c>
      <c r="I40" s="425" t="s">
        <v>1244</v>
      </c>
      <c r="J40" s="427">
        <v>164.67</v>
      </c>
      <c r="K40" s="425" t="s">
        <v>1335</v>
      </c>
      <c r="L40" s="425" t="s">
        <v>1414</v>
      </c>
      <c r="M40" s="425">
        <v>435</v>
      </c>
    </row>
    <row r="41" spans="1:13" outlineLevel="2" x14ac:dyDescent="0.2">
      <c r="A41" s="425" t="s">
        <v>1309</v>
      </c>
      <c r="B41" s="425" t="s">
        <v>1343</v>
      </c>
      <c r="C41" s="426">
        <v>42643</v>
      </c>
      <c r="D41" s="426">
        <v>42650</v>
      </c>
      <c r="E41" s="425" t="s">
        <v>1337</v>
      </c>
      <c r="F41" s="425" t="s">
        <v>1332</v>
      </c>
      <c r="G41" s="425" t="s">
        <v>1333</v>
      </c>
      <c r="H41" s="425" t="s">
        <v>1260</v>
      </c>
      <c r="I41" s="425" t="s">
        <v>1245</v>
      </c>
      <c r="J41" s="427">
        <v>171.09</v>
      </c>
      <c r="K41" s="425" t="s">
        <v>1335</v>
      </c>
      <c r="L41" s="425" t="s">
        <v>1415</v>
      </c>
      <c r="M41" s="425">
        <v>425</v>
      </c>
    </row>
    <row r="42" spans="1:13" outlineLevel="2" x14ac:dyDescent="0.2">
      <c r="A42" s="425" t="s">
        <v>1294</v>
      </c>
      <c r="B42" s="425" t="s">
        <v>1398</v>
      </c>
      <c r="C42" s="426">
        <v>42766</v>
      </c>
      <c r="D42" s="426">
        <v>42772</v>
      </c>
      <c r="E42" s="425" t="s">
        <v>1337</v>
      </c>
      <c r="F42" s="425" t="s">
        <v>1332</v>
      </c>
      <c r="G42" s="425" t="s">
        <v>1333</v>
      </c>
      <c r="H42" s="425" t="s">
        <v>1268</v>
      </c>
      <c r="I42" s="425" t="s">
        <v>1242</v>
      </c>
      <c r="J42" s="427">
        <v>174.35</v>
      </c>
      <c r="K42" s="425" t="s">
        <v>1335</v>
      </c>
      <c r="L42" s="425" t="s">
        <v>1416</v>
      </c>
      <c r="M42" s="425">
        <v>437</v>
      </c>
    </row>
    <row r="43" spans="1:13" outlineLevel="2" x14ac:dyDescent="0.2">
      <c r="A43" s="425" t="s">
        <v>1288</v>
      </c>
      <c r="B43" s="425" t="s">
        <v>1398</v>
      </c>
      <c r="C43" s="426">
        <v>42582</v>
      </c>
      <c r="D43" s="426">
        <v>42598</v>
      </c>
      <c r="E43" s="425" t="s">
        <v>1337</v>
      </c>
      <c r="F43" s="425" t="s">
        <v>1332</v>
      </c>
      <c r="G43" s="425" t="s">
        <v>1333</v>
      </c>
      <c r="H43" s="425" t="s">
        <v>1256</v>
      </c>
      <c r="I43" s="425" t="s">
        <v>1242</v>
      </c>
      <c r="J43" s="427">
        <v>192.75</v>
      </c>
      <c r="K43" s="425" t="s">
        <v>1335</v>
      </c>
      <c r="L43" s="425" t="s">
        <v>1417</v>
      </c>
      <c r="M43" s="425">
        <v>515</v>
      </c>
    </row>
    <row r="44" spans="1:13" outlineLevel="2" x14ac:dyDescent="0.2">
      <c r="A44" s="425" t="s">
        <v>1318</v>
      </c>
      <c r="B44" s="425" t="s">
        <v>1336</v>
      </c>
      <c r="C44" s="426">
        <v>42825</v>
      </c>
      <c r="D44" s="426">
        <v>42831</v>
      </c>
      <c r="E44" s="425" t="s">
        <v>1337</v>
      </c>
      <c r="F44" s="425" t="s">
        <v>1332</v>
      </c>
      <c r="G44" s="425" t="s">
        <v>1333</v>
      </c>
      <c r="H44" s="425" t="s">
        <v>1272</v>
      </c>
      <c r="I44" s="425" t="s">
        <v>1249</v>
      </c>
      <c r="J44" s="427">
        <v>210.38</v>
      </c>
      <c r="K44" s="425" t="s">
        <v>1335</v>
      </c>
      <c r="L44" s="425" t="s">
        <v>1418</v>
      </c>
      <c r="M44" s="425">
        <v>564</v>
      </c>
    </row>
    <row r="45" spans="1:13" outlineLevel="2" x14ac:dyDescent="0.2">
      <c r="A45" s="425" t="s">
        <v>1292</v>
      </c>
      <c r="B45" s="425" t="s">
        <v>1398</v>
      </c>
      <c r="C45" s="426">
        <v>42704</v>
      </c>
      <c r="D45" s="426">
        <v>42705</v>
      </c>
      <c r="E45" s="425" t="s">
        <v>1337</v>
      </c>
      <c r="F45" s="425" t="s">
        <v>1332</v>
      </c>
      <c r="G45" s="425" t="s">
        <v>1333</v>
      </c>
      <c r="H45" s="425" t="s">
        <v>1264</v>
      </c>
      <c r="I45" s="425" t="s">
        <v>1242</v>
      </c>
      <c r="J45" s="427">
        <v>222.41</v>
      </c>
      <c r="K45" s="425" t="s">
        <v>1335</v>
      </c>
      <c r="L45" s="425" t="s">
        <v>1419</v>
      </c>
      <c r="M45" s="425">
        <v>587</v>
      </c>
    </row>
    <row r="46" spans="1:13" outlineLevel="2" x14ac:dyDescent="0.2">
      <c r="A46" s="425" t="s">
        <v>1295</v>
      </c>
      <c r="B46" s="425" t="s">
        <v>1398</v>
      </c>
      <c r="C46" s="426">
        <v>42794</v>
      </c>
      <c r="D46" s="426">
        <v>42795</v>
      </c>
      <c r="E46" s="425" t="s">
        <v>1337</v>
      </c>
      <c r="F46" s="425" t="s">
        <v>1332</v>
      </c>
      <c r="G46" s="425" t="s">
        <v>1333</v>
      </c>
      <c r="H46" s="425" t="s">
        <v>1270</v>
      </c>
      <c r="I46" s="425" t="s">
        <v>1242</v>
      </c>
      <c r="J46" s="427">
        <v>224.17</v>
      </c>
      <c r="K46" s="425" t="s">
        <v>1335</v>
      </c>
      <c r="L46" s="425" t="s">
        <v>1420</v>
      </c>
      <c r="M46" s="425">
        <v>601</v>
      </c>
    </row>
    <row r="47" spans="1:13" outlineLevel="2" x14ac:dyDescent="0.2">
      <c r="A47" s="425" t="s">
        <v>1303</v>
      </c>
      <c r="B47" s="425" t="s">
        <v>1343</v>
      </c>
      <c r="C47" s="426">
        <v>42735</v>
      </c>
      <c r="D47" s="426">
        <v>42738</v>
      </c>
      <c r="E47" s="425" t="s">
        <v>1337</v>
      </c>
      <c r="F47" s="425" t="s">
        <v>1332</v>
      </c>
      <c r="G47" s="425" t="s">
        <v>1333</v>
      </c>
      <c r="H47" s="425" t="s">
        <v>1266</v>
      </c>
      <c r="I47" s="425" t="s">
        <v>1245</v>
      </c>
      <c r="J47" s="427">
        <v>237.76</v>
      </c>
      <c r="K47" s="425" t="s">
        <v>1335</v>
      </c>
      <c r="L47" s="425" t="s">
        <v>1421</v>
      </c>
      <c r="M47" s="425">
        <v>629</v>
      </c>
    </row>
    <row r="48" spans="1:13" outlineLevel="2" x14ac:dyDescent="0.2">
      <c r="A48" s="425" t="s">
        <v>1289</v>
      </c>
      <c r="B48" s="425" t="s">
        <v>1398</v>
      </c>
      <c r="C48" s="426">
        <v>42583</v>
      </c>
      <c r="D48" s="426">
        <v>42615</v>
      </c>
      <c r="E48" s="425" t="s">
        <v>1337</v>
      </c>
      <c r="F48" s="425" t="s">
        <v>1332</v>
      </c>
      <c r="G48" s="425" t="s">
        <v>1333</v>
      </c>
      <c r="H48" s="425" t="s">
        <v>1258</v>
      </c>
      <c r="I48" s="425" t="s">
        <v>1242</v>
      </c>
      <c r="J48" s="427">
        <v>242.39</v>
      </c>
      <c r="K48" s="425" t="s">
        <v>1335</v>
      </c>
      <c r="L48" s="425" t="s">
        <v>1422</v>
      </c>
      <c r="M48" s="425">
        <v>644</v>
      </c>
    </row>
    <row r="49" spans="1:13" outlineLevel="2" x14ac:dyDescent="0.2">
      <c r="A49" s="425" t="s">
        <v>1291</v>
      </c>
      <c r="B49" s="425" t="s">
        <v>1398</v>
      </c>
      <c r="C49" s="426">
        <v>42674</v>
      </c>
      <c r="D49" s="426">
        <v>42677</v>
      </c>
      <c r="E49" s="425" t="s">
        <v>1337</v>
      </c>
      <c r="F49" s="425" t="s">
        <v>1332</v>
      </c>
      <c r="G49" s="425" t="s">
        <v>1333</v>
      </c>
      <c r="H49" s="425" t="s">
        <v>1262</v>
      </c>
      <c r="I49" s="425" t="s">
        <v>1242</v>
      </c>
      <c r="J49" s="427">
        <v>244.12</v>
      </c>
      <c r="K49" s="425" t="s">
        <v>1335</v>
      </c>
      <c r="L49" s="425" t="s">
        <v>1423</v>
      </c>
      <c r="M49" s="425">
        <v>651</v>
      </c>
    </row>
    <row r="50" spans="1:13" outlineLevel="2" x14ac:dyDescent="0.2">
      <c r="A50" s="425" t="s">
        <v>1290</v>
      </c>
      <c r="B50" s="425" t="s">
        <v>1398</v>
      </c>
      <c r="C50" s="426">
        <v>42643</v>
      </c>
      <c r="D50" s="426">
        <v>42650</v>
      </c>
      <c r="E50" s="425" t="s">
        <v>1337</v>
      </c>
      <c r="F50" s="425" t="s">
        <v>1332</v>
      </c>
      <c r="G50" s="425" t="s">
        <v>1333</v>
      </c>
      <c r="H50" s="425" t="s">
        <v>1260</v>
      </c>
      <c r="I50" s="425" t="s">
        <v>1242</v>
      </c>
      <c r="J50" s="427">
        <v>245.79</v>
      </c>
      <c r="K50" s="425" t="s">
        <v>1335</v>
      </c>
      <c r="L50" s="425" t="s">
        <v>1424</v>
      </c>
      <c r="M50" s="425">
        <v>615</v>
      </c>
    </row>
    <row r="51" spans="1:13" outlineLevel="2" x14ac:dyDescent="0.2">
      <c r="A51" s="425" t="s">
        <v>1304</v>
      </c>
      <c r="B51" s="425" t="s">
        <v>1343</v>
      </c>
      <c r="C51" s="426">
        <v>42766</v>
      </c>
      <c r="D51" s="426">
        <v>42772</v>
      </c>
      <c r="E51" s="425" t="s">
        <v>1337</v>
      </c>
      <c r="F51" s="425" t="s">
        <v>1332</v>
      </c>
      <c r="G51" s="425" t="s">
        <v>1333</v>
      </c>
      <c r="H51" s="425" t="s">
        <v>1268</v>
      </c>
      <c r="I51" s="425" t="s">
        <v>1245</v>
      </c>
      <c r="J51" s="427">
        <v>251.32</v>
      </c>
      <c r="K51" s="425" t="s">
        <v>1335</v>
      </c>
      <c r="L51" s="425" t="s">
        <v>1425</v>
      </c>
      <c r="M51" s="425">
        <v>658</v>
      </c>
    </row>
    <row r="52" spans="1:13" outlineLevel="2" x14ac:dyDescent="0.2">
      <c r="A52" s="425" t="s">
        <v>1298</v>
      </c>
      <c r="B52" s="425" t="s">
        <v>1398</v>
      </c>
      <c r="C52" s="426">
        <v>42855</v>
      </c>
      <c r="D52" s="426">
        <v>42858</v>
      </c>
      <c r="E52" s="425" t="s">
        <v>1337</v>
      </c>
      <c r="F52" s="425" t="s">
        <v>1332</v>
      </c>
      <c r="G52" s="425" t="s">
        <v>1333</v>
      </c>
      <c r="H52" s="425" t="s">
        <v>1274</v>
      </c>
      <c r="I52" s="425" t="s">
        <v>1242</v>
      </c>
      <c r="J52" s="427">
        <v>259.98</v>
      </c>
      <c r="K52" s="425" t="s">
        <v>1335</v>
      </c>
      <c r="L52" s="425" t="s">
        <v>1426</v>
      </c>
      <c r="M52" s="425">
        <v>697</v>
      </c>
    </row>
    <row r="53" spans="1:13" outlineLevel="2" x14ac:dyDescent="0.2">
      <c r="A53" s="425" t="s">
        <v>1293</v>
      </c>
      <c r="B53" s="425" t="s">
        <v>1398</v>
      </c>
      <c r="C53" s="426">
        <v>42735</v>
      </c>
      <c r="D53" s="426">
        <v>42738</v>
      </c>
      <c r="E53" s="425" t="s">
        <v>1337</v>
      </c>
      <c r="F53" s="425" t="s">
        <v>1332</v>
      </c>
      <c r="G53" s="425" t="s">
        <v>1333</v>
      </c>
      <c r="H53" s="425" t="s">
        <v>1266</v>
      </c>
      <c r="I53" s="425" t="s">
        <v>1242</v>
      </c>
      <c r="J53" s="427">
        <v>264.58</v>
      </c>
      <c r="K53" s="425" t="s">
        <v>1335</v>
      </c>
      <c r="L53" s="425" t="s">
        <v>1427</v>
      </c>
      <c r="M53" s="425">
        <v>703</v>
      </c>
    </row>
    <row r="54" spans="1:13" outlineLevel="2" x14ac:dyDescent="0.2">
      <c r="A54" s="425" t="s">
        <v>1296</v>
      </c>
      <c r="B54" s="425" t="s">
        <v>1398</v>
      </c>
      <c r="C54" s="426">
        <v>42825</v>
      </c>
      <c r="D54" s="426">
        <v>42831</v>
      </c>
      <c r="E54" s="425" t="s">
        <v>1337</v>
      </c>
      <c r="F54" s="425" t="s">
        <v>1332</v>
      </c>
      <c r="G54" s="425" t="s">
        <v>1333</v>
      </c>
      <c r="H54" s="425" t="s">
        <v>1272</v>
      </c>
      <c r="I54" s="425" t="s">
        <v>1242</v>
      </c>
      <c r="J54" s="427">
        <v>269.68</v>
      </c>
      <c r="K54" s="425" t="s">
        <v>1335</v>
      </c>
      <c r="L54" s="425" t="s">
        <v>1428</v>
      </c>
      <c r="M54" s="425">
        <v>723</v>
      </c>
    </row>
    <row r="55" spans="1:13" outlineLevel="2" x14ac:dyDescent="0.2">
      <c r="A55" s="425" t="s">
        <v>1297</v>
      </c>
      <c r="B55" s="425" t="s">
        <v>1398</v>
      </c>
      <c r="C55" s="426">
        <v>42886</v>
      </c>
      <c r="D55" s="426">
        <v>42888</v>
      </c>
      <c r="E55" s="425" t="s">
        <v>1337</v>
      </c>
      <c r="F55" s="425" t="s">
        <v>1332</v>
      </c>
      <c r="G55" s="425" t="s">
        <v>1333</v>
      </c>
      <c r="H55" s="425" t="s">
        <v>1276</v>
      </c>
      <c r="I55" s="425" t="s">
        <v>1242</v>
      </c>
      <c r="J55" s="427">
        <v>275.27999999999997</v>
      </c>
      <c r="K55" s="425" t="s">
        <v>1335</v>
      </c>
      <c r="L55" s="425" t="s">
        <v>1429</v>
      </c>
      <c r="M55" s="425">
        <v>738</v>
      </c>
    </row>
    <row r="56" spans="1:13" outlineLevel="2" x14ac:dyDescent="0.2">
      <c r="A56" s="425" t="s">
        <v>1273</v>
      </c>
      <c r="B56" s="425" t="s">
        <v>1331</v>
      </c>
      <c r="C56" s="426">
        <v>42855</v>
      </c>
      <c r="D56" s="426">
        <v>42858</v>
      </c>
      <c r="E56" s="425" t="s">
        <v>1337</v>
      </c>
      <c r="F56" s="425" t="s">
        <v>1332</v>
      </c>
      <c r="G56" s="425" t="s">
        <v>1333</v>
      </c>
      <c r="H56" s="425" t="s">
        <v>1274</v>
      </c>
      <c r="I56" s="425" t="s">
        <v>1239</v>
      </c>
      <c r="J56" s="427">
        <v>2961.5</v>
      </c>
      <c r="K56" s="425" t="s">
        <v>1335</v>
      </c>
      <c r="L56" s="425" t="s">
        <v>1453</v>
      </c>
      <c r="M56" s="425">
        <v>3224</v>
      </c>
    </row>
    <row r="57" spans="1:13" outlineLevel="2" x14ac:dyDescent="0.2">
      <c r="A57" s="425" t="s">
        <v>1275</v>
      </c>
      <c r="B57" s="425" t="s">
        <v>1331</v>
      </c>
      <c r="C57" s="426">
        <v>42886</v>
      </c>
      <c r="D57" s="426">
        <v>42888</v>
      </c>
      <c r="E57" s="425" t="s">
        <v>1337</v>
      </c>
      <c r="F57" s="425" t="s">
        <v>1332</v>
      </c>
      <c r="G57" s="425" t="s">
        <v>1333</v>
      </c>
      <c r="H57" s="425" t="s">
        <v>1276</v>
      </c>
      <c r="I57" s="425" t="s">
        <v>1239</v>
      </c>
      <c r="J57" s="427">
        <v>3208.72</v>
      </c>
      <c r="K57" s="425" t="s">
        <v>1335</v>
      </c>
      <c r="L57" s="425" t="s">
        <v>1454</v>
      </c>
      <c r="M57" s="425">
        <v>3085</v>
      </c>
    </row>
    <row r="58" spans="1:13" outlineLevel="2" x14ac:dyDescent="0.2">
      <c r="A58" s="425" t="s">
        <v>1271</v>
      </c>
      <c r="B58" s="425" t="s">
        <v>1331</v>
      </c>
      <c r="C58" s="426">
        <v>42825</v>
      </c>
      <c r="D58" s="426">
        <v>42831</v>
      </c>
      <c r="E58" s="425" t="s">
        <v>1337</v>
      </c>
      <c r="F58" s="425" t="s">
        <v>1332</v>
      </c>
      <c r="G58" s="425" t="s">
        <v>1333</v>
      </c>
      <c r="H58" s="425" t="s">
        <v>1272</v>
      </c>
      <c r="I58" s="425" t="s">
        <v>1239</v>
      </c>
      <c r="J58" s="427">
        <v>3431.53</v>
      </c>
      <c r="K58" s="425" t="s">
        <v>1335</v>
      </c>
      <c r="L58" s="425" t="s">
        <v>1455</v>
      </c>
      <c r="M58" s="425">
        <v>4127</v>
      </c>
    </row>
    <row r="59" spans="1:13" outlineLevel="2" x14ac:dyDescent="0.2">
      <c r="A59" s="425" t="s">
        <v>1269</v>
      </c>
      <c r="B59" s="425" t="s">
        <v>1331</v>
      </c>
      <c r="C59" s="426">
        <v>42794</v>
      </c>
      <c r="D59" s="426">
        <v>42795</v>
      </c>
      <c r="E59" s="425" t="s">
        <v>1337</v>
      </c>
      <c r="F59" s="425" t="s">
        <v>1332</v>
      </c>
      <c r="G59" s="425" t="s">
        <v>1333</v>
      </c>
      <c r="H59" s="425" t="s">
        <v>1270</v>
      </c>
      <c r="I59" s="425" t="s">
        <v>1239</v>
      </c>
      <c r="J59" s="427">
        <v>3645.05</v>
      </c>
      <c r="K59" s="425" t="s">
        <v>1335</v>
      </c>
      <c r="L59" s="425" t="s">
        <v>1456</v>
      </c>
      <c r="M59" s="425">
        <v>4186</v>
      </c>
    </row>
    <row r="60" spans="1:13" outlineLevel="2" x14ac:dyDescent="0.2">
      <c r="A60" s="425" t="s">
        <v>1267</v>
      </c>
      <c r="B60" s="425" t="s">
        <v>1331</v>
      </c>
      <c r="C60" s="426">
        <v>42766</v>
      </c>
      <c r="D60" s="426">
        <v>42772</v>
      </c>
      <c r="E60" s="425" t="s">
        <v>1337</v>
      </c>
      <c r="F60" s="425" t="s">
        <v>1332</v>
      </c>
      <c r="G60" s="425" t="s">
        <v>1333</v>
      </c>
      <c r="H60" s="425" t="s">
        <v>1268</v>
      </c>
      <c r="I60" s="425" t="s">
        <v>1239</v>
      </c>
      <c r="J60" s="427">
        <v>3792.94</v>
      </c>
      <c r="K60" s="425" t="s">
        <v>1335</v>
      </c>
      <c r="L60" s="425" t="s">
        <v>1457</v>
      </c>
      <c r="M60" s="425">
        <v>4247</v>
      </c>
    </row>
    <row r="61" spans="1:13" outlineLevel="2" x14ac:dyDescent="0.2">
      <c r="A61" s="425" t="s">
        <v>1259</v>
      </c>
      <c r="B61" s="425" t="s">
        <v>1331</v>
      </c>
      <c r="C61" s="426">
        <v>42643</v>
      </c>
      <c r="D61" s="426">
        <v>42650</v>
      </c>
      <c r="E61" s="425" t="s">
        <v>1337</v>
      </c>
      <c r="F61" s="425" t="s">
        <v>1332</v>
      </c>
      <c r="G61" s="425" t="s">
        <v>1333</v>
      </c>
      <c r="H61" s="425" t="s">
        <v>1260</v>
      </c>
      <c r="I61" s="425" t="s">
        <v>1239</v>
      </c>
      <c r="J61" s="427">
        <v>3845.49</v>
      </c>
      <c r="K61" s="425" t="s">
        <v>1335</v>
      </c>
      <c r="L61" s="425" t="s">
        <v>1458</v>
      </c>
      <c r="M61" s="425">
        <v>5334</v>
      </c>
    </row>
    <row r="62" spans="1:13" outlineLevel="2" x14ac:dyDescent="0.2">
      <c r="A62" s="425" t="s">
        <v>1257</v>
      </c>
      <c r="B62" s="425" t="s">
        <v>1331</v>
      </c>
      <c r="C62" s="426">
        <v>42583</v>
      </c>
      <c r="D62" s="426">
        <v>42615</v>
      </c>
      <c r="E62" s="425" t="s">
        <v>1337</v>
      </c>
      <c r="F62" s="425" t="s">
        <v>1332</v>
      </c>
      <c r="G62" s="425" t="s">
        <v>1333</v>
      </c>
      <c r="H62" s="425" t="s">
        <v>1258</v>
      </c>
      <c r="I62" s="425" t="s">
        <v>1239</v>
      </c>
      <c r="J62" s="427">
        <v>4114.29</v>
      </c>
      <c r="K62" s="425" t="s">
        <v>1335</v>
      </c>
      <c r="L62" s="425" t="s">
        <v>1459</v>
      </c>
      <c r="M62" s="425">
        <v>5876</v>
      </c>
    </row>
    <row r="63" spans="1:13" outlineLevel="2" x14ac:dyDescent="0.2">
      <c r="A63" s="425" t="s">
        <v>1255</v>
      </c>
      <c r="B63" s="425" t="s">
        <v>1331</v>
      </c>
      <c r="C63" s="426">
        <v>42582</v>
      </c>
      <c r="D63" s="426">
        <v>42598</v>
      </c>
      <c r="E63" s="425" t="s">
        <v>1337</v>
      </c>
      <c r="F63" s="425" t="s">
        <v>1332</v>
      </c>
      <c r="G63" s="425" t="s">
        <v>1333</v>
      </c>
      <c r="H63" s="425" t="s">
        <v>1256</v>
      </c>
      <c r="I63" s="425" t="s">
        <v>1239</v>
      </c>
      <c r="J63" s="427">
        <v>4629.09</v>
      </c>
      <c r="K63" s="425" t="s">
        <v>1335</v>
      </c>
      <c r="L63" s="425" t="s">
        <v>1460</v>
      </c>
      <c r="M63" s="425">
        <v>6122</v>
      </c>
    </row>
    <row r="64" spans="1:13" outlineLevel="2" x14ac:dyDescent="0.2">
      <c r="A64" s="425" t="s">
        <v>1263</v>
      </c>
      <c r="B64" s="425" t="s">
        <v>1331</v>
      </c>
      <c r="C64" s="426">
        <v>42704</v>
      </c>
      <c r="D64" s="426">
        <v>42705</v>
      </c>
      <c r="E64" s="425" t="s">
        <v>1337</v>
      </c>
      <c r="F64" s="425" t="s">
        <v>1332</v>
      </c>
      <c r="G64" s="425" t="s">
        <v>1333</v>
      </c>
      <c r="H64" s="425" t="s">
        <v>1264</v>
      </c>
      <c r="I64" s="425" t="s">
        <v>1239</v>
      </c>
      <c r="J64" s="427">
        <v>5274</v>
      </c>
      <c r="K64" s="425" t="s">
        <v>1335</v>
      </c>
      <c r="L64" s="425" t="s">
        <v>1461</v>
      </c>
      <c r="M64" s="425">
        <v>5385</v>
      </c>
    </row>
    <row r="65" spans="1:13" outlineLevel="2" x14ac:dyDescent="0.2">
      <c r="A65" s="425" t="s">
        <v>1265</v>
      </c>
      <c r="B65" s="425" t="s">
        <v>1331</v>
      </c>
      <c r="C65" s="426">
        <v>42735</v>
      </c>
      <c r="D65" s="426">
        <v>42738</v>
      </c>
      <c r="E65" s="425" t="s">
        <v>1337</v>
      </c>
      <c r="F65" s="425" t="s">
        <v>1332</v>
      </c>
      <c r="G65" s="425" t="s">
        <v>1333</v>
      </c>
      <c r="H65" s="425" t="s">
        <v>1266</v>
      </c>
      <c r="I65" s="425" t="s">
        <v>1239</v>
      </c>
      <c r="J65" s="427">
        <v>5702.53</v>
      </c>
      <c r="K65" s="425" t="s">
        <v>1335</v>
      </c>
      <c r="L65" s="425" t="s">
        <v>1462</v>
      </c>
      <c r="M65" s="425">
        <v>6632</v>
      </c>
    </row>
    <row r="66" spans="1:13" outlineLevel="2" x14ac:dyDescent="0.2">
      <c r="A66" s="425" t="s">
        <v>1261</v>
      </c>
      <c r="B66" s="425" t="s">
        <v>1331</v>
      </c>
      <c r="C66" s="426">
        <v>42674</v>
      </c>
      <c r="D66" s="426">
        <v>42677</v>
      </c>
      <c r="E66" s="425" t="s">
        <v>1337</v>
      </c>
      <c r="F66" s="425" t="s">
        <v>1332</v>
      </c>
      <c r="G66" s="425" t="s">
        <v>1333</v>
      </c>
      <c r="H66" s="425" t="s">
        <v>1262</v>
      </c>
      <c r="I66" s="425" t="s">
        <v>1239</v>
      </c>
      <c r="J66" s="427">
        <v>6462.36</v>
      </c>
      <c r="K66" s="425" t="s">
        <v>1335</v>
      </c>
      <c r="L66" s="425" t="s">
        <v>1463</v>
      </c>
      <c r="M66" s="425">
        <v>7144</v>
      </c>
    </row>
    <row r="67" spans="1:13" outlineLevel="1" x14ac:dyDescent="0.2">
      <c r="A67" s="425"/>
      <c r="B67" s="425"/>
      <c r="C67" s="426"/>
      <c r="D67" s="426"/>
      <c r="E67" s="434" t="s">
        <v>1464</v>
      </c>
      <c r="F67" s="425"/>
      <c r="G67" s="425"/>
      <c r="H67" s="425"/>
      <c r="I67" s="425"/>
      <c r="J67" s="427">
        <f>SUBTOTAL(9,J12:J66)</f>
        <v>53362.3</v>
      </c>
      <c r="K67" s="425"/>
      <c r="L67" s="425"/>
      <c r="M67" s="425">
        <f>SUBTOTAL(9,M12:M66)</f>
        <v>71569</v>
      </c>
    </row>
    <row r="68" spans="1:13" outlineLevel="2" x14ac:dyDescent="0.2">
      <c r="A68" s="425" t="s">
        <v>1255</v>
      </c>
      <c r="B68" s="425" t="s">
        <v>1331</v>
      </c>
      <c r="C68" s="426">
        <v>42582</v>
      </c>
      <c r="D68" s="426">
        <v>42598</v>
      </c>
      <c r="E68" s="425" t="s">
        <v>1430</v>
      </c>
      <c r="F68" s="425" t="s">
        <v>1332</v>
      </c>
      <c r="G68" s="425" t="s">
        <v>1333</v>
      </c>
      <c r="H68" s="425" t="s">
        <v>1256</v>
      </c>
      <c r="I68" s="425" t="s">
        <v>1239</v>
      </c>
      <c r="J68" s="427">
        <v>328.5</v>
      </c>
      <c r="K68" s="425" t="s">
        <v>1335</v>
      </c>
      <c r="L68" s="425" t="s">
        <v>1431</v>
      </c>
      <c r="M68" s="425"/>
    </row>
    <row r="69" spans="1:13" outlineLevel="2" x14ac:dyDescent="0.2">
      <c r="A69" s="425" t="s">
        <v>1257</v>
      </c>
      <c r="B69" s="425" t="s">
        <v>1331</v>
      </c>
      <c r="C69" s="426">
        <v>42583</v>
      </c>
      <c r="D69" s="426">
        <v>42615</v>
      </c>
      <c r="E69" s="425" t="s">
        <v>1430</v>
      </c>
      <c r="F69" s="425" t="s">
        <v>1332</v>
      </c>
      <c r="G69" s="425" t="s">
        <v>1333</v>
      </c>
      <c r="H69" s="425" t="s">
        <v>1258</v>
      </c>
      <c r="I69" s="425" t="s">
        <v>1239</v>
      </c>
      <c r="J69" s="427">
        <v>328.5</v>
      </c>
      <c r="K69" s="425" t="s">
        <v>1335</v>
      </c>
      <c r="L69" s="425" t="s">
        <v>1432</v>
      </c>
      <c r="M69" s="425"/>
    </row>
    <row r="70" spans="1:13" outlineLevel="2" x14ac:dyDescent="0.2">
      <c r="A70" s="425" t="s">
        <v>1259</v>
      </c>
      <c r="B70" s="425" t="s">
        <v>1331</v>
      </c>
      <c r="C70" s="426">
        <v>42643</v>
      </c>
      <c r="D70" s="426">
        <v>42650</v>
      </c>
      <c r="E70" s="425" t="s">
        <v>1430</v>
      </c>
      <c r="F70" s="425" t="s">
        <v>1332</v>
      </c>
      <c r="G70" s="425" t="s">
        <v>1333</v>
      </c>
      <c r="H70" s="425" t="s">
        <v>1260</v>
      </c>
      <c r="I70" s="425" t="s">
        <v>1239</v>
      </c>
      <c r="J70" s="427">
        <v>328.5</v>
      </c>
      <c r="K70" s="425" t="s">
        <v>1335</v>
      </c>
      <c r="L70" s="425" t="s">
        <v>1433</v>
      </c>
      <c r="M70" s="425"/>
    </row>
    <row r="71" spans="1:13" outlineLevel="2" x14ac:dyDescent="0.2">
      <c r="A71" s="425" t="s">
        <v>1261</v>
      </c>
      <c r="B71" s="425" t="s">
        <v>1331</v>
      </c>
      <c r="C71" s="426">
        <v>42674</v>
      </c>
      <c r="D71" s="426">
        <v>42677</v>
      </c>
      <c r="E71" s="425" t="s">
        <v>1430</v>
      </c>
      <c r="F71" s="425" t="s">
        <v>1332</v>
      </c>
      <c r="G71" s="425" t="s">
        <v>1333</v>
      </c>
      <c r="H71" s="425" t="s">
        <v>1262</v>
      </c>
      <c r="I71" s="425" t="s">
        <v>1239</v>
      </c>
      <c r="J71" s="427">
        <v>328.5</v>
      </c>
      <c r="K71" s="425" t="s">
        <v>1335</v>
      </c>
      <c r="L71" s="425" t="s">
        <v>1434</v>
      </c>
      <c r="M71" s="425"/>
    </row>
    <row r="72" spans="1:13" outlineLevel="2" x14ac:dyDescent="0.2">
      <c r="A72" s="425" t="s">
        <v>1263</v>
      </c>
      <c r="B72" s="425" t="s">
        <v>1331</v>
      </c>
      <c r="C72" s="426">
        <v>42704</v>
      </c>
      <c r="D72" s="426">
        <v>42705</v>
      </c>
      <c r="E72" s="425" t="s">
        <v>1430</v>
      </c>
      <c r="F72" s="425" t="s">
        <v>1332</v>
      </c>
      <c r="G72" s="425" t="s">
        <v>1333</v>
      </c>
      <c r="H72" s="425" t="s">
        <v>1264</v>
      </c>
      <c r="I72" s="425" t="s">
        <v>1239</v>
      </c>
      <c r="J72" s="427">
        <v>328.5</v>
      </c>
      <c r="K72" s="425" t="s">
        <v>1335</v>
      </c>
      <c r="L72" s="425" t="s">
        <v>1435</v>
      </c>
      <c r="M72" s="425"/>
    </row>
    <row r="73" spans="1:13" outlineLevel="2" x14ac:dyDescent="0.2">
      <c r="A73" s="425" t="s">
        <v>1265</v>
      </c>
      <c r="B73" s="425" t="s">
        <v>1331</v>
      </c>
      <c r="C73" s="426">
        <v>42735</v>
      </c>
      <c r="D73" s="426">
        <v>42738</v>
      </c>
      <c r="E73" s="425" t="s">
        <v>1430</v>
      </c>
      <c r="F73" s="425" t="s">
        <v>1332</v>
      </c>
      <c r="G73" s="425" t="s">
        <v>1333</v>
      </c>
      <c r="H73" s="425" t="s">
        <v>1266</v>
      </c>
      <c r="I73" s="425" t="s">
        <v>1239</v>
      </c>
      <c r="J73" s="427">
        <v>328.5</v>
      </c>
      <c r="K73" s="425" t="s">
        <v>1335</v>
      </c>
      <c r="L73" s="425" t="s">
        <v>1436</v>
      </c>
      <c r="M73" s="425"/>
    </row>
    <row r="74" spans="1:13" outlineLevel="2" x14ac:dyDescent="0.2">
      <c r="A74" s="425" t="s">
        <v>1267</v>
      </c>
      <c r="B74" s="425" t="s">
        <v>1331</v>
      </c>
      <c r="C74" s="426">
        <v>42766</v>
      </c>
      <c r="D74" s="426">
        <v>42772</v>
      </c>
      <c r="E74" s="425" t="s">
        <v>1430</v>
      </c>
      <c r="F74" s="425" t="s">
        <v>1332</v>
      </c>
      <c r="G74" s="425" t="s">
        <v>1333</v>
      </c>
      <c r="H74" s="425" t="s">
        <v>1268</v>
      </c>
      <c r="I74" s="425" t="s">
        <v>1239</v>
      </c>
      <c r="J74" s="427">
        <v>328.5</v>
      </c>
      <c r="K74" s="425" t="s">
        <v>1335</v>
      </c>
      <c r="L74" s="425" t="s">
        <v>1437</v>
      </c>
      <c r="M74" s="425"/>
    </row>
    <row r="75" spans="1:13" outlineLevel="2" x14ac:dyDescent="0.2">
      <c r="A75" s="425" t="s">
        <v>1269</v>
      </c>
      <c r="B75" s="425" t="s">
        <v>1331</v>
      </c>
      <c r="C75" s="426">
        <v>42794</v>
      </c>
      <c r="D75" s="426">
        <v>42795</v>
      </c>
      <c r="E75" s="425" t="s">
        <v>1430</v>
      </c>
      <c r="F75" s="425" t="s">
        <v>1332</v>
      </c>
      <c r="G75" s="425" t="s">
        <v>1333</v>
      </c>
      <c r="H75" s="425" t="s">
        <v>1270</v>
      </c>
      <c r="I75" s="425" t="s">
        <v>1239</v>
      </c>
      <c r="J75" s="427">
        <v>328.5</v>
      </c>
      <c r="K75" s="425" t="s">
        <v>1335</v>
      </c>
      <c r="L75" s="425" t="s">
        <v>1438</v>
      </c>
      <c r="M75" s="425"/>
    </row>
    <row r="76" spans="1:13" outlineLevel="2" x14ac:dyDescent="0.2">
      <c r="A76" s="425" t="s">
        <v>1271</v>
      </c>
      <c r="B76" s="425" t="s">
        <v>1331</v>
      </c>
      <c r="C76" s="426">
        <v>42825</v>
      </c>
      <c r="D76" s="426">
        <v>42831</v>
      </c>
      <c r="E76" s="425" t="s">
        <v>1430</v>
      </c>
      <c r="F76" s="425" t="s">
        <v>1332</v>
      </c>
      <c r="G76" s="425" t="s">
        <v>1333</v>
      </c>
      <c r="H76" s="425" t="s">
        <v>1272</v>
      </c>
      <c r="I76" s="425" t="s">
        <v>1239</v>
      </c>
      <c r="J76" s="427">
        <v>328.5</v>
      </c>
      <c r="K76" s="425" t="s">
        <v>1335</v>
      </c>
      <c r="L76" s="425" t="s">
        <v>1439</v>
      </c>
      <c r="M76" s="425"/>
    </row>
    <row r="77" spans="1:13" outlineLevel="2" x14ac:dyDescent="0.2">
      <c r="A77" s="425" t="s">
        <v>1273</v>
      </c>
      <c r="B77" s="425" t="s">
        <v>1331</v>
      </c>
      <c r="C77" s="426">
        <v>42855</v>
      </c>
      <c r="D77" s="426">
        <v>42858</v>
      </c>
      <c r="E77" s="425" t="s">
        <v>1430</v>
      </c>
      <c r="F77" s="425" t="s">
        <v>1332</v>
      </c>
      <c r="G77" s="425" t="s">
        <v>1333</v>
      </c>
      <c r="H77" s="425" t="s">
        <v>1274</v>
      </c>
      <c r="I77" s="425" t="s">
        <v>1239</v>
      </c>
      <c r="J77" s="427">
        <v>328.5</v>
      </c>
      <c r="K77" s="425" t="s">
        <v>1335</v>
      </c>
      <c r="L77" s="425" t="s">
        <v>1440</v>
      </c>
      <c r="M77" s="425"/>
    </row>
    <row r="78" spans="1:13" outlineLevel="2" x14ac:dyDescent="0.2">
      <c r="A78" s="425" t="s">
        <v>1275</v>
      </c>
      <c r="B78" s="425" t="s">
        <v>1331</v>
      </c>
      <c r="C78" s="426">
        <v>42886</v>
      </c>
      <c r="D78" s="426">
        <v>42888</v>
      </c>
      <c r="E78" s="425" t="s">
        <v>1430</v>
      </c>
      <c r="F78" s="425" t="s">
        <v>1332</v>
      </c>
      <c r="G78" s="425" t="s">
        <v>1333</v>
      </c>
      <c r="H78" s="425" t="s">
        <v>1276</v>
      </c>
      <c r="I78" s="425" t="s">
        <v>1239</v>
      </c>
      <c r="J78" s="427">
        <v>328.5</v>
      </c>
      <c r="K78" s="425" t="s">
        <v>1335</v>
      </c>
      <c r="L78" s="425" t="s">
        <v>1441</v>
      </c>
      <c r="M78" s="425"/>
    </row>
    <row r="79" spans="1:13" outlineLevel="1" x14ac:dyDescent="0.2">
      <c r="A79" s="425"/>
      <c r="B79" s="425"/>
      <c r="C79" s="426"/>
      <c r="D79" s="426"/>
      <c r="E79" s="434" t="s">
        <v>1465</v>
      </c>
      <c r="F79" s="425"/>
      <c r="G79" s="425"/>
      <c r="H79" s="425"/>
      <c r="I79" s="425"/>
      <c r="J79" s="427">
        <f>SUBTOTAL(9,J68:J78)</f>
        <v>3613.5</v>
      </c>
      <c r="K79" s="425"/>
      <c r="L79" s="425"/>
      <c r="M79" s="425">
        <f>SUBTOTAL(9,M68:M78)</f>
        <v>0</v>
      </c>
    </row>
    <row r="80" spans="1:13" outlineLevel="2" x14ac:dyDescent="0.2">
      <c r="A80" s="425" t="s">
        <v>1267</v>
      </c>
      <c r="B80" s="425" t="s">
        <v>1331</v>
      </c>
      <c r="C80" s="426">
        <v>42766</v>
      </c>
      <c r="D80" s="426">
        <v>42772</v>
      </c>
      <c r="E80" s="425" t="s">
        <v>1228</v>
      </c>
      <c r="F80" s="425" t="s">
        <v>1332</v>
      </c>
      <c r="G80" s="425" t="s">
        <v>1333</v>
      </c>
      <c r="H80" s="425" t="s">
        <v>1268</v>
      </c>
      <c r="I80" s="425" t="s">
        <v>1239</v>
      </c>
      <c r="J80" s="427">
        <v>4.0199999999999996</v>
      </c>
      <c r="K80" s="425" t="s">
        <v>1335</v>
      </c>
      <c r="L80" s="425" t="s">
        <v>1334</v>
      </c>
      <c r="M80" s="425">
        <v>1</v>
      </c>
    </row>
    <row r="81" spans="1:13" outlineLevel="1" x14ac:dyDescent="0.2">
      <c r="A81" s="425"/>
      <c r="B81" s="425"/>
      <c r="C81" s="426"/>
      <c r="D81" s="426"/>
      <c r="E81" s="434" t="s">
        <v>1466</v>
      </c>
      <c r="F81" s="425"/>
      <c r="G81" s="425"/>
      <c r="H81" s="425"/>
      <c r="I81" s="425"/>
      <c r="J81" s="427">
        <f>SUBTOTAL(9,J80:J80)</f>
        <v>4.0199999999999996</v>
      </c>
      <c r="K81" s="425"/>
      <c r="L81" s="425"/>
      <c r="M81" s="425">
        <f>SUBTOTAL(9,M80:M80)</f>
        <v>1</v>
      </c>
    </row>
    <row r="82" spans="1:13" outlineLevel="2" x14ac:dyDescent="0.2">
      <c r="A82" s="425" t="s">
        <v>1277</v>
      </c>
      <c r="B82" s="425" t="s">
        <v>1339</v>
      </c>
      <c r="C82" s="426">
        <v>42582</v>
      </c>
      <c r="D82" s="426">
        <v>42598</v>
      </c>
      <c r="E82" s="425" t="s">
        <v>1341</v>
      </c>
      <c r="F82" s="425" t="s">
        <v>1332</v>
      </c>
      <c r="G82" s="425" t="s">
        <v>1333</v>
      </c>
      <c r="H82" s="425" t="s">
        <v>1256</v>
      </c>
      <c r="I82" s="425" t="s">
        <v>1244</v>
      </c>
      <c r="J82" s="427">
        <v>57.89</v>
      </c>
      <c r="K82" s="425" t="s">
        <v>1335</v>
      </c>
      <c r="L82" s="425" t="s">
        <v>1342</v>
      </c>
      <c r="M82" s="425"/>
    </row>
    <row r="83" spans="1:13" outlineLevel="2" x14ac:dyDescent="0.2">
      <c r="A83" s="425" t="s">
        <v>1299</v>
      </c>
      <c r="B83" s="425" t="s">
        <v>1343</v>
      </c>
      <c r="C83" s="426">
        <v>42582</v>
      </c>
      <c r="D83" s="426">
        <v>42598</v>
      </c>
      <c r="E83" s="425" t="s">
        <v>1341</v>
      </c>
      <c r="F83" s="425" t="s">
        <v>1332</v>
      </c>
      <c r="G83" s="425" t="s">
        <v>1333</v>
      </c>
      <c r="H83" s="425" t="s">
        <v>1256</v>
      </c>
      <c r="I83" s="425" t="s">
        <v>1245</v>
      </c>
      <c r="J83" s="427">
        <v>57.89</v>
      </c>
      <c r="K83" s="425" t="s">
        <v>1335</v>
      </c>
      <c r="L83" s="425" t="s">
        <v>1344</v>
      </c>
      <c r="M83" s="425"/>
    </row>
    <row r="84" spans="1:13" outlineLevel="2" x14ac:dyDescent="0.2">
      <c r="A84" s="425" t="s">
        <v>1310</v>
      </c>
      <c r="B84" s="425" t="s">
        <v>1336</v>
      </c>
      <c r="C84" s="426">
        <v>42582</v>
      </c>
      <c r="D84" s="426">
        <v>42598</v>
      </c>
      <c r="E84" s="425" t="s">
        <v>1341</v>
      </c>
      <c r="F84" s="425" t="s">
        <v>1332</v>
      </c>
      <c r="G84" s="425" t="s">
        <v>1333</v>
      </c>
      <c r="H84" s="425" t="s">
        <v>1256</v>
      </c>
      <c r="I84" s="425" t="s">
        <v>1249</v>
      </c>
      <c r="J84" s="427">
        <v>57.89</v>
      </c>
      <c r="K84" s="425" t="s">
        <v>1335</v>
      </c>
      <c r="L84" s="425" t="s">
        <v>1345</v>
      </c>
      <c r="M84" s="425"/>
    </row>
    <row r="85" spans="1:13" outlineLevel="2" x14ac:dyDescent="0.2">
      <c r="A85" s="425" t="s">
        <v>1278</v>
      </c>
      <c r="B85" s="425" t="s">
        <v>1339</v>
      </c>
      <c r="C85" s="426">
        <v>42583</v>
      </c>
      <c r="D85" s="426">
        <v>42615</v>
      </c>
      <c r="E85" s="425" t="s">
        <v>1341</v>
      </c>
      <c r="F85" s="425" t="s">
        <v>1332</v>
      </c>
      <c r="G85" s="425" t="s">
        <v>1333</v>
      </c>
      <c r="H85" s="425" t="s">
        <v>1258</v>
      </c>
      <c r="I85" s="425" t="s">
        <v>1244</v>
      </c>
      <c r="J85" s="427">
        <v>57.89</v>
      </c>
      <c r="K85" s="425" t="s">
        <v>1335</v>
      </c>
      <c r="L85" s="425" t="s">
        <v>1346</v>
      </c>
      <c r="M85" s="425"/>
    </row>
    <row r="86" spans="1:13" outlineLevel="2" x14ac:dyDescent="0.2">
      <c r="A86" s="425" t="s">
        <v>1300</v>
      </c>
      <c r="B86" s="425" t="s">
        <v>1343</v>
      </c>
      <c r="C86" s="426">
        <v>42583</v>
      </c>
      <c r="D86" s="426">
        <v>42615</v>
      </c>
      <c r="E86" s="425" t="s">
        <v>1341</v>
      </c>
      <c r="F86" s="425" t="s">
        <v>1332</v>
      </c>
      <c r="G86" s="425" t="s">
        <v>1333</v>
      </c>
      <c r="H86" s="425" t="s">
        <v>1258</v>
      </c>
      <c r="I86" s="425" t="s">
        <v>1245</v>
      </c>
      <c r="J86" s="427">
        <v>57.89</v>
      </c>
      <c r="K86" s="425" t="s">
        <v>1335</v>
      </c>
      <c r="L86" s="425" t="s">
        <v>1347</v>
      </c>
      <c r="M86" s="425"/>
    </row>
    <row r="87" spans="1:13" outlineLevel="2" x14ac:dyDescent="0.2">
      <c r="A87" s="425" t="s">
        <v>1311</v>
      </c>
      <c r="B87" s="425" t="s">
        <v>1336</v>
      </c>
      <c r="C87" s="426">
        <v>42583</v>
      </c>
      <c r="D87" s="426">
        <v>42615</v>
      </c>
      <c r="E87" s="425" t="s">
        <v>1341</v>
      </c>
      <c r="F87" s="425" t="s">
        <v>1332</v>
      </c>
      <c r="G87" s="425" t="s">
        <v>1333</v>
      </c>
      <c r="H87" s="425" t="s">
        <v>1258</v>
      </c>
      <c r="I87" s="425" t="s">
        <v>1249</v>
      </c>
      <c r="J87" s="427">
        <v>57.89</v>
      </c>
      <c r="K87" s="425" t="s">
        <v>1335</v>
      </c>
      <c r="L87" s="425" t="s">
        <v>1348</v>
      </c>
      <c r="M87" s="425"/>
    </row>
    <row r="88" spans="1:13" outlineLevel="2" x14ac:dyDescent="0.2">
      <c r="A88" s="425" t="s">
        <v>1279</v>
      </c>
      <c r="B88" s="425" t="s">
        <v>1339</v>
      </c>
      <c r="C88" s="426">
        <v>42643</v>
      </c>
      <c r="D88" s="426">
        <v>42650</v>
      </c>
      <c r="E88" s="425" t="s">
        <v>1341</v>
      </c>
      <c r="F88" s="425" t="s">
        <v>1332</v>
      </c>
      <c r="G88" s="425" t="s">
        <v>1333</v>
      </c>
      <c r="H88" s="425" t="s">
        <v>1260</v>
      </c>
      <c r="I88" s="425" t="s">
        <v>1244</v>
      </c>
      <c r="J88" s="427">
        <v>57.89</v>
      </c>
      <c r="K88" s="425" t="s">
        <v>1335</v>
      </c>
      <c r="L88" s="425" t="s">
        <v>1349</v>
      </c>
      <c r="M88" s="425"/>
    </row>
    <row r="89" spans="1:13" outlineLevel="2" x14ac:dyDescent="0.2">
      <c r="A89" s="425" t="s">
        <v>1309</v>
      </c>
      <c r="B89" s="425" t="s">
        <v>1343</v>
      </c>
      <c r="C89" s="426">
        <v>42643</v>
      </c>
      <c r="D89" s="426">
        <v>42650</v>
      </c>
      <c r="E89" s="425" t="s">
        <v>1341</v>
      </c>
      <c r="F89" s="425" t="s">
        <v>1332</v>
      </c>
      <c r="G89" s="425" t="s">
        <v>1333</v>
      </c>
      <c r="H89" s="425" t="s">
        <v>1260</v>
      </c>
      <c r="I89" s="425" t="s">
        <v>1245</v>
      </c>
      <c r="J89" s="427">
        <v>57.89</v>
      </c>
      <c r="K89" s="425" t="s">
        <v>1335</v>
      </c>
      <c r="L89" s="425" t="s">
        <v>1350</v>
      </c>
      <c r="M89" s="425"/>
    </row>
    <row r="90" spans="1:13" outlineLevel="2" x14ac:dyDescent="0.2">
      <c r="A90" s="425" t="s">
        <v>1312</v>
      </c>
      <c r="B90" s="425" t="s">
        <v>1336</v>
      </c>
      <c r="C90" s="426">
        <v>42643</v>
      </c>
      <c r="D90" s="426">
        <v>42650</v>
      </c>
      <c r="E90" s="425" t="s">
        <v>1341</v>
      </c>
      <c r="F90" s="425" t="s">
        <v>1332</v>
      </c>
      <c r="G90" s="425" t="s">
        <v>1333</v>
      </c>
      <c r="H90" s="425" t="s">
        <v>1260</v>
      </c>
      <c r="I90" s="425" t="s">
        <v>1249</v>
      </c>
      <c r="J90" s="427">
        <v>57.89</v>
      </c>
      <c r="K90" s="425" t="s">
        <v>1335</v>
      </c>
      <c r="L90" s="425" t="s">
        <v>1351</v>
      </c>
      <c r="M90" s="425"/>
    </row>
    <row r="91" spans="1:13" outlineLevel="2" x14ac:dyDescent="0.2">
      <c r="A91" s="425" t="s">
        <v>1301</v>
      </c>
      <c r="B91" s="425" t="s">
        <v>1343</v>
      </c>
      <c r="C91" s="426">
        <v>42674</v>
      </c>
      <c r="D91" s="426">
        <v>42677</v>
      </c>
      <c r="E91" s="425" t="s">
        <v>1341</v>
      </c>
      <c r="F91" s="425" t="s">
        <v>1332</v>
      </c>
      <c r="G91" s="425" t="s">
        <v>1333</v>
      </c>
      <c r="H91" s="425" t="s">
        <v>1262</v>
      </c>
      <c r="I91" s="425" t="s">
        <v>1245</v>
      </c>
      <c r="J91" s="427">
        <v>57.89</v>
      </c>
      <c r="K91" s="425" t="s">
        <v>1335</v>
      </c>
      <c r="L91" s="425" t="s">
        <v>1352</v>
      </c>
      <c r="M91" s="425"/>
    </row>
    <row r="92" spans="1:13" outlineLevel="2" x14ac:dyDescent="0.2">
      <c r="A92" s="425" t="s">
        <v>1280</v>
      </c>
      <c r="B92" s="425" t="s">
        <v>1339</v>
      </c>
      <c r="C92" s="426">
        <v>42674</v>
      </c>
      <c r="D92" s="426">
        <v>42677</v>
      </c>
      <c r="E92" s="425" t="s">
        <v>1341</v>
      </c>
      <c r="F92" s="425" t="s">
        <v>1332</v>
      </c>
      <c r="G92" s="425" t="s">
        <v>1333</v>
      </c>
      <c r="H92" s="425" t="s">
        <v>1262</v>
      </c>
      <c r="I92" s="425" t="s">
        <v>1244</v>
      </c>
      <c r="J92" s="427">
        <v>57.89</v>
      </c>
      <c r="K92" s="425" t="s">
        <v>1335</v>
      </c>
      <c r="L92" s="425" t="s">
        <v>1353</v>
      </c>
      <c r="M92" s="425"/>
    </row>
    <row r="93" spans="1:13" outlineLevel="2" x14ac:dyDescent="0.2">
      <c r="A93" s="425" t="s">
        <v>1313</v>
      </c>
      <c r="B93" s="425" t="s">
        <v>1336</v>
      </c>
      <c r="C93" s="426">
        <v>42674</v>
      </c>
      <c r="D93" s="426">
        <v>42677</v>
      </c>
      <c r="E93" s="425" t="s">
        <v>1341</v>
      </c>
      <c r="F93" s="425" t="s">
        <v>1332</v>
      </c>
      <c r="G93" s="425" t="s">
        <v>1333</v>
      </c>
      <c r="H93" s="425" t="s">
        <v>1262</v>
      </c>
      <c r="I93" s="425" t="s">
        <v>1249</v>
      </c>
      <c r="J93" s="427">
        <v>57.89</v>
      </c>
      <c r="K93" s="425" t="s">
        <v>1335</v>
      </c>
      <c r="L93" s="425" t="s">
        <v>1354</v>
      </c>
      <c r="M93" s="425"/>
    </row>
    <row r="94" spans="1:13" outlineLevel="2" x14ac:dyDescent="0.2">
      <c r="A94" s="425" t="s">
        <v>1281</v>
      </c>
      <c r="B94" s="425" t="s">
        <v>1339</v>
      </c>
      <c r="C94" s="426">
        <v>42704</v>
      </c>
      <c r="D94" s="426">
        <v>42705</v>
      </c>
      <c r="E94" s="425" t="s">
        <v>1341</v>
      </c>
      <c r="F94" s="425" t="s">
        <v>1332</v>
      </c>
      <c r="G94" s="425" t="s">
        <v>1333</v>
      </c>
      <c r="H94" s="425" t="s">
        <v>1264</v>
      </c>
      <c r="I94" s="425" t="s">
        <v>1244</v>
      </c>
      <c r="J94" s="427">
        <v>57.89</v>
      </c>
      <c r="K94" s="425" t="s">
        <v>1335</v>
      </c>
      <c r="L94" s="425" t="s">
        <v>1355</v>
      </c>
      <c r="M94" s="425"/>
    </row>
    <row r="95" spans="1:13" outlineLevel="2" x14ac:dyDescent="0.2">
      <c r="A95" s="425" t="s">
        <v>1302</v>
      </c>
      <c r="B95" s="425" t="s">
        <v>1343</v>
      </c>
      <c r="C95" s="426">
        <v>42704</v>
      </c>
      <c r="D95" s="426">
        <v>42705</v>
      </c>
      <c r="E95" s="425" t="s">
        <v>1341</v>
      </c>
      <c r="F95" s="425" t="s">
        <v>1332</v>
      </c>
      <c r="G95" s="425" t="s">
        <v>1333</v>
      </c>
      <c r="H95" s="425" t="s">
        <v>1264</v>
      </c>
      <c r="I95" s="425" t="s">
        <v>1245</v>
      </c>
      <c r="J95" s="427">
        <v>57.89</v>
      </c>
      <c r="K95" s="425" t="s">
        <v>1335</v>
      </c>
      <c r="L95" s="425" t="s">
        <v>1356</v>
      </c>
      <c r="M95" s="425"/>
    </row>
    <row r="96" spans="1:13" outlineLevel="2" x14ac:dyDescent="0.2">
      <c r="A96" s="425" t="s">
        <v>1314</v>
      </c>
      <c r="B96" s="425" t="s">
        <v>1336</v>
      </c>
      <c r="C96" s="426">
        <v>42704</v>
      </c>
      <c r="D96" s="426">
        <v>42705</v>
      </c>
      <c r="E96" s="425" t="s">
        <v>1341</v>
      </c>
      <c r="F96" s="425" t="s">
        <v>1332</v>
      </c>
      <c r="G96" s="425" t="s">
        <v>1333</v>
      </c>
      <c r="H96" s="425" t="s">
        <v>1264</v>
      </c>
      <c r="I96" s="425" t="s">
        <v>1249</v>
      </c>
      <c r="J96" s="427">
        <v>57.89</v>
      </c>
      <c r="K96" s="425" t="s">
        <v>1335</v>
      </c>
      <c r="L96" s="425" t="s">
        <v>1357</v>
      </c>
      <c r="M96" s="425"/>
    </row>
    <row r="97" spans="1:13" outlineLevel="2" x14ac:dyDescent="0.2">
      <c r="A97" s="425" t="s">
        <v>1303</v>
      </c>
      <c r="B97" s="425" t="s">
        <v>1343</v>
      </c>
      <c r="C97" s="426">
        <v>42735</v>
      </c>
      <c r="D97" s="426">
        <v>42738</v>
      </c>
      <c r="E97" s="425" t="s">
        <v>1341</v>
      </c>
      <c r="F97" s="425" t="s">
        <v>1332</v>
      </c>
      <c r="G97" s="425" t="s">
        <v>1333</v>
      </c>
      <c r="H97" s="425" t="s">
        <v>1266</v>
      </c>
      <c r="I97" s="425" t="s">
        <v>1245</v>
      </c>
      <c r="J97" s="427">
        <v>57.89</v>
      </c>
      <c r="K97" s="425" t="s">
        <v>1335</v>
      </c>
      <c r="L97" s="425" t="s">
        <v>1358</v>
      </c>
      <c r="M97" s="425"/>
    </row>
    <row r="98" spans="1:13" outlineLevel="2" x14ac:dyDescent="0.2">
      <c r="A98" s="425" t="s">
        <v>1315</v>
      </c>
      <c r="B98" s="425" t="s">
        <v>1336</v>
      </c>
      <c r="C98" s="426">
        <v>42735</v>
      </c>
      <c r="D98" s="426">
        <v>42738</v>
      </c>
      <c r="E98" s="425" t="s">
        <v>1341</v>
      </c>
      <c r="F98" s="425" t="s">
        <v>1332</v>
      </c>
      <c r="G98" s="425" t="s">
        <v>1333</v>
      </c>
      <c r="H98" s="425" t="s">
        <v>1266</v>
      </c>
      <c r="I98" s="425" t="s">
        <v>1249</v>
      </c>
      <c r="J98" s="427">
        <v>57.89</v>
      </c>
      <c r="K98" s="425" t="s">
        <v>1335</v>
      </c>
      <c r="L98" s="425" t="s">
        <v>1359</v>
      </c>
      <c r="M98" s="425"/>
    </row>
    <row r="99" spans="1:13" outlineLevel="2" x14ac:dyDescent="0.2">
      <c r="A99" s="425" t="s">
        <v>1282</v>
      </c>
      <c r="B99" s="425" t="s">
        <v>1339</v>
      </c>
      <c r="C99" s="426">
        <v>42735</v>
      </c>
      <c r="D99" s="426">
        <v>42739</v>
      </c>
      <c r="E99" s="425" t="s">
        <v>1341</v>
      </c>
      <c r="F99" s="425" t="s">
        <v>1332</v>
      </c>
      <c r="G99" s="425" t="s">
        <v>1333</v>
      </c>
      <c r="H99" s="425" t="s">
        <v>1266</v>
      </c>
      <c r="I99" s="425" t="s">
        <v>1244</v>
      </c>
      <c r="J99" s="427">
        <v>57.89</v>
      </c>
      <c r="K99" s="425" t="s">
        <v>1335</v>
      </c>
      <c r="L99" s="425" t="s">
        <v>1360</v>
      </c>
      <c r="M99" s="425"/>
    </row>
    <row r="100" spans="1:13" outlineLevel="2" x14ac:dyDescent="0.2">
      <c r="A100" s="425" t="s">
        <v>1304</v>
      </c>
      <c r="B100" s="425" t="s">
        <v>1343</v>
      </c>
      <c r="C100" s="426">
        <v>42766</v>
      </c>
      <c r="D100" s="426">
        <v>42772</v>
      </c>
      <c r="E100" s="425" t="s">
        <v>1341</v>
      </c>
      <c r="F100" s="425" t="s">
        <v>1332</v>
      </c>
      <c r="G100" s="425" t="s">
        <v>1333</v>
      </c>
      <c r="H100" s="425" t="s">
        <v>1268</v>
      </c>
      <c r="I100" s="425" t="s">
        <v>1245</v>
      </c>
      <c r="J100" s="427">
        <v>57.89</v>
      </c>
      <c r="K100" s="425" t="s">
        <v>1335</v>
      </c>
      <c r="L100" s="425" t="s">
        <v>1361</v>
      </c>
      <c r="M100" s="425"/>
    </row>
    <row r="101" spans="1:13" outlineLevel="2" x14ac:dyDescent="0.2">
      <c r="A101" s="425" t="s">
        <v>1283</v>
      </c>
      <c r="B101" s="425" t="s">
        <v>1339</v>
      </c>
      <c r="C101" s="426">
        <v>42766</v>
      </c>
      <c r="D101" s="426">
        <v>42772</v>
      </c>
      <c r="E101" s="425" t="s">
        <v>1341</v>
      </c>
      <c r="F101" s="425" t="s">
        <v>1332</v>
      </c>
      <c r="G101" s="425" t="s">
        <v>1333</v>
      </c>
      <c r="H101" s="425" t="s">
        <v>1268</v>
      </c>
      <c r="I101" s="425" t="s">
        <v>1244</v>
      </c>
      <c r="J101" s="427">
        <v>57.89</v>
      </c>
      <c r="K101" s="425" t="s">
        <v>1335</v>
      </c>
      <c r="L101" s="425" t="s">
        <v>1362</v>
      </c>
      <c r="M101" s="425"/>
    </row>
    <row r="102" spans="1:13" outlineLevel="2" x14ac:dyDescent="0.2">
      <c r="A102" s="425" t="s">
        <v>1316</v>
      </c>
      <c r="B102" s="425" t="s">
        <v>1336</v>
      </c>
      <c r="C102" s="426">
        <v>42766</v>
      </c>
      <c r="D102" s="426">
        <v>42772</v>
      </c>
      <c r="E102" s="425" t="s">
        <v>1341</v>
      </c>
      <c r="F102" s="425" t="s">
        <v>1332</v>
      </c>
      <c r="G102" s="425" t="s">
        <v>1333</v>
      </c>
      <c r="H102" s="425" t="s">
        <v>1268</v>
      </c>
      <c r="I102" s="425" t="s">
        <v>1249</v>
      </c>
      <c r="J102" s="427">
        <v>57.89</v>
      </c>
      <c r="K102" s="425" t="s">
        <v>1335</v>
      </c>
      <c r="L102" s="425" t="s">
        <v>1363</v>
      </c>
      <c r="M102" s="425"/>
    </row>
    <row r="103" spans="1:13" outlineLevel="2" x14ac:dyDescent="0.2">
      <c r="A103" s="425" t="s">
        <v>1284</v>
      </c>
      <c r="B103" s="425" t="s">
        <v>1339</v>
      </c>
      <c r="C103" s="426">
        <v>42794</v>
      </c>
      <c r="D103" s="426">
        <v>42795</v>
      </c>
      <c r="E103" s="425" t="s">
        <v>1341</v>
      </c>
      <c r="F103" s="425" t="s">
        <v>1332</v>
      </c>
      <c r="G103" s="425" t="s">
        <v>1333</v>
      </c>
      <c r="H103" s="425" t="s">
        <v>1270</v>
      </c>
      <c r="I103" s="425" t="s">
        <v>1244</v>
      </c>
      <c r="J103" s="427">
        <v>57.89</v>
      </c>
      <c r="K103" s="425" t="s">
        <v>1335</v>
      </c>
      <c r="L103" s="425" t="s">
        <v>1364</v>
      </c>
      <c r="M103" s="425"/>
    </row>
    <row r="104" spans="1:13" outlineLevel="2" x14ac:dyDescent="0.2">
      <c r="A104" s="425" t="s">
        <v>1305</v>
      </c>
      <c r="B104" s="425" t="s">
        <v>1343</v>
      </c>
      <c r="C104" s="426">
        <v>42794</v>
      </c>
      <c r="D104" s="426">
        <v>42795</v>
      </c>
      <c r="E104" s="425" t="s">
        <v>1341</v>
      </c>
      <c r="F104" s="425" t="s">
        <v>1332</v>
      </c>
      <c r="G104" s="425" t="s">
        <v>1333</v>
      </c>
      <c r="H104" s="425" t="s">
        <v>1270</v>
      </c>
      <c r="I104" s="425" t="s">
        <v>1245</v>
      </c>
      <c r="J104" s="427">
        <v>57.89</v>
      </c>
      <c r="K104" s="425" t="s">
        <v>1335</v>
      </c>
      <c r="L104" s="425" t="s">
        <v>1365</v>
      </c>
      <c r="M104" s="425"/>
    </row>
    <row r="105" spans="1:13" outlineLevel="2" x14ac:dyDescent="0.2">
      <c r="A105" s="425" t="s">
        <v>1317</v>
      </c>
      <c r="B105" s="425" t="s">
        <v>1336</v>
      </c>
      <c r="C105" s="426">
        <v>42794</v>
      </c>
      <c r="D105" s="426">
        <v>42795</v>
      </c>
      <c r="E105" s="425" t="s">
        <v>1341</v>
      </c>
      <c r="F105" s="425" t="s">
        <v>1332</v>
      </c>
      <c r="G105" s="425" t="s">
        <v>1333</v>
      </c>
      <c r="H105" s="425" t="s">
        <v>1270</v>
      </c>
      <c r="I105" s="425" t="s">
        <v>1249</v>
      </c>
      <c r="J105" s="427">
        <v>57.89</v>
      </c>
      <c r="K105" s="425" t="s">
        <v>1335</v>
      </c>
      <c r="L105" s="425" t="s">
        <v>1366</v>
      </c>
      <c r="M105" s="425"/>
    </row>
    <row r="106" spans="1:13" outlineLevel="2" x14ac:dyDescent="0.2">
      <c r="A106" s="425" t="s">
        <v>1285</v>
      </c>
      <c r="B106" s="425" t="s">
        <v>1339</v>
      </c>
      <c r="C106" s="426">
        <v>42825</v>
      </c>
      <c r="D106" s="426">
        <v>42831</v>
      </c>
      <c r="E106" s="425" t="s">
        <v>1341</v>
      </c>
      <c r="F106" s="425" t="s">
        <v>1332</v>
      </c>
      <c r="G106" s="425" t="s">
        <v>1333</v>
      </c>
      <c r="H106" s="425" t="s">
        <v>1272</v>
      </c>
      <c r="I106" s="425" t="s">
        <v>1244</v>
      </c>
      <c r="J106" s="427">
        <v>57.89</v>
      </c>
      <c r="K106" s="425" t="s">
        <v>1335</v>
      </c>
      <c r="L106" s="425" t="s">
        <v>1367</v>
      </c>
      <c r="M106" s="425"/>
    </row>
    <row r="107" spans="1:13" outlineLevel="2" x14ac:dyDescent="0.2">
      <c r="A107" s="425" t="s">
        <v>1306</v>
      </c>
      <c r="B107" s="425" t="s">
        <v>1343</v>
      </c>
      <c r="C107" s="426">
        <v>42825</v>
      </c>
      <c r="D107" s="426">
        <v>42831</v>
      </c>
      <c r="E107" s="425" t="s">
        <v>1341</v>
      </c>
      <c r="F107" s="425" t="s">
        <v>1332</v>
      </c>
      <c r="G107" s="425" t="s">
        <v>1333</v>
      </c>
      <c r="H107" s="425" t="s">
        <v>1272</v>
      </c>
      <c r="I107" s="425" t="s">
        <v>1245</v>
      </c>
      <c r="J107" s="427">
        <v>57.89</v>
      </c>
      <c r="K107" s="425" t="s">
        <v>1335</v>
      </c>
      <c r="L107" s="425" t="s">
        <v>1368</v>
      </c>
      <c r="M107" s="425"/>
    </row>
    <row r="108" spans="1:13" outlineLevel="2" x14ac:dyDescent="0.2">
      <c r="A108" s="425" t="s">
        <v>1318</v>
      </c>
      <c r="B108" s="425" t="s">
        <v>1336</v>
      </c>
      <c r="C108" s="426">
        <v>42825</v>
      </c>
      <c r="D108" s="426">
        <v>42831</v>
      </c>
      <c r="E108" s="425" t="s">
        <v>1341</v>
      </c>
      <c r="F108" s="425" t="s">
        <v>1332</v>
      </c>
      <c r="G108" s="425" t="s">
        <v>1333</v>
      </c>
      <c r="H108" s="425" t="s">
        <v>1272</v>
      </c>
      <c r="I108" s="425" t="s">
        <v>1249</v>
      </c>
      <c r="J108" s="427">
        <v>57.89</v>
      </c>
      <c r="K108" s="425" t="s">
        <v>1335</v>
      </c>
      <c r="L108" s="425" t="s">
        <v>1369</v>
      </c>
      <c r="M108" s="425"/>
    </row>
    <row r="109" spans="1:13" outlineLevel="2" x14ac:dyDescent="0.2">
      <c r="A109" s="425" t="s">
        <v>1286</v>
      </c>
      <c r="B109" s="425" t="s">
        <v>1339</v>
      </c>
      <c r="C109" s="426">
        <v>42855</v>
      </c>
      <c r="D109" s="426">
        <v>42858</v>
      </c>
      <c r="E109" s="425" t="s">
        <v>1341</v>
      </c>
      <c r="F109" s="425" t="s">
        <v>1332</v>
      </c>
      <c r="G109" s="425" t="s">
        <v>1333</v>
      </c>
      <c r="H109" s="425" t="s">
        <v>1274</v>
      </c>
      <c r="I109" s="425" t="s">
        <v>1244</v>
      </c>
      <c r="J109" s="427">
        <v>57.89</v>
      </c>
      <c r="K109" s="425" t="s">
        <v>1335</v>
      </c>
      <c r="L109" s="425" t="s">
        <v>1370</v>
      </c>
      <c r="M109" s="425"/>
    </row>
    <row r="110" spans="1:13" outlineLevel="2" x14ac:dyDescent="0.2">
      <c r="A110" s="425" t="s">
        <v>1308</v>
      </c>
      <c r="B110" s="425" t="s">
        <v>1343</v>
      </c>
      <c r="C110" s="426">
        <v>42855</v>
      </c>
      <c r="D110" s="426">
        <v>42858</v>
      </c>
      <c r="E110" s="425" t="s">
        <v>1341</v>
      </c>
      <c r="F110" s="425" t="s">
        <v>1332</v>
      </c>
      <c r="G110" s="425" t="s">
        <v>1333</v>
      </c>
      <c r="H110" s="425" t="s">
        <v>1274</v>
      </c>
      <c r="I110" s="425" t="s">
        <v>1245</v>
      </c>
      <c r="J110" s="427">
        <v>57.89</v>
      </c>
      <c r="K110" s="425" t="s">
        <v>1335</v>
      </c>
      <c r="L110" s="425" t="s">
        <v>1371</v>
      </c>
      <c r="M110" s="425"/>
    </row>
    <row r="111" spans="1:13" outlineLevel="2" x14ac:dyDescent="0.2">
      <c r="A111" s="425" t="s">
        <v>1319</v>
      </c>
      <c r="B111" s="425" t="s">
        <v>1336</v>
      </c>
      <c r="C111" s="426">
        <v>42855</v>
      </c>
      <c r="D111" s="426">
        <v>42858</v>
      </c>
      <c r="E111" s="425" t="s">
        <v>1341</v>
      </c>
      <c r="F111" s="425" t="s">
        <v>1332</v>
      </c>
      <c r="G111" s="425" t="s">
        <v>1333</v>
      </c>
      <c r="H111" s="425" t="s">
        <v>1274</v>
      </c>
      <c r="I111" s="425" t="s">
        <v>1249</v>
      </c>
      <c r="J111" s="427">
        <v>57.89</v>
      </c>
      <c r="K111" s="425" t="s">
        <v>1335</v>
      </c>
      <c r="L111" s="425" t="s">
        <v>1372</v>
      </c>
      <c r="M111" s="425"/>
    </row>
    <row r="112" spans="1:13" outlineLevel="2" x14ac:dyDescent="0.2">
      <c r="A112" s="425" t="s">
        <v>1287</v>
      </c>
      <c r="B112" s="425" t="s">
        <v>1339</v>
      </c>
      <c r="C112" s="426">
        <v>42886</v>
      </c>
      <c r="D112" s="426">
        <v>42888</v>
      </c>
      <c r="E112" s="425" t="s">
        <v>1341</v>
      </c>
      <c r="F112" s="425" t="s">
        <v>1332</v>
      </c>
      <c r="G112" s="425" t="s">
        <v>1333</v>
      </c>
      <c r="H112" s="425" t="s">
        <v>1276</v>
      </c>
      <c r="I112" s="425" t="s">
        <v>1244</v>
      </c>
      <c r="J112" s="427">
        <v>57.89</v>
      </c>
      <c r="K112" s="425" t="s">
        <v>1335</v>
      </c>
      <c r="L112" s="425" t="s">
        <v>1373</v>
      </c>
      <c r="M112" s="425"/>
    </row>
    <row r="113" spans="1:13" outlineLevel="2" x14ac:dyDescent="0.2">
      <c r="A113" s="425" t="s">
        <v>1307</v>
      </c>
      <c r="B113" s="425" t="s">
        <v>1343</v>
      </c>
      <c r="C113" s="426">
        <v>42886</v>
      </c>
      <c r="D113" s="426">
        <v>42888</v>
      </c>
      <c r="E113" s="425" t="s">
        <v>1341</v>
      </c>
      <c r="F113" s="425" t="s">
        <v>1332</v>
      </c>
      <c r="G113" s="425" t="s">
        <v>1333</v>
      </c>
      <c r="H113" s="425" t="s">
        <v>1276</v>
      </c>
      <c r="I113" s="425" t="s">
        <v>1245</v>
      </c>
      <c r="J113" s="427">
        <v>57.89</v>
      </c>
      <c r="K113" s="425" t="s">
        <v>1335</v>
      </c>
      <c r="L113" s="425" t="s">
        <v>1374</v>
      </c>
      <c r="M113" s="425"/>
    </row>
    <row r="114" spans="1:13" outlineLevel="2" x14ac:dyDescent="0.2">
      <c r="A114" s="425" t="s">
        <v>1320</v>
      </c>
      <c r="B114" s="425" t="s">
        <v>1336</v>
      </c>
      <c r="C114" s="426">
        <v>42886</v>
      </c>
      <c r="D114" s="426">
        <v>42888</v>
      </c>
      <c r="E114" s="425" t="s">
        <v>1341</v>
      </c>
      <c r="F114" s="425" t="s">
        <v>1332</v>
      </c>
      <c r="G114" s="425" t="s">
        <v>1333</v>
      </c>
      <c r="H114" s="425" t="s">
        <v>1276</v>
      </c>
      <c r="I114" s="425" t="s">
        <v>1249</v>
      </c>
      <c r="J114" s="427">
        <v>57.89</v>
      </c>
      <c r="K114" s="425" t="s">
        <v>1335</v>
      </c>
      <c r="L114" s="425" t="s">
        <v>1375</v>
      </c>
      <c r="M114" s="425"/>
    </row>
    <row r="115" spans="1:13" outlineLevel="2" x14ac:dyDescent="0.2">
      <c r="A115" s="425" t="s">
        <v>1288</v>
      </c>
      <c r="B115" s="425" t="s">
        <v>1398</v>
      </c>
      <c r="C115" s="426">
        <v>42582</v>
      </c>
      <c r="D115" s="426">
        <v>42598</v>
      </c>
      <c r="E115" s="425" t="s">
        <v>1341</v>
      </c>
      <c r="F115" s="425" t="s">
        <v>1332</v>
      </c>
      <c r="G115" s="425" t="s">
        <v>1333</v>
      </c>
      <c r="H115" s="425" t="s">
        <v>1256</v>
      </c>
      <c r="I115" s="425" t="s">
        <v>1242</v>
      </c>
      <c r="J115" s="427">
        <v>144.72</v>
      </c>
      <c r="K115" s="425" t="s">
        <v>1335</v>
      </c>
      <c r="L115" s="425" t="s">
        <v>1399</v>
      </c>
      <c r="M115" s="425"/>
    </row>
    <row r="116" spans="1:13" outlineLevel="2" x14ac:dyDescent="0.2">
      <c r="A116" s="425" t="s">
        <v>1289</v>
      </c>
      <c r="B116" s="425" t="s">
        <v>1398</v>
      </c>
      <c r="C116" s="426">
        <v>42583</v>
      </c>
      <c r="D116" s="426">
        <v>42615</v>
      </c>
      <c r="E116" s="425" t="s">
        <v>1341</v>
      </c>
      <c r="F116" s="425" t="s">
        <v>1332</v>
      </c>
      <c r="G116" s="425" t="s">
        <v>1333</v>
      </c>
      <c r="H116" s="425" t="s">
        <v>1258</v>
      </c>
      <c r="I116" s="425" t="s">
        <v>1242</v>
      </c>
      <c r="J116" s="427">
        <v>144.72</v>
      </c>
      <c r="K116" s="425" t="s">
        <v>1335</v>
      </c>
      <c r="L116" s="425" t="s">
        <v>1400</v>
      </c>
      <c r="M116" s="425"/>
    </row>
    <row r="117" spans="1:13" outlineLevel="2" x14ac:dyDescent="0.2">
      <c r="A117" s="425" t="s">
        <v>1290</v>
      </c>
      <c r="B117" s="425" t="s">
        <v>1398</v>
      </c>
      <c r="C117" s="426">
        <v>42643</v>
      </c>
      <c r="D117" s="426">
        <v>42650</v>
      </c>
      <c r="E117" s="425" t="s">
        <v>1341</v>
      </c>
      <c r="F117" s="425" t="s">
        <v>1332</v>
      </c>
      <c r="G117" s="425" t="s">
        <v>1333</v>
      </c>
      <c r="H117" s="425" t="s">
        <v>1260</v>
      </c>
      <c r="I117" s="425" t="s">
        <v>1242</v>
      </c>
      <c r="J117" s="427">
        <v>144.72</v>
      </c>
      <c r="K117" s="425" t="s">
        <v>1335</v>
      </c>
      <c r="L117" s="425" t="s">
        <v>1401</v>
      </c>
      <c r="M117" s="425"/>
    </row>
    <row r="118" spans="1:13" outlineLevel="2" x14ac:dyDescent="0.2">
      <c r="A118" s="425" t="s">
        <v>1291</v>
      </c>
      <c r="B118" s="425" t="s">
        <v>1398</v>
      </c>
      <c r="C118" s="426">
        <v>42674</v>
      </c>
      <c r="D118" s="426">
        <v>42677</v>
      </c>
      <c r="E118" s="425" t="s">
        <v>1341</v>
      </c>
      <c r="F118" s="425" t="s">
        <v>1332</v>
      </c>
      <c r="G118" s="425" t="s">
        <v>1333</v>
      </c>
      <c r="H118" s="425" t="s">
        <v>1262</v>
      </c>
      <c r="I118" s="425" t="s">
        <v>1242</v>
      </c>
      <c r="J118" s="427">
        <v>144.72</v>
      </c>
      <c r="K118" s="425" t="s">
        <v>1335</v>
      </c>
      <c r="L118" s="425" t="s">
        <v>1402</v>
      </c>
      <c r="M118" s="425"/>
    </row>
    <row r="119" spans="1:13" outlineLevel="2" x14ac:dyDescent="0.2">
      <c r="A119" s="425" t="s">
        <v>1293</v>
      </c>
      <c r="B119" s="425" t="s">
        <v>1398</v>
      </c>
      <c r="C119" s="426">
        <v>42735</v>
      </c>
      <c r="D119" s="426">
        <v>42738</v>
      </c>
      <c r="E119" s="425" t="s">
        <v>1341</v>
      </c>
      <c r="F119" s="425" t="s">
        <v>1332</v>
      </c>
      <c r="G119" s="425" t="s">
        <v>1333</v>
      </c>
      <c r="H119" s="425" t="s">
        <v>1266</v>
      </c>
      <c r="I119" s="425" t="s">
        <v>1242</v>
      </c>
      <c r="J119" s="427">
        <v>144.72</v>
      </c>
      <c r="K119" s="425" t="s">
        <v>1335</v>
      </c>
      <c r="L119" s="425" t="s">
        <v>1404</v>
      </c>
      <c r="M119" s="425"/>
    </row>
    <row r="120" spans="1:13" outlineLevel="2" x14ac:dyDescent="0.2">
      <c r="A120" s="425" t="s">
        <v>1294</v>
      </c>
      <c r="B120" s="425" t="s">
        <v>1398</v>
      </c>
      <c r="C120" s="426">
        <v>42766</v>
      </c>
      <c r="D120" s="426">
        <v>42772</v>
      </c>
      <c r="E120" s="425" t="s">
        <v>1341</v>
      </c>
      <c r="F120" s="425" t="s">
        <v>1332</v>
      </c>
      <c r="G120" s="425" t="s">
        <v>1333</v>
      </c>
      <c r="H120" s="425" t="s">
        <v>1268</v>
      </c>
      <c r="I120" s="425" t="s">
        <v>1242</v>
      </c>
      <c r="J120" s="427">
        <v>144.72</v>
      </c>
      <c r="K120" s="425" t="s">
        <v>1335</v>
      </c>
      <c r="L120" s="425" t="s">
        <v>1405</v>
      </c>
      <c r="M120" s="425"/>
    </row>
    <row r="121" spans="1:13" outlineLevel="2" x14ac:dyDescent="0.2">
      <c r="A121" s="425" t="s">
        <v>1295</v>
      </c>
      <c r="B121" s="425" t="s">
        <v>1398</v>
      </c>
      <c r="C121" s="426">
        <v>42794</v>
      </c>
      <c r="D121" s="426">
        <v>42795</v>
      </c>
      <c r="E121" s="425" t="s">
        <v>1341</v>
      </c>
      <c r="F121" s="425" t="s">
        <v>1332</v>
      </c>
      <c r="G121" s="425" t="s">
        <v>1333</v>
      </c>
      <c r="H121" s="425" t="s">
        <v>1270</v>
      </c>
      <c r="I121" s="425" t="s">
        <v>1242</v>
      </c>
      <c r="J121" s="427">
        <v>144.72</v>
      </c>
      <c r="K121" s="425" t="s">
        <v>1335</v>
      </c>
      <c r="L121" s="425" t="s">
        <v>1406</v>
      </c>
      <c r="M121" s="425"/>
    </row>
    <row r="122" spans="1:13" outlineLevel="2" x14ac:dyDescent="0.2">
      <c r="A122" s="425" t="s">
        <v>1296</v>
      </c>
      <c r="B122" s="425" t="s">
        <v>1398</v>
      </c>
      <c r="C122" s="426">
        <v>42825</v>
      </c>
      <c r="D122" s="426">
        <v>42831</v>
      </c>
      <c r="E122" s="425" t="s">
        <v>1341</v>
      </c>
      <c r="F122" s="425" t="s">
        <v>1332</v>
      </c>
      <c r="G122" s="425" t="s">
        <v>1333</v>
      </c>
      <c r="H122" s="425" t="s">
        <v>1272</v>
      </c>
      <c r="I122" s="425" t="s">
        <v>1242</v>
      </c>
      <c r="J122" s="427">
        <v>144.72</v>
      </c>
      <c r="K122" s="425" t="s">
        <v>1335</v>
      </c>
      <c r="L122" s="425" t="s">
        <v>1407</v>
      </c>
      <c r="M122" s="425"/>
    </row>
    <row r="123" spans="1:13" outlineLevel="2" x14ac:dyDescent="0.2">
      <c r="A123" s="425" t="s">
        <v>1298</v>
      </c>
      <c r="B123" s="425" t="s">
        <v>1398</v>
      </c>
      <c r="C123" s="426">
        <v>42855</v>
      </c>
      <c r="D123" s="426">
        <v>42858</v>
      </c>
      <c r="E123" s="425" t="s">
        <v>1341</v>
      </c>
      <c r="F123" s="425" t="s">
        <v>1332</v>
      </c>
      <c r="G123" s="425" t="s">
        <v>1333</v>
      </c>
      <c r="H123" s="425" t="s">
        <v>1274</v>
      </c>
      <c r="I123" s="425" t="s">
        <v>1242</v>
      </c>
      <c r="J123" s="427">
        <v>144.72</v>
      </c>
      <c r="K123" s="425" t="s">
        <v>1335</v>
      </c>
      <c r="L123" s="425" t="s">
        <v>1408</v>
      </c>
      <c r="M123" s="425"/>
    </row>
    <row r="124" spans="1:13" outlineLevel="2" x14ac:dyDescent="0.2">
      <c r="A124" s="425" t="s">
        <v>1297</v>
      </c>
      <c r="B124" s="425" t="s">
        <v>1398</v>
      </c>
      <c r="C124" s="426">
        <v>42886</v>
      </c>
      <c r="D124" s="426">
        <v>42888</v>
      </c>
      <c r="E124" s="425" t="s">
        <v>1341</v>
      </c>
      <c r="F124" s="425" t="s">
        <v>1332</v>
      </c>
      <c r="G124" s="425" t="s">
        <v>1333</v>
      </c>
      <c r="H124" s="425" t="s">
        <v>1276</v>
      </c>
      <c r="I124" s="425" t="s">
        <v>1242</v>
      </c>
      <c r="J124" s="427">
        <v>144.72</v>
      </c>
      <c r="K124" s="425" t="s">
        <v>1335</v>
      </c>
      <c r="L124" s="425" t="s">
        <v>1409</v>
      </c>
      <c r="M124" s="425"/>
    </row>
    <row r="125" spans="1:13" outlineLevel="2" x14ac:dyDescent="0.2">
      <c r="A125" s="425" t="s">
        <v>1255</v>
      </c>
      <c r="B125" s="425" t="s">
        <v>1331</v>
      </c>
      <c r="C125" s="426">
        <v>42582</v>
      </c>
      <c r="D125" s="426">
        <v>42598</v>
      </c>
      <c r="E125" s="425" t="s">
        <v>1341</v>
      </c>
      <c r="F125" s="425" t="s">
        <v>1332</v>
      </c>
      <c r="G125" s="425" t="s">
        <v>1333</v>
      </c>
      <c r="H125" s="425" t="s">
        <v>1256</v>
      </c>
      <c r="I125" s="425" t="s">
        <v>1239</v>
      </c>
      <c r="J125" s="427">
        <v>1157.79</v>
      </c>
      <c r="K125" s="425" t="s">
        <v>1335</v>
      </c>
      <c r="L125" s="425" t="s">
        <v>1442</v>
      </c>
      <c r="M125" s="425"/>
    </row>
    <row r="126" spans="1:13" outlineLevel="2" x14ac:dyDescent="0.2">
      <c r="A126" s="425" t="s">
        <v>1257</v>
      </c>
      <c r="B126" s="425" t="s">
        <v>1331</v>
      </c>
      <c r="C126" s="426">
        <v>42583</v>
      </c>
      <c r="D126" s="426">
        <v>42615</v>
      </c>
      <c r="E126" s="425" t="s">
        <v>1341</v>
      </c>
      <c r="F126" s="425" t="s">
        <v>1332</v>
      </c>
      <c r="G126" s="425" t="s">
        <v>1333</v>
      </c>
      <c r="H126" s="425" t="s">
        <v>1258</v>
      </c>
      <c r="I126" s="425" t="s">
        <v>1239</v>
      </c>
      <c r="J126" s="427">
        <v>1157.79</v>
      </c>
      <c r="K126" s="425" t="s">
        <v>1335</v>
      </c>
      <c r="L126" s="425" t="s">
        <v>1443</v>
      </c>
      <c r="M126" s="425"/>
    </row>
    <row r="127" spans="1:13" outlineLevel="2" x14ac:dyDescent="0.2">
      <c r="A127" s="425" t="s">
        <v>1259</v>
      </c>
      <c r="B127" s="425" t="s">
        <v>1331</v>
      </c>
      <c r="C127" s="426">
        <v>42643</v>
      </c>
      <c r="D127" s="426">
        <v>42650</v>
      </c>
      <c r="E127" s="425" t="s">
        <v>1341</v>
      </c>
      <c r="F127" s="425" t="s">
        <v>1332</v>
      </c>
      <c r="G127" s="425" t="s">
        <v>1333</v>
      </c>
      <c r="H127" s="425" t="s">
        <v>1260</v>
      </c>
      <c r="I127" s="425" t="s">
        <v>1239</v>
      </c>
      <c r="J127" s="427">
        <v>1157.79</v>
      </c>
      <c r="K127" s="425" t="s">
        <v>1335</v>
      </c>
      <c r="L127" s="425" t="s">
        <v>1444</v>
      </c>
      <c r="M127" s="425"/>
    </row>
    <row r="128" spans="1:13" outlineLevel="2" x14ac:dyDescent="0.2">
      <c r="A128" s="425" t="s">
        <v>1261</v>
      </c>
      <c r="B128" s="425" t="s">
        <v>1331</v>
      </c>
      <c r="C128" s="426">
        <v>42674</v>
      </c>
      <c r="D128" s="426">
        <v>42677</v>
      </c>
      <c r="E128" s="425" t="s">
        <v>1341</v>
      </c>
      <c r="F128" s="425" t="s">
        <v>1332</v>
      </c>
      <c r="G128" s="425" t="s">
        <v>1333</v>
      </c>
      <c r="H128" s="425" t="s">
        <v>1262</v>
      </c>
      <c r="I128" s="425" t="s">
        <v>1239</v>
      </c>
      <c r="J128" s="427">
        <v>1157.79</v>
      </c>
      <c r="K128" s="425" t="s">
        <v>1335</v>
      </c>
      <c r="L128" s="425" t="s">
        <v>1445</v>
      </c>
      <c r="M128" s="425"/>
    </row>
    <row r="129" spans="1:13" outlineLevel="2" x14ac:dyDescent="0.2">
      <c r="A129" s="425" t="s">
        <v>1263</v>
      </c>
      <c r="B129" s="425" t="s">
        <v>1331</v>
      </c>
      <c r="C129" s="426">
        <v>42704</v>
      </c>
      <c r="D129" s="426">
        <v>42705</v>
      </c>
      <c r="E129" s="425" t="s">
        <v>1341</v>
      </c>
      <c r="F129" s="425" t="s">
        <v>1332</v>
      </c>
      <c r="G129" s="425" t="s">
        <v>1333</v>
      </c>
      <c r="H129" s="425" t="s">
        <v>1264</v>
      </c>
      <c r="I129" s="425" t="s">
        <v>1239</v>
      </c>
      <c r="J129" s="427">
        <v>1157.79</v>
      </c>
      <c r="K129" s="425" t="s">
        <v>1335</v>
      </c>
      <c r="L129" s="425" t="s">
        <v>1446</v>
      </c>
      <c r="M129" s="425"/>
    </row>
    <row r="130" spans="1:13" outlineLevel="2" x14ac:dyDescent="0.2">
      <c r="A130" s="425" t="s">
        <v>1265</v>
      </c>
      <c r="B130" s="425" t="s">
        <v>1331</v>
      </c>
      <c r="C130" s="426">
        <v>42735</v>
      </c>
      <c r="D130" s="426">
        <v>42738</v>
      </c>
      <c r="E130" s="425" t="s">
        <v>1341</v>
      </c>
      <c r="F130" s="425" t="s">
        <v>1332</v>
      </c>
      <c r="G130" s="425" t="s">
        <v>1333</v>
      </c>
      <c r="H130" s="425" t="s">
        <v>1266</v>
      </c>
      <c r="I130" s="425" t="s">
        <v>1239</v>
      </c>
      <c r="J130" s="427">
        <v>1157.79</v>
      </c>
      <c r="K130" s="425" t="s">
        <v>1335</v>
      </c>
      <c r="L130" s="425" t="s">
        <v>1447</v>
      </c>
      <c r="M130" s="425"/>
    </row>
    <row r="131" spans="1:13" outlineLevel="2" x14ac:dyDescent="0.2">
      <c r="A131" s="425" t="s">
        <v>1267</v>
      </c>
      <c r="B131" s="425" t="s">
        <v>1331</v>
      </c>
      <c r="C131" s="426">
        <v>42766</v>
      </c>
      <c r="D131" s="426">
        <v>42772</v>
      </c>
      <c r="E131" s="425" t="s">
        <v>1341</v>
      </c>
      <c r="F131" s="425" t="s">
        <v>1332</v>
      </c>
      <c r="G131" s="425" t="s">
        <v>1333</v>
      </c>
      <c r="H131" s="425" t="s">
        <v>1268</v>
      </c>
      <c r="I131" s="425" t="s">
        <v>1239</v>
      </c>
      <c r="J131" s="427">
        <v>1157.79</v>
      </c>
      <c r="K131" s="425" t="s">
        <v>1335</v>
      </c>
      <c r="L131" s="425" t="s">
        <v>1448</v>
      </c>
      <c r="M131" s="425"/>
    </row>
    <row r="132" spans="1:13" outlineLevel="2" x14ac:dyDescent="0.2">
      <c r="A132" s="425" t="s">
        <v>1269</v>
      </c>
      <c r="B132" s="425" t="s">
        <v>1331</v>
      </c>
      <c r="C132" s="426">
        <v>42794</v>
      </c>
      <c r="D132" s="426">
        <v>42795</v>
      </c>
      <c r="E132" s="425" t="s">
        <v>1341</v>
      </c>
      <c r="F132" s="425" t="s">
        <v>1332</v>
      </c>
      <c r="G132" s="425" t="s">
        <v>1333</v>
      </c>
      <c r="H132" s="425" t="s">
        <v>1270</v>
      </c>
      <c r="I132" s="425" t="s">
        <v>1239</v>
      </c>
      <c r="J132" s="427">
        <v>1157.79</v>
      </c>
      <c r="K132" s="425" t="s">
        <v>1335</v>
      </c>
      <c r="L132" s="425" t="s">
        <v>1449</v>
      </c>
      <c r="M132" s="425"/>
    </row>
    <row r="133" spans="1:13" outlineLevel="2" x14ac:dyDescent="0.2">
      <c r="A133" s="425" t="s">
        <v>1271</v>
      </c>
      <c r="B133" s="425" t="s">
        <v>1331</v>
      </c>
      <c r="C133" s="426">
        <v>42825</v>
      </c>
      <c r="D133" s="426">
        <v>42831</v>
      </c>
      <c r="E133" s="425" t="s">
        <v>1341</v>
      </c>
      <c r="F133" s="425" t="s">
        <v>1332</v>
      </c>
      <c r="G133" s="425" t="s">
        <v>1333</v>
      </c>
      <c r="H133" s="425" t="s">
        <v>1272</v>
      </c>
      <c r="I133" s="425" t="s">
        <v>1239</v>
      </c>
      <c r="J133" s="427">
        <v>1157.79</v>
      </c>
      <c r="K133" s="425" t="s">
        <v>1335</v>
      </c>
      <c r="L133" s="425" t="s">
        <v>1450</v>
      </c>
      <c r="M133" s="425"/>
    </row>
    <row r="134" spans="1:13" outlineLevel="2" x14ac:dyDescent="0.2">
      <c r="A134" s="425" t="s">
        <v>1273</v>
      </c>
      <c r="B134" s="425" t="s">
        <v>1331</v>
      </c>
      <c r="C134" s="426">
        <v>42855</v>
      </c>
      <c r="D134" s="426">
        <v>42858</v>
      </c>
      <c r="E134" s="425" t="s">
        <v>1341</v>
      </c>
      <c r="F134" s="425" t="s">
        <v>1332</v>
      </c>
      <c r="G134" s="425" t="s">
        <v>1333</v>
      </c>
      <c r="H134" s="425" t="s">
        <v>1274</v>
      </c>
      <c r="I134" s="425" t="s">
        <v>1239</v>
      </c>
      <c r="J134" s="427">
        <v>1157.79</v>
      </c>
      <c r="K134" s="425" t="s">
        <v>1335</v>
      </c>
      <c r="L134" s="425" t="s">
        <v>1451</v>
      </c>
      <c r="M134" s="425"/>
    </row>
    <row r="135" spans="1:13" outlineLevel="2" x14ac:dyDescent="0.2">
      <c r="A135" s="425" t="s">
        <v>1275</v>
      </c>
      <c r="B135" s="425" t="s">
        <v>1331</v>
      </c>
      <c r="C135" s="426">
        <v>42886</v>
      </c>
      <c r="D135" s="426">
        <v>42888</v>
      </c>
      <c r="E135" s="425" t="s">
        <v>1341</v>
      </c>
      <c r="F135" s="425" t="s">
        <v>1332</v>
      </c>
      <c r="G135" s="425" t="s">
        <v>1333</v>
      </c>
      <c r="H135" s="425" t="s">
        <v>1276</v>
      </c>
      <c r="I135" s="425" t="s">
        <v>1239</v>
      </c>
      <c r="J135" s="427">
        <v>1157.79</v>
      </c>
      <c r="K135" s="425" t="s">
        <v>1335</v>
      </c>
      <c r="L135" s="425" t="s">
        <v>1452</v>
      </c>
      <c r="M135" s="425"/>
    </row>
    <row r="136" spans="1:13" outlineLevel="2" x14ac:dyDescent="0.2">
      <c r="A136" s="425" t="s">
        <v>1292</v>
      </c>
      <c r="B136" s="425" t="s">
        <v>1398</v>
      </c>
      <c r="C136" s="426">
        <v>42704</v>
      </c>
      <c r="D136" s="426">
        <v>42705</v>
      </c>
      <c r="E136" s="425" t="s">
        <v>1341</v>
      </c>
      <c r="F136" s="425" t="s">
        <v>1332</v>
      </c>
      <c r="G136" s="425" t="s">
        <v>1333</v>
      </c>
      <c r="H136" s="425" t="s">
        <v>1264</v>
      </c>
      <c r="I136" s="425" t="s">
        <v>1242</v>
      </c>
      <c r="J136" s="427">
        <v>144.72</v>
      </c>
      <c r="K136" s="425" t="s">
        <v>1335</v>
      </c>
      <c r="L136" s="425" t="s">
        <v>1403</v>
      </c>
      <c r="M136" s="425"/>
    </row>
    <row r="137" spans="1:13" outlineLevel="1" x14ac:dyDescent="0.2">
      <c r="A137" s="425"/>
      <c r="B137" s="425"/>
      <c r="C137" s="426"/>
      <c r="D137" s="426"/>
      <c r="E137" s="434" t="s">
        <v>1467</v>
      </c>
      <c r="F137" s="425"/>
      <c r="G137" s="425"/>
      <c r="H137" s="425"/>
      <c r="I137" s="425"/>
      <c r="J137" s="427">
        <f>SUBTOTAL(9,J82:J136)</f>
        <v>16237.980000000005</v>
      </c>
      <c r="K137" s="425"/>
      <c r="L137" s="425"/>
      <c r="M137" s="425">
        <f>SUBTOTAL(9,M82:M136)</f>
        <v>0</v>
      </c>
    </row>
    <row r="138" spans="1:13" x14ac:dyDescent="0.2">
      <c r="A138" s="428"/>
      <c r="B138" s="428"/>
      <c r="C138" s="429"/>
      <c r="D138" s="429"/>
      <c r="E138" s="428" t="s">
        <v>969</v>
      </c>
      <c r="F138" s="428"/>
      <c r="G138" s="428"/>
      <c r="H138" s="428"/>
      <c r="I138" s="428"/>
      <c r="J138" s="430">
        <f>SUBTOTAL(9,J12:J136)</f>
        <v>73217.799999999959</v>
      </c>
      <c r="K138" s="428"/>
      <c r="L138" s="428"/>
      <c r="M138" s="428">
        <f>SUBTOTAL(9,M12:M136)</f>
        <v>71570</v>
      </c>
    </row>
  </sheetData>
  <autoFilter ref="A11:Q138"/>
  <sortState ref="A12:Q133">
    <sortCondition ref="E12:E133"/>
  </sortState>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filterMode="1">
    <tabColor rgb="FF00FF00"/>
    <pageSetUpPr fitToPage="1"/>
  </sheetPr>
  <dimension ref="A1:AK270"/>
  <sheetViews>
    <sheetView zoomScaleNormal="100" workbookViewId="0">
      <pane xSplit="2" ySplit="2" topLeftCell="Z176" activePane="bottomRight" state="frozen"/>
      <selection pane="topRight" activeCell="C1" sqref="C1"/>
      <selection pane="bottomLeft" activeCell="A3" sqref="A3"/>
      <selection pane="bottomRight" activeCell="AJ241" sqref="AJ241"/>
    </sheetView>
  </sheetViews>
  <sheetFormatPr defaultColWidth="51.33203125" defaultRowHeight="18" customHeight="1" outlineLevelCol="1" x14ac:dyDescent="0.2"/>
  <cols>
    <col min="1" max="1" width="9.44140625" style="311" bestFit="1" customWidth="1"/>
    <col min="2" max="2" width="14.21875" style="269" customWidth="1" outlineLevel="1"/>
    <col min="3" max="3" width="13" style="269" customWidth="1" outlineLevel="1"/>
    <col min="4" max="4" width="19.5546875" style="269" customWidth="1" outlineLevel="1"/>
    <col min="5" max="5" width="3.88671875" style="269" customWidth="1" outlineLevel="1"/>
    <col min="6" max="6" width="7.6640625" style="269" customWidth="1" outlineLevel="1"/>
    <col min="7" max="7" width="14.88671875" style="269" customWidth="1" outlineLevel="1"/>
    <col min="8" max="8" width="23" style="269" customWidth="1" outlineLevel="1"/>
    <col min="9" max="9" width="8.33203125" style="269" customWidth="1" outlineLevel="1"/>
    <col min="10" max="10" width="9.5546875" style="22" bestFit="1" customWidth="1"/>
    <col min="11" max="11" width="11.33203125" style="22" customWidth="1" outlineLevel="1"/>
    <col min="12" max="13" width="9.77734375" style="22" customWidth="1" outlineLevel="1"/>
    <col min="14" max="14" width="15.109375" style="22" customWidth="1" outlineLevel="1"/>
    <col min="15" max="15" width="13" style="22" customWidth="1" outlineLevel="1"/>
    <col min="16" max="16" width="18.88671875" style="22" customWidth="1" outlineLevel="1"/>
    <col min="17" max="17" width="13.77734375" style="22" customWidth="1" outlineLevel="1"/>
    <col min="18" max="18" width="15.33203125" style="22" customWidth="1" outlineLevel="1"/>
    <col min="19" max="19" width="12.109375" style="22" customWidth="1"/>
    <col min="20" max="20" width="16" style="305" customWidth="1" outlineLevel="1"/>
    <col min="21" max="21" width="12.33203125" style="305" customWidth="1" outlineLevel="1"/>
    <col min="22" max="22" width="10.44140625" style="305" customWidth="1"/>
    <col min="23" max="23" width="9.21875" style="305" customWidth="1"/>
    <col min="24" max="24" width="13.44140625" style="305" customWidth="1"/>
    <col min="25" max="25" width="13.44140625" style="363" customWidth="1"/>
    <col min="26" max="26" width="9.33203125" style="305" bestFit="1" customWidth="1"/>
    <col min="27" max="27" width="10.88671875" style="363" bestFit="1" customWidth="1"/>
    <col min="28" max="28" width="10.44140625" style="305" bestFit="1" customWidth="1"/>
    <col min="29" max="29" width="12.33203125" style="333" bestFit="1" customWidth="1"/>
    <col min="30" max="30" width="13.44140625" style="305" bestFit="1" customWidth="1"/>
    <col min="31" max="31" width="11.88671875" style="305" bestFit="1" customWidth="1"/>
    <col min="32" max="32" width="14.77734375" style="305" customWidth="1"/>
    <col min="33" max="33" width="10.88671875" style="363" bestFit="1" customWidth="1"/>
    <col min="34" max="34" width="11.88671875" style="363" customWidth="1"/>
    <col min="35" max="35" width="19.109375" style="363" customWidth="1"/>
    <col min="36" max="36" width="16" style="21" bestFit="1" customWidth="1"/>
    <col min="37" max="16384" width="51.33203125" style="21"/>
  </cols>
  <sheetData>
    <row r="1" spans="1:36" ht="75" x14ac:dyDescent="0.2">
      <c r="A1" s="308"/>
      <c r="B1" s="297"/>
      <c r="C1" s="297"/>
      <c r="D1" s="297"/>
      <c r="E1" s="297"/>
      <c r="F1" s="297"/>
      <c r="G1" s="297"/>
      <c r="H1" s="297"/>
      <c r="I1" s="297"/>
      <c r="J1" s="20"/>
      <c r="K1" s="341" t="s">
        <v>1188</v>
      </c>
      <c r="M1" s="20"/>
      <c r="N1" s="20"/>
      <c r="O1" s="20"/>
      <c r="P1" s="20"/>
      <c r="Q1" s="341" t="s">
        <v>1191</v>
      </c>
      <c r="R1" s="341" t="s">
        <v>1194</v>
      </c>
      <c r="S1" s="342" t="s">
        <v>1187</v>
      </c>
      <c r="T1" s="313">
        <f>'Dist BWC BuyDown Methodology'!B20</f>
        <v>6790.7056324231626</v>
      </c>
      <c r="U1" s="313">
        <f>'Dist BWC BuyDown Methodology'!B21</f>
        <v>806.49528850501474</v>
      </c>
      <c r="V1" s="313">
        <f>T1-U1</f>
        <v>5984.2103439181483</v>
      </c>
      <c r="W1" s="302"/>
      <c r="X1" s="307" t="s">
        <v>1165</v>
      </c>
      <c r="Y1" s="368" t="s">
        <v>1184</v>
      </c>
      <c r="Z1" s="307" t="s">
        <v>1171</v>
      </c>
      <c r="AA1" s="361" t="s">
        <v>1166</v>
      </c>
      <c r="AB1" s="307" t="s">
        <v>1167</v>
      </c>
      <c r="AC1" s="370" t="s">
        <v>1183</v>
      </c>
      <c r="AD1" s="307" t="s">
        <v>1168</v>
      </c>
      <c r="AE1" s="307" t="s">
        <v>1169</v>
      </c>
      <c r="AF1" s="307" t="s">
        <v>1196</v>
      </c>
      <c r="AG1" s="361" t="s">
        <v>1238</v>
      </c>
      <c r="AH1" s="361" t="s">
        <v>1170</v>
      </c>
      <c r="AI1" s="375" t="s">
        <v>1220</v>
      </c>
      <c r="AJ1" s="19" t="s">
        <v>1197</v>
      </c>
    </row>
    <row r="2" spans="1:36" s="270" customFormat="1" ht="75" customHeight="1" x14ac:dyDescent="0.2">
      <c r="A2" s="314" t="s">
        <v>0</v>
      </c>
      <c r="B2" s="315" t="s">
        <v>1173</v>
      </c>
      <c r="C2" s="315" t="s">
        <v>1</v>
      </c>
      <c r="D2" s="315" t="s">
        <v>2</v>
      </c>
      <c r="E2" s="315" t="s">
        <v>3</v>
      </c>
      <c r="F2" s="316" t="s">
        <v>4</v>
      </c>
      <c r="G2" s="316" t="s">
        <v>5</v>
      </c>
      <c r="H2" s="316" t="s">
        <v>6</v>
      </c>
      <c r="I2" s="317" t="s">
        <v>7</v>
      </c>
      <c r="J2" s="318" t="s">
        <v>1174</v>
      </c>
      <c r="K2" s="318" t="s">
        <v>1175</v>
      </c>
      <c r="L2" s="318" t="s">
        <v>1176</v>
      </c>
      <c r="M2" s="319" t="s">
        <v>598</v>
      </c>
      <c r="N2" s="319" t="s">
        <v>1177</v>
      </c>
      <c r="O2" s="319" t="s">
        <v>976</v>
      </c>
      <c r="P2" s="319" t="s">
        <v>1178</v>
      </c>
      <c r="Q2" s="319" t="s">
        <v>978</v>
      </c>
      <c r="R2" s="319" t="s">
        <v>1179</v>
      </c>
      <c r="S2" s="422" t="s">
        <v>1180</v>
      </c>
      <c r="T2" s="320" t="s">
        <v>1181</v>
      </c>
      <c r="U2" s="320" t="s">
        <v>1163</v>
      </c>
      <c r="V2" s="421" t="s">
        <v>1234</v>
      </c>
      <c r="W2" s="422" t="s">
        <v>1182</v>
      </c>
      <c r="X2" s="307" t="s">
        <v>983</v>
      </c>
      <c r="Y2" s="368" t="s">
        <v>1223</v>
      </c>
      <c r="Z2" s="307" t="s">
        <v>1224</v>
      </c>
      <c r="AA2" s="361" t="s">
        <v>1225</v>
      </c>
      <c r="AB2" s="307" t="s">
        <v>1226</v>
      </c>
      <c r="AC2" s="370" t="s">
        <v>1227</v>
      </c>
      <c r="AD2" s="307" t="s">
        <v>1228</v>
      </c>
      <c r="AE2" s="307" t="s">
        <v>1229</v>
      </c>
      <c r="AF2" s="307" t="s">
        <v>1230</v>
      </c>
      <c r="AG2" s="361" t="s">
        <v>1231</v>
      </c>
      <c r="AH2" s="361" t="s">
        <v>1232</v>
      </c>
      <c r="AI2" s="375" t="s">
        <v>1233</v>
      </c>
      <c r="AJ2" s="19"/>
    </row>
    <row r="3" spans="1:36" s="282" customFormat="1" ht="18" hidden="1" customHeight="1" x14ac:dyDescent="0.2">
      <c r="A3" s="309" t="s">
        <v>507</v>
      </c>
      <c r="B3" s="272" t="s">
        <v>508</v>
      </c>
      <c r="C3" s="273" t="s">
        <v>19</v>
      </c>
      <c r="D3" s="274" t="s">
        <v>20</v>
      </c>
      <c r="E3" s="275">
        <v>2</v>
      </c>
      <c r="F3" s="276" t="s">
        <v>498</v>
      </c>
      <c r="G3" s="272" t="s">
        <v>599</v>
      </c>
      <c r="H3" s="272" t="s">
        <v>600</v>
      </c>
      <c r="I3" s="277">
        <v>601690</v>
      </c>
      <c r="J3" s="278">
        <v>1</v>
      </c>
      <c r="K3" s="279">
        <v>1</v>
      </c>
      <c r="L3" s="280">
        <f t="shared" ref="L3:L66" si="0">J3*K3</f>
        <v>1</v>
      </c>
      <c r="M3" s="281" t="s">
        <v>12</v>
      </c>
      <c r="N3" s="280">
        <f t="shared" ref="N3:N66" si="1">IF(M3="Y",L3,0)</f>
        <v>0</v>
      </c>
      <c r="O3" s="281" t="s">
        <v>12</v>
      </c>
      <c r="P3" s="280">
        <f t="shared" ref="P3:P66" si="2">IF(O3="Y",L3,0)</f>
        <v>0</v>
      </c>
      <c r="Q3" s="281" t="s">
        <v>12</v>
      </c>
      <c r="R3" s="280">
        <f t="shared" ref="R3:R34" si="3">IF(Q3="Y",L3,0)</f>
        <v>0</v>
      </c>
      <c r="S3" s="280">
        <f t="shared" ref="S3:S66" si="4">L3+N3+P3+R3</f>
        <v>1</v>
      </c>
      <c r="T3" s="303">
        <f t="shared" ref="T3:T66" si="5">$T$1*S3</f>
        <v>6790.7056324231626</v>
      </c>
      <c r="U3" s="303">
        <f t="shared" ref="U3:U66" si="6">$U$1*S3</f>
        <v>806.49528850501474</v>
      </c>
      <c r="V3" s="303">
        <f t="shared" ref="V3:V66" si="7">T3-U3</f>
        <v>5984.2103439181483</v>
      </c>
      <c r="W3" s="306">
        <f t="shared" ref="W3:W34" si="8">V3/12</f>
        <v>498.68419532651234</v>
      </c>
      <c r="X3" s="303">
        <v>6487.65</v>
      </c>
      <c r="Y3" s="334">
        <v>6770</v>
      </c>
      <c r="Z3" s="303">
        <v>28.8</v>
      </c>
      <c r="AA3" s="334">
        <v>4</v>
      </c>
      <c r="AB3" s="303">
        <v>85</v>
      </c>
      <c r="AC3" s="335">
        <f t="shared" ref="AC3:AC66" si="9">AB3/85</f>
        <v>1</v>
      </c>
      <c r="AD3" s="303">
        <v>0</v>
      </c>
      <c r="AE3" s="303">
        <v>0</v>
      </c>
      <c r="AF3" s="303">
        <v>0</v>
      </c>
      <c r="AG3" s="334">
        <v>0</v>
      </c>
      <c r="AH3" s="334">
        <v>6774</v>
      </c>
      <c r="AI3" s="334">
        <v>347.4</v>
      </c>
      <c r="AJ3" s="369">
        <f t="shared" ref="AJ3:AJ67" si="10">AF3+AE3+AD3+AB3+Z3+X3+AI3</f>
        <v>6948.8499999999995</v>
      </c>
    </row>
    <row r="4" spans="1:36" s="282" customFormat="1" ht="18" hidden="1" customHeight="1" x14ac:dyDescent="0.2">
      <c r="A4" s="309" t="s">
        <v>152</v>
      </c>
      <c r="B4" s="276" t="s">
        <v>153</v>
      </c>
      <c r="C4" s="273" t="s">
        <v>19</v>
      </c>
      <c r="D4" s="276" t="s">
        <v>20</v>
      </c>
      <c r="E4" s="275">
        <v>2</v>
      </c>
      <c r="F4" s="276" t="s">
        <v>135</v>
      </c>
      <c r="G4" s="276" t="s">
        <v>602</v>
      </c>
      <c r="H4" s="276" t="s">
        <v>603</v>
      </c>
      <c r="I4" s="276">
        <v>505911</v>
      </c>
      <c r="J4" s="278">
        <v>1</v>
      </c>
      <c r="K4" s="279">
        <v>0.5</v>
      </c>
      <c r="L4" s="280">
        <f t="shared" si="0"/>
        <v>0.5</v>
      </c>
      <c r="M4" s="281" t="s">
        <v>12</v>
      </c>
      <c r="N4" s="280">
        <f t="shared" si="1"/>
        <v>0</v>
      </c>
      <c r="O4" s="281" t="s">
        <v>12</v>
      </c>
      <c r="P4" s="280">
        <f t="shared" si="2"/>
        <v>0</v>
      </c>
      <c r="Q4" s="281" t="s">
        <v>12</v>
      </c>
      <c r="R4" s="280">
        <f t="shared" si="3"/>
        <v>0</v>
      </c>
      <c r="S4" s="280">
        <f t="shared" si="4"/>
        <v>0.5</v>
      </c>
      <c r="T4" s="303">
        <f t="shared" si="5"/>
        <v>3395.3528162115813</v>
      </c>
      <c r="U4" s="303">
        <f t="shared" si="6"/>
        <v>403.24764425250737</v>
      </c>
      <c r="V4" s="303">
        <f t="shared" si="7"/>
        <v>2992.1051719590741</v>
      </c>
      <c r="W4" s="306">
        <f t="shared" si="8"/>
        <v>249.34209766325617</v>
      </c>
      <c r="X4" s="303">
        <v>0</v>
      </c>
      <c r="Y4" s="334">
        <v>0</v>
      </c>
      <c r="Z4" s="303">
        <v>0</v>
      </c>
      <c r="AA4" s="334">
        <v>0</v>
      </c>
      <c r="AB4" s="303">
        <v>0</v>
      </c>
      <c r="AC4" s="335">
        <f t="shared" si="9"/>
        <v>0</v>
      </c>
      <c r="AD4" s="303">
        <v>0</v>
      </c>
      <c r="AE4" s="303">
        <v>0</v>
      </c>
      <c r="AF4" s="303">
        <v>0</v>
      </c>
      <c r="AG4" s="334">
        <v>0</v>
      </c>
      <c r="AH4" s="334">
        <v>0</v>
      </c>
      <c r="AI4" s="334">
        <v>243.12</v>
      </c>
      <c r="AJ4" s="369">
        <f t="shared" si="10"/>
        <v>243.12</v>
      </c>
    </row>
    <row r="5" spans="1:36" s="282" customFormat="1" ht="18" hidden="1" customHeight="1" x14ac:dyDescent="0.2">
      <c r="A5" s="309" t="s">
        <v>120</v>
      </c>
      <c r="B5" s="276" t="s">
        <v>153</v>
      </c>
      <c r="C5" s="273" t="s">
        <v>19</v>
      </c>
      <c r="D5" s="276" t="s">
        <v>20</v>
      </c>
      <c r="E5" s="275">
        <v>2</v>
      </c>
      <c r="F5" s="276" t="s">
        <v>135</v>
      </c>
      <c r="G5" s="276" t="s">
        <v>604</v>
      </c>
      <c r="H5" s="276" t="s">
        <v>605</v>
      </c>
      <c r="I5" s="276" t="s">
        <v>551</v>
      </c>
      <c r="J5" s="278">
        <v>1</v>
      </c>
      <c r="K5" s="279">
        <v>0.5</v>
      </c>
      <c r="L5" s="280">
        <f t="shared" si="0"/>
        <v>0.5</v>
      </c>
      <c r="M5" s="281" t="s">
        <v>12</v>
      </c>
      <c r="N5" s="280">
        <f t="shared" si="1"/>
        <v>0</v>
      </c>
      <c r="O5" s="281" t="s">
        <v>12</v>
      </c>
      <c r="P5" s="280">
        <f t="shared" si="2"/>
        <v>0</v>
      </c>
      <c r="Q5" s="281" t="s">
        <v>12</v>
      </c>
      <c r="R5" s="280">
        <f t="shared" si="3"/>
        <v>0</v>
      </c>
      <c r="S5" s="280">
        <f t="shared" si="4"/>
        <v>0.5</v>
      </c>
      <c r="T5" s="303">
        <f t="shared" si="5"/>
        <v>3395.3528162115813</v>
      </c>
      <c r="U5" s="303">
        <f t="shared" si="6"/>
        <v>403.24764425250737</v>
      </c>
      <c r="V5" s="303">
        <f t="shared" si="7"/>
        <v>2992.1051719590741</v>
      </c>
      <c r="W5" s="306">
        <f t="shared" si="8"/>
        <v>249.34209766325617</v>
      </c>
      <c r="X5" s="303">
        <v>356.94</v>
      </c>
      <c r="Y5" s="334">
        <v>737</v>
      </c>
      <c r="Z5" s="303">
        <v>60.1</v>
      </c>
      <c r="AA5" s="334">
        <v>9</v>
      </c>
      <c r="AB5" s="303">
        <v>0</v>
      </c>
      <c r="AC5" s="335">
        <f t="shared" si="9"/>
        <v>0</v>
      </c>
      <c r="AD5" s="303">
        <v>3.69</v>
      </c>
      <c r="AE5" s="303">
        <v>0</v>
      </c>
      <c r="AF5" s="303">
        <v>0</v>
      </c>
      <c r="AG5" s="334">
        <v>0</v>
      </c>
      <c r="AH5" s="334">
        <v>746</v>
      </c>
      <c r="AI5" s="334">
        <v>694.68</v>
      </c>
      <c r="AJ5" s="369">
        <f t="shared" si="10"/>
        <v>1115.4099999999999</v>
      </c>
    </row>
    <row r="6" spans="1:36" s="282" customFormat="1" ht="18" hidden="1" customHeight="1" x14ac:dyDescent="0.2">
      <c r="A6" s="309" t="s">
        <v>17</v>
      </c>
      <c r="B6" s="276" t="s">
        <v>18</v>
      </c>
      <c r="C6" s="273" t="s">
        <v>19</v>
      </c>
      <c r="D6" s="276" t="s">
        <v>20</v>
      </c>
      <c r="E6" s="275">
        <v>2</v>
      </c>
      <c r="F6" s="276" t="s">
        <v>11</v>
      </c>
      <c r="G6" s="276" t="s">
        <v>606</v>
      </c>
      <c r="H6" s="273" t="s">
        <v>607</v>
      </c>
      <c r="I6" s="283">
        <v>150000</v>
      </c>
      <c r="J6" s="278">
        <v>3</v>
      </c>
      <c r="K6" s="279">
        <v>1</v>
      </c>
      <c r="L6" s="280">
        <f t="shared" si="0"/>
        <v>3</v>
      </c>
      <c r="M6" s="281" t="s">
        <v>12</v>
      </c>
      <c r="N6" s="280">
        <f t="shared" si="1"/>
        <v>0</v>
      </c>
      <c r="O6" s="281" t="s">
        <v>12</v>
      </c>
      <c r="P6" s="280">
        <f t="shared" si="2"/>
        <v>0</v>
      </c>
      <c r="Q6" s="281" t="s">
        <v>12</v>
      </c>
      <c r="R6" s="280">
        <f t="shared" si="3"/>
        <v>0</v>
      </c>
      <c r="S6" s="280">
        <f t="shared" si="4"/>
        <v>3</v>
      </c>
      <c r="T6" s="303">
        <f t="shared" si="5"/>
        <v>20372.116897269487</v>
      </c>
      <c r="U6" s="303">
        <f t="shared" si="6"/>
        <v>2419.4858655150442</v>
      </c>
      <c r="V6" s="303">
        <f t="shared" si="7"/>
        <v>17952.631031754441</v>
      </c>
      <c r="W6" s="306">
        <f t="shared" si="8"/>
        <v>1496.0525859795368</v>
      </c>
      <c r="X6" s="303">
        <v>22167.45</v>
      </c>
      <c r="Y6" s="334">
        <v>54583</v>
      </c>
      <c r="Z6" s="303">
        <v>1116.5899999999999</v>
      </c>
      <c r="AA6" s="334">
        <v>263</v>
      </c>
      <c r="AB6" s="303">
        <v>403.75</v>
      </c>
      <c r="AC6" s="335">
        <f t="shared" si="9"/>
        <v>4.75</v>
      </c>
      <c r="AD6" s="303">
        <v>58.18</v>
      </c>
      <c r="AE6" s="303">
        <v>10.7</v>
      </c>
      <c r="AF6" s="303">
        <v>0</v>
      </c>
      <c r="AG6" s="334">
        <v>0</v>
      </c>
      <c r="AH6" s="334">
        <v>54846</v>
      </c>
      <c r="AI6" s="334">
        <v>10420.08</v>
      </c>
      <c r="AJ6" s="369">
        <f t="shared" si="10"/>
        <v>34176.75</v>
      </c>
    </row>
    <row r="7" spans="1:36" s="282" customFormat="1" ht="18" hidden="1" customHeight="1" x14ac:dyDescent="0.2">
      <c r="A7" s="309" t="s">
        <v>31</v>
      </c>
      <c r="B7" s="276" t="s">
        <v>1172</v>
      </c>
      <c r="C7" s="273" t="s">
        <v>19</v>
      </c>
      <c r="D7" s="276" t="s">
        <v>20</v>
      </c>
      <c r="E7" s="275">
        <v>2</v>
      </c>
      <c r="F7" s="276" t="s">
        <v>11</v>
      </c>
      <c r="G7" s="276" t="s">
        <v>612</v>
      </c>
      <c r="H7" s="276" t="s">
        <v>32</v>
      </c>
      <c r="I7" s="276">
        <v>151301</v>
      </c>
      <c r="J7" s="278">
        <v>2</v>
      </c>
      <c r="K7" s="279">
        <v>1</v>
      </c>
      <c r="L7" s="280">
        <f t="shared" si="0"/>
        <v>2</v>
      </c>
      <c r="M7" s="281" t="s">
        <v>12</v>
      </c>
      <c r="N7" s="280">
        <f t="shared" si="1"/>
        <v>0</v>
      </c>
      <c r="O7" s="281" t="s">
        <v>12</v>
      </c>
      <c r="P7" s="280">
        <f t="shared" si="2"/>
        <v>0</v>
      </c>
      <c r="Q7" s="281" t="s">
        <v>12</v>
      </c>
      <c r="R7" s="280">
        <f t="shared" si="3"/>
        <v>0</v>
      </c>
      <c r="S7" s="280">
        <f t="shared" si="4"/>
        <v>2</v>
      </c>
      <c r="T7" s="303">
        <f t="shared" si="5"/>
        <v>13581.411264846325</v>
      </c>
      <c r="U7" s="303">
        <f t="shared" si="6"/>
        <v>1612.9905770100295</v>
      </c>
      <c r="V7" s="303">
        <f t="shared" si="7"/>
        <v>11968.420687836297</v>
      </c>
      <c r="W7" s="306">
        <f t="shared" si="8"/>
        <v>997.36839065302468</v>
      </c>
      <c r="X7" s="303">
        <v>0</v>
      </c>
      <c r="Y7" s="334">
        <v>0</v>
      </c>
      <c r="Z7" s="303">
        <v>0</v>
      </c>
      <c r="AA7" s="334">
        <v>0</v>
      </c>
      <c r="AB7" s="303">
        <v>0</v>
      </c>
      <c r="AC7" s="335">
        <f t="shared" si="9"/>
        <v>0</v>
      </c>
      <c r="AD7" s="303">
        <v>0</v>
      </c>
      <c r="AE7" s="303">
        <v>0</v>
      </c>
      <c r="AF7" s="303">
        <v>0</v>
      </c>
      <c r="AG7" s="334">
        <v>0</v>
      </c>
      <c r="AH7" s="334">
        <v>0</v>
      </c>
      <c r="AI7" s="334">
        <v>243.12</v>
      </c>
      <c r="AJ7" s="369">
        <f t="shared" si="10"/>
        <v>243.12</v>
      </c>
    </row>
    <row r="8" spans="1:36" s="282" customFormat="1" ht="18" hidden="1" customHeight="1" x14ac:dyDescent="0.2">
      <c r="A8" s="310" t="s">
        <v>533</v>
      </c>
      <c r="B8" s="276" t="s">
        <v>758</v>
      </c>
      <c r="C8" s="273" t="s">
        <v>758</v>
      </c>
      <c r="D8" s="276" t="s">
        <v>1186</v>
      </c>
      <c r="E8" s="275"/>
      <c r="F8" s="276" t="s">
        <v>521</v>
      </c>
      <c r="G8" s="276" t="s">
        <v>614</v>
      </c>
      <c r="H8" s="276" t="s">
        <v>534</v>
      </c>
      <c r="I8" s="283">
        <v>106000</v>
      </c>
      <c r="J8" s="278">
        <v>0</v>
      </c>
      <c r="K8" s="279">
        <v>0</v>
      </c>
      <c r="L8" s="280">
        <f t="shared" si="0"/>
        <v>0</v>
      </c>
      <c r="M8" s="281" t="s">
        <v>12</v>
      </c>
      <c r="N8" s="280">
        <f t="shared" si="1"/>
        <v>0</v>
      </c>
      <c r="O8" s="281" t="s">
        <v>12</v>
      </c>
      <c r="P8" s="280">
        <f t="shared" si="2"/>
        <v>0</v>
      </c>
      <c r="Q8" s="281" t="s">
        <v>12</v>
      </c>
      <c r="R8" s="280">
        <f t="shared" si="3"/>
        <v>0</v>
      </c>
      <c r="S8" s="280">
        <f t="shared" si="4"/>
        <v>0</v>
      </c>
      <c r="T8" s="303">
        <f t="shared" si="5"/>
        <v>0</v>
      </c>
      <c r="U8" s="303">
        <f t="shared" si="6"/>
        <v>0</v>
      </c>
      <c r="V8" s="303">
        <f t="shared" si="7"/>
        <v>0</v>
      </c>
      <c r="W8" s="306">
        <f t="shared" si="8"/>
        <v>0</v>
      </c>
      <c r="X8" s="303">
        <v>0</v>
      </c>
      <c r="Y8" s="334">
        <v>0</v>
      </c>
      <c r="Z8" s="303">
        <v>668.8</v>
      </c>
      <c r="AA8" s="334">
        <v>97</v>
      </c>
      <c r="AB8" s="303">
        <v>0</v>
      </c>
      <c r="AC8" s="335">
        <f t="shared" si="9"/>
        <v>0</v>
      </c>
      <c r="AD8" s="303">
        <v>0</v>
      </c>
      <c r="AE8" s="303">
        <v>0</v>
      </c>
      <c r="AF8" s="303">
        <v>0</v>
      </c>
      <c r="AG8" s="334">
        <v>0</v>
      </c>
      <c r="AH8" s="334">
        <v>97</v>
      </c>
      <c r="AI8" s="334">
        <v>243.12</v>
      </c>
      <c r="AJ8" s="369">
        <f t="shared" si="10"/>
        <v>911.92</v>
      </c>
    </row>
    <row r="9" spans="1:36" s="282" customFormat="1" ht="18" hidden="1" customHeight="1" x14ac:dyDescent="0.2">
      <c r="A9" s="309" t="s">
        <v>24</v>
      </c>
      <c r="B9" s="276" t="s">
        <v>1000</v>
      </c>
      <c r="C9" s="273" t="s">
        <v>1002</v>
      </c>
      <c r="D9" s="276" t="s">
        <v>1001</v>
      </c>
      <c r="E9" s="275" t="s">
        <v>27</v>
      </c>
      <c r="F9" s="276" t="s">
        <v>11</v>
      </c>
      <c r="G9" s="276" t="s">
        <v>613</v>
      </c>
      <c r="H9" s="276" t="s">
        <v>28</v>
      </c>
      <c r="I9" s="276" t="s">
        <v>29</v>
      </c>
      <c r="J9" s="278">
        <v>2</v>
      </c>
      <c r="K9" s="279">
        <v>1</v>
      </c>
      <c r="L9" s="280">
        <f t="shared" si="0"/>
        <v>2</v>
      </c>
      <c r="M9" s="281" t="s">
        <v>12</v>
      </c>
      <c r="N9" s="280">
        <f t="shared" si="1"/>
        <v>0</v>
      </c>
      <c r="O9" s="281" t="s">
        <v>12</v>
      </c>
      <c r="P9" s="280">
        <f t="shared" si="2"/>
        <v>0</v>
      </c>
      <c r="Q9" s="281" t="s">
        <v>12</v>
      </c>
      <c r="R9" s="280">
        <f t="shared" si="3"/>
        <v>0</v>
      </c>
      <c r="S9" s="280">
        <f t="shared" si="4"/>
        <v>2</v>
      </c>
      <c r="T9" s="303">
        <f t="shared" si="5"/>
        <v>13581.411264846325</v>
      </c>
      <c r="U9" s="303">
        <f t="shared" si="6"/>
        <v>1612.9905770100295</v>
      </c>
      <c r="V9" s="303">
        <f t="shared" si="7"/>
        <v>11968.420687836297</v>
      </c>
      <c r="W9" s="306">
        <f t="shared" si="8"/>
        <v>997.36839065302468</v>
      </c>
      <c r="X9" s="303">
        <v>19677.439999999999</v>
      </c>
      <c r="Y9" s="334">
        <v>20166</v>
      </c>
      <c r="Z9" s="303">
        <v>251.14</v>
      </c>
      <c r="AA9" s="334">
        <v>35</v>
      </c>
      <c r="AB9" s="303">
        <v>63.75</v>
      </c>
      <c r="AC9" s="335">
        <f t="shared" si="9"/>
        <v>0.75</v>
      </c>
      <c r="AD9" s="303">
        <v>0</v>
      </c>
      <c r="AE9" s="303">
        <v>11.19</v>
      </c>
      <c r="AF9" s="303">
        <v>0</v>
      </c>
      <c r="AG9" s="334">
        <v>0</v>
      </c>
      <c r="AH9" s="334">
        <v>20201</v>
      </c>
      <c r="AI9" s="334">
        <v>5210.04</v>
      </c>
      <c r="AJ9" s="369">
        <f t="shared" si="10"/>
        <v>25213.56</v>
      </c>
    </row>
    <row r="10" spans="1:36" s="282" customFormat="1" ht="18" hidden="1" customHeight="1" x14ac:dyDescent="0.2">
      <c r="A10" s="309" t="s">
        <v>509</v>
      </c>
      <c r="B10" s="276" t="s">
        <v>145</v>
      </c>
      <c r="C10" s="273" t="s">
        <v>25</v>
      </c>
      <c r="D10" s="276" t="s">
        <v>26</v>
      </c>
      <c r="E10" s="275">
        <v>2</v>
      </c>
      <c r="F10" s="276" t="s">
        <v>498</v>
      </c>
      <c r="G10" s="276" t="s">
        <v>618</v>
      </c>
      <c r="H10" s="276" t="s">
        <v>920</v>
      </c>
      <c r="I10" s="276">
        <v>601410</v>
      </c>
      <c r="J10" s="278">
        <v>2</v>
      </c>
      <c r="K10" s="279">
        <v>1</v>
      </c>
      <c r="L10" s="280">
        <f t="shared" si="0"/>
        <v>2</v>
      </c>
      <c r="M10" s="281" t="s">
        <v>12</v>
      </c>
      <c r="N10" s="280">
        <f t="shared" si="1"/>
        <v>0</v>
      </c>
      <c r="O10" s="281" t="s">
        <v>12</v>
      </c>
      <c r="P10" s="280">
        <f t="shared" si="2"/>
        <v>0</v>
      </c>
      <c r="Q10" s="281" t="s">
        <v>12</v>
      </c>
      <c r="R10" s="280">
        <f t="shared" si="3"/>
        <v>0</v>
      </c>
      <c r="S10" s="280">
        <f t="shared" si="4"/>
        <v>2</v>
      </c>
      <c r="T10" s="303">
        <f t="shared" si="5"/>
        <v>13581.411264846325</v>
      </c>
      <c r="U10" s="303">
        <f t="shared" si="6"/>
        <v>1612.9905770100295</v>
      </c>
      <c r="V10" s="303">
        <f t="shared" si="7"/>
        <v>11968.420687836297</v>
      </c>
      <c r="W10" s="306">
        <f t="shared" si="8"/>
        <v>997.36839065302468</v>
      </c>
      <c r="X10" s="303">
        <v>114.01</v>
      </c>
      <c r="Y10" s="334">
        <v>266</v>
      </c>
      <c r="Z10" s="303">
        <v>8.11</v>
      </c>
      <c r="AA10" s="334">
        <v>3</v>
      </c>
      <c r="AB10" s="303">
        <v>106.25</v>
      </c>
      <c r="AC10" s="335">
        <f t="shared" si="9"/>
        <v>1.25</v>
      </c>
      <c r="AD10" s="303">
        <v>0</v>
      </c>
      <c r="AE10" s="303">
        <v>0</v>
      </c>
      <c r="AF10" s="303">
        <v>0</v>
      </c>
      <c r="AG10" s="334">
        <v>0</v>
      </c>
      <c r="AH10" s="334">
        <v>269</v>
      </c>
      <c r="AI10" s="334">
        <v>243.12</v>
      </c>
      <c r="AJ10" s="369">
        <f t="shared" si="10"/>
        <v>471.49</v>
      </c>
    </row>
    <row r="11" spans="1:36" s="282" customFormat="1" ht="18" hidden="1" customHeight="1" x14ac:dyDescent="0.2">
      <c r="A11" s="309" t="s">
        <v>144</v>
      </c>
      <c r="B11" s="276" t="s">
        <v>615</v>
      </c>
      <c r="C11" s="273" t="s">
        <v>15</v>
      </c>
      <c r="D11" s="276" t="s">
        <v>16</v>
      </c>
      <c r="E11" s="275">
        <v>2</v>
      </c>
      <c r="F11" s="276" t="s">
        <v>135</v>
      </c>
      <c r="G11" s="276" t="s">
        <v>602</v>
      </c>
      <c r="H11" s="276" t="s">
        <v>616</v>
      </c>
      <c r="I11" s="283">
        <v>502230</v>
      </c>
      <c r="J11" s="278">
        <v>2</v>
      </c>
      <c r="K11" s="279">
        <v>1</v>
      </c>
      <c r="L11" s="280">
        <f t="shared" si="0"/>
        <v>2</v>
      </c>
      <c r="M11" s="281" t="s">
        <v>12</v>
      </c>
      <c r="N11" s="280">
        <f t="shared" si="1"/>
        <v>0</v>
      </c>
      <c r="O11" s="281" t="s">
        <v>12</v>
      </c>
      <c r="P11" s="280">
        <f t="shared" si="2"/>
        <v>0</v>
      </c>
      <c r="Q11" s="281" t="s">
        <v>12</v>
      </c>
      <c r="R11" s="280">
        <f t="shared" si="3"/>
        <v>0</v>
      </c>
      <c r="S11" s="280">
        <f t="shared" si="4"/>
        <v>2</v>
      </c>
      <c r="T11" s="303">
        <f t="shared" si="5"/>
        <v>13581.411264846325</v>
      </c>
      <c r="U11" s="303">
        <f t="shared" si="6"/>
        <v>1612.9905770100295</v>
      </c>
      <c r="V11" s="303">
        <f t="shared" si="7"/>
        <v>11968.420687836297</v>
      </c>
      <c r="W11" s="306">
        <f t="shared" si="8"/>
        <v>997.36839065302468</v>
      </c>
      <c r="X11" s="303">
        <v>32.479999999999997</v>
      </c>
      <c r="Y11" s="334">
        <v>81</v>
      </c>
      <c r="Z11" s="303">
        <v>0</v>
      </c>
      <c r="AA11" s="334">
        <v>0</v>
      </c>
      <c r="AB11" s="303">
        <v>0</v>
      </c>
      <c r="AC11" s="335">
        <f t="shared" si="9"/>
        <v>0</v>
      </c>
      <c r="AD11" s="303">
        <v>0</v>
      </c>
      <c r="AE11" s="303">
        <v>0</v>
      </c>
      <c r="AF11" s="303">
        <v>0</v>
      </c>
      <c r="AG11" s="334">
        <v>0</v>
      </c>
      <c r="AH11" s="334">
        <v>81</v>
      </c>
      <c r="AI11" s="334">
        <v>243.12</v>
      </c>
      <c r="AJ11" s="369">
        <f t="shared" si="10"/>
        <v>275.60000000000002</v>
      </c>
    </row>
    <row r="12" spans="1:36" s="282" customFormat="1" ht="18" hidden="1" customHeight="1" x14ac:dyDescent="0.2">
      <c r="A12" s="309" t="s">
        <v>13</v>
      </c>
      <c r="B12" s="276" t="s">
        <v>14</v>
      </c>
      <c r="C12" s="273" t="s">
        <v>15</v>
      </c>
      <c r="D12" s="276" t="s">
        <v>16</v>
      </c>
      <c r="E12" s="275">
        <v>2</v>
      </c>
      <c r="F12" s="276" t="s">
        <v>11</v>
      </c>
      <c r="G12" s="276" t="s">
        <v>612</v>
      </c>
      <c r="H12" s="276" t="s">
        <v>617</v>
      </c>
      <c r="I12" s="283">
        <v>152200</v>
      </c>
      <c r="J12" s="278">
        <v>2</v>
      </c>
      <c r="K12" s="279">
        <v>1</v>
      </c>
      <c r="L12" s="280">
        <f t="shared" si="0"/>
        <v>2</v>
      </c>
      <c r="M12" s="281" t="s">
        <v>12</v>
      </c>
      <c r="N12" s="280">
        <f t="shared" si="1"/>
        <v>0</v>
      </c>
      <c r="O12" s="281" t="s">
        <v>12</v>
      </c>
      <c r="P12" s="280">
        <f t="shared" si="2"/>
        <v>0</v>
      </c>
      <c r="Q12" s="281" t="s">
        <v>12</v>
      </c>
      <c r="R12" s="280">
        <f t="shared" si="3"/>
        <v>0</v>
      </c>
      <c r="S12" s="280">
        <f t="shared" si="4"/>
        <v>2</v>
      </c>
      <c r="T12" s="303">
        <f t="shared" si="5"/>
        <v>13581.411264846325</v>
      </c>
      <c r="U12" s="303">
        <f t="shared" si="6"/>
        <v>1612.9905770100295</v>
      </c>
      <c r="V12" s="303">
        <f t="shared" si="7"/>
        <v>11968.420687836297</v>
      </c>
      <c r="W12" s="306">
        <f t="shared" si="8"/>
        <v>997.36839065302468</v>
      </c>
      <c r="X12" s="303">
        <v>0</v>
      </c>
      <c r="Y12" s="334">
        <v>0</v>
      </c>
      <c r="Z12" s="303">
        <v>0</v>
      </c>
      <c r="AA12" s="334">
        <v>0</v>
      </c>
      <c r="AB12" s="303">
        <v>0</v>
      </c>
      <c r="AC12" s="335">
        <f t="shared" si="9"/>
        <v>0</v>
      </c>
      <c r="AD12" s="303">
        <v>0</v>
      </c>
      <c r="AE12" s="303">
        <v>0</v>
      </c>
      <c r="AF12" s="303">
        <v>0</v>
      </c>
      <c r="AG12" s="334">
        <v>0</v>
      </c>
      <c r="AH12" s="334">
        <v>0</v>
      </c>
      <c r="AI12" s="334">
        <v>243.12</v>
      </c>
      <c r="AJ12" s="369">
        <f t="shared" si="10"/>
        <v>243.12</v>
      </c>
    </row>
    <row r="13" spans="1:36" s="282" customFormat="1" ht="18" hidden="1" customHeight="1" x14ac:dyDescent="0.2">
      <c r="A13" s="309" t="s">
        <v>516</v>
      </c>
      <c r="B13" s="272" t="s">
        <v>517</v>
      </c>
      <c r="C13" s="273" t="s">
        <v>15</v>
      </c>
      <c r="D13" s="274" t="s">
        <v>16</v>
      </c>
      <c r="E13" s="275">
        <v>2</v>
      </c>
      <c r="F13" s="276" t="s">
        <v>498</v>
      </c>
      <c r="G13" s="272" t="s">
        <v>581</v>
      </c>
      <c r="H13" s="272" t="s">
        <v>619</v>
      </c>
      <c r="I13" s="277">
        <v>601210</v>
      </c>
      <c r="J13" s="278">
        <v>1</v>
      </c>
      <c r="K13" s="279">
        <v>1</v>
      </c>
      <c r="L13" s="280">
        <f t="shared" si="0"/>
        <v>1</v>
      </c>
      <c r="M13" s="281" t="s">
        <v>12</v>
      </c>
      <c r="N13" s="280">
        <f t="shared" si="1"/>
        <v>0</v>
      </c>
      <c r="O13" s="281" t="s">
        <v>12</v>
      </c>
      <c r="P13" s="280">
        <f t="shared" si="2"/>
        <v>0</v>
      </c>
      <c r="Q13" s="281" t="s">
        <v>12</v>
      </c>
      <c r="R13" s="280">
        <f t="shared" si="3"/>
        <v>0</v>
      </c>
      <c r="S13" s="280">
        <f t="shared" si="4"/>
        <v>1</v>
      </c>
      <c r="T13" s="303">
        <f t="shared" si="5"/>
        <v>6790.7056324231626</v>
      </c>
      <c r="U13" s="303">
        <f t="shared" si="6"/>
        <v>806.49528850501474</v>
      </c>
      <c r="V13" s="303">
        <f t="shared" si="7"/>
        <v>5984.2103439181483</v>
      </c>
      <c r="W13" s="306">
        <f t="shared" si="8"/>
        <v>498.68419532651234</v>
      </c>
      <c r="X13" s="303">
        <v>28.49</v>
      </c>
      <c r="Y13" s="334">
        <v>30</v>
      </c>
      <c r="Z13" s="303">
        <v>0</v>
      </c>
      <c r="AA13" s="334">
        <v>0</v>
      </c>
      <c r="AB13" s="303">
        <v>0</v>
      </c>
      <c r="AC13" s="335">
        <f t="shared" si="9"/>
        <v>0</v>
      </c>
      <c r="AD13" s="303">
        <v>0</v>
      </c>
      <c r="AE13" s="303">
        <v>0</v>
      </c>
      <c r="AF13" s="303">
        <v>0</v>
      </c>
      <c r="AG13" s="334">
        <v>0</v>
      </c>
      <c r="AH13" s="334">
        <v>30</v>
      </c>
      <c r="AI13" s="334">
        <v>243.12</v>
      </c>
      <c r="AJ13" s="369">
        <f t="shared" si="10"/>
        <v>271.61</v>
      </c>
    </row>
    <row r="14" spans="1:36" s="282" customFormat="1" ht="18" hidden="1" customHeight="1" x14ac:dyDescent="0.2">
      <c r="A14" s="310" t="s">
        <v>485</v>
      </c>
      <c r="B14" s="276" t="s">
        <v>486</v>
      </c>
      <c r="C14" s="273" t="s">
        <v>15</v>
      </c>
      <c r="D14" s="276" t="s">
        <v>16</v>
      </c>
      <c r="E14" s="275">
        <v>2</v>
      </c>
      <c r="F14" s="276" t="s">
        <v>789</v>
      </c>
      <c r="G14" s="276" t="s">
        <v>241</v>
      </c>
      <c r="H14" s="276" t="s">
        <v>487</v>
      </c>
      <c r="I14" s="283">
        <v>405500</v>
      </c>
      <c r="J14" s="278">
        <v>1</v>
      </c>
      <c r="K14" s="279">
        <v>1</v>
      </c>
      <c r="L14" s="280">
        <f t="shared" si="0"/>
        <v>1</v>
      </c>
      <c r="M14" s="281" t="s">
        <v>12</v>
      </c>
      <c r="N14" s="280">
        <f t="shared" si="1"/>
        <v>0</v>
      </c>
      <c r="O14" s="281" t="s">
        <v>12</v>
      </c>
      <c r="P14" s="280">
        <f t="shared" si="2"/>
        <v>0</v>
      </c>
      <c r="Q14" s="281" t="s">
        <v>76</v>
      </c>
      <c r="R14" s="280">
        <f>IF(Q14="Y",L14,0)</f>
        <v>1</v>
      </c>
      <c r="S14" s="280">
        <f t="shared" si="4"/>
        <v>2</v>
      </c>
      <c r="T14" s="303">
        <f t="shared" si="5"/>
        <v>13581.411264846325</v>
      </c>
      <c r="U14" s="303">
        <f t="shared" si="6"/>
        <v>1612.9905770100295</v>
      </c>
      <c r="V14" s="303">
        <f t="shared" si="7"/>
        <v>11968.420687836297</v>
      </c>
      <c r="W14" s="306">
        <f t="shared" si="8"/>
        <v>997.36839065302468</v>
      </c>
      <c r="X14" s="303">
        <v>129.9</v>
      </c>
      <c r="Y14" s="334">
        <v>154</v>
      </c>
      <c r="Z14" s="303">
        <v>80.23</v>
      </c>
      <c r="AA14" s="334">
        <v>18</v>
      </c>
      <c r="AB14" s="303">
        <v>63.75</v>
      </c>
      <c r="AC14" s="335">
        <f t="shared" si="9"/>
        <v>0.75</v>
      </c>
      <c r="AD14" s="303">
        <v>0</v>
      </c>
      <c r="AE14" s="303">
        <v>0</v>
      </c>
      <c r="AF14" s="303">
        <v>0</v>
      </c>
      <c r="AG14" s="334">
        <v>0</v>
      </c>
      <c r="AH14" s="334">
        <v>172</v>
      </c>
      <c r="AI14" s="334">
        <v>243.12</v>
      </c>
      <c r="AJ14" s="369">
        <f t="shared" si="10"/>
        <v>517</v>
      </c>
    </row>
    <row r="15" spans="1:36" s="282" customFormat="1" ht="18" hidden="1" customHeight="1" x14ac:dyDescent="0.2">
      <c r="A15" s="309" t="s">
        <v>518</v>
      </c>
      <c r="B15" s="272" t="s">
        <v>519</v>
      </c>
      <c r="C15" s="273" t="s">
        <v>15</v>
      </c>
      <c r="D15" s="274" t="s">
        <v>16</v>
      </c>
      <c r="E15" s="275">
        <v>2</v>
      </c>
      <c r="F15" s="276" t="s">
        <v>498</v>
      </c>
      <c r="G15" s="272" t="s">
        <v>618</v>
      </c>
      <c r="H15" s="272" t="s">
        <v>621</v>
      </c>
      <c r="I15" s="277">
        <v>601473</v>
      </c>
      <c r="J15" s="278">
        <v>1</v>
      </c>
      <c r="K15" s="279">
        <v>1</v>
      </c>
      <c r="L15" s="280">
        <f t="shared" si="0"/>
        <v>1</v>
      </c>
      <c r="M15" s="281" t="s">
        <v>12</v>
      </c>
      <c r="N15" s="280">
        <f t="shared" si="1"/>
        <v>0</v>
      </c>
      <c r="O15" s="281" t="s">
        <v>12</v>
      </c>
      <c r="P15" s="280">
        <f t="shared" si="2"/>
        <v>0</v>
      </c>
      <c r="Q15" s="281" t="s">
        <v>12</v>
      </c>
      <c r="R15" s="280">
        <f t="shared" si="3"/>
        <v>0</v>
      </c>
      <c r="S15" s="280">
        <f t="shared" si="4"/>
        <v>1</v>
      </c>
      <c r="T15" s="303">
        <f t="shared" si="5"/>
        <v>6790.7056324231626</v>
      </c>
      <c r="U15" s="303">
        <f t="shared" si="6"/>
        <v>806.49528850501474</v>
      </c>
      <c r="V15" s="303">
        <f t="shared" si="7"/>
        <v>5984.2103439181483</v>
      </c>
      <c r="W15" s="306">
        <f t="shared" si="8"/>
        <v>498.68419532651234</v>
      </c>
      <c r="X15" s="303">
        <v>0</v>
      </c>
      <c r="Y15" s="334">
        <v>0</v>
      </c>
      <c r="Z15" s="303">
        <v>0</v>
      </c>
      <c r="AA15" s="334">
        <v>0</v>
      </c>
      <c r="AB15" s="303">
        <v>42.5</v>
      </c>
      <c r="AC15" s="335">
        <f t="shared" si="9"/>
        <v>0.5</v>
      </c>
      <c r="AD15" s="303">
        <v>0</v>
      </c>
      <c r="AE15" s="303">
        <v>0</v>
      </c>
      <c r="AF15" s="303">
        <v>0</v>
      </c>
      <c r="AG15" s="334">
        <v>0</v>
      </c>
      <c r="AH15" s="334">
        <v>0</v>
      </c>
      <c r="AI15" s="334">
        <v>243.12</v>
      </c>
      <c r="AJ15" s="369">
        <f t="shared" si="10"/>
        <v>285.62</v>
      </c>
    </row>
    <row r="16" spans="1:36" s="282" customFormat="1" ht="18" hidden="1" customHeight="1" x14ac:dyDescent="0.2">
      <c r="A16" s="310" t="s">
        <v>461</v>
      </c>
      <c r="B16" s="276" t="s">
        <v>462</v>
      </c>
      <c r="C16" s="273" t="s">
        <v>463</v>
      </c>
      <c r="D16" s="276" t="s">
        <v>464</v>
      </c>
      <c r="E16" s="275">
        <v>2</v>
      </c>
      <c r="F16" s="276" t="s">
        <v>789</v>
      </c>
      <c r="G16" s="276" t="s">
        <v>241</v>
      </c>
      <c r="H16" s="276" t="s">
        <v>465</v>
      </c>
      <c r="I16" s="276" t="s">
        <v>835</v>
      </c>
      <c r="J16" s="278">
        <v>1</v>
      </c>
      <c r="K16" s="279">
        <v>1</v>
      </c>
      <c r="L16" s="280">
        <f t="shared" si="0"/>
        <v>1</v>
      </c>
      <c r="M16" s="281" t="s">
        <v>12</v>
      </c>
      <c r="N16" s="280">
        <f t="shared" si="1"/>
        <v>0</v>
      </c>
      <c r="O16" s="281" t="s">
        <v>12</v>
      </c>
      <c r="P16" s="280">
        <f t="shared" si="2"/>
        <v>0</v>
      </c>
      <c r="Q16" s="281" t="s">
        <v>12</v>
      </c>
      <c r="R16" s="280">
        <f t="shared" si="3"/>
        <v>0</v>
      </c>
      <c r="S16" s="280">
        <f t="shared" si="4"/>
        <v>1</v>
      </c>
      <c r="T16" s="303">
        <f t="shared" si="5"/>
        <v>6790.7056324231626</v>
      </c>
      <c r="U16" s="303">
        <f t="shared" si="6"/>
        <v>806.49528850501474</v>
      </c>
      <c r="V16" s="303">
        <f t="shared" si="7"/>
        <v>5984.2103439181483</v>
      </c>
      <c r="W16" s="306">
        <f t="shared" si="8"/>
        <v>498.68419532651234</v>
      </c>
      <c r="X16" s="303">
        <v>995.01</v>
      </c>
      <c r="Y16" s="334">
        <v>2852</v>
      </c>
      <c r="Z16" s="303">
        <v>0</v>
      </c>
      <c r="AA16" s="334">
        <v>0</v>
      </c>
      <c r="AB16" s="303">
        <v>0</v>
      </c>
      <c r="AC16" s="335">
        <f t="shared" si="9"/>
        <v>0</v>
      </c>
      <c r="AD16" s="303">
        <v>0</v>
      </c>
      <c r="AE16" s="303">
        <v>0</v>
      </c>
      <c r="AF16" s="303">
        <v>0</v>
      </c>
      <c r="AG16" s="334">
        <v>0</v>
      </c>
      <c r="AH16" s="334">
        <v>2852</v>
      </c>
      <c r="AI16" s="334">
        <v>694.68</v>
      </c>
      <c r="AJ16" s="369">
        <f t="shared" si="10"/>
        <v>1689.69</v>
      </c>
    </row>
    <row r="17" spans="1:36" s="282" customFormat="1" ht="18" hidden="1" customHeight="1" x14ac:dyDescent="0.2">
      <c r="A17" s="310" t="s">
        <v>390</v>
      </c>
      <c r="B17" s="276" t="s">
        <v>391</v>
      </c>
      <c r="C17" s="273" t="s">
        <v>235</v>
      </c>
      <c r="D17" s="276" t="s">
        <v>236</v>
      </c>
      <c r="E17" s="275">
        <v>1</v>
      </c>
      <c r="F17" s="284" t="s">
        <v>789</v>
      </c>
      <c r="G17" s="276" t="s">
        <v>392</v>
      </c>
      <c r="H17" s="276" t="s">
        <v>393</v>
      </c>
      <c r="I17" s="276">
        <v>409155</v>
      </c>
      <c r="J17" s="278">
        <v>1</v>
      </c>
      <c r="K17" s="279">
        <v>1</v>
      </c>
      <c r="L17" s="280">
        <f t="shared" si="0"/>
        <v>1</v>
      </c>
      <c r="M17" s="281" t="s">
        <v>12</v>
      </c>
      <c r="N17" s="280">
        <f t="shared" si="1"/>
        <v>0</v>
      </c>
      <c r="O17" s="281" t="s">
        <v>12</v>
      </c>
      <c r="P17" s="280">
        <f t="shared" si="2"/>
        <v>0</v>
      </c>
      <c r="Q17" s="281" t="s">
        <v>12</v>
      </c>
      <c r="R17" s="280">
        <f t="shared" si="3"/>
        <v>0</v>
      </c>
      <c r="S17" s="280">
        <f t="shared" si="4"/>
        <v>1</v>
      </c>
      <c r="T17" s="303">
        <f t="shared" si="5"/>
        <v>6790.7056324231626</v>
      </c>
      <c r="U17" s="303">
        <f t="shared" si="6"/>
        <v>806.49528850501474</v>
      </c>
      <c r="V17" s="303">
        <f t="shared" si="7"/>
        <v>5984.2103439181483</v>
      </c>
      <c r="W17" s="306">
        <f t="shared" si="8"/>
        <v>498.68419532651234</v>
      </c>
      <c r="X17" s="303">
        <v>0</v>
      </c>
      <c r="Y17" s="334">
        <v>0</v>
      </c>
      <c r="Z17" s="303">
        <v>0</v>
      </c>
      <c r="AA17" s="334">
        <v>0</v>
      </c>
      <c r="AB17" s="303">
        <v>0</v>
      </c>
      <c r="AC17" s="335">
        <f t="shared" si="9"/>
        <v>0</v>
      </c>
      <c r="AD17" s="303">
        <v>0</v>
      </c>
      <c r="AE17" s="303">
        <v>0</v>
      </c>
      <c r="AF17" s="303">
        <v>0</v>
      </c>
      <c r="AG17" s="334">
        <v>0</v>
      </c>
      <c r="AH17" s="334">
        <v>0</v>
      </c>
      <c r="AI17" s="334">
        <v>243.12</v>
      </c>
      <c r="AJ17" s="369">
        <f t="shared" si="10"/>
        <v>243.12</v>
      </c>
    </row>
    <row r="18" spans="1:36" s="282" customFormat="1" ht="18" hidden="1" customHeight="1" x14ac:dyDescent="0.2">
      <c r="A18" s="310" t="s">
        <v>301</v>
      </c>
      <c r="B18" s="276" t="s">
        <v>302</v>
      </c>
      <c r="C18" s="273" t="s">
        <v>235</v>
      </c>
      <c r="D18" s="276" t="s">
        <v>236</v>
      </c>
      <c r="E18" s="275">
        <v>4</v>
      </c>
      <c r="F18" s="284" t="s">
        <v>789</v>
      </c>
      <c r="G18" s="276" t="s">
        <v>241</v>
      </c>
      <c r="H18" s="276" t="s">
        <v>303</v>
      </c>
      <c r="I18" s="283">
        <v>408200</v>
      </c>
      <c r="J18" s="278">
        <v>1</v>
      </c>
      <c r="K18" s="279">
        <v>1</v>
      </c>
      <c r="L18" s="280">
        <f t="shared" si="0"/>
        <v>1</v>
      </c>
      <c r="M18" s="281" t="s">
        <v>12</v>
      </c>
      <c r="N18" s="280">
        <f t="shared" si="1"/>
        <v>0</v>
      </c>
      <c r="O18" s="281" t="s">
        <v>12</v>
      </c>
      <c r="P18" s="280">
        <f t="shared" si="2"/>
        <v>0</v>
      </c>
      <c r="Q18" s="281" t="s">
        <v>12</v>
      </c>
      <c r="R18" s="280">
        <f t="shared" si="3"/>
        <v>0</v>
      </c>
      <c r="S18" s="280">
        <f t="shared" si="4"/>
        <v>1</v>
      </c>
      <c r="T18" s="303">
        <f t="shared" si="5"/>
        <v>6790.7056324231626</v>
      </c>
      <c r="U18" s="303">
        <f t="shared" si="6"/>
        <v>806.49528850501474</v>
      </c>
      <c r="V18" s="303">
        <f t="shared" si="7"/>
        <v>5984.2103439181483</v>
      </c>
      <c r="W18" s="306">
        <f t="shared" si="8"/>
        <v>498.68419532651234</v>
      </c>
      <c r="X18" s="303">
        <v>73.56</v>
      </c>
      <c r="Y18" s="334">
        <v>197</v>
      </c>
      <c r="Z18" s="303">
        <v>7.8</v>
      </c>
      <c r="AA18" s="334">
        <v>1</v>
      </c>
      <c r="AB18" s="303">
        <v>42.5</v>
      </c>
      <c r="AC18" s="335">
        <f t="shared" si="9"/>
        <v>0.5</v>
      </c>
      <c r="AD18" s="303">
        <v>0</v>
      </c>
      <c r="AE18" s="303">
        <v>0</v>
      </c>
      <c r="AF18" s="303">
        <v>0</v>
      </c>
      <c r="AG18" s="334">
        <v>0</v>
      </c>
      <c r="AH18" s="334">
        <v>198</v>
      </c>
      <c r="AI18" s="334">
        <v>243.12</v>
      </c>
      <c r="AJ18" s="369">
        <f t="shared" si="10"/>
        <v>366.98</v>
      </c>
    </row>
    <row r="19" spans="1:36" s="282" customFormat="1" ht="18" hidden="1" customHeight="1" x14ac:dyDescent="0.2">
      <c r="A19" s="310" t="s">
        <v>250</v>
      </c>
      <c r="B19" s="276" t="s">
        <v>251</v>
      </c>
      <c r="C19" s="273" t="s">
        <v>235</v>
      </c>
      <c r="D19" s="276" t="s">
        <v>236</v>
      </c>
      <c r="E19" s="275">
        <v>2</v>
      </c>
      <c r="F19" s="284" t="s">
        <v>789</v>
      </c>
      <c r="G19" s="276" t="s">
        <v>797</v>
      </c>
      <c r="H19" s="276" t="s">
        <v>252</v>
      </c>
      <c r="I19" s="283" t="s">
        <v>622</v>
      </c>
      <c r="J19" s="278">
        <v>1</v>
      </c>
      <c r="K19" s="279">
        <v>0.4</v>
      </c>
      <c r="L19" s="280">
        <f t="shared" si="0"/>
        <v>0.4</v>
      </c>
      <c r="M19" s="281" t="s">
        <v>12</v>
      </c>
      <c r="N19" s="280">
        <f t="shared" si="1"/>
        <v>0</v>
      </c>
      <c r="O19" s="281" t="s">
        <v>12</v>
      </c>
      <c r="P19" s="280">
        <f t="shared" si="2"/>
        <v>0</v>
      </c>
      <c r="Q19" s="281" t="s">
        <v>12</v>
      </c>
      <c r="R19" s="280">
        <f t="shared" si="3"/>
        <v>0</v>
      </c>
      <c r="S19" s="280">
        <f t="shared" si="4"/>
        <v>0.4</v>
      </c>
      <c r="T19" s="303">
        <f t="shared" si="5"/>
        <v>2716.2822529692653</v>
      </c>
      <c r="U19" s="303">
        <f t="shared" si="6"/>
        <v>322.59811540200593</v>
      </c>
      <c r="V19" s="303">
        <f t="shared" si="7"/>
        <v>2393.6841375672593</v>
      </c>
      <c r="W19" s="306">
        <f t="shared" si="8"/>
        <v>199.47367813060495</v>
      </c>
      <c r="X19" s="303">
        <v>432.39</v>
      </c>
      <c r="Y19" s="334">
        <v>1107</v>
      </c>
      <c r="Z19" s="303">
        <v>7.2</v>
      </c>
      <c r="AA19" s="334">
        <v>1</v>
      </c>
      <c r="AB19" s="303">
        <v>0</v>
      </c>
      <c r="AC19" s="335">
        <f t="shared" si="9"/>
        <v>0</v>
      </c>
      <c r="AD19" s="303">
        <v>0</v>
      </c>
      <c r="AE19" s="303">
        <v>0</v>
      </c>
      <c r="AF19" s="303">
        <v>0</v>
      </c>
      <c r="AG19" s="334">
        <v>0</v>
      </c>
      <c r="AH19" s="334">
        <v>1108</v>
      </c>
      <c r="AI19" s="334">
        <v>694.68</v>
      </c>
      <c r="AJ19" s="369">
        <f t="shared" si="10"/>
        <v>1134.27</v>
      </c>
    </row>
    <row r="20" spans="1:36" s="282" customFormat="1" ht="18" hidden="1" customHeight="1" x14ac:dyDescent="0.2">
      <c r="A20" s="310" t="s">
        <v>295</v>
      </c>
      <c r="B20" s="276" t="s">
        <v>251</v>
      </c>
      <c r="C20" s="273" t="s">
        <v>235</v>
      </c>
      <c r="D20" s="276" t="s">
        <v>236</v>
      </c>
      <c r="E20" s="275">
        <v>2</v>
      </c>
      <c r="F20" s="284" t="s">
        <v>789</v>
      </c>
      <c r="G20" s="276" t="s">
        <v>797</v>
      </c>
      <c r="H20" s="276" t="s">
        <v>299</v>
      </c>
      <c r="I20" s="276">
        <v>403900</v>
      </c>
      <c r="J20" s="278">
        <v>1</v>
      </c>
      <c r="K20" s="279">
        <v>0.2</v>
      </c>
      <c r="L20" s="280">
        <f t="shared" si="0"/>
        <v>0.2</v>
      </c>
      <c r="M20" s="281" t="s">
        <v>12</v>
      </c>
      <c r="N20" s="280">
        <f t="shared" si="1"/>
        <v>0</v>
      </c>
      <c r="O20" s="281" t="s">
        <v>12</v>
      </c>
      <c r="P20" s="280">
        <f t="shared" si="2"/>
        <v>0</v>
      </c>
      <c r="Q20" s="281" t="s">
        <v>12</v>
      </c>
      <c r="R20" s="280">
        <f t="shared" si="3"/>
        <v>0</v>
      </c>
      <c r="S20" s="280">
        <f t="shared" si="4"/>
        <v>0.2</v>
      </c>
      <c r="T20" s="303">
        <f t="shared" si="5"/>
        <v>1358.1411264846327</v>
      </c>
      <c r="U20" s="303">
        <f t="shared" si="6"/>
        <v>161.29905770100297</v>
      </c>
      <c r="V20" s="303">
        <f t="shared" si="7"/>
        <v>1196.8420687836297</v>
      </c>
      <c r="W20" s="306">
        <f t="shared" si="8"/>
        <v>99.736839065302476</v>
      </c>
      <c r="X20" s="303">
        <v>2138.9699999999998</v>
      </c>
      <c r="Y20" s="334">
        <v>2349</v>
      </c>
      <c r="Z20" s="303">
        <v>354.32</v>
      </c>
      <c r="AA20" s="334">
        <v>53</v>
      </c>
      <c r="AB20" s="303">
        <v>42.5</v>
      </c>
      <c r="AC20" s="335">
        <f t="shared" si="9"/>
        <v>0.5</v>
      </c>
      <c r="AD20" s="303">
        <v>40.69</v>
      </c>
      <c r="AE20" s="303">
        <v>0</v>
      </c>
      <c r="AF20" s="303">
        <v>0</v>
      </c>
      <c r="AG20" s="334">
        <v>0</v>
      </c>
      <c r="AH20" s="334">
        <v>2402</v>
      </c>
      <c r="AI20" s="334">
        <v>694.68</v>
      </c>
      <c r="AJ20" s="369">
        <f t="shared" si="10"/>
        <v>3271.1599999999994</v>
      </c>
    </row>
    <row r="21" spans="1:36" s="282" customFormat="1" ht="18" hidden="1" customHeight="1" x14ac:dyDescent="0.2">
      <c r="A21" s="310" t="s">
        <v>382</v>
      </c>
      <c r="B21" s="276" t="s">
        <v>251</v>
      </c>
      <c r="C21" s="273" t="s">
        <v>235</v>
      </c>
      <c r="D21" s="276" t="s">
        <v>236</v>
      </c>
      <c r="E21" s="275">
        <v>2</v>
      </c>
      <c r="F21" s="284" t="s">
        <v>789</v>
      </c>
      <c r="G21" s="276" t="s">
        <v>797</v>
      </c>
      <c r="H21" s="276" t="s">
        <v>951</v>
      </c>
      <c r="I21" s="276">
        <v>403600</v>
      </c>
      <c r="J21" s="278">
        <v>1</v>
      </c>
      <c r="K21" s="279">
        <v>0.4</v>
      </c>
      <c r="L21" s="280">
        <f t="shared" si="0"/>
        <v>0.4</v>
      </c>
      <c r="M21" s="281" t="s">
        <v>12</v>
      </c>
      <c r="N21" s="280">
        <f t="shared" si="1"/>
        <v>0</v>
      </c>
      <c r="O21" s="281" t="s">
        <v>12</v>
      </c>
      <c r="P21" s="280">
        <f t="shared" si="2"/>
        <v>0</v>
      </c>
      <c r="Q21" s="281" t="s">
        <v>12</v>
      </c>
      <c r="R21" s="280">
        <f t="shared" si="3"/>
        <v>0</v>
      </c>
      <c r="S21" s="280">
        <f t="shared" si="4"/>
        <v>0.4</v>
      </c>
      <c r="T21" s="303">
        <f t="shared" si="5"/>
        <v>2716.2822529692653</v>
      </c>
      <c r="U21" s="303">
        <f t="shared" si="6"/>
        <v>322.59811540200593</v>
      </c>
      <c r="V21" s="303">
        <f t="shared" si="7"/>
        <v>2393.6841375672593</v>
      </c>
      <c r="W21" s="306">
        <f t="shared" si="8"/>
        <v>199.47367813060495</v>
      </c>
      <c r="X21" s="303">
        <v>11.38</v>
      </c>
      <c r="Y21" s="334">
        <v>11</v>
      </c>
      <c r="Z21" s="303">
        <v>1791.43</v>
      </c>
      <c r="AA21" s="334">
        <v>677</v>
      </c>
      <c r="AB21" s="303">
        <v>0</v>
      </c>
      <c r="AC21" s="335">
        <f t="shared" si="9"/>
        <v>0</v>
      </c>
      <c r="AD21" s="303">
        <v>0</v>
      </c>
      <c r="AE21" s="303">
        <v>0</v>
      </c>
      <c r="AF21" s="303">
        <v>0</v>
      </c>
      <c r="AG21" s="334">
        <v>0</v>
      </c>
      <c r="AH21" s="334">
        <v>688</v>
      </c>
      <c r="AI21" s="334">
        <v>243.12</v>
      </c>
      <c r="AJ21" s="369">
        <f t="shared" si="10"/>
        <v>2045.9300000000003</v>
      </c>
    </row>
    <row r="22" spans="1:36" s="282" customFormat="1" ht="18" hidden="1" customHeight="1" x14ac:dyDescent="0.2">
      <c r="A22" s="310" t="s">
        <v>321</v>
      </c>
      <c r="B22" s="276" t="s">
        <v>322</v>
      </c>
      <c r="C22" s="273" t="s">
        <v>235</v>
      </c>
      <c r="D22" s="276" t="s">
        <v>236</v>
      </c>
      <c r="E22" s="275">
        <v>2</v>
      </c>
      <c r="F22" s="276" t="s">
        <v>789</v>
      </c>
      <c r="G22" s="276" t="s">
        <v>241</v>
      </c>
      <c r="H22" s="276" t="s">
        <v>292</v>
      </c>
      <c r="I22" s="283">
        <v>407002</v>
      </c>
      <c r="J22" s="278">
        <v>1</v>
      </c>
      <c r="K22" s="279">
        <v>0.47</v>
      </c>
      <c r="L22" s="280">
        <f t="shared" si="0"/>
        <v>0.47</v>
      </c>
      <c r="M22" s="281" t="s">
        <v>12</v>
      </c>
      <c r="N22" s="280">
        <f t="shared" si="1"/>
        <v>0</v>
      </c>
      <c r="O22" s="281" t="s">
        <v>12</v>
      </c>
      <c r="P22" s="280">
        <f t="shared" si="2"/>
        <v>0</v>
      </c>
      <c r="Q22" s="281" t="s">
        <v>12</v>
      </c>
      <c r="R22" s="280">
        <f t="shared" si="3"/>
        <v>0</v>
      </c>
      <c r="S22" s="280">
        <f t="shared" si="4"/>
        <v>0.47</v>
      </c>
      <c r="T22" s="303">
        <f t="shared" si="5"/>
        <v>3191.6316472388862</v>
      </c>
      <c r="U22" s="303">
        <f t="shared" si="6"/>
        <v>379.05278559735689</v>
      </c>
      <c r="V22" s="303">
        <f t="shared" si="7"/>
        <v>2812.5788616415293</v>
      </c>
      <c r="W22" s="306">
        <f t="shared" si="8"/>
        <v>234.38157180346079</v>
      </c>
      <c r="X22" s="303">
        <v>0</v>
      </c>
      <c r="Y22" s="334">
        <v>0</v>
      </c>
      <c r="Z22" s="303">
        <v>0</v>
      </c>
      <c r="AA22" s="334">
        <v>0</v>
      </c>
      <c r="AB22" s="303">
        <v>0</v>
      </c>
      <c r="AC22" s="335">
        <f t="shared" si="9"/>
        <v>0</v>
      </c>
      <c r="AD22" s="303">
        <v>0</v>
      </c>
      <c r="AE22" s="303">
        <v>0</v>
      </c>
      <c r="AF22" s="303">
        <v>0</v>
      </c>
      <c r="AG22" s="334">
        <v>0</v>
      </c>
      <c r="AH22" s="334">
        <v>0</v>
      </c>
      <c r="AI22" s="334">
        <v>243.12</v>
      </c>
      <c r="AJ22" s="369">
        <f t="shared" si="10"/>
        <v>243.12</v>
      </c>
    </row>
    <row r="23" spans="1:36" s="282" customFormat="1" ht="18" hidden="1" customHeight="1" x14ac:dyDescent="0.2">
      <c r="A23" s="310" t="s">
        <v>396</v>
      </c>
      <c r="B23" s="276" t="s">
        <v>322</v>
      </c>
      <c r="C23" s="273" t="s">
        <v>235</v>
      </c>
      <c r="D23" s="276" t="s">
        <v>236</v>
      </c>
      <c r="E23" s="275">
        <v>2</v>
      </c>
      <c r="F23" s="276" t="s">
        <v>789</v>
      </c>
      <c r="G23" s="276" t="s">
        <v>241</v>
      </c>
      <c r="H23" s="276" t="s">
        <v>577</v>
      </c>
      <c r="I23" s="276" t="s">
        <v>827</v>
      </c>
      <c r="J23" s="278">
        <v>1</v>
      </c>
      <c r="K23" s="279">
        <v>0.53</v>
      </c>
      <c r="L23" s="280">
        <f t="shared" si="0"/>
        <v>0.53</v>
      </c>
      <c r="M23" s="281" t="s">
        <v>12</v>
      </c>
      <c r="N23" s="280">
        <f t="shared" si="1"/>
        <v>0</v>
      </c>
      <c r="O23" s="281" t="s">
        <v>12</v>
      </c>
      <c r="P23" s="280">
        <f t="shared" si="2"/>
        <v>0</v>
      </c>
      <c r="Q23" s="281" t="s">
        <v>12</v>
      </c>
      <c r="R23" s="280">
        <f t="shared" si="3"/>
        <v>0</v>
      </c>
      <c r="S23" s="280">
        <f t="shared" si="4"/>
        <v>0.53</v>
      </c>
      <c r="T23" s="303">
        <f t="shared" si="5"/>
        <v>3599.0739851842764</v>
      </c>
      <c r="U23" s="303">
        <f t="shared" si="6"/>
        <v>427.44250290765785</v>
      </c>
      <c r="V23" s="303">
        <f t="shared" si="7"/>
        <v>3171.6314822766185</v>
      </c>
      <c r="W23" s="306">
        <f t="shared" si="8"/>
        <v>264.30262352305152</v>
      </c>
      <c r="X23" s="303">
        <v>966.63</v>
      </c>
      <c r="Y23" s="334">
        <v>170</v>
      </c>
      <c r="Z23" s="303">
        <v>182.94</v>
      </c>
      <c r="AA23" s="334">
        <v>28</v>
      </c>
      <c r="AB23" s="303">
        <v>0</v>
      </c>
      <c r="AC23" s="335">
        <f t="shared" si="9"/>
        <v>0</v>
      </c>
      <c r="AD23" s="303">
        <v>8.35</v>
      </c>
      <c r="AE23" s="303">
        <v>0</v>
      </c>
      <c r="AF23" s="303">
        <v>0</v>
      </c>
      <c r="AG23" s="334">
        <v>0</v>
      </c>
      <c r="AH23" s="334">
        <v>198</v>
      </c>
      <c r="AI23" s="334">
        <v>347.4</v>
      </c>
      <c r="AJ23" s="369">
        <f t="shared" si="10"/>
        <v>1505.3200000000002</v>
      </c>
    </row>
    <row r="24" spans="1:36" s="282" customFormat="1" ht="18" hidden="1" customHeight="1" x14ac:dyDescent="0.2">
      <c r="A24" s="310" t="s">
        <v>330</v>
      </c>
      <c r="B24" s="276" t="s">
        <v>331</v>
      </c>
      <c r="C24" s="273" t="s">
        <v>235</v>
      </c>
      <c r="D24" s="276" t="s">
        <v>236</v>
      </c>
      <c r="E24" s="275">
        <v>2</v>
      </c>
      <c r="F24" s="284" t="s">
        <v>789</v>
      </c>
      <c r="G24" s="276" t="s">
        <v>797</v>
      </c>
      <c r="H24" s="276" t="s">
        <v>332</v>
      </c>
      <c r="I24" s="283">
        <v>403100</v>
      </c>
      <c r="J24" s="278">
        <v>1</v>
      </c>
      <c r="K24" s="279">
        <v>1</v>
      </c>
      <c r="L24" s="280">
        <f t="shared" si="0"/>
        <v>1</v>
      </c>
      <c r="M24" s="281" t="s">
        <v>12</v>
      </c>
      <c r="N24" s="280">
        <f t="shared" si="1"/>
        <v>0</v>
      </c>
      <c r="O24" s="281" t="s">
        <v>12</v>
      </c>
      <c r="P24" s="280">
        <f t="shared" si="2"/>
        <v>0</v>
      </c>
      <c r="Q24" s="281" t="s">
        <v>12</v>
      </c>
      <c r="R24" s="280">
        <f t="shared" si="3"/>
        <v>0</v>
      </c>
      <c r="S24" s="280">
        <f t="shared" si="4"/>
        <v>1</v>
      </c>
      <c r="T24" s="303">
        <f t="shared" si="5"/>
        <v>6790.7056324231626</v>
      </c>
      <c r="U24" s="303">
        <f t="shared" si="6"/>
        <v>806.49528850501474</v>
      </c>
      <c r="V24" s="303">
        <f t="shared" si="7"/>
        <v>5984.2103439181483</v>
      </c>
      <c r="W24" s="306">
        <f t="shared" si="8"/>
        <v>498.68419532651234</v>
      </c>
      <c r="X24" s="303">
        <v>252.43</v>
      </c>
      <c r="Y24" s="334">
        <v>557</v>
      </c>
      <c r="Z24" s="303">
        <v>31.98</v>
      </c>
      <c r="AA24" s="334">
        <v>10</v>
      </c>
      <c r="AB24" s="303">
        <v>0</v>
      </c>
      <c r="AC24" s="335">
        <f t="shared" si="9"/>
        <v>0</v>
      </c>
      <c r="AD24" s="303">
        <v>3.6</v>
      </c>
      <c r="AE24" s="303">
        <v>0</v>
      </c>
      <c r="AF24" s="303">
        <v>0</v>
      </c>
      <c r="AG24" s="334">
        <v>0</v>
      </c>
      <c r="AH24" s="334">
        <v>567</v>
      </c>
      <c r="AI24" s="334">
        <v>347.4</v>
      </c>
      <c r="AJ24" s="369">
        <f t="shared" si="10"/>
        <v>635.41</v>
      </c>
    </row>
    <row r="25" spans="1:36" s="282" customFormat="1" ht="18" hidden="1" customHeight="1" x14ac:dyDescent="0.2">
      <c r="A25" s="310" t="s">
        <v>244</v>
      </c>
      <c r="B25" s="276" t="s">
        <v>245</v>
      </c>
      <c r="C25" s="273" t="s">
        <v>235</v>
      </c>
      <c r="D25" s="276" t="s">
        <v>236</v>
      </c>
      <c r="E25" s="275">
        <v>2</v>
      </c>
      <c r="F25" s="284" t="s">
        <v>789</v>
      </c>
      <c r="G25" s="276" t="s">
        <v>246</v>
      </c>
      <c r="H25" s="276" t="s">
        <v>247</v>
      </c>
      <c r="I25" s="276" t="s">
        <v>956</v>
      </c>
      <c r="J25" s="278">
        <v>1</v>
      </c>
      <c r="K25" s="279">
        <v>0.13</v>
      </c>
      <c r="L25" s="280">
        <f t="shared" si="0"/>
        <v>0.13</v>
      </c>
      <c r="M25" s="281" t="s">
        <v>12</v>
      </c>
      <c r="N25" s="280">
        <f t="shared" si="1"/>
        <v>0</v>
      </c>
      <c r="O25" s="281" t="s">
        <v>12</v>
      </c>
      <c r="P25" s="280">
        <f t="shared" si="2"/>
        <v>0</v>
      </c>
      <c r="Q25" s="281" t="s">
        <v>12</v>
      </c>
      <c r="R25" s="280">
        <f t="shared" si="3"/>
        <v>0</v>
      </c>
      <c r="S25" s="280">
        <f t="shared" si="4"/>
        <v>0.13</v>
      </c>
      <c r="T25" s="303">
        <f t="shared" si="5"/>
        <v>882.79173221501117</v>
      </c>
      <c r="U25" s="303">
        <f t="shared" si="6"/>
        <v>104.84438750565192</v>
      </c>
      <c r="V25" s="303">
        <f t="shared" si="7"/>
        <v>777.94734470935919</v>
      </c>
      <c r="W25" s="306">
        <f t="shared" si="8"/>
        <v>64.828945392446599</v>
      </c>
      <c r="X25" s="303">
        <v>0</v>
      </c>
      <c r="Y25" s="334">
        <v>0</v>
      </c>
      <c r="Z25" s="303">
        <v>90.3</v>
      </c>
      <c r="AA25" s="334">
        <v>34</v>
      </c>
      <c r="AB25" s="303">
        <v>0</v>
      </c>
      <c r="AC25" s="335">
        <f t="shared" si="9"/>
        <v>0</v>
      </c>
      <c r="AD25" s="303">
        <v>0</v>
      </c>
      <c r="AE25" s="303">
        <v>0</v>
      </c>
      <c r="AF25" s="303">
        <v>0</v>
      </c>
      <c r="AG25" s="334">
        <v>0</v>
      </c>
      <c r="AH25" s="334">
        <v>34</v>
      </c>
      <c r="AI25" s="334">
        <v>243.12</v>
      </c>
      <c r="AJ25" s="369">
        <f t="shared" si="10"/>
        <v>333.42</v>
      </c>
    </row>
    <row r="26" spans="1:36" s="282" customFormat="1" ht="18" hidden="1" customHeight="1" x14ac:dyDescent="0.2">
      <c r="A26" s="310" t="s">
        <v>259</v>
      </c>
      <c r="B26" s="276" t="s">
        <v>245</v>
      </c>
      <c r="C26" s="273" t="s">
        <v>235</v>
      </c>
      <c r="D26" s="276" t="s">
        <v>236</v>
      </c>
      <c r="E26" s="275">
        <v>2</v>
      </c>
      <c r="F26" s="284" t="s">
        <v>789</v>
      </c>
      <c r="G26" s="276" t="s">
        <v>249</v>
      </c>
      <c r="H26" s="276" t="s">
        <v>260</v>
      </c>
      <c r="I26" s="276">
        <v>402400</v>
      </c>
      <c r="J26" s="278">
        <v>1</v>
      </c>
      <c r="K26" s="279">
        <v>0.2</v>
      </c>
      <c r="L26" s="280">
        <f t="shared" si="0"/>
        <v>0.2</v>
      </c>
      <c r="M26" s="281" t="s">
        <v>12</v>
      </c>
      <c r="N26" s="280">
        <f t="shared" si="1"/>
        <v>0</v>
      </c>
      <c r="O26" s="281" t="s">
        <v>12</v>
      </c>
      <c r="P26" s="280">
        <f t="shared" si="2"/>
        <v>0</v>
      </c>
      <c r="Q26" s="281" t="s">
        <v>12</v>
      </c>
      <c r="R26" s="280">
        <f t="shared" si="3"/>
        <v>0</v>
      </c>
      <c r="S26" s="280">
        <f t="shared" si="4"/>
        <v>0.2</v>
      </c>
      <c r="T26" s="303">
        <f t="shared" si="5"/>
        <v>1358.1411264846327</v>
      </c>
      <c r="U26" s="303">
        <f t="shared" si="6"/>
        <v>161.29905770100297</v>
      </c>
      <c r="V26" s="303">
        <f t="shared" si="7"/>
        <v>1196.8420687836297</v>
      </c>
      <c r="W26" s="306">
        <f t="shared" si="8"/>
        <v>99.736839065302476</v>
      </c>
      <c r="X26" s="303">
        <v>63.76</v>
      </c>
      <c r="Y26" s="334">
        <v>126</v>
      </c>
      <c r="Z26" s="303">
        <v>21.06</v>
      </c>
      <c r="AA26" s="334">
        <v>4</v>
      </c>
      <c r="AB26" s="303">
        <v>0</v>
      </c>
      <c r="AC26" s="335">
        <f t="shared" si="9"/>
        <v>0</v>
      </c>
      <c r="AD26" s="303">
        <v>7.92</v>
      </c>
      <c r="AE26" s="303">
        <v>0</v>
      </c>
      <c r="AF26" s="303">
        <v>0</v>
      </c>
      <c r="AG26" s="334">
        <v>0</v>
      </c>
      <c r="AH26" s="334">
        <v>130</v>
      </c>
      <c r="AI26" s="334">
        <v>243.12</v>
      </c>
      <c r="AJ26" s="369">
        <f t="shared" si="10"/>
        <v>335.86</v>
      </c>
    </row>
    <row r="27" spans="1:36" s="282" customFormat="1" ht="18" hidden="1" customHeight="1" x14ac:dyDescent="0.2">
      <c r="A27" s="310" t="s">
        <v>262</v>
      </c>
      <c r="B27" s="276" t="s">
        <v>245</v>
      </c>
      <c r="C27" s="273" t="s">
        <v>235</v>
      </c>
      <c r="D27" s="276" t="s">
        <v>236</v>
      </c>
      <c r="E27" s="275">
        <v>2</v>
      </c>
      <c r="F27" s="284" t="s">
        <v>789</v>
      </c>
      <c r="G27" s="276" t="s">
        <v>263</v>
      </c>
      <c r="H27" s="276" t="s">
        <v>264</v>
      </c>
      <c r="I27" s="283">
        <v>409305</v>
      </c>
      <c r="J27" s="278">
        <v>1</v>
      </c>
      <c r="K27" s="279">
        <v>0.2</v>
      </c>
      <c r="L27" s="280">
        <f t="shared" si="0"/>
        <v>0.2</v>
      </c>
      <c r="M27" s="281" t="s">
        <v>12</v>
      </c>
      <c r="N27" s="280">
        <f t="shared" si="1"/>
        <v>0</v>
      </c>
      <c r="O27" s="281" t="s">
        <v>12</v>
      </c>
      <c r="P27" s="280">
        <f t="shared" si="2"/>
        <v>0</v>
      </c>
      <c r="Q27" s="281" t="s">
        <v>12</v>
      </c>
      <c r="R27" s="280">
        <f t="shared" si="3"/>
        <v>0</v>
      </c>
      <c r="S27" s="280">
        <f t="shared" si="4"/>
        <v>0.2</v>
      </c>
      <c r="T27" s="303">
        <f t="shared" si="5"/>
        <v>1358.1411264846327</v>
      </c>
      <c r="U27" s="303">
        <f t="shared" si="6"/>
        <v>161.29905770100297</v>
      </c>
      <c r="V27" s="303">
        <f t="shared" si="7"/>
        <v>1196.8420687836297</v>
      </c>
      <c r="W27" s="306">
        <f t="shared" si="8"/>
        <v>99.736839065302476</v>
      </c>
      <c r="X27" s="303">
        <v>19.22</v>
      </c>
      <c r="Y27" s="334">
        <v>50</v>
      </c>
      <c r="Z27" s="303">
        <v>8.5</v>
      </c>
      <c r="AA27" s="334">
        <v>1</v>
      </c>
      <c r="AB27" s="303">
        <v>0</v>
      </c>
      <c r="AC27" s="335">
        <f t="shared" si="9"/>
        <v>0</v>
      </c>
      <c r="AD27" s="303">
        <v>3.6</v>
      </c>
      <c r="AE27" s="303">
        <v>0</v>
      </c>
      <c r="AF27" s="303">
        <v>0</v>
      </c>
      <c r="AG27" s="334">
        <v>0</v>
      </c>
      <c r="AH27" s="334">
        <v>51</v>
      </c>
      <c r="AI27" s="334">
        <v>243.12</v>
      </c>
      <c r="AJ27" s="369">
        <f t="shared" si="10"/>
        <v>274.44</v>
      </c>
    </row>
    <row r="28" spans="1:36" s="282" customFormat="1" ht="18" hidden="1" customHeight="1" x14ac:dyDescent="0.2">
      <c r="A28" s="310" t="s">
        <v>309</v>
      </c>
      <c r="B28" s="276" t="s">
        <v>245</v>
      </c>
      <c r="C28" s="273" t="s">
        <v>235</v>
      </c>
      <c r="D28" s="276" t="s">
        <v>236</v>
      </c>
      <c r="E28" s="275">
        <v>2</v>
      </c>
      <c r="F28" s="276" t="s">
        <v>789</v>
      </c>
      <c r="G28" s="276" t="s">
        <v>246</v>
      </c>
      <c r="H28" s="276" t="s">
        <v>310</v>
      </c>
      <c r="I28" s="283" t="s">
        <v>816</v>
      </c>
      <c r="J28" s="278">
        <v>1</v>
      </c>
      <c r="K28" s="279">
        <v>0.13</v>
      </c>
      <c r="L28" s="280">
        <f t="shared" si="0"/>
        <v>0.13</v>
      </c>
      <c r="M28" s="281" t="s">
        <v>12</v>
      </c>
      <c r="N28" s="280">
        <f t="shared" si="1"/>
        <v>0</v>
      </c>
      <c r="O28" s="281" t="s">
        <v>12</v>
      </c>
      <c r="P28" s="280">
        <f t="shared" si="2"/>
        <v>0</v>
      </c>
      <c r="Q28" s="281" t="s">
        <v>12</v>
      </c>
      <c r="R28" s="280">
        <f t="shared" si="3"/>
        <v>0</v>
      </c>
      <c r="S28" s="280">
        <f t="shared" si="4"/>
        <v>0.13</v>
      </c>
      <c r="T28" s="303">
        <f t="shared" si="5"/>
        <v>882.79173221501117</v>
      </c>
      <c r="U28" s="303">
        <f t="shared" si="6"/>
        <v>104.84438750565192</v>
      </c>
      <c r="V28" s="303">
        <f t="shared" si="7"/>
        <v>777.94734470935919</v>
      </c>
      <c r="W28" s="306">
        <f t="shared" si="8"/>
        <v>64.828945392446599</v>
      </c>
      <c r="X28" s="303">
        <v>0</v>
      </c>
      <c r="Y28" s="334">
        <v>0</v>
      </c>
      <c r="Z28" s="303">
        <v>0</v>
      </c>
      <c r="AA28" s="334">
        <v>0</v>
      </c>
      <c r="AB28" s="303">
        <v>0</v>
      </c>
      <c r="AC28" s="335">
        <f t="shared" si="9"/>
        <v>0</v>
      </c>
      <c r="AD28" s="303">
        <v>0</v>
      </c>
      <c r="AE28" s="303">
        <v>0</v>
      </c>
      <c r="AF28" s="303">
        <v>0</v>
      </c>
      <c r="AG28" s="334">
        <v>0</v>
      </c>
      <c r="AH28" s="334">
        <v>0</v>
      </c>
      <c r="AI28" s="334">
        <v>243.12</v>
      </c>
      <c r="AJ28" s="369">
        <f t="shared" si="10"/>
        <v>243.12</v>
      </c>
    </row>
    <row r="29" spans="1:36" s="282" customFormat="1" ht="18" hidden="1" customHeight="1" x14ac:dyDescent="0.2">
      <c r="A29" s="310" t="s">
        <v>449</v>
      </c>
      <c r="B29" s="276" t="s">
        <v>245</v>
      </c>
      <c r="C29" s="273" t="s">
        <v>235</v>
      </c>
      <c r="D29" s="276" t="s">
        <v>236</v>
      </c>
      <c r="E29" s="275">
        <v>2</v>
      </c>
      <c r="F29" s="284" t="s">
        <v>789</v>
      </c>
      <c r="G29" s="276" t="s">
        <v>241</v>
      </c>
      <c r="H29" s="276" t="s">
        <v>450</v>
      </c>
      <c r="I29" s="283" t="s">
        <v>833</v>
      </c>
      <c r="J29" s="278">
        <v>1</v>
      </c>
      <c r="K29" s="279">
        <v>0.34</v>
      </c>
      <c r="L29" s="280">
        <f t="shared" si="0"/>
        <v>0.34</v>
      </c>
      <c r="M29" s="281" t="s">
        <v>12</v>
      </c>
      <c r="N29" s="280">
        <f t="shared" si="1"/>
        <v>0</v>
      </c>
      <c r="O29" s="281" t="s">
        <v>12</v>
      </c>
      <c r="P29" s="280">
        <f t="shared" si="2"/>
        <v>0</v>
      </c>
      <c r="Q29" s="281" t="s">
        <v>12</v>
      </c>
      <c r="R29" s="280">
        <f t="shared" si="3"/>
        <v>0</v>
      </c>
      <c r="S29" s="280">
        <f t="shared" si="4"/>
        <v>0.34</v>
      </c>
      <c r="T29" s="303">
        <f t="shared" si="5"/>
        <v>2308.8399150238756</v>
      </c>
      <c r="U29" s="303">
        <f t="shared" si="6"/>
        <v>274.20839809170502</v>
      </c>
      <c r="V29" s="303">
        <f t="shared" si="7"/>
        <v>2034.6315169321706</v>
      </c>
      <c r="W29" s="306">
        <f t="shared" si="8"/>
        <v>169.55262641101422</v>
      </c>
      <c r="X29" s="303">
        <v>2252.04</v>
      </c>
      <c r="Y29" s="334">
        <v>1024</v>
      </c>
      <c r="Z29" s="303">
        <v>0</v>
      </c>
      <c r="AA29" s="334">
        <v>0</v>
      </c>
      <c r="AB29" s="303">
        <v>63.75</v>
      </c>
      <c r="AC29" s="335">
        <f t="shared" si="9"/>
        <v>0.75</v>
      </c>
      <c r="AD29" s="303">
        <v>3.98</v>
      </c>
      <c r="AE29" s="303">
        <v>0</v>
      </c>
      <c r="AF29" s="303">
        <v>206.52</v>
      </c>
      <c r="AG29" s="334">
        <v>635</v>
      </c>
      <c r="AH29" s="334">
        <v>1659</v>
      </c>
      <c r="AI29" s="334">
        <v>243.12</v>
      </c>
      <c r="AJ29" s="369">
        <f t="shared" si="10"/>
        <v>2769.41</v>
      </c>
    </row>
    <row r="30" spans="1:36" s="282" customFormat="1" ht="18" hidden="1" customHeight="1" x14ac:dyDescent="0.2">
      <c r="A30" s="310" t="s">
        <v>233</v>
      </c>
      <c r="B30" s="276" t="s">
        <v>234</v>
      </c>
      <c r="C30" s="273" t="s">
        <v>235</v>
      </c>
      <c r="D30" s="276" t="s">
        <v>236</v>
      </c>
      <c r="E30" s="275">
        <v>2</v>
      </c>
      <c r="F30" s="276" t="s">
        <v>789</v>
      </c>
      <c r="G30" s="276" t="s">
        <v>237</v>
      </c>
      <c r="H30" s="276" t="s">
        <v>136</v>
      </c>
      <c r="I30" s="276">
        <v>400001</v>
      </c>
      <c r="J30" s="278">
        <v>1</v>
      </c>
      <c r="K30" s="279">
        <v>7.2999999999999995E-2</v>
      </c>
      <c r="L30" s="280">
        <f t="shared" si="0"/>
        <v>7.2999999999999995E-2</v>
      </c>
      <c r="M30" s="281" t="s">
        <v>12</v>
      </c>
      <c r="N30" s="280">
        <f t="shared" si="1"/>
        <v>0</v>
      </c>
      <c r="O30" s="281" t="s">
        <v>12</v>
      </c>
      <c r="P30" s="280">
        <f t="shared" si="2"/>
        <v>0</v>
      </c>
      <c r="Q30" s="281" t="s">
        <v>12</v>
      </c>
      <c r="R30" s="280">
        <f t="shared" si="3"/>
        <v>0</v>
      </c>
      <c r="S30" s="280">
        <f t="shared" si="4"/>
        <v>7.2999999999999995E-2</v>
      </c>
      <c r="T30" s="303">
        <f t="shared" si="5"/>
        <v>495.72151116689082</v>
      </c>
      <c r="U30" s="303">
        <f t="shared" si="6"/>
        <v>58.874156060866071</v>
      </c>
      <c r="V30" s="303">
        <f t="shared" si="7"/>
        <v>436.84735510602474</v>
      </c>
      <c r="W30" s="306">
        <f t="shared" si="8"/>
        <v>36.403946258835397</v>
      </c>
      <c r="X30" s="303">
        <v>32.32</v>
      </c>
      <c r="Y30" s="334">
        <v>72</v>
      </c>
      <c r="Z30" s="303">
        <v>7.02</v>
      </c>
      <c r="AA30" s="334">
        <v>2</v>
      </c>
      <c r="AB30" s="303">
        <v>0</v>
      </c>
      <c r="AC30" s="335">
        <f t="shared" si="9"/>
        <v>0</v>
      </c>
      <c r="AD30" s="303">
        <v>0</v>
      </c>
      <c r="AE30" s="303">
        <v>0</v>
      </c>
      <c r="AF30" s="303">
        <v>0</v>
      </c>
      <c r="AG30" s="334">
        <v>0</v>
      </c>
      <c r="AH30" s="334">
        <v>74</v>
      </c>
      <c r="AI30" s="334">
        <v>243.12</v>
      </c>
      <c r="AJ30" s="369">
        <f t="shared" si="10"/>
        <v>282.46000000000004</v>
      </c>
    </row>
    <row r="31" spans="1:36" s="282" customFormat="1" ht="18" hidden="1" customHeight="1" x14ac:dyDescent="0.2">
      <c r="A31" s="310" t="s">
        <v>248</v>
      </c>
      <c r="B31" s="276" t="s">
        <v>234</v>
      </c>
      <c r="C31" s="273" t="s">
        <v>235</v>
      </c>
      <c r="D31" s="276" t="s">
        <v>236</v>
      </c>
      <c r="E31" s="275">
        <v>2</v>
      </c>
      <c r="F31" s="276" t="s">
        <v>789</v>
      </c>
      <c r="G31" s="276" t="s">
        <v>249</v>
      </c>
      <c r="H31" s="276" t="s">
        <v>249</v>
      </c>
      <c r="I31" s="283">
        <v>402100</v>
      </c>
      <c r="J31" s="278">
        <v>1</v>
      </c>
      <c r="K31" s="279">
        <v>5.0999999999999997E-2</v>
      </c>
      <c r="L31" s="280">
        <f t="shared" si="0"/>
        <v>5.0999999999999997E-2</v>
      </c>
      <c r="M31" s="281" t="s">
        <v>12</v>
      </c>
      <c r="N31" s="280">
        <f t="shared" si="1"/>
        <v>0</v>
      </c>
      <c r="O31" s="281" t="s">
        <v>12</v>
      </c>
      <c r="P31" s="280">
        <f t="shared" si="2"/>
        <v>0</v>
      </c>
      <c r="Q31" s="281" t="s">
        <v>12</v>
      </c>
      <c r="R31" s="280">
        <f t="shared" si="3"/>
        <v>0</v>
      </c>
      <c r="S31" s="280">
        <f t="shared" si="4"/>
        <v>5.0999999999999997E-2</v>
      </c>
      <c r="T31" s="303">
        <f t="shared" si="5"/>
        <v>346.32598725358127</v>
      </c>
      <c r="U31" s="303">
        <f t="shared" si="6"/>
        <v>41.131259713755746</v>
      </c>
      <c r="V31" s="303">
        <f t="shared" si="7"/>
        <v>305.19472753982552</v>
      </c>
      <c r="W31" s="306">
        <f t="shared" si="8"/>
        <v>25.432893961652127</v>
      </c>
      <c r="X31" s="303">
        <v>7.4</v>
      </c>
      <c r="Y31" s="334">
        <v>19</v>
      </c>
      <c r="Z31" s="303">
        <v>18.86</v>
      </c>
      <c r="AA31" s="334">
        <v>7</v>
      </c>
      <c r="AB31" s="303">
        <v>0</v>
      </c>
      <c r="AC31" s="335">
        <f t="shared" si="9"/>
        <v>0</v>
      </c>
      <c r="AD31" s="303">
        <v>0</v>
      </c>
      <c r="AE31" s="303">
        <v>0</v>
      </c>
      <c r="AF31" s="303">
        <v>0</v>
      </c>
      <c r="AG31" s="334">
        <v>0</v>
      </c>
      <c r="AH31" s="334">
        <v>26</v>
      </c>
      <c r="AI31" s="334">
        <v>243.12</v>
      </c>
      <c r="AJ31" s="369">
        <f t="shared" si="10"/>
        <v>269.38</v>
      </c>
    </row>
    <row r="32" spans="1:36" s="282" customFormat="1" ht="18" hidden="1" customHeight="1" x14ac:dyDescent="0.2">
      <c r="A32" s="309" t="s">
        <v>267</v>
      </c>
      <c r="B32" s="276" t="s">
        <v>234</v>
      </c>
      <c r="C32" s="273" t="s">
        <v>235</v>
      </c>
      <c r="D32" s="276" t="s">
        <v>236</v>
      </c>
      <c r="E32" s="275">
        <v>2</v>
      </c>
      <c r="F32" s="276" t="s">
        <v>789</v>
      </c>
      <c r="G32" s="276" t="s">
        <v>935</v>
      </c>
      <c r="H32" s="276" t="s">
        <v>268</v>
      </c>
      <c r="I32" s="276">
        <v>403002</v>
      </c>
      <c r="J32" s="278">
        <v>1</v>
      </c>
      <c r="K32" s="279">
        <v>0.14599999999999999</v>
      </c>
      <c r="L32" s="280">
        <f t="shared" si="0"/>
        <v>0.14599999999999999</v>
      </c>
      <c r="M32" s="281" t="s">
        <v>12</v>
      </c>
      <c r="N32" s="280">
        <f t="shared" si="1"/>
        <v>0</v>
      </c>
      <c r="O32" s="281" t="s">
        <v>12</v>
      </c>
      <c r="P32" s="280">
        <f t="shared" si="2"/>
        <v>0</v>
      </c>
      <c r="Q32" s="281" t="s">
        <v>12</v>
      </c>
      <c r="R32" s="280">
        <f t="shared" si="3"/>
        <v>0</v>
      </c>
      <c r="S32" s="280">
        <f t="shared" si="4"/>
        <v>0.14599999999999999</v>
      </c>
      <c r="T32" s="303">
        <f t="shared" si="5"/>
        <v>991.44302233378164</v>
      </c>
      <c r="U32" s="303">
        <f t="shared" si="6"/>
        <v>117.74831212173214</v>
      </c>
      <c r="V32" s="303">
        <f t="shared" si="7"/>
        <v>873.69471021204947</v>
      </c>
      <c r="W32" s="306">
        <f t="shared" si="8"/>
        <v>72.807892517670794</v>
      </c>
      <c r="X32" s="303">
        <v>1.5</v>
      </c>
      <c r="Y32" s="334">
        <v>4</v>
      </c>
      <c r="Z32" s="303">
        <v>0</v>
      </c>
      <c r="AA32" s="334">
        <v>0</v>
      </c>
      <c r="AB32" s="303">
        <v>0</v>
      </c>
      <c r="AC32" s="335">
        <f t="shared" si="9"/>
        <v>0</v>
      </c>
      <c r="AD32" s="303">
        <v>0</v>
      </c>
      <c r="AE32" s="303">
        <v>0</v>
      </c>
      <c r="AF32" s="303">
        <v>0</v>
      </c>
      <c r="AG32" s="334">
        <v>0</v>
      </c>
      <c r="AH32" s="334">
        <v>4</v>
      </c>
      <c r="AI32" s="334">
        <v>243.12</v>
      </c>
      <c r="AJ32" s="369">
        <f t="shared" si="10"/>
        <v>244.62</v>
      </c>
    </row>
    <row r="33" spans="1:36" s="282" customFormat="1" ht="18" hidden="1" customHeight="1" x14ac:dyDescent="0.2">
      <c r="A33" s="309" t="s">
        <v>273</v>
      </c>
      <c r="B33" s="276" t="s">
        <v>234</v>
      </c>
      <c r="C33" s="273" t="s">
        <v>235</v>
      </c>
      <c r="D33" s="276" t="s">
        <v>236</v>
      </c>
      <c r="E33" s="275">
        <v>2</v>
      </c>
      <c r="F33" s="284" t="s">
        <v>789</v>
      </c>
      <c r="G33" s="276" t="s">
        <v>797</v>
      </c>
      <c r="H33" s="276" t="s">
        <v>625</v>
      </c>
      <c r="I33" s="283">
        <v>404002</v>
      </c>
      <c r="J33" s="278">
        <v>1</v>
      </c>
      <c r="K33" s="279">
        <v>9.5000000000000001E-2</v>
      </c>
      <c r="L33" s="280">
        <f t="shared" si="0"/>
        <v>9.5000000000000001E-2</v>
      </c>
      <c r="M33" s="281" t="s">
        <v>12</v>
      </c>
      <c r="N33" s="280">
        <f t="shared" si="1"/>
        <v>0</v>
      </c>
      <c r="O33" s="281" t="s">
        <v>12</v>
      </c>
      <c r="P33" s="280">
        <f t="shared" si="2"/>
        <v>0</v>
      </c>
      <c r="Q33" s="281" t="s">
        <v>12</v>
      </c>
      <c r="R33" s="280">
        <f t="shared" si="3"/>
        <v>0</v>
      </c>
      <c r="S33" s="280">
        <f t="shared" si="4"/>
        <v>9.5000000000000001E-2</v>
      </c>
      <c r="T33" s="303">
        <f t="shared" si="5"/>
        <v>645.11703508020048</v>
      </c>
      <c r="U33" s="303">
        <f t="shared" si="6"/>
        <v>76.617052407976402</v>
      </c>
      <c r="V33" s="303">
        <f t="shared" si="7"/>
        <v>568.49998267222406</v>
      </c>
      <c r="W33" s="306">
        <f t="shared" si="8"/>
        <v>47.374998556018674</v>
      </c>
      <c r="X33" s="303">
        <v>50.36</v>
      </c>
      <c r="Y33" s="334">
        <v>135</v>
      </c>
      <c r="Z33" s="303">
        <v>0</v>
      </c>
      <c r="AA33" s="334">
        <v>0</v>
      </c>
      <c r="AB33" s="303">
        <v>0</v>
      </c>
      <c r="AC33" s="335">
        <f t="shared" si="9"/>
        <v>0</v>
      </c>
      <c r="AD33" s="303">
        <v>0</v>
      </c>
      <c r="AE33" s="303">
        <v>0</v>
      </c>
      <c r="AF33" s="303">
        <v>0</v>
      </c>
      <c r="AG33" s="334">
        <v>0</v>
      </c>
      <c r="AH33" s="334">
        <v>135</v>
      </c>
      <c r="AI33" s="334">
        <v>243.12</v>
      </c>
      <c r="AJ33" s="369">
        <f t="shared" si="10"/>
        <v>293.48</v>
      </c>
    </row>
    <row r="34" spans="1:36" s="282" customFormat="1" ht="18" hidden="1" customHeight="1" x14ac:dyDescent="0.2">
      <c r="A34" s="309" t="s">
        <v>286</v>
      </c>
      <c r="B34" s="276" t="s">
        <v>234</v>
      </c>
      <c r="C34" s="273" t="s">
        <v>235</v>
      </c>
      <c r="D34" s="276" t="s">
        <v>236</v>
      </c>
      <c r="E34" s="275">
        <v>2</v>
      </c>
      <c r="F34" s="276" t="s">
        <v>789</v>
      </c>
      <c r="G34" s="276" t="s">
        <v>797</v>
      </c>
      <c r="H34" s="276" t="s">
        <v>626</v>
      </c>
      <c r="I34" s="283">
        <v>403005</v>
      </c>
      <c r="J34" s="278">
        <v>1</v>
      </c>
      <c r="K34" s="279">
        <v>0.34300000000000003</v>
      </c>
      <c r="L34" s="280">
        <f t="shared" si="0"/>
        <v>0.34300000000000003</v>
      </c>
      <c r="M34" s="281" t="s">
        <v>12</v>
      </c>
      <c r="N34" s="280">
        <f t="shared" si="1"/>
        <v>0</v>
      </c>
      <c r="O34" s="281" t="s">
        <v>12</v>
      </c>
      <c r="P34" s="280">
        <f t="shared" si="2"/>
        <v>0</v>
      </c>
      <c r="Q34" s="281" t="s">
        <v>12</v>
      </c>
      <c r="R34" s="280">
        <f t="shared" si="3"/>
        <v>0</v>
      </c>
      <c r="S34" s="280">
        <f t="shared" si="4"/>
        <v>0.34300000000000003</v>
      </c>
      <c r="T34" s="303">
        <f t="shared" si="5"/>
        <v>2329.2120319211449</v>
      </c>
      <c r="U34" s="303">
        <f t="shared" si="6"/>
        <v>276.62788395722009</v>
      </c>
      <c r="V34" s="303">
        <f t="shared" si="7"/>
        <v>2052.5841479639248</v>
      </c>
      <c r="W34" s="306">
        <f t="shared" si="8"/>
        <v>171.04867899699374</v>
      </c>
      <c r="X34" s="303">
        <v>0</v>
      </c>
      <c r="Y34" s="334">
        <v>0</v>
      </c>
      <c r="Z34" s="303">
        <v>0</v>
      </c>
      <c r="AA34" s="334">
        <v>0</v>
      </c>
      <c r="AB34" s="303">
        <v>0</v>
      </c>
      <c r="AC34" s="335">
        <f t="shared" si="9"/>
        <v>0</v>
      </c>
      <c r="AD34" s="303">
        <v>0</v>
      </c>
      <c r="AE34" s="303">
        <v>0</v>
      </c>
      <c r="AF34" s="303">
        <v>0</v>
      </c>
      <c r="AG34" s="334">
        <v>0</v>
      </c>
      <c r="AH34" s="334">
        <v>0</v>
      </c>
      <c r="AI34" s="334">
        <v>347.4</v>
      </c>
      <c r="AJ34" s="369">
        <f t="shared" si="10"/>
        <v>347.4</v>
      </c>
    </row>
    <row r="35" spans="1:36" s="282" customFormat="1" ht="18" hidden="1" customHeight="1" x14ac:dyDescent="0.2">
      <c r="A35" s="310" t="s">
        <v>288</v>
      </c>
      <c r="B35" s="276" t="s">
        <v>234</v>
      </c>
      <c r="C35" s="273" t="s">
        <v>235</v>
      </c>
      <c r="D35" s="276" t="s">
        <v>236</v>
      </c>
      <c r="E35" s="275">
        <v>2</v>
      </c>
      <c r="F35" s="284" t="s">
        <v>789</v>
      </c>
      <c r="G35" s="276" t="s">
        <v>241</v>
      </c>
      <c r="H35" s="276" t="s">
        <v>289</v>
      </c>
      <c r="I35" s="283" t="s">
        <v>814</v>
      </c>
      <c r="J35" s="278">
        <v>1</v>
      </c>
      <c r="K35" s="279">
        <v>9.5000000000000001E-2</v>
      </c>
      <c r="L35" s="280">
        <f t="shared" si="0"/>
        <v>9.5000000000000001E-2</v>
      </c>
      <c r="M35" s="281" t="s">
        <v>12</v>
      </c>
      <c r="N35" s="280">
        <f t="shared" si="1"/>
        <v>0</v>
      </c>
      <c r="O35" s="281" t="s">
        <v>12</v>
      </c>
      <c r="P35" s="280">
        <f t="shared" si="2"/>
        <v>0</v>
      </c>
      <c r="Q35" s="281" t="s">
        <v>12</v>
      </c>
      <c r="R35" s="280">
        <f t="shared" ref="R35:R66" si="11">IF(Q35="Y",L35,0)</f>
        <v>0</v>
      </c>
      <c r="S35" s="280">
        <f t="shared" si="4"/>
        <v>9.5000000000000001E-2</v>
      </c>
      <c r="T35" s="303">
        <f t="shared" si="5"/>
        <v>645.11703508020048</v>
      </c>
      <c r="U35" s="303">
        <f t="shared" si="6"/>
        <v>76.617052407976402</v>
      </c>
      <c r="V35" s="303">
        <f t="shared" si="7"/>
        <v>568.49998267222406</v>
      </c>
      <c r="W35" s="306">
        <f t="shared" ref="W35:W66" si="12">V35/12</f>
        <v>47.374998556018674</v>
      </c>
      <c r="X35" s="303">
        <v>2297.44</v>
      </c>
      <c r="Y35" s="334">
        <v>4904</v>
      </c>
      <c r="Z35" s="303">
        <v>13156.07</v>
      </c>
      <c r="AA35" s="334">
        <v>5006</v>
      </c>
      <c r="AB35" s="303">
        <v>0</v>
      </c>
      <c r="AC35" s="335">
        <f t="shared" si="9"/>
        <v>0</v>
      </c>
      <c r="AD35" s="303">
        <v>0</v>
      </c>
      <c r="AE35" s="303">
        <v>0</v>
      </c>
      <c r="AF35" s="303">
        <v>0</v>
      </c>
      <c r="AG35" s="334">
        <v>0</v>
      </c>
      <c r="AH35" s="334">
        <v>9910</v>
      </c>
      <c r="AI35" s="334">
        <v>1736.64</v>
      </c>
      <c r="AJ35" s="369">
        <f t="shared" si="10"/>
        <v>17190.150000000001</v>
      </c>
    </row>
    <row r="36" spans="1:36" s="282" customFormat="1" ht="18" hidden="1" customHeight="1" x14ac:dyDescent="0.2">
      <c r="A36" s="310" t="s">
        <v>291</v>
      </c>
      <c r="B36" s="276" t="s">
        <v>234</v>
      </c>
      <c r="C36" s="273" t="s">
        <v>235</v>
      </c>
      <c r="D36" s="276" t="s">
        <v>236</v>
      </c>
      <c r="E36" s="275">
        <v>2</v>
      </c>
      <c r="F36" s="276" t="s">
        <v>789</v>
      </c>
      <c r="G36" s="276" t="s">
        <v>241</v>
      </c>
      <c r="H36" s="276" t="s">
        <v>292</v>
      </c>
      <c r="I36" s="283">
        <v>407002</v>
      </c>
      <c r="J36" s="278">
        <v>1</v>
      </c>
      <c r="K36" s="279">
        <v>0.19700000000000001</v>
      </c>
      <c r="L36" s="280">
        <f t="shared" si="0"/>
        <v>0.19700000000000001</v>
      </c>
      <c r="M36" s="281" t="s">
        <v>12</v>
      </c>
      <c r="N36" s="280">
        <f t="shared" si="1"/>
        <v>0</v>
      </c>
      <c r="O36" s="281" t="s">
        <v>12</v>
      </c>
      <c r="P36" s="280">
        <f t="shared" si="2"/>
        <v>0</v>
      </c>
      <c r="Q36" s="281" t="s">
        <v>12</v>
      </c>
      <c r="R36" s="280">
        <f t="shared" si="11"/>
        <v>0</v>
      </c>
      <c r="S36" s="280">
        <f t="shared" si="4"/>
        <v>0.19700000000000001</v>
      </c>
      <c r="T36" s="303">
        <f t="shared" si="5"/>
        <v>1337.7690095873631</v>
      </c>
      <c r="U36" s="303">
        <f t="shared" si="6"/>
        <v>158.87957183548792</v>
      </c>
      <c r="V36" s="303">
        <f t="shared" si="7"/>
        <v>1178.8894377518752</v>
      </c>
      <c r="W36" s="306">
        <f t="shared" si="12"/>
        <v>98.240786479322935</v>
      </c>
      <c r="X36" s="303">
        <v>1192.0899999999999</v>
      </c>
      <c r="Y36" s="334">
        <v>3205</v>
      </c>
      <c r="Z36" s="303">
        <v>16.02</v>
      </c>
      <c r="AA36" s="334">
        <v>6</v>
      </c>
      <c r="AB36" s="303">
        <v>0</v>
      </c>
      <c r="AC36" s="335">
        <f t="shared" si="9"/>
        <v>0</v>
      </c>
      <c r="AD36" s="303">
        <v>0</v>
      </c>
      <c r="AE36" s="303">
        <v>0</v>
      </c>
      <c r="AF36" s="303">
        <v>0</v>
      </c>
      <c r="AG36" s="334">
        <v>0</v>
      </c>
      <c r="AH36" s="334">
        <v>3211</v>
      </c>
      <c r="AI36" s="334">
        <v>243.12</v>
      </c>
      <c r="AJ36" s="369">
        <f t="shared" si="10"/>
        <v>1451.23</v>
      </c>
    </row>
    <row r="37" spans="1:36" s="282" customFormat="1" ht="18" hidden="1" customHeight="1" x14ac:dyDescent="0.2">
      <c r="A37" s="310" t="s">
        <v>239</v>
      </c>
      <c r="B37" s="276" t="s">
        <v>240</v>
      </c>
      <c r="C37" s="273" t="s">
        <v>235</v>
      </c>
      <c r="D37" s="276" t="s">
        <v>236</v>
      </c>
      <c r="E37" s="275">
        <v>2</v>
      </c>
      <c r="F37" s="276" t="s">
        <v>789</v>
      </c>
      <c r="G37" s="276" t="s">
        <v>241</v>
      </c>
      <c r="H37" s="276" t="s">
        <v>242</v>
      </c>
      <c r="I37" s="276">
        <v>407002</v>
      </c>
      <c r="J37" s="278">
        <v>1</v>
      </c>
      <c r="K37" s="279">
        <v>0.23</v>
      </c>
      <c r="L37" s="280">
        <f t="shared" si="0"/>
        <v>0.23</v>
      </c>
      <c r="M37" s="281" t="s">
        <v>12</v>
      </c>
      <c r="N37" s="280">
        <f t="shared" si="1"/>
        <v>0</v>
      </c>
      <c r="O37" s="281" t="s">
        <v>12</v>
      </c>
      <c r="P37" s="280">
        <f t="shared" si="2"/>
        <v>0</v>
      </c>
      <c r="Q37" s="281" t="s">
        <v>12</v>
      </c>
      <c r="R37" s="280">
        <f t="shared" si="11"/>
        <v>0</v>
      </c>
      <c r="S37" s="280">
        <f t="shared" si="4"/>
        <v>0.23</v>
      </c>
      <c r="T37" s="303">
        <f t="shared" si="5"/>
        <v>1561.8622954573275</v>
      </c>
      <c r="U37" s="303">
        <f t="shared" si="6"/>
        <v>185.49391635615339</v>
      </c>
      <c r="V37" s="303">
        <f t="shared" si="7"/>
        <v>1376.368379101174</v>
      </c>
      <c r="W37" s="306">
        <f t="shared" si="12"/>
        <v>114.69736492509783</v>
      </c>
      <c r="X37" s="303">
        <v>0</v>
      </c>
      <c r="Y37" s="334">
        <v>0</v>
      </c>
      <c r="Z37" s="303">
        <v>0</v>
      </c>
      <c r="AA37" s="334">
        <v>0</v>
      </c>
      <c r="AB37" s="303">
        <v>0</v>
      </c>
      <c r="AC37" s="335">
        <f t="shared" si="9"/>
        <v>0</v>
      </c>
      <c r="AD37" s="303">
        <v>0</v>
      </c>
      <c r="AE37" s="303">
        <v>0</v>
      </c>
      <c r="AF37" s="303">
        <v>0</v>
      </c>
      <c r="AG37" s="334">
        <v>0</v>
      </c>
      <c r="AH37" s="334">
        <v>0</v>
      </c>
      <c r="AI37" s="334">
        <v>243.12</v>
      </c>
      <c r="AJ37" s="369">
        <f t="shared" si="10"/>
        <v>243.12</v>
      </c>
    </row>
    <row r="38" spans="1:36" s="282" customFormat="1" ht="18" hidden="1" customHeight="1" x14ac:dyDescent="0.2">
      <c r="A38" s="310" t="s">
        <v>294</v>
      </c>
      <c r="B38" s="276" t="s">
        <v>240</v>
      </c>
      <c r="C38" s="273" t="s">
        <v>235</v>
      </c>
      <c r="D38" s="276" t="s">
        <v>236</v>
      </c>
      <c r="E38" s="275">
        <v>2</v>
      </c>
      <c r="F38" s="276" t="s">
        <v>789</v>
      </c>
      <c r="G38" s="276" t="s">
        <v>241</v>
      </c>
      <c r="H38" s="276" t="s">
        <v>292</v>
      </c>
      <c r="I38" s="283">
        <v>407002</v>
      </c>
      <c r="J38" s="278">
        <v>1</v>
      </c>
      <c r="K38" s="279">
        <v>0.17</v>
      </c>
      <c r="L38" s="280">
        <f t="shared" si="0"/>
        <v>0.17</v>
      </c>
      <c r="M38" s="281" t="s">
        <v>12</v>
      </c>
      <c r="N38" s="280">
        <f t="shared" si="1"/>
        <v>0</v>
      </c>
      <c r="O38" s="281" t="s">
        <v>12</v>
      </c>
      <c r="P38" s="280">
        <f t="shared" si="2"/>
        <v>0</v>
      </c>
      <c r="Q38" s="281" t="s">
        <v>12</v>
      </c>
      <c r="R38" s="280">
        <f t="shared" si="11"/>
        <v>0</v>
      </c>
      <c r="S38" s="280">
        <f t="shared" si="4"/>
        <v>0.17</v>
      </c>
      <c r="T38" s="303">
        <f t="shared" si="5"/>
        <v>1154.4199575119378</v>
      </c>
      <c r="U38" s="303">
        <f t="shared" si="6"/>
        <v>137.10419904585251</v>
      </c>
      <c r="V38" s="303">
        <f t="shared" si="7"/>
        <v>1017.3157584660853</v>
      </c>
      <c r="W38" s="306">
        <f t="shared" si="12"/>
        <v>84.776313205507108</v>
      </c>
      <c r="X38" s="303">
        <v>0</v>
      </c>
      <c r="Y38" s="334">
        <v>0</v>
      </c>
      <c r="Z38" s="303">
        <v>0</v>
      </c>
      <c r="AA38" s="334">
        <v>0</v>
      </c>
      <c r="AB38" s="303">
        <v>0</v>
      </c>
      <c r="AC38" s="335">
        <f t="shared" si="9"/>
        <v>0</v>
      </c>
      <c r="AD38" s="303">
        <v>0</v>
      </c>
      <c r="AE38" s="303">
        <v>0</v>
      </c>
      <c r="AF38" s="303">
        <v>0</v>
      </c>
      <c r="AG38" s="334">
        <v>0</v>
      </c>
      <c r="AH38" s="334">
        <v>0</v>
      </c>
      <c r="AI38" s="334">
        <v>243.12</v>
      </c>
      <c r="AJ38" s="369">
        <f t="shared" si="10"/>
        <v>243.12</v>
      </c>
    </row>
    <row r="39" spans="1:36" s="282" customFormat="1" ht="18" hidden="1" customHeight="1" x14ac:dyDescent="0.2">
      <c r="A39" s="310" t="s">
        <v>401</v>
      </c>
      <c r="B39" s="276" t="s">
        <v>240</v>
      </c>
      <c r="C39" s="273" t="s">
        <v>235</v>
      </c>
      <c r="D39" s="276" t="s">
        <v>236</v>
      </c>
      <c r="E39" s="275">
        <v>2</v>
      </c>
      <c r="F39" s="284" t="s">
        <v>789</v>
      </c>
      <c r="G39" s="276" t="s">
        <v>241</v>
      </c>
      <c r="H39" s="276" t="s">
        <v>578</v>
      </c>
      <c r="I39" s="276">
        <v>407002</v>
      </c>
      <c r="J39" s="278">
        <v>1</v>
      </c>
      <c r="K39" s="279">
        <v>0.4</v>
      </c>
      <c r="L39" s="280">
        <f t="shared" si="0"/>
        <v>0.4</v>
      </c>
      <c r="M39" s="281" t="s">
        <v>12</v>
      </c>
      <c r="N39" s="280">
        <f t="shared" si="1"/>
        <v>0</v>
      </c>
      <c r="O39" s="281" t="s">
        <v>12</v>
      </c>
      <c r="P39" s="280">
        <f t="shared" si="2"/>
        <v>0</v>
      </c>
      <c r="Q39" s="281" t="s">
        <v>12</v>
      </c>
      <c r="R39" s="280">
        <f t="shared" si="11"/>
        <v>0</v>
      </c>
      <c r="S39" s="280">
        <f t="shared" si="4"/>
        <v>0.4</v>
      </c>
      <c r="T39" s="303">
        <f t="shared" si="5"/>
        <v>2716.2822529692653</v>
      </c>
      <c r="U39" s="303">
        <f t="shared" si="6"/>
        <v>322.59811540200593</v>
      </c>
      <c r="V39" s="303">
        <f t="shared" si="7"/>
        <v>2393.6841375672593</v>
      </c>
      <c r="W39" s="306">
        <f t="shared" si="12"/>
        <v>199.47367813060495</v>
      </c>
      <c r="X39" s="303">
        <v>0</v>
      </c>
      <c r="Y39" s="334">
        <v>0</v>
      </c>
      <c r="Z39" s="303">
        <v>0</v>
      </c>
      <c r="AA39" s="334">
        <v>0</v>
      </c>
      <c r="AB39" s="303">
        <v>0</v>
      </c>
      <c r="AC39" s="335">
        <f t="shared" si="9"/>
        <v>0</v>
      </c>
      <c r="AD39" s="303">
        <v>0</v>
      </c>
      <c r="AE39" s="303">
        <v>0</v>
      </c>
      <c r="AF39" s="303">
        <v>0</v>
      </c>
      <c r="AG39" s="334">
        <v>0</v>
      </c>
      <c r="AH39" s="334">
        <v>0</v>
      </c>
      <c r="AI39" s="334">
        <v>243.12</v>
      </c>
      <c r="AJ39" s="369">
        <f t="shared" si="10"/>
        <v>243.12</v>
      </c>
    </row>
    <row r="40" spans="1:36" s="282" customFormat="1" ht="18" hidden="1" customHeight="1" x14ac:dyDescent="0.2">
      <c r="A40" s="310" t="s">
        <v>435</v>
      </c>
      <c r="B40" s="276" t="s">
        <v>240</v>
      </c>
      <c r="C40" s="273" t="s">
        <v>235</v>
      </c>
      <c r="D40" s="276" t="s">
        <v>236</v>
      </c>
      <c r="E40" s="275">
        <v>2</v>
      </c>
      <c r="F40" s="284" t="s">
        <v>789</v>
      </c>
      <c r="G40" s="276" t="s">
        <v>241</v>
      </c>
      <c r="H40" s="276" t="s">
        <v>436</v>
      </c>
      <c r="I40" s="283">
        <v>408502</v>
      </c>
      <c r="J40" s="278">
        <v>1</v>
      </c>
      <c r="K40" s="279">
        <v>0.2</v>
      </c>
      <c r="L40" s="280">
        <f t="shared" si="0"/>
        <v>0.2</v>
      </c>
      <c r="M40" s="281" t="s">
        <v>12</v>
      </c>
      <c r="N40" s="280">
        <f t="shared" si="1"/>
        <v>0</v>
      </c>
      <c r="O40" s="281" t="s">
        <v>12</v>
      </c>
      <c r="P40" s="280">
        <f t="shared" si="2"/>
        <v>0</v>
      </c>
      <c r="Q40" s="281" t="s">
        <v>12</v>
      </c>
      <c r="R40" s="280">
        <f t="shared" si="11"/>
        <v>0</v>
      </c>
      <c r="S40" s="280">
        <f t="shared" si="4"/>
        <v>0.2</v>
      </c>
      <c r="T40" s="303">
        <f t="shared" si="5"/>
        <v>1358.1411264846327</v>
      </c>
      <c r="U40" s="303">
        <f t="shared" si="6"/>
        <v>161.29905770100297</v>
      </c>
      <c r="V40" s="303">
        <f t="shared" si="7"/>
        <v>1196.8420687836297</v>
      </c>
      <c r="W40" s="306">
        <f t="shared" si="12"/>
        <v>99.736839065302476</v>
      </c>
      <c r="X40" s="303">
        <v>1953.53</v>
      </c>
      <c r="Y40" s="334">
        <v>1870</v>
      </c>
      <c r="Z40" s="303">
        <v>1890.23</v>
      </c>
      <c r="AA40" s="334">
        <v>270</v>
      </c>
      <c r="AB40" s="303">
        <v>0</v>
      </c>
      <c r="AC40" s="335">
        <f t="shared" si="9"/>
        <v>0</v>
      </c>
      <c r="AD40" s="303">
        <v>226.45</v>
      </c>
      <c r="AE40" s="303">
        <v>0</v>
      </c>
      <c r="AF40" s="303">
        <v>0</v>
      </c>
      <c r="AG40" s="334">
        <v>0</v>
      </c>
      <c r="AH40" s="334">
        <v>2140</v>
      </c>
      <c r="AI40" s="334">
        <v>694.68</v>
      </c>
      <c r="AJ40" s="369">
        <f t="shared" si="10"/>
        <v>4764.8900000000003</v>
      </c>
    </row>
    <row r="41" spans="1:36" s="282" customFormat="1" ht="18" hidden="1" customHeight="1" x14ac:dyDescent="0.2">
      <c r="A41" s="310" t="s">
        <v>473</v>
      </c>
      <c r="B41" s="276" t="s">
        <v>474</v>
      </c>
      <c r="C41" s="273" t="s">
        <v>235</v>
      </c>
      <c r="D41" s="276" t="s">
        <v>236</v>
      </c>
      <c r="E41" s="275">
        <v>2</v>
      </c>
      <c r="F41" s="284" t="s">
        <v>789</v>
      </c>
      <c r="G41" s="276" t="s">
        <v>241</v>
      </c>
      <c r="H41" s="276" t="s">
        <v>475</v>
      </c>
      <c r="I41" s="283" t="s">
        <v>838</v>
      </c>
      <c r="J41" s="278">
        <v>1</v>
      </c>
      <c r="K41" s="279">
        <v>1</v>
      </c>
      <c r="L41" s="280">
        <f t="shared" si="0"/>
        <v>1</v>
      </c>
      <c r="M41" s="281" t="s">
        <v>12</v>
      </c>
      <c r="N41" s="280">
        <f t="shared" si="1"/>
        <v>0</v>
      </c>
      <c r="O41" s="281" t="s">
        <v>12</v>
      </c>
      <c r="P41" s="280">
        <f t="shared" si="2"/>
        <v>0</v>
      </c>
      <c r="Q41" s="281" t="s">
        <v>12</v>
      </c>
      <c r="R41" s="280">
        <f t="shared" si="11"/>
        <v>0</v>
      </c>
      <c r="S41" s="280">
        <f t="shared" si="4"/>
        <v>1</v>
      </c>
      <c r="T41" s="303">
        <f t="shared" si="5"/>
        <v>6790.7056324231626</v>
      </c>
      <c r="U41" s="303">
        <f t="shared" si="6"/>
        <v>806.49528850501474</v>
      </c>
      <c r="V41" s="303">
        <f t="shared" si="7"/>
        <v>5984.2103439181483</v>
      </c>
      <c r="W41" s="306">
        <f t="shared" si="12"/>
        <v>498.68419532651234</v>
      </c>
      <c r="X41" s="303">
        <v>0</v>
      </c>
      <c r="Y41" s="334">
        <v>0</v>
      </c>
      <c r="Z41" s="303">
        <v>7.74</v>
      </c>
      <c r="AA41" s="334">
        <v>3</v>
      </c>
      <c r="AB41" s="303">
        <v>0</v>
      </c>
      <c r="AC41" s="335">
        <f t="shared" si="9"/>
        <v>0</v>
      </c>
      <c r="AD41" s="303">
        <v>0</v>
      </c>
      <c r="AE41" s="303">
        <v>0</v>
      </c>
      <c r="AF41" s="303">
        <v>0</v>
      </c>
      <c r="AG41" s="334">
        <v>0</v>
      </c>
      <c r="AH41" s="334">
        <v>3</v>
      </c>
      <c r="AI41" s="334">
        <v>243.12</v>
      </c>
      <c r="AJ41" s="369">
        <f t="shared" si="10"/>
        <v>250.86</v>
      </c>
    </row>
    <row r="42" spans="1:36" s="282" customFormat="1" ht="18" hidden="1" customHeight="1" x14ac:dyDescent="0.2">
      <c r="A42" s="310" t="s">
        <v>477</v>
      </c>
      <c r="B42" s="276" t="s">
        <v>474</v>
      </c>
      <c r="C42" s="273" t="s">
        <v>235</v>
      </c>
      <c r="D42" s="276" t="s">
        <v>628</v>
      </c>
      <c r="E42" s="275" t="s">
        <v>478</v>
      </c>
      <c r="F42" s="276" t="s">
        <v>789</v>
      </c>
      <c r="G42" s="276" t="s">
        <v>241</v>
      </c>
      <c r="H42" s="276" t="s">
        <v>475</v>
      </c>
      <c r="I42" s="283" t="s">
        <v>838</v>
      </c>
      <c r="J42" s="278">
        <v>2</v>
      </c>
      <c r="K42" s="279">
        <v>1</v>
      </c>
      <c r="L42" s="280">
        <f t="shared" si="0"/>
        <v>2</v>
      </c>
      <c r="M42" s="281" t="s">
        <v>12</v>
      </c>
      <c r="N42" s="280">
        <f t="shared" si="1"/>
        <v>0</v>
      </c>
      <c r="O42" s="281" t="s">
        <v>12</v>
      </c>
      <c r="P42" s="280">
        <f t="shared" si="2"/>
        <v>0</v>
      </c>
      <c r="Q42" s="281" t="s">
        <v>12</v>
      </c>
      <c r="R42" s="280">
        <f t="shared" si="11"/>
        <v>0</v>
      </c>
      <c r="S42" s="280">
        <f t="shared" si="4"/>
        <v>2</v>
      </c>
      <c r="T42" s="303">
        <f t="shared" si="5"/>
        <v>13581.411264846325</v>
      </c>
      <c r="U42" s="303">
        <f t="shared" si="6"/>
        <v>1612.9905770100295</v>
      </c>
      <c r="V42" s="303">
        <f t="shared" si="7"/>
        <v>11968.420687836297</v>
      </c>
      <c r="W42" s="306">
        <f t="shared" si="12"/>
        <v>997.36839065302468</v>
      </c>
      <c r="X42" s="303">
        <v>0</v>
      </c>
      <c r="Y42" s="334">
        <v>0</v>
      </c>
      <c r="Z42" s="303">
        <v>0</v>
      </c>
      <c r="AA42" s="334">
        <v>0</v>
      </c>
      <c r="AB42" s="303">
        <v>0</v>
      </c>
      <c r="AC42" s="335">
        <f t="shared" si="9"/>
        <v>0</v>
      </c>
      <c r="AD42" s="303">
        <v>0</v>
      </c>
      <c r="AE42" s="303">
        <v>0</v>
      </c>
      <c r="AF42" s="303">
        <v>0</v>
      </c>
      <c r="AG42" s="334">
        <v>0</v>
      </c>
      <c r="AH42" s="334">
        <v>0</v>
      </c>
      <c r="AI42" s="334">
        <v>243.12</v>
      </c>
      <c r="AJ42" s="369">
        <f t="shared" si="10"/>
        <v>243.12</v>
      </c>
    </row>
    <row r="43" spans="1:36" s="282" customFormat="1" ht="18" hidden="1" customHeight="1" x14ac:dyDescent="0.2">
      <c r="A43" s="310" t="s">
        <v>584</v>
      </c>
      <c r="B43" s="276" t="s">
        <v>580</v>
      </c>
      <c r="C43" s="273" t="s">
        <v>235</v>
      </c>
      <c r="D43" s="276" t="s">
        <v>629</v>
      </c>
      <c r="E43" s="275">
        <v>1</v>
      </c>
      <c r="F43" s="284" t="s">
        <v>789</v>
      </c>
      <c r="G43" s="276" t="s">
        <v>581</v>
      </c>
      <c r="H43" s="276" t="s">
        <v>582</v>
      </c>
      <c r="I43" s="276">
        <v>409001</v>
      </c>
      <c r="J43" s="278">
        <v>1</v>
      </c>
      <c r="K43" s="279">
        <v>1</v>
      </c>
      <c r="L43" s="280">
        <f t="shared" si="0"/>
        <v>1</v>
      </c>
      <c r="M43" s="281" t="s">
        <v>12</v>
      </c>
      <c r="N43" s="280">
        <f t="shared" si="1"/>
        <v>0</v>
      </c>
      <c r="O43" s="281" t="s">
        <v>12</v>
      </c>
      <c r="P43" s="280">
        <f t="shared" si="2"/>
        <v>0</v>
      </c>
      <c r="Q43" s="281" t="s">
        <v>12</v>
      </c>
      <c r="R43" s="280">
        <f t="shared" si="11"/>
        <v>0</v>
      </c>
      <c r="S43" s="280">
        <f t="shared" si="4"/>
        <v>1</v>
      </c>
      <c r="T43" s="303">
        <f t="shared" si="5"/>
        <v>6790.7056324231626</v>
      </c>
      <c r="U43" s="303">
        <f t="shared" si="6"/>
        <v>806.49528850501474</v>
      </c>
      <c r="V43" s="303">
        <f t="shared" si="7"/>
        <v>5984.2103439181483</v>
      </c>
      <c r="W43" s="306">
        <f t="shared" si="12"/>
        <v>498.68419532651234</v>
      </c>
      <c r="X43" s="303">
        <v>9.42</v>
      </c>
      <c r="Y43" s="334">
        <v>8</v>
      </c>
      <c r="Z43" s="303">
        <v>0</v>
      </c>
      <c r="AA43" s="334">
        <v>0</v>
      </c>
      <c r="AB43" s="303">
        <v>0</v>
      </c>
      <c r="AC43" s="335">
        <f t="shared" si="9"/>
        <v>0</v>
      </c>
      <c r="AD43" s="303">
        <v>0</v>
      </c>
      <c r="AE43" s="303">
        <v>0</v>
      </c>
      <c r="AF43" s="303">
        <v>0</v>
      </c>
      <c r="AG43" s="334">
        <v>0</v>
      </c>
      <c r="AH43" s="334">
        <v>8</v>
      </c>
      <c r="AI43" s="334">
        <v>243.12</v>
      </c>
      <c r="AJ43" s="369">
        <f t="shared" si="10"/>
        <v>252.54</v>
      </c>
    </row>
    <row r="44" spans="1:36" s="282" customFormat="1" ht="18" hidden="1" customHeight="1" x14ac:dyDescent="0.2">
      <c r="A44" s="309" t="s">
        <v>560</v>
      </c>
      <c r="B44" s="284" t="s">
        <v>88</v>
      </c>
      <c r="C44" s="271" t="s">
        <v>89</v>
      </c>
      <c r="D44" s="284" t="s">
        <v>90</v>
      </c>
      <c r="E44" s="284">
        <v>1</v>
      </c>
      <c r="F44" s="286" t="s">
        <v>135</v>
      </c>
      <c r="G44" s="276" t="s">
        <v>602</v>
      </c>
      <c r="H44" s="284" t="s">
        <v>630</v>
      </c>
      <c r="I44" s="286">
        <v>502200</v>
      </c>
      <c r="J44" s="278">
        <v>2</v>
      </c>
      <c r="K44" s="279">
        <v>0.1</v>
      </c>
      <c r="L44" s="280">
        <f t="shared" si="0"/>
        <v>0.2</v>
      </c>
      <c r="M44" s="281" t="s">
        <v>76</v>
      </c>
      <c r="N44" s="280">
        <f t="shared" si="1"/>
        <v>0.2</v>
      </c>
      <c r="O44" s="281" t="s">
        <v>12</v>
      </c>
      <c r="P44" s="280">
        <f t="shared" si="2"/>
        <v>0</v>
      </c>
      <c r="Q44" s="281" t="s">
        <v>12</v>
      </c>
      <c r="R44" s="280">
        <f t="shared" si="11"/>
        <v>0</v>
      </c>
      <c r="S44" s="280">
        <f t="shared" si="4"/>
        <v>0.4</v>
      </c>
      <c r="T44" s="303">
        <f t="shared" si="5"/>
        <v>2716.2822529692653</v>
      </c>
      <c r="U44" s="303">
        <f t="shared" si="6"/>
        <v>322.59811540200593</v>
      </c>
      <c r="V44" s="303">
        <f t="shared" si="7"/>
        <v>2393.6841375672593</v>
      </c>
      <c r="W44" s="306">
        <f t="shared" si="12"/>
        <v>199.47367813060495</v>
      </c>
      <c r="X44" s="303">
        <v>2.4300000000000002</v>
      </c>
      <c r="Y44" s="334">
        <v>6</v>
      </c>
      <c r="Z44" s="303">
        <v>0</v>
      </c>
      <c r="AA44" s="334">
        <v>0</v>
      </c>
      <c r="AB44" s="303">
        <v>0</v>
      </c>
      <c r="AC44" s="335">
        <f t="shared" si="9"/>
        <v>0</v>
      </c>
      <c r="AD44" s="303">
        <v>0</v>
      </c>
      <c r="AE44" s="303">
        <v>0</v>
      </c>
      <c r="AF44" s="303">
        <v>0</v>
      </c>
      <c r="AG44" s="334">
        <v>0</v>
      </c>
      <c r="AH44" s="334">
        <v>6</v>
      </c>
      <c r="AI44" s="334">
        <v>243.12</v>
      </c>
      <c r="AJ44" s="369">
        <f t="shared" si="10"/>
        <v>245.55</v>
      </c>
    </row>
    <row r="45" spans="1:36" s="282" customFormat="1" ht="18" hidden="1" customHeight="1" x14ac:dyDescent="0.2">
      <c r="A45" s="309" t="s">
        <v>138</v>
      </c>
      <c r="B45" s="276" t="s">
        <v>88</v>
      </c>
      <c r="C45" s="273" t="s">
        <v>89</v>
      </c>
      <c r="D45" s="276" t="s">
        <v>90</v>
      </c>
      <c r="E45" s="275">
        <v>1</v>
      </c>
      <c r="F45" s="276" t="s">
        <v>135</v>
      </c>
      <c r="G45" s="276" t="s">
        <v>602</v>
      </c>
      <c r="H45" s="276" t="s">
        <v>603</v>
      </c>
      <c r="I45" s="276">
        <v>505911</v>
      </c>
      <c r="J45" s="278">
        <v>2</v>
      </c>
      <c r="K45" s="279">
        <v>0.2</v>
      </c>
      <c r="L45" s="280">
        <f t="shared" si="0"/>
        <v>0.4</v>
      </c>
      <c r="M45" s="281" t="s">
        <v>76</v>
      </c>
      <c r="N45" s="280">
        <f t="shared" si="1"/>
        <v>0.4</v>
      </c>
      <c r="O45" s="281" t="s">
        <v>12</v>
      </c>
      <c r="P45" s="280">
        <f t="shared" si="2"/>
        <v>0</v>
      </c>
      <c r="Q45" s="281" t="s">
        <v>12</v>
      </c>
      <c r="R45" s="280">
        <f t="shared" si="11"/>
        <v>0</v>
      </c>
      <c r="S45" s="280">
        <f t="shared" si="4"/>
        <v>0.8</v>
      </c>
      <c r="T45" s="303">
        <f t="shared" si="5"/>
        <v>5432.5645059385306</v>
      </c>
      <c r="U45" s="303">
        <f t="shared" si="6"/>
        <v>645.19623080401186</v>
      </c>
      <c r="V45" s="303">
        <f t="shared" si="7"/>
        <v>4787.3682751345186</v>
      </c>
      <c r="W45" s="306">
        <f t="shared" si="12"/>
        <v>398.9473562612099</v>
      </c>
      <c r="X45" s="303">
        <v>991.88</v>
      </c>
      <c r="Y45" s="334">
        <v>1672</v>
      </c>
      <c r="Z45" s="303">
        <v>237.09</v>
      </c>
      <c r="AA45" s="334">
        <v>35</v>
      </c>
      <c r="AB45" s="303">
        <v>170</v>
      </c>
      <c r="AC45" s="335">
        <f t="shared" si="9"/>
        <v>2</v>
      </c>
      <c r="AD45" s="303">
        <v>54.92</v>
      </c>
      <c r="AE45" s="303">
        <v>0</v>
      </c>
      <c r="AF45" s="303">
        <v>0</v>
      </c>
      <c r="AG45" s="334">
        <v>0</v>
      </c>
      <c r="AH45" s="334">
        <v>1707</v>
      </c>
      <c r="AI45" s="334">
        <v>694.68</v>
      </c>
      <c r="AJ45" s="369">
        <f t="shared" si="10"/>
        <v>2148.5699999999997</v>
      </c>
    </row>
    <row r="46" spans="1:36" s="282" customFormat="1" ht="18" hidden="1" customHeight="1" x14ac:dyDescent="0.2">
      <c r="A46" s="309" t="s">
        <v>146</v>
      </c>
      <c r="B46" s="276" t="s">
        <v>88</v>
      </c>
      <c r="C46" s="273" t="s">
        <v>89</v>
      </c>
      <c r="D46" s="276" t="s">
        <v>90</v>
      </c>
      <c r="E46" s="275">
        <v>1</v>
      </c>
      <c r="F46" s="276" t="s">
        <v>135</v>
      </c>
      <c r="G46" s="276" t="s">
        <v>602</v>
      </c>
      <c r="H46" s="276" t="s">
        <v>631</v>
      </c>
      <c r="I46" s="276">
        <v>504401</v>
      </c>
      <c r="J46" s="278">
        <v>2</v>
      </c>
      <c r="K46" s="279">
        <v>0.2</v>
      </c>
      <c r="L46" s="280">
        <f t="shared" si="0"/>
        <v>0.4</v>
      </c>
      <c r="M46" s="281" t="s">
        <v>76</v>
      </c>
      <c r="N46" s="280">
        <f t="shared" si="1"/>
        <v>0.4</v>
      </c>
      <c r="O46" s="281" t="s">
        <v>12</v>
      </c>
      <c r="P46" s="280">
        <f t="shared" si="2"/>
        <v>0</v>
      </c>
      <c r="Q46" s="281" t="s">
        <v>12</v>
      </c>
      <c r="R46" s="280">
        <f t="shared" si="11"/>
        <v>0</v>
      </c>
      <c r="S46" s="280">
        <f t="shared" si="4"/>
        <v>0.8</v>
      </c>
      <c r="T46" s="303">
        <f t="shared" si="5"/>
        <v>5432.5645059385306</v>
      </c>
      <c r="U46" s="303">
        <f t="shared" si="6"/>
        <v>645.19623080401186</v>
      </c>
      <c r="V46" s="303">
        <f t="shared" si="7"/>
        <v>4787.3682751345186</v>
      </c>
      <c r="W46" s="306">
        <f t="shared" si="12"/>
        <v>398.9473562612099</v>
      </c>
      <c r="X46" s="303">
        <v>370.63</v>
      </c>
      <c r="Y46" s="334">
        <v>587</v>
      </c>
      <c r="Z46" s="303">
        <v>46.27</v>
      </c>
      <c r="AA46" s="334">
        <v>7</v>
      </c>
      <c r="AB46" s="303">
        <v>0</v>
      </c>
      <c r="AC46" s="335">
        <f t="shared" si="9"/>
        <v>0</v>
      </c>
      <c r="AD46" s="303">
        <v>28.4</v>
      </c>
      <c r="AE46" s="303">
        <v>0</v>
      </c>
      <c r="AF46" s="303">
        <v>0</v>
      </c>
      <c r="AG46" s="334">
        <v>0</v>
      </c>
      <c r="AH46" s="334">
        <v>594</v>
      </c>
      <c r="AI46" s="334">
        <v>243.12</v>
      </c>
      <c r="AJ46" s="369">
        <f t="shared" si="10"/>
        <v>688.42000000000007</v>
      </c>
    </row>
    <row r="47" spans="1:36" s="282" customFormat="1" ht="18" hidden="1" customHeight="1" x14ac:dyDescent="0.2">
      <c r="A47" s="309" t="s">
        <v>117</v>
      </c>
      <c r="B47" s="276" t="s">
        <v>88</v>
      </c>
      <c r="C47" s="273" t="s">
        <v>89</v>
      </c>
      <c r="D47" s="276" t="s">
        <v>90</v>
      </c>
      <c r="E47" s="275">
        <v>1</v>
      </c>
      <c r="F47" s="276" t="s">
        <v>135</v>
      </c>
      <c r="G47" s="276" t="s">
        <v>602</v>
      </c>
      <c r="H47" s="276" t="s">
        <v>632</v>
      </c>
      <c r="I47" s="276" t="s">
        <v>550</v>
      </c>
      <c r="J47" s="278">
        <v>2</v>
      </c>
      <c r="K47" s="279">
        <v>0.1</v>
      </c>
      <c r="L47" s="280">
        <f t="shared" si="0"/>
        <v>0.2</v>
      </c>
      <c r="M47" s="281" t="s">
        <v>76</v>
      </c>
      <c r="N47" s="280">
        <f t="shared" si="1"/>
        <v>0.2</v>
      </c>
      <c r="O47" s="281" t="s">
        <v>12</v>
      </c>
      <c r="P47" s="280">
        <f t="shared" si="2"/>
        <v>0</v>
      </c>
      <c r="Q47" s="281" t="s">
        <v>12</v>
      </c>
      <c r="R47" s="280">
        <f t="shared" si="11"/>
        <v>0</v>
      </c>
      <c r="S47" s="280">
        <f t="shared" si="4"/>
        <v>0.4</v>
      </c>
      <c r="T47" s="303">
        <f t="shared" si="5"/>
        <v>2716.2822529692653</v>
      </c>
      <c r="U47" s="303">
        <f t="shared" si="6"/>
        <v>322.59811540200593</v>
      </c>
      <c r="V47" s="303">
        <f t="shared" si="7"/>
        <v>2393.6841375672593</v>
      </c>
      <c r="W47" s="306">
        <f t="shared" si="12"/>
        <v>199.47367813060495</v>
      </c>
      <c r="X47" s="303">
        <v>182.84</v>
      </c>
      <c r="Y47" s="334">
        <v>383</v>
      </c>
      <c r="Z47" s="303">
        <v>22.9</v>
      </c>
      <c r="AA47" s="334">
        <v>3</v>
      </c>
      <c r="AB47" s="303">
        <v>0</v>
      </c>
      <c r="AC47" s="335">
        <f t="shared" si="9"/>
        <v>0</v>
      </c>
      <c r="AD47" s="303">
        <v>9.31</v>
      </c>
      <c r="AE47" s="303">
        <v>0</v>
      </c>
      <c r="AF47" s="303">
        <v>0</v>
      </c>
      <c r="AG47" s="334">
        <v>0</v>
      </c>
      <c r="AH47" s="334">
        <v>386</v>
      </c>
      <c r="AI47" s="334">
        <v>243.12</v>
      </c>
      <c r="AJ47" s="369">
        <f t="shared" si="10"/>
        <v>458.17</v>
      </c>
    </row>
    <row r="48" spans="1:36" s="282" customFormat="1" ht="18" hidden="1" customHeight="1" x14ac:dyDescent="0.2">
      <c r="A48" s="309" t="s">
        <v>160</v>
      </c>
      <c r="B48" s="276" t="s">
        <v>88</v>
      </c>
      <c r="C48" s="273" t="s">
        <v>89</v>
      </c>
      <c r="D48" s="276" t="s">
        <v>90</v>
      </c>
      <c r="E48" s="275">
        <v>1</v>
      </c>
      <c r="F48" s="276" t="s">
        <v>135</v>
      </c>
      <c r="G48" s="276" t="s">
        <v>602</v>
      </c>
      <c r="H48" s="276" t="s">
        <v>634</v>
      </c>
      <c r="I48" s="283">
        <v>503401</v>
      </c>
      <c r="J48" s="278">
        <v>2</v>
      </c>
      <c r="K48" s="279">
        <v>0.1</v>
      </c>
      <c r="L48" s="280">
        <f t="shared" si="0"/>
        <v>0.2</v>
      </c>
      <c r="M48" s="281" t="s">
        <v>76</v>
      </c>
      <c r="N48" s="280">
        <f t="shared" si="1"/>
        <v>0.2</v>
      </c>
      <c r="O48" s="281" t="s">
        <v>12</v>
      </c>
      <c r="P48" s="280">
        <f t="shared" si="2"/>
        <v>0</v>
      </c>
      <c r="Q48" s="281" t="s">
        <v>12</v>
      </c>
      <c r="R48" s="280">
        <f t="shared" si="11"/>
        <v>0</v>
      </c>
      <c r="S48" s="280">
        <f t="shared" si="4"/>
        <v>0.4</v>
      </c>
      <c r="T48" s="303">
        <f t="shared" si="5"/>
        <v>2716.2822529692653</v>
      </c>
      <c r="U48" s="303">
        <f t="shared" si="6"/>
        <v>322.59811540200593</v>
      </c>
      <c r="V48" s="303">
        <f t="shared" si="7"/>
        <v>2393.6841375672593</v>
      </c>
      <c r="W48" s="306">
        <f t="shared" si="12"/>
        <v>199.47367813060495</v>
      </c>
      <c r="X48" s="303">
        <v>798.43</v>
      </c>
      <c r="Y48" s="334">
        <v>2043</v>
      </c>
      <c r="Z48" s="303">
        <v>20.6</v>
      </c>
      <c r="AA48" s="334">
        <v>3</v>
      </c>
      <c r="AB48" s="303">
        <v>0</v>
      </c>
      <c r="AC48" s="335">
        <f t="shared" si="9"/>
        <v>0</v>
      </c>
      <c r="AD48" s="303">
        <v>12.92</v>
      </c>
      <c r="AE48" s="303">
        <v>0</v>
      </c>
      <c r="AF48" s="303">
        <v>0</v>
      </c>
      <c r="AG48" s="334">
        <v>0</v>
      </c>
      <c r="AH48" s="334">
        <v>2046</v>
      </c>
      <c r="AI48" s="334">
        <v>694.68</v>
      </c>
      <c r="AJ48" s="369">
        <f t="shared" si="10"/>
        <v>1526.6299999999999</v>
      </c>
    </row>
    <row r="49" spans="1:36" s="282" customFormat="1" ht="18" hidden="1" customHeight="1" x14ac:dyDescent="0.2">
      <c r="A49" s="309" t="s">
        <v>161</v>
      </c>
      <c r="B49" s="276" t="s">
        <v>88</v>
      </c>
      <c r="C49" s="273" t="s">
        <v>89</v>
      </c>
      <c r="D49" s="276" t="s">
        <v>90</v>
      </c>
      <c r="E49" s="275">
        <v>1</v>
      </c>
      <c r="F49" s="276" t="s">
        <v>135</v>
      </c>
      <c r="G49" s="276" t="s">
        <v>602</v>
      </c>
      <c r="H49" s="276" t="s">
        <v>636</v>
      </c>
      <c r="I49" s="283">
        <v>502700</v>
      </c>
      <c r="J49" s="278">
        <v>2</v>
      </c>
      <c r="K49" s="279">
        <v>0.1</v>
      </c>
      <c r="L49" s="280">
        <f t="shared" si="0"/>
        <v>0.2</v>
      </c>
      <c r="M49" s="281" t="s">
        <v>76</v>
      </c>
      <c r="N49" s="280">
        <f t="shared" si="1"/>
        <v>0.2</v>
      </c>
      <c r="O49" s="281" t="s">
        <v>12</v>
      </c>
      <c r="P49" s="280">
        <f t="shared" si="2"/>
        <v>0</v>
      </c>
      <c r="Q49" s="281" t="s">
        <v>12</v>
      </c>
      <c r="R49" s="280">
        <f t="shared" si="11"/>
        <v>0</v>
      </c>
      <c r="S49" s="280">
        <f t="shared" si="4"/>
        <v>0.4</v>
      </c>
      <c r="T49" s="303">
        <f t="shared" si="5"/>
        <v>2716.2822529692653</v>
      </c>
      <c r="U49" s="303">
        <f t="shared" si="6"/>
        <v>322.59811540200593</v>
      </c>
      <c r="V49" s="303">
        <f t="shared" si="7"/>
        <v>2393.6841375672593</v>
      </c>
      <c r="W49" s="306">
        <f t="shared" si="12"/>
        <v>199.47367813060495</v>
      </c>
      <c r="X49" s="303">
        <v>123.21</v>
      </c>
      <c r="Y49" s="334">
        <v>329</v>
      </c>
      <c r="Z49" s="303">
        <v>0</v>
      </c>
      <c r="AA49" s="334">
        <v>0</v>
      </c>
      <c r="AB49" s="303">
        <v>0</v>
      </c>
      <c r="AC49" s="335">
        <f t="shared" si="9"/>
        <v>0</v>
      </c>
      <c r="AD49" s="303">
        <v>0</v>
      </c>
      <c r="AE49" s="303">
        <v>0</v>
      </c>
      <c r="AF49" s="303">
        <v>0</v>
      </c>
      <c r="AG49" s="334">
        <v>0</v>
      </c>
      <c r="AH49" s="334">
        <v>329</v>
      </c>
      <c r="AI49" s="334">
        <v>347.4</v>
      </c>
      <c r="AJ49" s="369">
        <f t="shared" si="10"/>
        <v>470.60999999999996</v>
      </c>
    </row>
    <row r="50" spans="1:36" s="282" customFormat="1" ht="18" hidden="1" customHeight="1" x14ac:dyDescent="0.2">
      <c r="A50" s="309" t="s">
        <v>122</v>
      </c>
      <c r="B50" s="276" t="s">
        <v>88</v>
      </c>
      <c r="C50" s="273" t="s">
        <v>89</v>
      </c>
      <c r="D50" s="276" t="s">
        <v>90</v>
      </c>
      <c r="E50" s="275">
        <v>1</v>
      </c>
      <c r="F50" s="276" t="s">
        <v>135</v>
      </c>
      <c r="G50" s="276" t="s">
        <v>602</v>
      </c>
      <c r="H50" s="276" t="s">
        <v>637</v>
      </c>
      <c r="I50" s="276" t="s">
        <v>552</v>
      </c>
      <c r="J50" s="278">
        <v>2</v>
      </c>
      <c r="K50" s="279">
        <v>0.1</v>
      </c>
      <c r="L50" s="280">
        <f t="shared" si="0"/>
        <v>0.2</v>
      </c>
      <c r="M50" s="281" t="s">
        <v>76</v>
      </c>
      <c r="N50" s="280">
        <f t="shared" si="1"/>
        <v>0.2</v>
      </c>
      <c r="O50" s="281" t="s">
        <v>12</v>
      </c>
      <c r="P50" s="280">
        <f t="shared" si="2"/>
        <v>0</v>
      </c>
      <c r="Q50" s="281" t="s">
        <v>12</v>
      </c>
      <c r="R50" s="280">
        <f t="shared" si="11"/>
        <v>0</v>
      </c>
      <c r="S50" s="280">
        <f t="shared" si="4"/>
        <v>0.4</v>
      </c>
      <c r="T50" s="303">
        <f t="shared" si="5"/>
        <v>2716.2822529692653</v>
      </c>
      <c r="U50" s="303">
        <f t="shared" si="6"/>
        <v>322.59811540200593</v>
      </c>
      <c r="V50" s="303">
        <f t="shared" si="7"/>
        <v>2393.6841375672593</v>
      </c>
      <c r="W50" s="306">
        <f t="shared" si="12"/>
        <v>199.47367813060495</v>
      </c>
      <c r="X50" s="303">
        <v>117.59</v>
      </c>
      <c r="Y50" s="334">
        <v>313</v>
      </c>
      <c r="Z50" s="303">
        <v>0</v>
      </c>
      <c r="AA50" s="334">
        <v>0</v>
      </c>
      <c r="AB50" s="303">
        <v>0</v>
      </c>
      <c r="AC50" s="335">
        <f t="shared" si="9"/>
        <v>0</v>
      </c>
      <c r="AD50" s="303">
        <v>0</v>
      </c>
      <c r="AE50" s="303">
        <v>0</v>
      </c>
      <c r="AF50" s="303">
        <v>0</v>
      </c>
      <c r="AG50" s="334">
        <v>0</v>
      </c>
      <c r="AH50" s="334">
        <v>313</v>
      </c>
      <c r="AI50" s="334">
        <v>243.12</v>
      </c>
      <c r="AJ50" s="369">
        <f t="shared" si="10"/>
        <v>360.71000000000004</v>
      </c>
    </row>
    <row r="51" spans="1:36" s="282" customFormat="1" ht="18" hidden="1" customHeight="1" x14ac:dyDescent="0.2">
      <c r="A51" s="309" t="s">
        <v>162</v>
      </c>
      <c r="B51" s="276" t="s">
        <v>88</v>
      </c>
      <c r="C51" s="273" t="s">
        <v>89</v>
      </c>
      <c r="D51" s="276" t="s">
        <v>90</v>
      </c>
      <c r="E51" s="275">
        <v>1</v>
      </c>
      <c r="F51" s="276" t="s">
        <v>135</v>
      </c>
      <c r="G51" s="276" t="s">
        <v>602</v>
      </c>
      <c r="H51" s="276" t="s">
        <v>638</v>
      </c>
      <c r="I51" s="276" t="s">
        <v>805</v>
      </c>
      <c r="J51" s="278">
        <v>2</v>
      </c>
      <c r="K51" s="279">
        <v>0.1</v>
      </c>
      <c r="L51" s="280">
        <f t="shared" si="0"/>
        <v>0.2</v>
      </c>
      <c r="M51" s="281" t="s">
        <v>76</v>
      </c>
      <c r="N51" s="280">
        <f t="shared" si="1"/>
        <v>0.2</v>
      </c>
      <c r="O51" s="281" t="s">
        <v>12</v>
      </c>
      <c r="P51" s="280">
        <f t="shared" si="2"/>
        <v>0</v>
      </c>
      <c r="Q51" s="281" t="s">
        <v>12</v>
      </c>
      <c r="R51" s="280">
        <f t="shared" si="11"/>
        <v>0</v>
      </c>
      <c r="S51" s="280">
        <f t="shared" si="4"/>
        <v>0.4</v>
      </c>
      <c r="T51" s="303">
        <f t="shared" si="5"/>
        <v>2716.2822529692653</v>
      </c>
      <c r="U51" s="303">
        <f t="shared" si="6"/>
        <v>322.59811540200593</v>
      </c>
      <c r="V51" s="303">
        <f t="shared" si="7"/>
        <v>2393.6841375672593</v>
      </c>
      <c r="W51" s="306">
        <f t="shared" si="12"/>
        <v>199.47367813060495</v>
      </c>
      <c r="X51" s="303">
        <v>1.1200000000000001</v>
      </c>
      <c r="Y51" s="334">
        <v>3</v>
      </c>
      <c r="Z51" s="303">
        <v>0</v>
      </c>
      <c r="AA51" s="334">
        <v>0</v>
      </c>
      <c r="AB51" s="303">
        <v>0</v>
      </c>
      <c r="AC51" s="335">
        <f t="shared" si="9"/>
        <v>0</v>
      </c>
      <c r="AD51" s="303">
        <v>0</v>
      </c>
      <c r="AE51" s="303">
        <v>0</v>
      </c>
      <c r="AF51" s="303">
        <v>0</v>
      </c>
      <c r="AG51" s="334">
        <v>0</v>
      </c>
      <c r="AH51" s="334">
        <v>3</v>
      </c>
      <c r="AI51" s="334">
        <v>243.12</v>
      </c>
      <c r="AJ51" s="369">
        <f t="shared" si="10"/>
        <v>244.24</v>
      </c>
    </row>
    <row r="52" spans="1:36" s="282" customFormat="1" ht="18" hidden="1" customHeight="1" x14ac:dyDescent="0.2">
      <c r="A52" s="309" t="s">
        <v>73</v>
      </c>
      <c r="B52" s="276" t="s">
        <v>85</v>
      </c>
      <c r="C52" s="273" t="s">
        <v>69</v>
      </c>
      <c r="D52" s="276" t="s">
        <v>70</v>
      </c>
      <c r="E52" s="275">
        <v>1</v>
      </c>
      <c r="F52" s="276" t="s">
        <v>66</v>
      </c>
      <c r="G52" s="276" t="s">
        <v>74</v>
      </c>
      <c r="H52" s="276" t="s">
        <v>75</v>
      </c>
      <c r="I52" s="276" t="s">
        <v>907</v>
      </c>
      <c r="J52" s="278">
        <v>1</v>
      </c>
      <c r="K52" s="279">
        <v>0.09</v>
      </c>
      <c r="L52" s="280">
        <f t="shared" si="0"/>
        <v>0.09</v>
      </c>
      <c r="M52" s="281" t="s">
        <v>76</v>
      </c>
      <c r="N52" s="280">
        <f t="shared" si="1"/>
        <v>0.09</v>
      </c>
      <c r="O52" s="281" t="s">
        <v>12</v>
      </c>
      <c r="P52" s="280">
        <f t="shared" si="2"/>
        <v>0</v>
      </c>
      <c r="Q52" s="281" t="s">
        <v>12</v>
      </c>
      <c r="R52" s="280">
        <f t="shared" si="11"/>
        <v>0</v>
      </c>
      <c r="S52" s="280">
        <f t="shared" si="4"/>
        <v>0.18</v>
      </c>
      <c r="T52" s="303">
        <f t="shared" si="5"/>
        <v>1222.3270138361693</v>
      </c>
      <c r="U52" s="303">
        <f t="shared" si="6"/>
        <v>145.16915193090264</v>
      </c>
      <c r="V52" s="303">
        <f t="shared" si="7"/>
        <v>1077.1578619052666</v>
      </c>
      <c r="W52" s="306">
        <f t="shared" si="12"/>
        <v>89.763155158772221</v>
      </c>
      <c r="X52" s="303">
        <v>399.74</v>
      </c>
      <c r="Y52" s="334">
        <v>287</v>
      </c>
      <c r="Z52" s="303">
        <v>0</v>
      </c>
      <c r="AA52" s="334">
        <v>0</v>
      </c>
      <c r="AB52" s="303">
        <v>0</v>
      </c>
      <c r="AC52" s="335">
        <f t="shared" si="9"/>
        <v>0</v>
      </c>
      <c r="AD52" s="303">
        <v>0</v>
      </c>
      <c r="AE52" s="303">
        <v>234.44</v>
      </c>
      <c r="AF52" s="303">
        <v>31.84</v>
      </c>
      <c r="AG52" s="334">
        <v>1179</v>
      </c>
      <c r="AH52" s="334">
        <v>1466</v>
      </c>
      <c r="AI52" s="334">
        <v>243.12</v>
      </c>
      <c r="AJ52" s="369">
        <f t="shared" si="10"/>
        <v>909.14</v>
      </c>
    </row>
    <row r="53" spans="1:36" s="282" customFormat="1" ht="18" hidden="1" customHeight="1" x14ac:dyDescent="0.2">
      <c r="A53" s="310" t="s">
        <v>77</v>
      </c>
      <c r="B53" s="276" t="s">
        <v>85</v>
      </c>
      <c r="C53" s="273" t="s">
        <v>69</v>
      </c>
      <c r="D53" s="276" t="s">
        <v>70</v>
      </c>
      <c r="E53" s="275">
        <v>1</v>
      </c>
      <c r="F53" s="284" t="s">
        <v>789</v>
      </c>
      <c r="G53" s="276" t="s">
        <v>78</v>
      </c>
      <c r="H53" s="276" t="s">
        <v>79</v>
      </c>
      <c r="I53" s="276" t="s">
        <v>959</v>
      </c>
      <c r="J53" s="278">
        <v>1</v>
      </c>
      <c r="K53" s="279">
        <v>0.24199999999999999</v>
      </c>
      <c r="L53" s="280">
        <f t="shared" si="0"/>
        <v>0.24199999999999999</v>
      </c>
      <c r="M53" s="281" t="s">
        <v>76</v>
      </c>
      <c r="N53" s="280">
        <f t="shared" si="1"/>
        <v>0.24199999999999999</v>
      </c>
      <c r="O53" s="281" t="s">
        <v>12</v>
      </c>
      <c r="P53" s="280">
        <f t="shared" si="2"/>
        <v>0</v>
      </c>
      <c r="Q53" s="281" t="s">
        <v>12</v>
      </c>
      <c r="R53" s="280">
        <f t="shared" si="11"/>
        <v>0</v>
      </c>
      <c r="S53" s="280">
        <f t="shared" si="4"/>
        <v>0.48399999999999999</v>
      </c>
      <c r="T53" s="303">
        <f t="shared" si="5"/>
        <v>3286.7015260928106</v>
      </c>
      <c r="U53" s="303">
        <f t="shared" si="6"/>
        <v>390.34371963642712</v>
      </c>
      <c r="V53" s="303">
        <f t="shared" si="7"/>
        <v>2896.3578064563835</v>
      </c>
      <c r="W53" s="306">
        <f t="shared" si="12"/>
        <v>241.36315053803196</v>
      </c>
      <c r="X53" s="303">
        <v>0</v>
      </c>
      <c r="Y53" s="334">
        <v>0</v>
      </c>
      <c r="Z53" s="303">
        <v>0</v>
      </c>
      <c r="AA53" s="334">
        <v>0</v>
      </c>
      <c r="AB53" s="303">
        <v>0</v>
      </c>
      <c r="AC53" s="335">
        <f t="shared" si="9"/>
        <v>0</v>
      </c>
      <c r="AD53" s="303">
        <v>0</v>
      </c>
      <c r="AE53" s="303">
        <v>0</v>
      </c>
      <c r="AF53" s="303">
        <v>0</v>
      </c>
      <c r="AG53" s="334">
        <v>0</v>
      </c>
      <c r="AH53" s="334">
        <v>0</v>
      </c>
      <c r="AI53" s="334">
        <v>243.12</v>
      </c>
      <c r="AJ53" s="369">
        <f t="shared" si="10"/>
        <v>243.12</v>
      </c>
    </row>
    <row r="54" spans="1:36" s="282" customFormat="1" ht="18" hidden="1" customHeight="1" x14ac:dyDescent="0.2">
      <c r="A54" s="309" t="s">
        <v>80</v>
      </c>
      <c r="B54" s="276" t="s">
        <v>85</v>
      </c>
      <c r="C54" s="273" t="s">
        <v>69</v>
      </c>
      <c r="D54" s="276" t="s">
        <v>70</v>
      </c>
      <c r="E54" s="275">
        <v>1</v>
      </c>
      <c r="F54" s="276" t="s">
        <v>66</v>
      </c>
      <c r="G54" s="276" t="s">
        <v>81</v>
      </c>
      <c r="H54" s="276" t="s">
        <v>82</v>
      </c>
      <c r="I54" s="276" t="s">
        <v>562</v>
      </c>
      <c r="J54" s="278">
        <v>1</v>
      </c>
      <c r="K54" s="279">
        <v>0.27100000000000002</v>
      </c>
      <c r="L54" s="280">
        <f t="shared" si="0"/>
        <v>0.27100000000000002</v>
      </c>
      <c r="M54" s="281" t="s">
        <v>76</v>
      </c>
      <c r="N54" s="280">
        <f t="shared" si="1"/>
        <v>0.27100000000000002</v>
      </c>
      <c r="O54" s="281" t="s">
        <v>12</v>
      </c>
      <c r="P54" s="280">
        <f t="shared" si="2"/>
        <v>0</v>
      </c>
      <c r="Q54" s="281" t="s">
        <v>12</v>
      </c>
      <c r="R54" s="280">
        <f t="shared" si="11"/>
        <v>0</v>
      </c>
      <c r="S54" s="280">
        <f t="shared" si="4"/>
        <v>0.54200000000000004</v>
      </c>
      <c r="T54" s="303">
        <f t="shared" si="5"/>
        <v>3680.5624527733544</v>
      </c>
      <c r="U54" s="303">
        <f t="shared" si="6"/>
        <v>437.12044636971802</v>
      </c>
      <c r="V54" s="303">
        <f t="shared" si="7"/>
        <v>3243.4420064036362</v>
      </c>
      <c r="W54" s="306">
        <f t="shared" si="12"/>
        <v>270.28683386696969</v>
      </c>
      <c r="X54" s="303">
        <v>9804.08</v>
      </c>
      <c r="Y54" s="334">
        <v>16126</v>
      </c>
      <c r="Z54" s="303">
        <v>1593.12</v>
      </c>
      <c r="AA54" s="334">
        <v>233</v>
      </c>
      <c r="AB54" s="303">
        <v>680</v>
      </c>
      <c r="AC54" s="335">
        <f t="shared" si="9"/>
        <v>8</v>
      </c>
      <c r="AD54" s="303">
        <v>398.83</v>
      </c>
      <c r="AE54" s="303">
        <v>0</v>
      </c>
      <c r="AF54" s="303">
        <v>0</v>
      </c>
      <c r="AG54" s="334">
        <v>0</v>
      </c>
      <c r="AH54" s="334">
        <v>16359</v>
      </c>
      <c r="AI54" s="334">
        <v>5210.04</v>
      </c>
      <c r="AJ54" s="369">
        <f t="shared" si="10"/>
        <v>17686.07</v>
      </c>
    </row>
    <row r="55" spans="1:36" s="282" customFormat="1" ht="18" hidden="1" customHeight="1" x14ac:dyDescent="0.2">
      <c r="A55" s="310" t="s">
        <v>84</v>
      </c>
      <c r="B55" s="276" t="s">
        <v>85</v>
      </c>
      <c r="C55" s="273" t="s">
        <v>69</v>
      </c>
      <c r="D55" s="276" t="s">
        <v>70</v>
      </c>
      <c r="E55" s="275">
        <v>1</v>
      </c>
      <c r="F55" s="276" t="s">
        <v>789</v>
      </c>
      <c r="G55" s="276" t="s">
        <v>78</v>
      </c>
      <c r="H55" s="276" t="s">
        <v>86</v>
      </c>
      <c r="I55" s="276" t="s">
        <v>959</v>
      </c>
      <c r="J55" s="278">
        <v>1</v>
      </c>
      <c r="K55" s="279">
        <v>0.14499999999999999</v>
      </c>
      <c r="L55" s="280">
        <f t="shared" si="0"/>
        <v>0.14499999999999999</v>
      </c>
      <c r="M55" s="281" t="s">
        <v>76</v>
      </c>
      <c r="N55" s="280">
        <f t="shared" si="1"/>
        <v>0.14499999999999999</v>
      </c>
      <c r="O55" s="281" t="s">
        <v>12</v>
      </c>
      <c r="P55" s="280">
        <f t="shared" si="2"/>
        <v>0</v>
      </c>
      <c r="Q55" s="281" t="s">
        <v>12</v>
      </c>
      <c r="R55" s="280">
        <f t="shared" si="11"/>
        <v>0</v>
      </c>
      <c r="S55" s="280">
        <f t="shared" si="4"/>
        <v>0.28999999999999998</v>
      </c>
      <c r="T55" s="303">
        <f t="shared" si="5"/>
        <v>1969.3046334027169</v>
      </c>
      <c r="U55" s="303">
        <f t="shared" si="6"/>
        <v>233.88363366645427</v>
      </c>
      <c r="V55" s="303">
        <f t="shared" si="7"/>
        <v>1735.4209997362627</v>
      </c>
      <c r="W55" s="306">
        <f t="shared" si="12"/>
        <v>144.61841664468855</v>
      </c>
      <c r="X55" s="303">
        <v>249.82</v>
      </c>
      <c r="Y55" s="334">
        <v>432</v>
      </c>
      <c r="Z55" s="303">
        <v>69.62</v>
      </c>
      <c r="AA55" s="334">
        <v>10</v>
      </c>
      <c r="AB55" s="303">
        <v>0</v>
      </c>
      <c r="AC55" s="335">
        <f t="shared" si="9"/>
        <v>0</v>
      </c>
      <c r="AD55" s="303">
        <v>4.95</v>
      </c>
      <c r="AE55" s="303">
        <v>0</v>
      </c>
      <c r="AF55" s="303">
        <v>0</v>
      </c>
      <c r="AG55" s="334">
        <v>0</v>
      </c>
      <c r="AH55" s="334">
        <v>442</v>
      </c>
      <c r="AI55" s="334">
        <v>347.4</v>
      </c>
      <c r="AJ55" s="369">
        <f t="shared" si="10"/>
        <v>671.79</v>
      </c>
    </row>
    <row r="56" spans="1:36" s="282" customFormat="1" ht="18" hidden="1" customHeight="1" x14ac:dyDescent="0.2">
      <c r="A56" s="309" t="s">
        <v>94</v>
      </c>
      <c r="B56" s="276" t="s">
        <v>85</v>
      </c>
      <c r="C56" s="273" t="s">
        <v>69</v>
      </c>
      <c r="D56" s="276" t="s">
        <v>70</v>
      </c>
      <c r="E56" s="275">
        <v>1</v>
      </c>
      <c r="F56" s="276" t="s">
        <v>66</v>
      </c>
      <c r="G56" s="276" t="s">
        <v>641</v>
      </c>
      <c r="H56" s="276" t="s">
        <v>642</v>
      </c>
      <c r="I56" s="276" t="s">
        <v>95</v>
      </c>
      <c r="J56" s="278">
        <v>1</v>
      </c>
      <c r="K56" s="279">
        <v>0.09</v>
      </c>
      <c r="L56" s="280">
        <f t="shared" si="0"/>
        <v>0.09</v>
      </c>
      <c r="M56" s="281" t="s">
        <v>76</v>
      </c>
      <c r="N56" s="280">
        <f t="shared" si="1"/>
        <v>0.09</v>
      </c>
      <c r="O56" s="281" t="s">
        <v>12</v>
      </c>
      <c r="P56" s="280">
        <f t="shared" si="2"/>
        <v>0</v>
      </c>
      <c r="Q56" s="281" t="s">
        <v>12</v>
      </c>
      <c r="R56" s="280">
        <f t="shared" si="11"/>
        <v>0</v>
      </c>
      <c r="S56" s="280">
        <f t="shared" si="4"/>
        <v>0.18</v>
      </c>
      <c r="T56" s="303">
        <f t="shared" si="5"/>
        <v>1222.3270138361693</v>
      </c>
      <c r="U56" s="303">
        <f t="shared" si="6"/>
        <v>145.16915193090264</v>
      </c>
      <c r="V56" s="303">
        <f t="shared" si="7"/>
        <v>1077.1578619052666</v>
      </c>
      <c r="W56" s="306">
        <f t="shared" si="12"/>
        <v>89.763155158772221</v>
      </c>
      <c r="X56" s="303">
        <v>2706.13</v>
      </c>
      <c r="Y56" s="334">
        <v>4726</v>
      </c>
      <c r="Z56" s="303">
        <v>389.94</v>
      </c>
      <c r="AA56" s="334">
        <v>59</v>
      </c>
      <c r="AB56" s="303">
        <v>0</v>
      </c>
      <c r="AC56" s="335">
        <f t="shared" si="9"/>
        <v>0</v>
      </c>
      <c r="AD56" s="303">
        <v>29.22</v>
      </c>
      <c r="AE56" s="303">
        <v>403.89</v>
      </c>
      <c r="AF56" s="303">
        <v>0</v>
      </c>
      <c r="AG56" s="334">
        <v>0</v>
      </c>
      <c r="AH56" s="334">
        <v>4785</v>
      </c>
      <c r="AI56" s="334">
        <v>1736.64</v>
      </c>
      <c r="AJ56" s="369">
        <f t="shared" si="10"/>
        <v>5265.8200000000006</v>
      </c>
    </row>
    <row r="57" spans="1:36" s="282" customFormat="1" ht="18" hidden="1" customHeight="1" x14ac:dyDescent="0.2">
      <c r="A57" s="309" t="s">
        <v>115</v>
      </c>
      <c r="B57" s="276" t="s">
        <v>85</v>
      </c>
      <c r="C57" s="273" t="s">
        <v>69</v>
      </c>
      <c r="D57" s="276" t="s">
        <v>70</v>
      </c>
      <c r="E57" s="275">
        <v>1</v>
      </c>
      <c r="F57" s="276" t="s">
        <v>66</v>
      </c>
      <c r="G57" s="276" t="s">
        <v>641</v>
      </c>
      <c r="H57" s="276" t="s">
        <v>597</v>
      </c>
      <c r="I57" s="276" t="s">
        <v>116</v>
      </c>
      <c r="J57" s="278">
        <v>1</v>
      </c>
      <c r="K57" s="279">
        <v>0.11899999999999999</v>
      </c>
      <c r="L57" s="280">
        <f t="shared" si="0"/>
        <v>0.11899999999999999</v>
      </c>
      <c r="M57" s="281" t="s">
        <v>76</v>
      </c>
      <c r="N57" s="280">
        <f t="shared" si="1"/>
        <v>0.11899999999999999</v>
      </c>
      <c r="O57" s="281" t="s">
        <v>12</v>
      </c>
      <c r="P57" s="280">
        <f t="shared" si="2"/>
        <v>0</v>
      </c>
      <c r="Q57" s="281" t="s">
        <v>12</v>
      </c>
      <c r="R57" s="280">
        <f t="shared" si="11"/>
        <v>0</v>
      </c>
      <c r="S57" s="280">
        <f t="shared" si="4"/>
        <v>0.23799999999999999</v>
      </c>
      <c r="T57" s="303">
        <f t="shared" si="5"/>
        <v>1616.1879405167126</v>
      </c>
      <c r="U57" s="303">
        <f t="shared" si="6"/>
        <v>191.94587866419349</v>
      </c>
      <c r="V57" s="303">
        <f t="shared" si="7"/>
        <v>1424.2420618525191</v>
      </c>
      <c r="W57" s="306">
        <f t="shared" si="12"/>
        <v>118.68683848770992</v>
      </c>
      <c r="X57" s="303">
        <v>8848.8799999999992</v>
      </c>
      <c r="Y57" s="334">
        <v>4282</v>
      </c>
      <c r="Z57" s="303">
        <v>28.02</v>
      </c>
      <c r="AA57" s="334">
        <v>4</v>
      </c>
      <c r="AB57" s="303">
        <v>0</v>
      </c>
      <c r="AC57" s="335">
        <f t="shared" si="9"/>
        <v>0</v>
      </c>
      <c r="AD57" s="303">
        <v>7.58</v>
      </c>
      <c r="AE57" s="303">
        <v>0</v>
      </c>
      <c r="AF57" s="303">
        <v>418.87</v>
      </c>
      <c r="AG57" s="334">
        <v>11496</v>
      </c>
      <c r="AH57" s="334">
        <v>15782</v>
      </c>
      <c r="AI57" s="334">
        <v>3473.4</v>
      </c>
      <c r="AJ57" s="369">
        <f t="shared" si="10"/>
        <v>12776.749999999998</v>
      </c>
    </row>
    <row r="58" spans="1:36" s="282" customFormat="1" ht="18" hidden="1" customHeight="1" x14ac:dyDescent="0.2">
      <c r="A58" s="309" t="s">
        <v>118</v>
      </c>
      <c r="B58" s="276" t="s">
        <v>85</v>
      </c>
      <c r="C58" s="273" t="s">
        <v>69</v>
      </c>
      <c r="D58" s="276" t="s">
        <v>70</v>
      </c>
      <c r="E58" s="275">
        <v>1</v>
      </c>
      <c r="F58" s="276" t="s">
        <v>66</v>
      </c>
      <c r="G58" s="276" t="s">
        <v>81</v>
      </c>
      <c r="H58" s="276" t="s">
        <v>119</v>
      </c>
      <c r="I58" s="276" t="s">
        <v>83</v>
      </c>
      <c r="J58" s="278">
        <v>1</v>
      </c>
      <c r="K58" s="279">
        <v>4.2999999999999997E-2</v>
      </c>
      <c r="L58" s="280">
        <f t="shared" si="0"/>
        <v>4.2999999999999997E-2</v>
      </c>
      <c r="M58" s="281" t="s">
        <v>76</v>
      </c>
      <c r="N58" s="280">
        <f t="shared" si="1"/>
        <v>4.2999999999999997E-2</v>
      </c>
      <c r="O58" s="281" t="s">
        <v>12</v>
      </c>
      <c r="P58" s="280">
        <f t="shared" si="2"/>
        <v>0</v>
      </c>
      <c r="Q58" s="281" t="s">
        <v>12</v>
      </c>
      <c r="R58" s="280">
        <f t="shared" si="11"/>
        <v>0</v>
      </c>
      <c r="S58" s="280">
        <f t="shared" si="4"/>
        <v>8.5999999999999993E-2</v>
      </c>
      <c r="T58" s="303">
        <f t="shared" si="5"/>
        <v>584.00068438839196</v>
      </c>
      <c r="U58" s="303">
        <f t="shared" si="6"/>
        <v>69.35859481143126</v>
      </c>
      <c r="V58" s="303">
        <f t="shared" si="7"/>
        <v>514.64208957696064</v>
      </c>
      <c r="W58" s="306">
        <f t="shared" si="12"/>
        <v>42.886840798080051</v>
      </c>
      <c r="X58" s="303">
        <v>0</v>
      </c>
      <c r="Y58" s="334">
        <v>0</v>
      </c>
      <c r="Z58" s="303">
        <v>0</v>
      </c>
      <c r="AA58" s="334">
        <v>0</v>
      </c>
      <c r="AB58" s="303">
        <v>0</v>
      </c>
      <c r="AC58" s="335">
        <f t="shared" si="9"/>
        <v>0</v>
      </c>
      <c r="AD58" s="303">
        <v>0</v>
      </c>
      <c r="AE58" s="303">
        <v>0</v>
      </c>
      <c r="AF58" s="303">
        <v>0</v>
      </c>
      <c r="AG58" s="334">
        <v>0</v>
      </c>
      <c r="AH58" s="334">
        <v>0</v>
      </c>
      <c r="AI58" s="334">
        <v>243.12</v>
      </c>
      <c r="AJ58" s="369">
        <f t="shared" si="10"/>
        <v>243.12</v>
      </c>
    </row>
    <row r="59" spans="1:36" s="282" customFormat="1" ht="18" hidden="1" customHeight="1" x14ac:dyDescent="0.2">
      <c r="A59" s="309" t="s">
        <v>644</v>
      </c>
      <c r="B59" s="276" t="s">
        <v>645</v>
      </c>
      <c r="C59" s="273" t="s">
        <v>69</v>
      </c>
      <c r="D59" s="276" t="s">
        <v>646</v>
      </c>
      <c r="E59" s="275">
        <v>1</v>
      </c>
      <c r="F59" s="276" t="s">
        <v>521</v>
      </c>
      <c r="G59" s="276" t="s">
        <v>647</v>
      </c>
      <c r="H59" s="271" t="s">
        <v>648</v>
      </c>
      <c r="I59" s="276" t="s">
        <v>839</v>
      </c>
      <c r="J59" s="278">
        <v>1</v>
      </c>
      <c r="K59" s="279">
        <v>1</v>
      </c>
      <c r="L59" s="280">
        <f t="shared" si="0"/>
        <v>1</v>
      </c>
      <c r="M59" s="281" t="s">
        <v>12</v>
      </c>
      <c r="N59" s="280">
        <f t="shared" si="1"/>
        <v>0</v>
      </c>
      <c r="O59" s="281" t="s">
        <v>12</v>
      </c>
      <c r="P59" s="280">
        <f t="shared" si="2"/>
        <v>0</v>
      </c>
      <c r="Q59" s="281" t="s">
        <v>12</v>
      </c>
      <c r="R59" s="280">
        <f t="shared" si="11"/>
        <v>0</v>
      </c>
      <c r="S59" s="280">
        <f t="shared" si="4"/>
        <v>1</v>
      </c>
      <c r="T59" s="303">
        <f t="shared" si="5"/>
        <v>6790.7056324231626</v>
      </c>
      <c r="U59" s="303">
        <f t="shared" si="6"/>
        <v>806.49528850501474</v>
      </c>
      <c r="V59" s="303">
        <f t="shared" si="7"/>
        <v>5984.2103439181483</v>
      </c>
      <c r="W59" s="306">
        <f t="shared" si="12"/>
        <v>498.68419532651234</v>
      </c>
      <c r="X59" s="303">
        <v>12.6</v>
      </c>
      <c r="Y59" s="334">
        <v>33</v>
      </c>
      <c r="Z59" s="303">
        <v>539.75</v>
      </c>
      <c r="AA59" s="334">
        <v>81</v>
      </c>
      <c r="AB59" s="303">
        <v>0</v>
      </c>
      <c r="AC59" s="335">
        <f t="shared" si="9"/>
        <v>0</v>
      </c>
      <c r="AD59" s="303">
        <v>0</v>
      </c>
      <c r="AE59" s="303">
        <v>237.57</v>
      </c>
      <c r="AF59" s="303">
        <v>0</v>
      </c>
      <c r="AG59" s="334">
        <v>0</v>
      </c>
      <c r="AH59" s="334">
        <v>114</v>
      </c>
      <c r="AI59" s="334">
        <v>0</v>
      </c>
      <c r="AJ59" s="369">
        <f t="shared" si="10"/>
        <v>789.92</v>
      </c>
    </row>
    <row r="60" spans="1:36" s="282" customFormat="1" ht="18" hidden="1" customHeight="1" x14ac:dyDescent="0.2">
      <c r="A60" s="309" t="s">
        <v>67</v>
      </c>
      <c r="B60" s="276" t="s">
        <v>68</v>
      </c>
      <c r="C60" s="273" t="s">
        <v>69</v>
      </c>
      <c r="D60" s="276" t="s">
        <v>70</v>
      </c>
      <c r="E60" s="275">
        <v>1</v>
      </c>
      <c r="F60" s="276" t="s">
        <v>66</v>
      </c>
      <c r="G60" s="276" t="s">
        <v>900</v>
      </c>
      <c r="H60" s="276" t="s">
        <v>71</v>
      </c>
      <c r="I60" s="276" t="s">
        <v>561</v>
      </c>
      <c r="J60" s="278">
        <v>1</v>
      </c>
      <c r="K60" s="279">
        <v>0.5</v>
      </c>
      <c r="L60" s="280">
        <f t="shared" si="0"/>
        <v>0.5</v>
      </c>
      <c r="M60" s="281" t="s">
        <v>12</v>
      </c>
      <c r="N60" s="280">
        <f t="shared" si="1"/>
        <v>0</v>
      </c>
      <c r="O60" s="281" t="s">
        <v>12</v>
      </c>
      <c r="P60" s="280">
        <f t="shared" si="2"/>
        <v>0</v>
      </c>
      <c r="Q60" s="281" t="s">
        <v>12</v>
      </c>
      <c r="R60" s="280">
        <f t="shared" si="11"/>
        <v>0</v>
      </c>
      <c r="S60" s="280">
        <f t="shared" si="4"/>
        <v>0.5</v>
      </c>
      <c r="T60" s="303">
        <f t="shared" si="5"/>
        <v>3395.3528162115813</v>
      </c>
      <c r="U60" s="303">
        <f t="shared" si="6"/>
        <v>403.24764425250737</v>
      </c>
      <c r="V60" s="303">
        <f t="shared" si="7"/>
        <v>2992.1051719590741</v>
      </c>
      <c r="W60" s="306">
        <f t="shared" si="12"/>
        <v>249.34209766325617</v>
      </c>
      <c r="X60" s="303">
        <v>972.12</v>
      </c>
      <c r="Y60" s="334">
        <v>2288</v>
      </c>
      <c r="Z60" s="303">
        <v>0</v>
      </c>
      <c r="AA60" s="334">
        <v>0</v>
      </c>
      <c r="AB60" s="303">
        <v>63.75</v>
      </c>
      <c r="AC60" s="335">
        <f t="shared" si="9"/>
        <v>0.75</v>
      </c>
      <c r="AD60" s="303">
        <v>0</v>
      </c>
      <c r="AE60" s="303">
        <v>704.82</v>
      </c>
      <c r="AF60" s="303">
        <v>0</v>
      </c>
      <c r="AG60" s="334">
        <v>0</v>
      </c>
      <c r="AH60" s="334">
        <v>2288</v>
      </c>
      <c r="AI60" s="334">
        <v>694.68</v>
      </c>
      <c r="AJ60" s="369">
        <f t="shared" si="10"/>
        <v>2435.37</v>
      </c>
    </row>
    <row r="61" spans="1:36" s="282" customFormat="1" ht="18" hidden="1" customHeight="1" x14ac:dyDescent="0.2">
      <c r="A61" s="309" t="s">
        <v>91</v>
      </c>
      <c r="B61" s="276" t="s">
        <v>68</v>
      </c>
      <c r="C61" s="273" t="s">
        <v>69</v>
      </c>
      <c r="D61" s="276" t="s">
        <v>70</v>
      </c>
      <c r="E61" s="275">
        <v>1</v>
      </c>
      <c r="F61" s="276" t="s">
        <v>66</v>
      </c>
      <c r="G61" s="276" t="s">
        <v>900</v>
      </c>
      <c r="H61" s="276" t="s">
        <v>651</v>
      </c>
      <c r="I61" s="276" t="s">
        <v>92</v>
      </c>
      <c r="J61" s="278">
        <v>1</v>
      </c>
      <c r="K61" s="279">
        <v>0.5</v>
      </c>
      <c r="L61" s="280">
        <f t="shared" si="0"/>
        <v>0.5</v>
      </c>
      <c r="M61" s="281" t="s">
        <v>12</v>
      </c>
      <c r="N61" s="280">
        <f t="shared" si="1"/>
        <v>0</v>
      </c>
      <c r="O61" s="281" t="s">
        <v>12</v>
      </c>
      <c r="P61" s="280">
        <f t="shared" si="2"/>
        <v>0</v>
      </c>
      <c r="Q61" s="281" t="s">
        <v>12</v>
      </c>
      <c r="R61" s="280">
        <f t="shared" si="11"/>
        <v>0</v>
      </c>
      <c r="S61" s="280">
        <f t="shared" si="4"/>
        <v>0.5</v>
      </c>
      <c r="T61" s="303">
        <f t="shared" si="5"/>
        <v>3395.3528162115813</v>
      </c>
      <c r="U61" s="303">
        <f t="shared" si="6"/>
        <v>403.24764425250737</v>
      </c>
      <c r="V61" s="303">
        <f t="shared" si="7"/>
        <v>2992.1051719590741</v>
      </c>
      <c r="W61" s="306">
        <f t="shared" si="12"/>
        <v>249.34209766325617</v>
      </c>
      <c r="X61" s="303">
        <v>17.41</v>
      </c>
      <c r="Y61" s="334">
        <v>43</v>
      </c>
      <c r="Z61" s="303">
        <v>0</v>
      </c>
      <c r="AA61" s="334">
        <v>0</v>
      </c>
      <c r="AB61" s="303">
        <v>42.5</v>
      </c>
      <c r="AC61" s="335">
        <f t="shared" si="9"/>
        <v>0.5</v>
      </c>
      <c r="AD61" s="303">
        <v>0</v>
      </c>
      <c r="AE61" s="303">
        <v>0</v>
      </c>
      <c r="AF61" s="303">
        <v>0</v>
      </c>
      <c r="AG61" s="334">
        <v>0</v>
      </c>
      <c r="AH61" s="334">
        <v>43</v>
      </c>
      <c r="AI61" s="334">
        <v>243.12</v>
      </c>
      <c r="AJ61" s="369">
        <f t="shared" si="10"/>
        <v>303.02999999999997</v>
      </c>
    </row>
    <row r="62" spans="1:36" s="282" customFormat="1" ht="18" hidden="1" customHeight="1" x14ac:dyDescent="0.2">
      <c r="A62" s="310" t="s">
        <v>306</v>
      </c>
      <c r="B62" s="276" t="s">
        <v>307</v>
      </c>
      <c r="C62" s="273" t="s">
        <v>69</v>
      </c>
      <c r="D62" s="276" t="s">
        <v>70</v>
      </c>
      <c r="E62" s="275">
        <v>1</v>
      </c>
      <c r="F62" s="276" t="s">
        <v>789</v>
      </c>
      <c r="G62" s="276" t="s">
        <v>263</v>
      </c>
      <c r="H62" s="276" t="s">
        <v>308</v>
      </c>
      <c r="I62" s="283">
        <v>409300</v>
      </c>
      <c r="J62" s="278">
        <v>1</v>
      </c>
      <c r="K62" s="279">
        <v>0.4</v>
      </c>
      <c r="L62" s="280">
        <f t="shared" si="0"/>
        <v>0.4</v>
      </c>
      <c r="M62" s="281" t="s">
        <v>12</v>
      </c>
      <c r="N62" s="280">
        <f t="shared" si="1"/>
        <v>0</v>
      </c>
      <c r="O62" s="281" t="s">
        <v>12</v>
      </c>
      <c r="P62" s="280">
        <f t="shared" si="2"/>
        <v>0</v>
      </c>
      <c r="Q62" s="281" t="s">
        <v>12</v>
      </c>
      <c r="R62" s="280">
        <f t="shared" si="11"/>
        <v>0</v>
      </c>
      <c r="S62" s="280">
        <f t="shared" si="4"/>
        <v>0.4</v>
      </c>
      <c r="T62" s="303">
        <f t="shared" si="5"/>
        <v>2716.2822529692653</v>
      </c>
      <c r="U62" s="303">
        <f t="shared" si="6"/>
        <v>322.59811540200593</v>
      </c>
      <c r="V62" s="303">
        <f t="shared" si="7"/>
        <v>2393.6841375672593</v>
      </c>
      <c r="W62" s="306">
        <f t="shared" si="12"/>
        <v>199.47367813060495</v>
      </c>
      <c r="X62" s="303">
        <v>284.3</v>
      </c>
      <c r="Y62" s="334">
        <v>601</v>
      </c>
      <c r="Z62" s="303">
        <v>39.799999999999997</v>
      </c>
      <c r="AA62" s="334">
        <v>6</v>
      </c>
      <c r="AB62" s="303">
        <v>42.5</v>
      </c>
      <c r="AC62" s="335">
        <f t="shared" si="9"/>
        <v>0.5</v>
      </c>
      <c r="AD62" s="303">
        <v>0</v>
      </c>
      <c r="AE62" s="303">
        <v>0</v>
      </c>
      <c r="AF62" s="303">
        <v>0</v>
      </c>
      <c r="AG62" s="334">
        <v>0</v>
      </c>
      <c r="AH62" s="334">
        <v>607</v>
      </c>
      <c r="AI62" s="334">
        <v>694.68</v>
      </c>
      <c r="AJ62" s="369">
        <f t="shared" si="10"/>
        <v>1061.28</v>
      </c>
    </row>
    <row r="63" spans="1:36" s="282" customFormat="1" ht="18" hidden="1" customHeight="1" x14ac:dyDescent="0.2">
      <c r="A63" s="310" t="s">
        <v>479</v>
      </c>
      <c r="B63" s="276" t="s">
        <v>307</v>
      </c>
      <c r="C63" s="273" t="s">
        <v>69</v>
      </c>
      <c r="D63" s="276" t="s">
        <v>70</v>
      </c>
      <c r="E63" s="275">
        <v>1</v>
      </c>
      <c r="F63" s="284" t="s">
        <v>789</v>
      </c>
      <c r="G63" s="276" t="s">
        <v>263</v>
      </c>
      <c r="H63" s="276" t="s">
        <v>480</v>
      </c>
      <c r="I63" s="283">
        <v>409001</v>
      </c>
      <c r="J63" s="278">
        <v>1</v>
      </c>
      <c r="K63" s="279">
        <v>0.2</v>
      </c>
      <c r="L63" s="280">
        <f t="shared" si="0"/>
        <v>0.2</v>
      </c>
      <c r="M63" s="281" t="s">
        <v>12</v>
      </c>
      <c r="N63" s="280">
        <f t="shared" si="1"/>
        <v>0</v>
      </c>
      <c r="O63" s="281" t="s">
        <v>12</v>
      </c>
      <c r="P63" s="280">
        <f t="shared" si="2"/>
        <v>0</v>
      </c>
      <c r="Q63" s="281" t="s">
        <v>12</v>
      </c>
      <c r="R63" s="280">
        <f t="shared" si="11"/>
        <v>0</v>
      </c>
      <c r="S63" s="280">
        <f t="shared" si="4"/>
        <v>0.2</v>
      </c>
      <c r="T63" s="303">
        <f t="shared" si="5"/>
        <v>1358.1411264846327</v>
      </c>
      <c r="U63" s="303">
        <f t="shared" si="6"/>
        <v>161.29905770100297</v>
      </c>
      <c r="V63" s="303">
        <f t="shared" si="7"/>
        <v>1196.8420687836297</v>
      </c>
      <c r="W63" s="306">
        <f t="shared" si="12"/>
        <v>99.736839065302476</v>
      </c>
      <c r="X63" s="303">
        <v>1356.65</v>
      </c>
      <c r="Y63" s="334">
        <v>2005</v>
      </c>
      <c r="Z63" s="303">
        <v>193.27</v>
      </c>
      <c r="AA63" s="334">
        <v>32</v>
      </c>
      <c r="AB63" s="303">
        <v>0</v>
      </c>
      <c r="AC63" s="335">
        <f t="shared" si="9"/>
        <v>0</v>
      </c>
      <c r="AD63" s="303">
        <v>0</v>
      </c>
      <c r="AE63" s="303">
        <v>0</v>
      </c>
      <c r="AF63" s="303">
        <v>0</v>
      </c>
      <c r="AG63" s="334">
        <v>0</v>
      </c>
      <c r="AH63" s="334">
        <v>2037</v>
      </c>
      <c r="AI63" s="334">
        <v>694.68</v>
      </c>
      <c r="AJ63" s="369">
        <f t="shared" si="10"/>
        <v>2244.6</v>
      </c>
    </row>
    <row r="64" spans="1:36" s="282" customFormat="1" ht="18" hidden="1" customHeight="1" x14ac:dyDescent="0.2">
      <c r="A64" s="310" t="s">
        <v>482</v>
      </c>
      <c r="B64" s="276" t="s">
        <v>307</v>
      </c>
      <c r="C64" s="273" t="s">
        <v>69</v>
      </c>
      <c r="D64" s="276" t="s">
        <v>70</v>
      </c>
      <c r="E64" s="275">
        <v>1</v>
      </c>
      <c r="F64" s="276" t="s">
        <v>789</v>
      </c>
      <c r="G64" s="276" t="s">
        <v>263</v>
      </c>
      <c r="H64" s="276" t="s">
        <v>483</v>
      </c>
      <c r="I64" s="283">
        <v>409001</v>
      </c>
      <c r="J64" s="278">
        <v>1</v>
      </c>
      <c r="K64" s="279">
        <v>0.4</v>
      </c>
      <c r="L64" s="280">
        <f t="shared" si="0"/>
        <v>0.4</v>
      </c>
      <c r="M64" s="281" t="s">
        <v>12</v>
      </c>
      <c r="N64" s="280">
        <f t="shared" si="1"/>
        <v>0</v>
      </c>
      <c r="O64" s="281" t="s">
        <v>12</v>
      </c>
      <c r="P64" s="280">
        <f t="shared" si="2"/>
        <v>0</v>
      </c>
      <c r="Q64" s="281" t="s">
        <v>12</v>
      </c>
      <c r="R64" s="280">
        <f t="shared" si="11"/>
        <v>0</v>
      </c>
      <c r="S64" s="280">
        <f t="shared" si="4"/>
        <v>0.4</v>
      </c>
      <c r="T64" s="303">
        <f t="shared" si="5"/>
        <v>2716.2822529692653</v>
      </c>
      <c r="U64" s="303">
        <f t="shared" si="6"/>
        <v>322.59811540200593</v>
      </c>
      <c r="V64" s="303">
        <f t="shared" si="7"/>
        <v>2393.6841375672593</v>
      </c>
      <c r="W64" s="306">
        <f t="shared" si="12"/>
        <v>199.47367813060495</v>
      </c>
      <c r="X64" s="303">
        <v>0</v>
      </c>
      <c r="Y64" s="334">
        <v>0</v>
      </c>
      <c r="Z64" s="303">
        <v>0</v>
      </c>
      <c r="AA64" s="334">
        <v>0</v>
      </c>
      <c r="AB64" s="303">
        <v>106.25</v>
      </c>
      <c r="AC64" s="335">
        <f t="shared" si="9"/>
        <v>1.25</v>
      </c>
      <c r="AD64" s="303">
        <v>0</v>
      </c>
      <c r="AE64" s="303">
        <v>0</v>
      </c>
      <c r="AF64" s="303">
        <v>0</v>
      </c>
      <c r="AG64" s="334">
        <v>0</v>
      </c>
      <c r="AH64" s="334">
        <v>0</v>
      </c>
      <c r="AI64" s="334">
        <v>243.12</v>
      </c>
      <c r="AJ64" s="369">
        <f t="shared" si="10"/>
        <v>349.37</v>
      </c>
    </row>
    <row r="65" spans="1:36" s="282" customFormat="1" ht="18" hidden="1" customHeight="1" x14ac:dyDescent="0.2">
      <c r="A65" s="310" t="s">
        <v>253</v>
      </c>
      <c r="B65" s="276" t="s">
        <v>254</v>
      </c>
      <c r="C65" s="273" t="s">
        <v>255</v>
      </c>
      <c r="D65" s="276" t="s">
        <v>256</v>
      </c>
      <c r="E65" s="275">
        <v>3</v>
      </c>
      <c r="F65" s="276" t="s">
        <v>789</v>
      </c>
      <c r="G65" s="276" t="s">
        <v>797</v>
      </c>
      <c r="H65" s="276" t="s">
        <v>257</v>
      </c>
      <c r="I65" s="283">
        <v>403350</v>
      </c>
      <c r="J65" s="278">
        <v>1</v>
      </c>
      <c r="K65" s="279">
        <v>0.1</v>
      </c>
      <c r="L65" s="280">
        <f t="shared" si="0"/>
        <v>0.1</v>
      </c>
      <c r="M65" s="281" t="s">
        <v>12</v>
      </c>
      <c r="N65" s="280">
        <f t="shared" si="1"/>
        <v>0</v>
      </c>
      <c r="O65" s="281" t="s">
        <v>12</v>
      </c>
      <c r="P65" s="280">
        <f t="shared" si="2"/>
        <v>0</v>
      </c>
      <c r="Q65" s="281" t="s">
        <v>12</v>
      </c>
      <c r="R65" s="280">
        <f t="shared" si="11"/>
        <v>0</v>
      </c>
      <c r="S65" s="280">
        <f t="shared" si="4"/>
        <v>0.1</v>
      </c>
      <c r="T65" s="303">
        <f t="shared" si="5"/>
        <v>679.07056324231633</v>
      </c>
      <c r="U65" s="303">
        <f t="shared" si="6"/>
        <v>80.649528850501483</v>
      </c>
      <c r="V65" s="303">
        <f t="shared" si="7"/>
        <v>598.42103439181483</v>
      </c>
      <c r="W65" s="306">
        <f t="shared" si="12"/>
        <v>49.868419532651238</v>
      </c>
      <c r="X65" s="303">
        <v>3355.87</v>
      </c>
      <c r="Y65" s="334">
        <v>6767</v>
      </c>
      <c r="Z65" s="303">
        <v>138.81</v>
      </c>
      <c r="AA65" s="334">
        <v>19</v>
      </c>
      <c r="AB65" s="303">
        <v>0</v>
      </c>
      <c r="AC65" s="335">
        <f t="shared" si="9"/>
        <v>0</v>
      </c>
      <c r="AD65" s="303">
        <v>32.78</v>
      </c>
      <c r="AE65" s="303">
        <v>106.93</v>
      </c>
      <c r="AF65" s="303">
        <v>0</v>
      </c>
      <c r="AG65" s="334">
        <v>0</v>
      </c>
      <c r="AH65" s="334">
        <v>6786</v>
      </c>
      <c r="AI65" s="334">
        <v>1736.64</v>
      </c>
      <c r="AJ65" s="369">
        <f t="shared" si="10"/>
        <v>5371.03</v>
      </c>
    </row>
    <row r="66" spans="1:36" s="282" customFormat="1" ht="18" hidden="1" customHeight="1" x14ac:dyDescent="0.2">
      <c r="A66" s="309" t="s">
        <v>269</v>
      </c>
      <c r="B66" s="276" t="s">
        <v>254</v>
      </c>
      <c r="C66" s="273" t="s">
        <v>255</v>
      </c>
      <c r="D66" s="276" t="s">
        <v>256</v>
      </c>
      <c r="E66" s="275">
        <v>3</v>
      </c>
      <c r="F66" s="284" t="s">
        <v>789</v>
      </c>
      <c r="G66" s="276" t="s">
        <v>944</v>
      </c>
      <c r="H66" s="276" t="s">
        <v>653</v>
      </c>
      <c r="I66" s="276" t="s">
        <v>762</v>
      </c>
      <c r="J66" s="278">
        <v>1</v>
      </c>
      <c r="K66" s="279">
        <v>0.1</v>
      </c>
      <c r="L66" s="280">
        <f t="shared" si="0"/>
        <v>0.1</v>
      </c>
      <c r="M66" s="281" t="s">
        <v>12</v>
      </c>
      <c r="N66" s="280">
        <f t="shared" si="1"/>
        <v>0</v>
      </c>
      <c r="O66" s="281" t="s">
        <v>12</v>
      </c>
      <c r="P66" s="280">
        <f t="shared" si="2"/>
        <v>0</v>
      </c>
      <c r="Q66" s="281" t="s">
        <v>12</v>
      </c>
      <c r="R66" s="280">
        <f t="shared" si="11"/>
        <v>0</v>
      </c>
      <c r="S66" s="280">
        <f t="shared" si="4"/>
        <v>0.1</v>
      </c>
      <c r="T66" s="303">
        <f t="shared" si="5"/>
        <v>679.07056324231633</v>
      </c>
      <c r="U66" s="303">
        <f t="shared" si="6"/>
        <v>80.649528850501483</v>
      </c>
      <c r="V66" s="303">
        <f t="shared" si="7"/>
        <v>598.42103439181483</v>
      </c>
      <c r="W66" s="306">
        <f t="shared" si="12"/>
        <v>49.868419532651238</v>
      </c>
      <c r="X66" s="303">
        <v>1829.72</v>
      </c>
      <c r="Y66" s="334">
        <v>2221</v>
      </c>
      <c r="Z66" s="303">
        <v>6.45</v>
      </c>
      <c r="AA66" s="334">
        <v>1</v>
      </c>
      <c r="AB66" s="303">
        <v>0</v>
      </c>
      <c r="AC66" s="335">
        <f t="shared" si="9"/>
        <v>0</v>
      </c>
      <c r="AD66" s="303">
        <v>8.7200000000000006</v>
      </c>
      <c r="AE66" s="303">
        <v>0</v>
      </c>
      <c r="AF66" s="303">
        <v>0</v>
      </c>
      <c r="AG66" s="334">
        <v>0</v>
      </c>
      <c r="AH66" s="334">
        <v>2222</v>
      </c>
      <c r="AI66" s="334">
        <v>243.12</v>
      </c>
      <c r="AJ66" s="369">
        <f t="shared" si="10"/>
        <v>2088.0100000000002</v>
      </c>
    </row>
    <row r="67" spans="1:36" s="282" customFormat="1" ht="18" hidden="1" customHeight="1" x14ac:dyDescent="0.2">
      <c r="A67" s="309" t="s">
        <v>287</v>
      </c>
      <c r="B67" s="276" t="s">
        <v>254</v>
      </c>
      <c r="C67" s="273" t="s">
        <v>255</v>
      </c>
      <c r="D67" s="276" t="s">
        <v>256</v>
      </c>
      <c r="E67" s="275">
        <v>3</v>
      </c>
      <c r="F67" s="284" t="s">
        <v>789</v>
      </c>
      <c r="G67" s="276" t="s">
        <v>944</v>
      </c>
      <c r="H67" s="276" t="s">
        <v>654</v>
      </c>
      <c r="I67" s="276" t="s">
        <v>762</v>
      </c>
      <c r="J67" s="278">
        <v>1</v>
      </c>
      <c r="K67" s="279">
        <v>0.06</v>
      </c>
      <c r="L67" s="280">
        <f t="shared" ref="L67:L130" si="13">J67*K67</f>
        <v>0.06</v>
      </c>
      <c r="M67" s="281" t="s">
        <v>12</v>
      </c>
      <c r="N67" s="280">
        <f t="shared" ref="N67:N130" si="14">IF(M67="Y",L67,0)</f>
        <v>0</v>
      </c>
      <c r="O67" s="281" t="s">
        <v>12</v>
      </c>
      <c r="P67" s="280">
        <f t="shared" ref="P67:P130" si="15">IF(O67="Y",L67,0)</f>
        <v>0</v>
      </c>
      <c r="Q67" s="281" t="s">
        <v>12</v>
      </c>
      <c r="R67" s="280">
        <f t="shared" ref="R67:R87" si="16">IF(Q67="Y",L67,0)</f>
        <v>0</v>
      </c>
      <c r="S67" s="280">
        <f t="shared" ref="S67:S130" si="17">L67+N67+P67+R67</f>
        <v>0.06</v>
      </c>
      <c r="T67" s="303">
        <f t="shared" ref="T67:T130" si="18">$T$1*S67</f>
        <v>407.44233794538974</v>
      </c>
      <c r="U67" s="303">
        <f t="shared" ref="U67:U130" si="19">$U$1*S67</f>
        <v>48.389717310300881</v>
      </c>
      <c r="V67" s="303">
        <f t="shared" ref="V67:V130" si="20">T67-U67</f>
        <v>359.05262063508883</v>
      </c>
      <c r="W67" s="306">
        <f t="shared" ref="W67:W98" si="21">V67/12</f>
        <v>29.921051719590736</v>
      </c>
      <c r="X67" s="303">
        <v>124.56</v>
      </c>
      <c r="Y67" s="334">
        <v>277</v>
      </c>
      <c r="Z67" s="303">
        <v>57.02</v>
      </c>
      <c r="AA67" s="334">
        <v>12</v>
      </c>
      <c r="AB67" s="303">
        <v>0</v>
      </c>
      <c r="AC67" s="335">
        <f t="shared" ref="AC67:AC130" si="22">AB67/85</f>
        <v>0</v>
      </c>
      <c r="AD67" s="303">
        <v>7.18</v>
      </c>
      <c r="AE67" s="303">
        <v>0</v>
      </c>
      <c r="AF67" s="303">
        <v>0</v>
      </c>
      <c r="AG67" s="334">
        <v>0</v>
      </c>
      <c r="AH67" s="334">
        <v>289</v>
      </c>
      <c r="AI67" s="334">
        <v>243.12</v>
      </c>
      <c r="AJ67" s="369">
        <f t="shared" si="10"/>
        <v>431.88</v>
      </c>
    </row>
    <row r="68" spans="1:36" s="282" customFormat="1" ht="18" hidden="1" customHeight="1" x14ac:dyDescent="0.2">
      <c r="A68" s="309" t="s">
        <v>305</v>
      </c>
      <c r="B68" s="276" t="s">
        <v>254</v>
      </c>
      <c r="C68" s="273" t="s">
        <v>255</v>
      </c>
      <c r="D68" s="276" t="s">
        <v>256</v>
      </c>
      <c r="E68" s="275">
        <v>3</v>
      </c>
      <c r="F68" s="284" t="s">
        <v>789</v>
      </c>
      <c r="G68" s="276" t="s">
        <v>797</v>
      </c>
      <c r="H68" s="276" t="s">
        <v>655</v>
      </c>
      <c r="I68" s="276" t="s">
        <v>815</v>
      </c>
      <c r="J68" s="278">
        <v>1</v>
      </c>
      <c r="K68" s="279">
        <v>0.13</v>
      </c>
      <c r="L68" s="280">
        <f t="shared" si="13"/>
        <v>0.13</v>
      </c>
      <c r="M68" s="281" t="s">
        <v>12</v>
      </c>
      <c r="N68" s="280">
        <f t="shared" si="14"/>
        <v>0</v>
      </c>
      <c r="O68" s="281" t="s">
        <v>12</v>
      </c>
      <c r="P68" s="280">
        <f t="shared" si="15"/>
        <v>0</v>
      </c>
      <c r="Q68" s="281" t="s">
        <v>12</v>
      </c>
      <c r="R68" s="280">
        <f t="shared" si="16"/>
        <v>0</v>
      </c>
      <c r="S68" s="280">
        <f t="shared" si="17"/>
        <v>0.13</v>
      </c>
      <c r="T68" s="303">
        <f t="shared" si="18"/>
        <v>882.79173221501117</v>
      </c>
      <c r="U68" s="303">
        <f t="shared" si="19"/>
        <v>104.84438750565192</v>
      </c>
      <c r="V68" s="303">
        <f t="shared" si="20"/>
        <v>777.94734470935919</v>
      </c>
      <c r="W68" s="306">
        <f t="shared" si="21"/>
        <v>64.828945392446599</v>
      </c>
      <c r="X68" s="303">
        <v>44.78</v>
      </c>
      <c r="Y68" s="334">
        <v>22</v>
      </c>
      <c r="Z68" s="303">
        <v>17.18</v>
      </c>
      <c r="AA68" s="334">
        <v>3</v>
      </c>
      <c r="AB68" s="303">
        <v>0</v>
      </c>
      <c r="AC68" s="335">
        <f t="shared" si="22"/>
        <v>0</v>
      </c>
      <c r="AD68" s="303">
        <v>0</v>
      </c>
      <c r="AE68" s="303">
        <v>0</v>
      </c>
      <c r="AF68" s="303">
        <v>0</v>
      </c>
      <c r="AG68" s="334">
        <v>0</v>
      </c>
      <c r="AH68" s="334">
        <v>25</v>
      </c>
      <c r="AI68" s="334">
        <v>243.12</v>
      </c>
      <c r="AJ68" s="369">
        <f t="shared" ref="AJ68:AJ131" si="23">AF68+AE68+AD68+AB68+Z68+X68+AI68</f>
        <v>305.08</v>
      </c>
    </row>
    <row r="69" spans="1:36" s="282" customFormat="1" ht="18" hidden="1" customHeight="1" x14ac:dyDescent="0.2">
      <c r="A69" s="310" t="s">
        <v>312</v>
      </c>
      <c r="B69" s="276" t="s">
        <v>254</v>
      </c>
      <c r="C69" s="273" t="s">
        <v>255</v>
      </c>
      <c r="D69" s="276" t="s">
        <v>256</v>
      </c>
      <c r="E69" s="275">
        <v>3</v>
      </c>
      <c r="F69" s="284" t="s">
        <v>789</v>
      </c>
      <c r="G69" s="276" t="s">
        <v>797</v>
      </c>
      <c r="H69" s="276" t="s">
        <v>313</v>
      </c>
      <c r="I69" s="283">
        <v>403310</v>
      </c>
      <c r="J69" s="278">
        <v>1</v>
      </c>
      <c r="K69" s="279">
        <v>0.56000000000000005</v>
      </c>
      <c r="L69" s="280">
        <f t="shared" si="13"/>
        <v>0.56000000000000005</v>
      </c>
      <c r="M69" s="281" t="s">
        <v>12</v>
      </c>
      <c r="N69" s="280">
        <f t="shared" si="14"/>
        <v>0</v>
      </c>
      <c r="O69" s="281" t="s">
        <v>12</v>
      </c>
      <c r="P69" s="280">
        <f t="shared" si="15"/>
        <v>0</v>
      </c>
      <c r="Q69" s="281" t="s">
        <v>12</v>
      </c>
      <c r="R69" s="280">
        <f t="shared" si="16"/>
        <v>0</v>
      </c>
      <c r="S69" s="280">
        <f t="shared" si="17"/>
        <v>0.56000000000000005</v>
      </c>
      <c r="T69" s="303">
        <f t="shared" si="18"/>
        <v>3802.7951541569714</v>
      </c>
      <c r="U69" s="303">
        <f t="shared" si="19"/>
        <v>451.63736156280828</v>
      </c>
      <c r="V69" s="303">
        <f t="shared" si="20"/>
        <v>3351.1577925941633</v>
      </c>
      <c r="W69" s="306">
        <f t="shared" si="21"/>
        <v>279.26314938284696</v>
      </c>
      <c r="X69" s="303">
        <v>4780.8999999999996</v>
      </c>
      <c r="Y69" s="334">
        <v>12346</v>
      </c>
      <c r="Z69" s="303">
        <v>21.42</v>
      </c>
      <c r="AA69" s="334">
        <v>6</v>
      </c>
      <c r="AB69" s="303">
        <v>0</v>
      </c>
      <c r="AC69" s="335">
        <f t="shared" si="22"/>
        <v>0</v>
      </c>
      <c r="AD69" s="303">
        <v>10.78</v>
      </c>
      <c r="AE69" s="303">
        <v>0</v>
      </c>
      <c r="AF69" s="303">
        <v>0</v>
      </c>
      <c r="AG69" s="334">
        <v>0</v>
      </c>
      <c r="AH69" s="334">
        <v>12352</v>
      </c>
      <c r="AI69" s="334">
        <v>3473.4</v>
      </c>
      <c r="AJ69" s="369">
        <f t="shared" si="23"/>
        <v>8286.5</v>
      </c>
    </row>
    <row r="70" spans="1:36" s="282" customFormat="1" ht="18" hidden="1" customHeight="1" x14ac:dyDescent="0.2">
      <c r="A70" s="310" t="s">
        <v>319</v>
      </c>
      <c r="B70" s="276" t="s">
        <v>254</v>
      </c>
      <c r="C70" s="273" t="s">
        <v>255</v>
      </c>
      <c r="D70" s="276" t="s">
        <v>256</v>
      </c>
      <c r="E70" s="275">
        <v>3</v>
      </c>
      <c r="F70" s="284" t="s">
        <v>789</v>
      </c>
      <c r="G70" s="276" t="s">
        <v>797</v>
      </c>
      <c r="H70" s="276" t="s">
        <v>320</v>
      </c>
      <c r="I70" s="283">
        <v>403305</v>
      </c>
      <c r="J70" s="278">
        <v>1</v>
      </c>
      <c r="K70" s="279">
        <v>0.02</v>
      </c>
      <c r="L70" s="280">
        <f t="shared" si="13"/>
        <v>0.02</v>
      </c>
      <c r="M70" s="281" t="s">
        <v>12</v>
      </c>
      <c r="N70" s="280">
        <f t="shared" si="14"/>
        <v>0</v>
      </c>
      <c r="O70" s="281" t="s">
        <v>12</v>
      </c>
      <c r="P70" s="280">
        <f t="shared" si="15"/>
        <v>0</v>
      </c>
      <c r="Q70" s="281" t="s">
        <v>12</v>
      </c>
      <c r="R70" s="280">
        <f t="shared" si="16"/>
        <v>0</v>
      </c>
      <c r="S70" s="280">
        <f t="shared" si="17"/>
        <v>0.02</v>
      </c>
      <c r="T70" s="303">
        <f t="shared" si="18"/>
        <v>135.81411264846327</v>
      </c>
      <c r="U70" s="303">
        <f t="shared" si="19"/>
        <v>16.129905770100294</v>
      </c>
      <c r="V70" s="303">
        <f t="shared" si="20"/>
        <v>119.68420687836297</v>
      </c>
      <c r="W70" s="306">
        <f t="shared" si="21"/>
        <v>9.9736839065302476</v>
      </c>
      <c r="X70" s="303">
        <v>20.89</v>
      </c>
      <c r="Y70" s="334">
        <v>49</v>
      </c>
      <c r="Z70" s="303">
        <v>0</v>
      </c>
      <c r="AA70" s="334">
        <v>0</v>
      </c>
      <c r="AB70" s="303">
        <v>0</v>
      </c>
      <c r="AC70" s="335">
        <f t="shared" si="22"/>
        <v>0</v>
      </c>
      <c r="AD70" s="303">
        <v>0</v>
      </c>
      <c r="AE70" s="303">
        <v>0</v>
      </c>
      <c r="AF70" s="303">
        <v>0</v>
      </c>
      <c r="AG70" s="334">
        <v>0</v>
      </c>
      <c r="AH70" s="334">
        <v>49</v>
      </c>
      <c r="AI70" s="334">
        <v>243.12</v>
      </c>
      <c r="AJ70" s="369">
        <f t="shared" si="23"/>
        <v>264.01</v>
      </c>
    </row>
    <row r="71" spans="1:36" s="282" customFormat="1" ht="18" hidden="1" customHeight="1" x14ac:dyDescent="0.2">
      <c r="A71" s="309" t="s">
        <v>323</v>
      </c>
      <c r="B71" s="276" t="s">
        <v>254</v>
      </c>
      <c r="C71" s="273" t="s">
        <v>255</v>
      </c>
      <c r="D71" s="276" t="s">
        <v>256</v>
      </c>
      <c r="E71" s="275">
        <v>3</v>
      </c>
      <c r="F71" s="284" t="s">
        <v>789</v>
      </c>
      <c r="G71" s="276" t="s">
        <v>797</v>
      </c>
      <c r="H71" s="276" t="s">
        <v>324</v>
      </c>
      <c r="I71" s="276">
        <v>403070</v>
      </c>
      <c r="J71" s="278">
        <v>1</v>
      </c>
      <c r="K71" s="279">
        <v>0.03</v>
      </c>
      <c r="L71" s="280">
        <f t="shared" si="13"/>
        <v>0.03</v>
      </c>
      <c r="M71" s="281" t="s">
        <v>12</v>
      </c>
      <c r="N71" s="280">
        <f t="shared" si="14"/>
        <v>0</v>
      </c>
      <c r="O71" s="281" t="s">
        <v>12</v>
      </c>
      <c r="P71" s="280">
        <f t="shared" si="15"/>
        <v>0</v>
      </c>
      <c r="Q71" s="281" t="s">
        <v>12</v>
      </c>
      <c r="R71" s="280">
        <f t="shared" si="16"/>
        <v>0</v>
      </c>
      <c r="S71" s="280">
        <f t="shared" si="17"/>
        <v>0.03</v>
      </c>
      <c r="T71" s="303">
        <f t="shared" si="18"/>
        <v>203.72116897269487</v>
      </c>
      <c r="U71" s="303">
        <f t="shared" si="19"/>
        <v>24.194858655150441</v>
      </c>
      <c r="V71" s="303">
        <f t="shared" si="20"/>
        <v>179.52631031754441</v>
      </c>
      <c r="W71" s="306">
        <f t="shared" si="21"/>
        <v>14.960525859795368</v>
      </c>
      <c r="X71" s="303">
        <v>173.96</v>
      </c>
      <c r="Y71" s="334">
        <v>458</v>
      </c>
      <c r="Z71" s="303">
        <v>16.68</v>
      </c>
      <c r="AA71" s="334">
        <v>6</v>
      </c>
      <c r="AB71" s="303">
        <v>0</v>
      </c>
      <c r="AC71" s="335">
        <f t="shared" si="22"/>
        <v>0</v>
      </c>
      <c r="AD71" s="303">
        <v>0</v>
      </c>
      <c r="AE71" s="303">
        <v>0</v>
      </c>
      <c r="AF71" s="303">
        <v>0</v>
      </c>
      <c r="AG71" s="334">
        <v>0</v>
      </c>
      <c r="AH71" s="334">
        <v>464</v>
      </c>
      <c r="AI71" s="334">
        <v>243.12</v>
      </c>
      <c r="AJ71" s="369">
        <f t="shared" si="23"/>
        <v>433.76</v>
      </c>
    </row>
    <row r="72" spans="1:36" s="282" customFormat="1" ht="18" hidden="1" customHeight="1" x14ac:dyDescent="0.2">
      <c r="A72" s="310" t="s">
        <v>344</v>
      </c>
      <c r="B72" s="276" t="s">
        <v>345</v>
      </c>
      <c r="C72" s="273" t="s">
        <v>346</v>
      </c>
      <c r="D72" s="276" t="s">
        <v>347</v>
      </c>
      <c r="E72" s="275">
        <v>4</v>
      </c>
      <c r="F72" s="284" t="s">
        <v>789</v>
      </c>
      <c r="G72" s="276" t="s">
        <v>241</v>
      </c>
      <c r="H72" s="276" t="s">
        <v>346</v>
      </c>
      <c r="I72" s="276" t="s">
        <v>818</v>
      </c>
      <c r="J72" s="278">
        <v>1</v>
      </c>
      <c r="K72" s="279">
        <v>0.7</v>
      </c>
      <c r="L72" s="280">
        <f t="shared" si="13"/>
        <v>0.7</v>
      </c>
      <c r="M72" s="281" t="s">
        <v>12</v>
      </c>
      <c r="N72" s="280">
        <f t="shared" si="14"/>
        <v>0</v>
      </c>
      <c r="O72" s="281" t="s">
        <v>12</v>
      </c>
      <c r="P72" s="280">
        <f t="shared" si="15"/>
        <v>0</v>
      </c>
      <c r="Q72" s="281" t="s">
        <v>76</v>
      </c>
      <c r="R72" s="280">
        <f>IF(Q72="Y",L72,0)</f>
        <v>0.7</v>
      </c>
      <c r="S72" s="280">
        <f t="shared" si="17"/>
        <v>1.4</v>
      </c>
      <c r="T72" s="303">
        <f t="shared" si="18"/>
        <v>9506.9878853924274</v>
      </c>
      <c r="U72" s="303">
        <f t="shared" si="19"/>
        <v>1129.0934039070205</v>
      </c>
      <c r="V72" s="303">
        <f t="shared" si="20"/>
        <v>8377.8944814854076</v>
      </c>
      <c r="W72" s="306">
        <f t="shared" si="21"/>
        <v>698.15787345711726</v>
      </c>
      <c r="X72" s="303">
        <v>4.9400000000000004</v>
      </c>
      <c r="Y72" s="334">
        <v>11</v>
      </c>
      <c r="Z72" s="303">
        <v>0</v>
      </c>
      <c r="AA72" s="334">
        <v>0</v>
      </c>
      <c r="AB72" s="303">
        <v>0</v>
      </c>
      <c r="AC72" s="335">
        <f t="shared" si="22"/>
        <v>0</v>
      </c>
      <c r="AD72" s="303">
        <v>0</v>
      </c>
      <c r="AE72" s="303">
        <v>0</v>
      </c>
      <c r="AF72" s="303">
        <v>0</v>
      </c>
      <c r="AG72" s="334">
        <v>0</v>
      </c>
      <c r="AH72" s="334">
        <v>11</v>
      </c>
      <c r="AI72" s="334">
        <v>243.12</v>
      </c>
      <c r="AJ72" s="369">
        <f t="shared" si="23"/>
        <v>248.06</v>
      </c>
    </row>
    <row r="73" spans="1:36" s="282" customFormat="1" ht="18" hidden="1" customHeight="1" x14ac:dyDescent="0.2">
      <c r="A73" s="310" t="s">
        <v>335</v>
      </c>
      <c r="B73" s="276" t="s">
        <v>336</v>
      </c>
      <c r="C73" s="273" t="s">
        <v>337</v>
      </c>
      <c r="D73" s="276" t="s">
        <v>338</v>
      </c>
      <c r="E73" s="275">
        <v>4</v>
      </c>
      <c r="F73" s="284" t="s">
        <v>789</v>
      </c>
      <c r="G73" s="276" t="s">
        <v>241</v>
      </c>
      <c r="H73" s="276" t="s">
        <v>337</v>
      </c>
      <c r="I73" s="283" t="s">
        <v>817</v>
      </c>
      <c r="J73" s="278">
        <v>1</v>
      </c>
      <c r="K73" s="279">
        <v>0.87</v>
      </c>
      <c r="L73" s="280">
        <f t="shared" si="13"/>
        <v>0.87</v>
      </c>
      <c r="M73" s="281" t="s">
        <v>12</v>
      </c>
      <c r="N73" s="280">
        <f t="shared" si="14"/>
        <v>0</v>
      </c>
      <c r="O73" s="281" t="s">
        <v>12</v>
      </c>
      <c r="P73" s="280">
        <f t="shared" si="15"/>
        <v>0</v>
      </c>
      <c r="Q73" s="281" t="s">
        <v>76</v>
      </c>
      <c r="R73" s="280">
        <f t="shared" si="16"/>
        <v>0.87</v>
      </c>
      <c r="S73" s="280">
        <f t="shared" si="17"/>
        <v>1.74</v>
      </c>
      <c r="T73" s="303">
        <f t="shared" si="18"/>
        <v>11815.827800416302</v>
      </c>
      <c r="U73" s="303">
        <f t="shared" si="19"/>
        <v>1403.3018019987258</v>
      </c>
      <c r="V73" s="303">
        <f t="shared" si="20"/>
        <v>10412.525998417575</v>
      </c>
      <c r="W73" s="306">
        <f t="shared" si="21"/>
        <v>867.71049986813125</v>
      </c>
      <c r="X73" s="303">
        <v>4.8600000000000003</v>
      </c>
      <c r="Y73" s="334">
        <v>13</v>
      </c>
      <c r="Z73" s="303">
        <v>0</v>
      </c>
      <c r="AA73" s="334">
        <v>0</v>
      </c>
      <c r="AB73" s="303">
        <v>0</v>
      </c>
      <c r="AC73" s="335">
        <f t="shared" si="22"/>
        <v>0</v>
      </c>
      <c r="AD73" s="303">
        <v>0</v>
      </c>
      <c r="AE73" s="303">
        <v>0</v>
      </c>
      <c r="AF73" s="303">
        <v>0</v>
      </c>
      <c r="AG73" s="334">
        <v>0</v>
      </c>
      <c r="AH73" s="334">
        <v>13</v>
      </c>
      <c r="AI73" s="334">
        <v>243.12</v>
      </c>
      <c r="AJ73" s="369">
        <f t="shared" si="23"/>
        <v>247.98000000000002</v>
      </c>
    </row>
    <row r="74" spans="1:36" s="282" customFormat="1" ht="18" hidden="1" customHeight="1" x14ac:dyDescent="0.2">
      <c r="A74" s="310" t="s">
        <v>58</v>
      </c>
      <c r="B74" s="276" t="s">
        <v>59</v>
      </c>
      <c r="C74" s="273" t="s">
        <v>60</v>
      </c>
      <c r="D74" s="276" t="s">
        <v>61</v>
      </c>
      <c r="E74" s="275">
        <v>1</v>
      </c>
      <c r="F74" s="276" t="s">
        <v>40</v>
      </c>
      <c r="G74" s="276" t="s">
        <v>62</v>
      </c>
      <c r="H74" s="276" t="s">
        <v>21</v>
      </c>
      <c r="I74" s="283">
        <v>902000</v>
      </c>
      <c r="J74" s="278">
        <v>1</v>
      </c>
      <c r="K74" s="279">
        <v>1</v>
      </c>
      <c r="L74" s="280">
        <f t="shared" si="13"/>
        <v>1</v>
      </c>
      <c r="M74" s="281" t="s">
        <v>12</v>
      </c>
      <c r="N74" s="280">
        <f t="shared" si="14"/>
        <v>0</v>
      </c>
      <c r="O74" s="281" t="s">
        <v>12</v>
      </c>
      <c r="P74" s="280">
        <f t="shared" si="15"/>
        <v>0</v>
      </c>
      <c r="Q74" s="281" t="s">
        <v>12</v>
      </c>
      <c r="R74" s="280">
        <f t="shared" si="16"/>
        <v>0</v>
      </c>
      <c r="S74" s="280">
        <f t="shared" si="17"/>
        <v>1</v>
      </c>
      <c r="T74" s="303">
        <f t="shared" si="18"/>
        <v>6790.7056324231626</v>
      </c>
      <c r="U74" s="303">
        <f t="shared" si="19"/>
        <v>806.49528850501474</v>
      </c>
      <c r="V74" s="303">
        <f t="shared" si="20"/>
        <v>5984.2103439181483</v>
      </c>
      <c r="W74" s="306">
        <f t="shared" si="21"/>
        <v>498.68419532651234</v>
      </c>
      <c r="X74" s="303">
        <v>65.44</v>
      </c>
      <c r="Y74" s="334">
        <v>124</v>
      </c>
      <c r="Z74" s="303">
        <v>7.2</v>
      </c>
      <c r="AA74" s="334">
        <v>1</v>
      </c>
      <c r="AB74" s="303">
        <v>998.75</v>
      </c>
      <c r="AC74" s="335">
        <f t="shared" si="22"/>
        <v>11.75</v>
      </c>
      <c r="AD74" s="303">
        <v>12.05</v>
      </c>
      <c r="AE74" s="303">
        <v>0</v>
      </c>
      <c r="AF74" s="303">
        <v>0</v>
      </c>
      <c r="AG74" s="334">
        <v>0</v>
      </c>
      <c r="AH74" s="334">
        <v>125</v>
      </c>
      <c r="AI74" s="334">
        <v>243.12</v>
      </c>
      <c r="AJ74" s="369">
        <f t="shared" si="23"/>
        <v>1326.56</v>
      </c>
    </row>
    <row r="75" spans="1:36" s="282" customFormat="1" ht="18" hidden="1" customHeight="1" x14ac:dyDescent="0.2">
      <c r="A75" s="310" t="s">
        <v>364</v>
      </c>
      <c r="B75" s="276" t="s">
        <v>365</v>
      </c>
      <c r="C75" s="273" t="s">
        <v>366</v>
      </c>
      <c r="D75" s="276" t="s">
        <v>367</v>
      </c>
      <c r="E75" s="275">
        <v>3</v>
      </c>
      <c r="F75" s="284" t="s">
        <v>789</v>
      </c>
      <c r="G75" s="276" t="s">
        <v>241</v>
      </c>
      <c r="H75" s="276" t="s">
        <v>366</v>
      </c>
      <c r="I75" s="276" t="s">
        <v>823</v>
      </c>
      <c r="J75" s="278">
        <v>1</v>
      </c>
      <c r="K75" s="279">
        <v>0.87</v>
      </c>
      <c r="L75" s="280">
        <f t="shared" si="13"/>
        <v>0.87</v>
      </c>
      <c r="M75" s="281" t="s">
        <v>12</v>
      </c>
      <c r="N75" s="280">
        <f t="shared" si="14"/>
        <v>0</v>
      </c>
      <c r="O75" s="281" t="s">
        <v>12</v>
      </c>
      <c r="P75" s="280">
        <f t="shared" si="15"/>
        <v>0</v>
      </c>
      <c r="Q75" s="281" t="s">
        <v>76</v>
      </c>
      <c r="R75" s="280">
        <f t="shared" si="16"/>
        <v>0.87</v>
      </c>
      <c r="S75" s="280">
        <f t="shared" si="17"/>
        <v>1.74</v>
      </c>
      <c r="T75" s="303">
        <f t="shared" si="18"/>
        <v>11815.827800416302</v>
      </c>
      <c r="U75" s="303">
        <f t="shared" si="19"/>
        <v>1403.3018019987258</v>
      </c>
      <c r="V75" s="303">
        <f t="shared" si="20"/>
        <v>10412.525998417575</v>
      </c>
      <c r="W75" s="306">
        <f t="shared" si="21"/>
        <v>867.71049986813125</v>
      </c>
      <c r="X75" s="303">
        <v>27.85</v>
      </c>
      <c r="Y75" s="334">
        <v>35</v>
      </c>
      <c r="Z75" s="303">
        <v>0</v>
      </c>
      <c r="AA75" s="334">
        <v>0</v>
      </c>
      <c r="AB75" s="303">
        <v>0</v>
      </c>
      <c r="AC75" s="335">
        <f t="shared" si="22"/>
        <v>0</v>
      </c>
      <c r="AD75" s="303">
        <v>0</v>
      </c>
      <c r="AE75" s="303">
        <v>0</v>
      </c>
      <c r="AF75" s="303">
        <v>0</v>
      </c>
      <c r="AG75" s="334">
        <v>0</v>
      </c>
      <c r="AH75" s="334">
        <v>35</v>
      </c>
      <c r="AI75" s="334">
        <v>243.12</v>
      </c>
      <c r="AJ75" s="369">
        <f t="shared" si="23"/>
        <v>270.97000000000003</v>
      </c>
    </row>
    <row r="76" spans="1:36" s="282" customFormat="1" ht="18" hidden="1" customHeight="1" x14ac:dyDescent="0.2">
      <c r="A76" s="309" t="s">
        <v>139</v>
      </c>
      <c r="B76" s="276" t="s">
        <v>140</v>
      </c>
      <c r="C76" s="273" t="s">
        <v>141</v>
      </c>
      <c r="D76" s="276" t="s">
        <v>142</v>
      </c>
      <c r="E76" s="275">
        <v>4</v>
      </c>
      <c r="F76" s="276" t="s">
        <v>135</v>
      </c>
      <c r="G76" s="276" t="s">
        <v>602</v>
      </c>
      <c r="H76" s="276" t="s">
        <v>656</v>
      </c>
      <c r="I76" s="276">
        <v>503101</v>
      </c>
      <c r="J76" s="278">
        <v>1</v>
      </c>
      <c r="K76" s="279">
        <v>1</v>
      </c>
      <c r="L76" s="280">
        <f t="shared" si="13"/>
        <v>1</v>
      </c>
      <c r="M76" s="281" t="s">
        <v>12</v>
      </c>
      <c r="N76" s="280">
        <f t="shared" si="14"/>
        <v>0</v>
      </c>
      <c r="O76" s="281" t="s">
        <v>12</v>
      </c>
      <c r="P76" s="280">
        <f t="shared" si="15"/>
        <v>0</v>
      </c>
      <c r="Q76" s="281" t="s">
        <v>12</v>
      </c>
      <c r="R76" s="280">
        <f t="shared" si="16"/>
        <v>0</v>
      </c>
      <c r="S76" s="280">
        <f t="shared" si="17"/>
        <v>1</v>
      </c>
      <c r="T76" s="303">
        <f t="shared" si="18"/>
        <v>6790.7056324231626</v>
      </c>
      <c r="U76" s="303">
        <f t="shared" si="19"/>
        <v>806.49528850501474</v>
      </c>
      <c r="V76" s="303">
        <f t="shared" si="20"/>
        <v>5984.2103439181483</v>
      </c>
      <c r="W76" s="306">
        <f t="shared" si="21"/>
        <v>498.68419532651234</v>
      </c>
      <c r="X76" s="303">
        <v>285.52</v>
      </c>
      <c r="Y76" s="334">
        <v>755</v>
      </c>
      <c r="Z76" s="303">
        <v>38.9</v>
      </c>
      <c r="AA76" s="334">
        <v>6</v>
      </c>
      <c r="AB76" s="303">
        <v>0</v>
      </c>
      <c r="AC76" s="335">
        <f t="shared" si="22"/>
        <v>0</v>
      </c>
      <c r="AD76" s="303">
        <v>14.75</v>
      </c>
      <c r="AE76" s="303">
        <v>0</v>
      </c>
      <c r="AF76" s="303">
        <v>0</v>
      </c>
      <c r="AG76" s="334">
        <v>0</v>
      </c>
      <c r="AH76" s="334">
        <v>761</v>
      </c>
      <c r="AI76" s="334">
        <v>347.4</v>
      </c>
      <c r="AJ76" s="369">
        <f t="shared" si="23"/>
        <v>686.56999999999994</v>
      </c>
    </row>
    <row r="77" spans="1:36" s="282" customFormat="1" ht="18" hidden="1" customHeight="1" x14ac:dyDescent="0.2">
      <c r="A77" s="310" t="s">
        <v>348</v>
      </c>
      <c r="B77" s="276" t="s">
        <v>349</v>
      </c>
      <c r="C77" s="273" t="s">
        <v>350</v>
      </c>
      <c r="D77" s="276" t="s">
        <v>351</v>
      </c>
      <c r="E77" s="275">
        <v>4</v>
      </c>
      <c r="F77" s="276" t="s">
        <v>789</v>
      </c>
      <c r="G77" s="276" t="s">
        <v>241</v>
      </c>
      <c r="H77" s="276" t="s">
        <v>350</v>
      </c>
      <c r="I77" s="283" t="s">
        <v>820</v>
      </c>
      <c r="J77" s="278">
        <v>1</v>
      </c>
      <c r="K77" s="279">
        <v>1</v>
      </c>
      <c r="L77" s="280">
        <f t="shared" si="13"/>
        <v>1</v>
      </c>
      <c r="M77" s="281" t="s">
        <v>12</v>
      </c>
      <c r="N77" s="280">
        <f t="shared" si="14"/>
        <v>0</v>
      </c>
      <c r="O77" s="281" t="s">
        <v>12</v>
      </c>
      <c r="P77" s="280">
        <f t="shared" si="15"/>
        <v>0</v>
      </c>
      <c r="Q77" s="281" t="s">
        <v>76</v>
      </c>
      <c r="R77" s="280">
        <f t="shared" si="16"/>
        <v>1</v>
      </c>
      <c r="S77" s="280">
        <f t="shared" si="17"/>
        <v>2</v>
      </c>
      <c r="T77" s="303">
        <f t="shared" si="18"/>
        <v>13581.411264846325</v>
      </c>
      <c r="U77" s="303">
        <f t="shared" si="19"/>
        <v>1612.9905770100295</v>
      </c>
      <c r="V77" s="303">
        <f t="shared" si="20"/>
        <v>11968.420687836297</v>
      </c>
      <c r="W77" s="306">
        <f t="shared" si="21"/>
        <v>997.36839065302468</v>
      </c>
      <c r="X77" s="303">
        <v>39.049999999999997</v>
      </c>
      <c r="Y77" s="334">
        <v>73</v>
      </c>
      <c r="Z77" s="303">
        <v>0</v>
      </c>
      <c r="AA77" s="334">
        <v>0</v>
      </c>
      <c r="AB77" s="303">
        <v>0</v>
      </c>
      <c r="AC77" s="335">
        <f t="shared" si="22"/>
        <v>0</v>
      </c>
      <c r="AD77" s="303">
        <v>0</v>
      </c>
      <c r="AE77" s="303">
        <v>0</v>
      </c>
      <c r="AF77" s="303">
        <v>0</v>
      </c>
      <c r="AG77" s="334">
        <v>0</v>
      </c>
      <c r="AH77" s="334">
        <v>73</v>
      </c>
      <c r="AI77" s="334">
        <v>243.12</v>
      </c>
      <c r="AJ77" s="369">
        <f t="shared" si="23"/>
        <v>282.17</v>
      </c>
    </row>
    <row r="78" spans="1:36" s="282" customFormat="1" ht="18" hidden="1" customHeight="1" x14ac:dyDescent="0.2">
      <c r="A78" s="310" t="s">
        <v>352</v>
      </c>
      <c r="B78" s="276" t="s">
        <v>353</v>
      </c>
      <c r="C78" s="273" t="s">
        <v>354</v>
      </c>
      <c r="D78" s="276" t="s">
        <v>355</v>
      </c>
      <c r="E78" s="275">
        <v>4</v>
      </c>
      <c r="F78" s="284" t="s">
        <v>789</v>
      </c>
      <c r="G78" s="276" t="s">
        <v>241</v>
      </c>
      <c r="H78" s="276" t="s">
        <v>354</v>
      </c>
      <c r="I78" s="283" t="s">
        <v>821</v>
      </c>
      <c r="J78" s="278">
        <v>1</v>
      </c>
      <c r="K78" s="279">
        <v>0.87</v>
      </c>
      <c r="L78" s="280">
        <f t="shared" si="13"/>
        <v>0.87</v>
      </c>
      <c r="M78" s="281" t="s">
        <v>12</v>
      </c>
      <c r="N78" s="280">
        <f t="shared" si="14"/>
        <v>0</v>
      </c>
      <c r="O78" s="281" t="s">
        <v>12</v>
      </c>
      <c r="P78" s="280">
        <f t="shared" si="15"/>
        <v>0</v>
      </c>
      <c r="Q78" s="281" t="s">
        <v>76</v>
      </c>
      <c r="R78" s="280">
        <f t="shared" si="16"/>
        <v>0.87</v>
      </c>
      <c r="S78" s="280">
        <f t="shared" si="17"/>
        <v>1.74</v>
      </c>
      <c r="T78" s="303">
        <f t="shared" si="18"/>
        <v>11815.827800416302</v>
      </c>
      <c r="U78" s="303">
        <f t="shared" si="19"/>
        <v>1403.3018019987258</v>
      </c>
      <c r="V78" s="303">
        <f t="shared" si="20"/>
        <v>10412.525998417575</v>
      </c>
      <c r="W78" s="306">
        <f t="shared" si="21"/>
        <v>867.71049986813125</v>
      </c>
      <c r="X78" s="303">
        <v>21.88</v>
      </c>
      <c r="Y78" s="334">
        <v>23</v>
      </c>
      <c r="Z78" s="303">
        <v>0</v>
      </c>
      <c r="AA78" s="334">
        <v>0</v>
      </c>
      <c r="AB78" s="303">
        <v>0</v>
      </c>
      <c r="AC78" s="335">
        <f t="shared" si="22"/>
        <v>0</v>
      </c>
      <c r="AD78" s="303">
        <v>0</v>
      </c>
      <c r="AE78" s="303">
        <v>0</v>
      </c>
      <c r="AF78" s="303">
        <v>0</v>
      </c>
      <c r="AG78" s="334">
        <v>0</v>
      </c>
      <c r="AH78" s="334">
        <v>23</v>
      </c>
      <c r="AI78" s="334">
        <v>243.12</v>
      </c>
      <c r="AJ78" s="369">
        <f t="shared" si="23"/>
        <v>265</v>
      </c>
    </row>
    <row r="79" spans="1:36" s="282" customFormat="1" ht="18" hidden="1" customHeight="1" x14ac:dyDescent="0.2">
      <c r="A79" s="309" t="s">
        <v>155</v>
      </c>
      <c r="B79" s="276" t="s">
        <v>156</v>
      </c>
      <c r="C79" s="273" t="s">
        <v>157</v>
      </c>
      <c r="D79" s="276" t="s">
        <v>657</v>
      </c>
      <c r="E79" s="275" t="s">
        <v>158</v>
      </c>
      <c r="F79" s="276" t="s">
        <v>135</v>
      </c>
      <c r="G79" s="276" t="s">
        <v>604</v>
      </c>
      <c r="H79" s="276" t="s">
        <v>658</v>
      </c>
      <c r="I79" s="276">
        <v>509200</v>
      </c>
      <c r="J79" s="278">
        <v>2</v>
      </c>
      <c r="K79" s="279">
        <v>1</v>
      </c>
      <c r="L79" s="280">
        <f t="shared" si="13"/>
        <v>2</v>
      </c>
      <c r="M79" s="281" t="s">
        <v>12</v>
      </c>
      <c r="N79" s="280">
        <f t="shared" si="14"/>
        <v>0</v>
      </c>
      <c r="O79" s="281" t="s">
        <v>12</v>
      </c>
      <c r="P79" s="280">
        <f t="shared" si="15"/>
        <v>0</v>
      </c>
      <c r="Q79" s="281" t="s">
        <v>12</v>
      </c>
      <c r="R79" s="280">
        <f t="shared" si="16"/>
        <v>0</v>
      </c>
      <c r="S79" s="280">
        <f t="shared" si="17"/>
        <v>2</v>
      </c>
      <c r="T79" s="303">
        <f t="shared" si="18"/>
        <v>13581.411264846325</v>
      </c>
      <c r="U79" s="303">
        <f t="shared" si="19"/>
        <v>1612.9905770100295</v>
      </c>
      <c r="V79" s="303">
        <f t="shared" si="20"/>
        <v>11968.420687836297</v>
      </c>
      <c r="W79" s="306">
        <f t="shared" si="21"/>
        <v>997.36839065302468</v>
      </c>
      <c r="X79" s="303">
        <v>2034.24</v>
      </c>
      <c r="Y79" s="334">
        <v>4951</v>
      </c>
      <c r="Z79" s="303">
        <v>135.63999999999999</v>
      </c>
      <c r="AA79" s="334">
        <v>25</v>
      </c>
      <c r="AB79" s="303">
        <v>170</v>
      </c>
      <c r="AC79" s="335">
        <f t="shared" si="22"/>
        <v>2</v>
      </c>
      <c r="AD79" s="303">
        <v>23.67</v>
      </c>
      <c r="AE79" s="303">
        <v>0</v>
      </c>
      <c r="AF79" s="303">
        <v>0</v>
      </c>
      <c r="AG79" s="334">
        <v>0</v>
      </c>
      <c r="AH79" s="334">
        <v>4976</v>
      </c>
      <c r="AI79" s="334">
        <v>1736.64</v>
      </c>
      <c r="AJ79" s="369">
        <f t="shared" si="23"/>
        <v>4100.1900000000005</v>
      </c>
    </row>
    <row r="80" spans="1:36" s="282" customFormat="1" ht="18" hidden="1" customHeight="1" x14ac:dyDescent="0.2">
      <c r="A80" s="310" t="s">
        <v>489</v>
      </c>
      <c r="B80" s="276" t="s">
        <v>490</v>
      </c>
      <c r="C80" s="273" t="s">
        <v>157</v>
      </c>
      <c r="D80" s="276" t="s">
        <v>491</v>
      </c>
      <c r="E80" s="275">
        <v>1</v>
      </c>
      <c r="F80" s="284" t="s">
        <v>789</v>
      </c>
      <c r="G80" s="276" t="s">
        <v>241</v>
      </c>
      <c r="H80" s="276" t="s">
        <v>492</v>
      </c>
      <c r="I80" s="283">
        <v>405550</v>
      </c>
      <c r="J80" s="278">
        <v>1</v>
      </c>
      <c r="K80" s="279">
        <v>1</v>
      </c>
      <c r="L80" s="280">
        <f t="shared" si="13"/>
        <v>1</v>
      </c>
      <c r="M80" s="281" t="s">
        <v>12</v>
      </c>
      <c r="N80" s="280">
        <f t="shared" si="14"/>
        <v>0</v>
      </c>
      <c r="O80" s="281" t="s">
        <v>12</v>
      </c>
      <c r="P80" s="280">
        <f t="shared" si="15"/>
        <v>0</v>
      </c>
      <c r="Q80" s="281" t="s">
        <v>76</v>
      </c>
      <c r="R80" s="280">
        <f>IF(Q80="Y",L80,0)</f>
        <v>1</v>
      </c>
      <c r="S80" s="280">
        <f t="shared" si="17"/>
        <v>2</v>
      </c>
      <c r="T80" s="303">
        <f t="shared" si="18"/>
        <v>13581.411264846325</v>
      </c>
      <c r="U80" s="303">
        <f t="shared" si="19"/>
        <v>1612.9905770100295</v>
      </c>
      <c r="V80" s="303">
        <f t="shared" si="20"/>
        <v>11968.420687836297</v>
      </c>
      <c r="W80" s="306">
        <f t="shared" si="21"/>
        <v>997.36839065302468</v>
      </c>
      <c r="X80" s="303">
        <v>10.130000000000001</v>
      </c>
      <c r="Y80" s="334">
        <v>27</v>
      </c>
      <c r="Z80" s="303">
        <v>0</v>
      </c>
      <c r="AA80" s="334">
        <v>0</v>
      </c>
      <c r="AB80" s="303">
        <v>148.75</v>
      </c>
      <c r="AC80" s="335">
        <f t="shared" si="22"/>
        <v>1.75</v>
      </c>
      <c r="AD80" s="303">
        <v>0</v>
      </c>
      <c r="AE80" s="303">
        <v>0</v>
      </c>
      <c r="AF80" s="303">
        <v>0</v>
      </c>
      <c r="AG80" s="334">
        <v>0</v>
      </c>
      <c r="AH80" s="334">
        <v>27</v>
      </c>
      <c r="AI80" s="334">
        <v>243.12</v>
      </c>
      <c r="AJ80" s="369">
        <f t="shared" si="23"/>
        <v>402</v>
      </c>
    </row>
    <row r="81" spans="1:36" s="282" customFormat="1" ht="18" hidden="1" customHeight="1" x14ac:dyDescent="0.2">
      <c r="A81" s="309" t="s">
        <v>314</v>
      </c>
      <c r="B81" s="276" t="s">
        <v>315</v>
      </c>
      <c r="C81" s="273" t="s">
        <v>316</v>
      </c>
      <c r="D81" s="276" t="s">
        <v>317</v>
      </c>
      <c r="E81" s="275">
        <v>4</v>
      </c>
      <c r="F81" s="276" t="s">
        <v>789</v>
      </c>
      <c r="G81" s="276" t="s">
        <v>797</v>
      </c>
      <c r="H81" s="276" t="s">
        <v>659</v>
      </c>
      <c r="I81" s="283">
        <v>403320</v>
      </c>
      <c r="J81" s="278">
        <v>0.4</v>
      </c>
      <c r="K81" s="279">
        <v>1</v>
      </c>
      <c r="L81" s="280">
        <f t="shared" si="13"/>
        <v>0.4</v>
      </c>
      <c r="M81" s="281" t="s">
        <v>12</v>
      </c>
      <c r="N81" s="280">
        <f t="shared" si="14"/>
        <v>0</v>
      </c>
      <c r="O81" s="281" t="s">
        <v>12</v>
      </c>
      <c r="P81" s="280">
        <f t="shared" si="15"/>
        <v>0</v>
      </c>
      <c r="Q81" s="281" t="s">
        <v>12</v>
      </c>
      <c r="R81" s="280">
        <f t="shared" si="16"/>
        <v>0</v>
      </c>
      <c r="S81" s="280">
        <f t="shared" si="17"/>
        <v>0.4</v>
      </c>
      <c r="T81" s="303">
        <f t="shared" si="18"/>
        <v>2716.2822529692653</v>
      </c>
      <c r="U81" s="303">
        <f t="shared" si="19"/>
        <v>322.59811540200593</v>
      </c>
      <c r="V81" s="303">
        <f t="shared" si="20"/>
        <v>2393.6841375672593</v>
      </c>
      <c r="W81" s="306">
        <f t="shared" si="21"/>
        <v>199.47367813060495</v>
      </c>
      <c r="X81" s="303">
        <v>871.44</v>
      </c>
      <c r="Y81" s="334">
        <v>760</v>
      </c>
      <c r="Z81" s="303">
        <v>16.72</v>
      </c>
      <c r="AA81" s="334">
        <v>6</v>
      </c>
      <c r="AB81" s="303">
        <v>0</v>
      </c>
      <c r="AC81" s="335">
        <f t="shared" si="22"/>
        <v>0</v>
      </c>
      <c r="AD81" s="303">
        <v>0</v>
      </c>
      <c r="AE81" s="303">
        <v>0</v>
      </c>
      <c r="AF81" s="303">
        <v>0</v>
      </c>
      <c r="AG81" s="334">
        <v>0</v>
      </c>
      <c r="AH81" s="334">
        <v>766</v>
      </c>
      <c r="AI81" s="334">
        <v>347.4</v>
      </c>
      <c r="AJ81" s="369">
        <f t="shared" si="23"/>
        <v>1235.56</v>
      </c>
    </row>
    <row r="82" spans="1:36" s="282" customFormat="1" ht="18" hidden="1" customHeight="1" x14ac:dyDescent="0.2">
      <c r="A82" s="309" t="s">
        <v>660</v>
      </c>
      <c r="B82" s="272" t="s">
        <v>661</v>
      </c>
      <c r="C82" s="273" t="s">
        <v>662</v>
      </c>
      <c r="D82" s="274" t="s">
        <v>663</v>
      </c>
      <c r="E82" s="275">
        <v>4</v>
      </c>
      <c r="F82" s="276" t="s">
        <v>498</v>
      </c>
      <c r="G82" s="272" t="s">
        <v>599</v>
      </c>
      <c r="H82" s="272" t="s">
        <v>665</v>
      </c>
      <c r="I82" s="272">
        <v>601203</v>
      </c>
      <c r="J82" s="278">
        <v>1</v>
      </c>
      <c r="K82" s="279">
        <v>0.52</v>
      </c>
      <c r="L82" s="280">
        <f t="shared" si="13"/>
        <v>0.52</v>
      </c>
      <c r="M82" s="281" t="s">
        <v>12</v>
      </c>
      <c r="N82" s="280">
        <f t="shared" si="14"/>
        <v>0</v>
      </c>
      <c r="O82" s="281" t="s">
        <v>12</v>
      </c>
      <c r="P82" s="280">
        <f t="shared" si="15"/>
        <v>0</v>
      </c>
      <c r="Q82" s="281" t="s">
        <v>12</v>
      </c>
      <c r="R82" s="280">
        <f t="shared" si="16"/>
        <v>0</v>
      </c>
      <c r="S82" s="280">
        <f t="shared" si="17"/>
        <v>0.52</v>
      </c>
      <c r="T82" s="303">
        <f t="shared" si="18"/>
        <v>3531.1669288600447</v>
      </c>
      <c r="U82" s="303">
        <f t="shared" si="19"/>
        <v>419.37755002260769</v>
      </c>
      <c r="V82" s="303">
        <f t="shared" si="20"/>
        <v>3111.7893788374367</v>
      </c>
      <c r="W82" s="306">
        <f t="shared" si="21"/>
        <v>259.3157815697864</v>
      </c>
      <c r="X82" s="303">
        <v>0</v>
      </c>
      <c r="Y82" s="334">
        <v>0</v>
      </c>
      <c r="Z82" s="303">
        <v>0</v>
      </c>
      <c r="AA82" s="334">
        <v>0</v>
      </c>
      <c r="AB82" s="303">
        <v>0</v>
      </c>
      <c r="AC82" s="335">
        <f t="shared" si="22"/>
        <v>0</v>
      </c>
      <c r="AD82" s="303">
        <v>0</v>
      </c>
      <c r="AE82" s="303">
        <v>0</v>
      </c>
      <c r="AF82" s="303">
        <v>0</v>
      </c>
      <c r="AG82" s="334">
        <v>0</v>
      </c>
      <c r="AH82" s="334">
        <v>0</v>
      </c>
      <c r="AI82" s="334">
        <v>0</v>
      </c>
      <c r="AJ82" s="369">
        <f t="shared" si="23"/>
        <v>0</v>
      </c>
    </row>
    <row r="83" spans="1:36" s="282" customFormat="1" ht="18" hidden="1" customHeight="1" x14ac:dyDescent="0.2">
      <c r="A83" s="309" t="s">
        <v>511</v>
      </c>
      <c r="B83" s="274" t="s">
        <v>512</v>
      </c>
      <c r="C83" s="287" t="s">
        <v>513</v>
      </c>
      <c r="D83" s="274" t="s">
        <v>514</v>
      </c>
      <c r="E83" s="275">
        <v>4</v>
      </c>
      <c r="F83" s="276" t="s">
        <v>498</v>
      </c>
      <c r="G83" s="272" t="s">
        <v>618</v>
      </c>
      <c r="H83" s="272" t="s">
        <v>666</v>
      </c>
      <c r="I83" s="277">
        <v>601422</v>
      </c>
      <c r="J83" s="278">
        <v>1</v>
      </c>
      <c r="K83" s="279">
        <v>1</v>
      </c>
      <c r="L83" s="280">
        <f t="shared" si="13"/>
        <v>1</v>
      </c>
      <c r="M83" s="281" t="s">
        <v>12</v>
      </c>
      <c r="N83" s="280">
        <f t="shared" si="14"/>
        <v>0</v>
      </c>
      <c r="O83" s="281" t="s">
        <v>12</v>
      </c>
      <c r="P83" s="280">
        <f t="shared" si="15"/>
        <v>0</v>
      </c>
      <c r="Q83" s="281" t="s">
        <v>12</v>
      </c>
      <c r="R83" s="280">
        <f t="shared" si="16"/>
        <v>0</v>
      </c>
      <c r="S83" s="280">
        <f t="shared" si="17"/>
        <v>1</v>
      </c>
      <c r="T83" s="303">
        <f t="shared" si="18"/>
        <v>6790.7056324231626</v>
      </c>
      <c r="U83" s="303">
        <f t="shared" si="19"/>
        <v>806.49528850501474</v>
      </c>
      <c r="V83" s="303">
        <f t="shared" si="20"/>
        <v>5984.2103439181483</v>
      </c>
      <c r="W83" s="306">
        <f t="shared" si="21"/>
        <v>498.68419532651234</v>
      </c>
      <c r="X83" s="303">
        <v>155.93</v>
      </c>
      <c r="Y83" s="334">
        <v>165</v>
      </c>
      <c r="Z83" s="303">
        <v>8.01</v>
      </c>
      <c r="AA83" s="334">
        <v>3</v>
      </c>
      <c r="AB83" s="303">
        <v>425</v>
      </c>
      <c r="AC83" s="335">
        <f t="shared" si="22"/>
        <v>5</v>
      </c>
      <c r="AD83" s="303">
        <v>304.01</v>
      </c>
      <c r="AE83" s="303">
        <v>0</v>
      </c>
      <c r="AF83" s="303">
        <v>0</v>
      </c>
      <c r="AG83" s="334">
        <v>0</v>
      </c>
      <c r="AH83" s="334">
        <v>168</v>
      </c>
      <c r="AI83" s="334">
        <v>486.24</v>
      </c>
      <c r="AJ83" s="369">
        <f t="shared" si="23"/>
        <v>1379.19</v>
      </c>
    </row>
    <row r="84" spans="1:36" s="282" customFormat="1" ht="18" hidden="1" customHeight="1" x14ac:dyDescent="0.2">
      <c r="A84" s="310" t="s">
        <v>494</v>
      </c>
      <c r="B84" s="276" t="s">
        <v>495</v>
      </c>
      <c r="C84" s="273" t="s">
        <v>554</v>
      </c>
      <c r="D84" s="276" t="s">
        <v>553</v>
      </c>
      <c r="E84" s="275">
        <v>4</v>
      </c>
      <c r="F84" s="276" t="s">
        <v>496</v>
      </c>
      <c r="G84" s="276" t="s">
        <v>881</v>
      </c>
      <c r="H84" s="276" t="s">
        <v>497</v>
      </c>
      <c r="I84" s="283">
        <v>803410</v>
      </c>
      <c r="J84" s="278">
        <v>1</v>
      </c>
      <c r="K84" s="279">
        <v>1</v>
      </c>
      <c r="L84" s="280">
        <f t="shared" si="13"/>
        <v>1</v>
      </c>
      <c r="M84" s="281" t="s">
        <v>12</v>
      </c>
      <c r="N84" s="280">
        <f t="shared" si="14"/>
        <v>0</v>
      </c>
      <c r="O84" s="281" t="s">
        <v>12</v>
      </c>
      <c r="P84" s="280">
        <f t="shared" si="15"/>
        <v>0</v>
      </c>
      <c r="Q84" s="281" t="s">
        <v>12</v>
      </c>
      <c r="R84" s="280">
        <f t="shared" si="16"/>
        <v>0</v>
      </c>
      <c r="S84" s="280">
        <f t="shared" si="17"/>
        <v>1</v>
      </c>
      <c r="T84" s="303">
        <f t="shared" si="18"/>
        <v>6790.7056324231626</v>
      </c>
      <c r="U84" s="303">
        <f t="shared" si="19"/>
        <v>806.49528850501474</v>
      </c>
      <c r="V84" s="303">
        <f t="shared" si="20"/>
        <v>5984.2103439181483</v>
      </c>
      <c r="W84" s="306">
        <f t="shared" si="21"/>
        <v>498.68419532651234</v>
      </c>
      <c r="X84" s="303">
        <v>1.0900000000000001</v>
      </c>
      <c r="Y84" s="334">
        <v>3</v>
      </c>
      <c r="Z84" s="303">
        <v>0</v>
      </c>
      <c r="AA84" s="334">
        <v>0</v>
      </c>
      <c r="AB84" s="303">
        <v>42.5</v>
      </c>
      <c r="AC84" s="335">
        <f t="shared" si="22"/>
        <v>0.5</v>
      </c>
      <c r="AD84" s="303">
        <v>0</v>
      </c>
      <c r="AE84" s="303">
        <v>0</v>
      </c>
      <c r="AF84" s="303">
        <v>0</v>
      </c>
      <c r="AG84" s="334">
        <v>0</v>
      </c>
      <c r="AH84" s="334">
        <v>3</v>
      </c>
      <c r="AI84" s="334">
        <v>243.12</v>
      </c>
      <c r="AJ84" s="369">
        <f t="shared" si="23"/>
        <v>286.71000000000004</v>
      </c>
    </row>
    <row r="85" spans="1:36" s="282" customFormat="1" ht="18" hidden="1" customHeight="1" x14ac:dyDescent="0.2">
      <c r="A85" s="310" t="s">
        <v>414</v>
      </c>
      <c r="B85" s="276" t="s">
        <v>422</v>
      </c>
      <c r="C85" s="273" t="s">
        <v>297</v>
      </c>
      <c r="D85" s="276" t="s">
        <v>298</v>
      </c>
      <c r="E85" s="275">
        <v>4</v>
      </c>
      <c r="F85" s="284" t="s">
        <v>789</v>
      </c>
      <c r="G85" s="276" t="s">
        <v>241</v>
      </c>
      <c r="H85" s="276" t="s">
        <v>416</v>
      </c>
      <c r="I85" s="283" t="s">
        <v>829</v>
      </c>
      <c r="J85" s="278">
        <v>2</v>
      </c>
      <c r="K85" s="279">
        <v>0.2</v>
      </c>
      <c r="L85" s="280">
        <f t="shared" si="13"/>
        <v>0.4</v>
      </c>
      <c r="M85" s="281" t="s">
        <v>12</v>
      </c>
      <c r="N85" s="280">
        <f t="shared" si="14"/>
        <v>0</v>
      </c>
      <c r="O85" s="281" t="s">
        <v>12</v>
      </c>
      <c r="P85" s="280">
        <f t="shared" si="15"/>
        <v>0</v>
      </c>
      <c r="Q85" s="281" t="s">
        <v>12</v>
      </c>
      <c r="R85" s="280">
        <f t="shared" si="16"/>
        <v>0</v>
      </c>
      <c r="S85" s="280">
        <f t="shared" si="17"/>
        <v>0.4</v>
      </c>
      <c r="T85" s="303">
        <f t="shared" si="18"/>
        <v>2716.2822529692653</v>
      </c>
      <c r="U85" s="303">
        <f t="shared" si="19"/>
        <v>322.59811540200593</v>
      </c>
      <c r="V85" s="303">
        <f t="shared" si="20"/>
        <v>2393.6841375672593</v>
      </c>
      <c r="W85" s="306">
        <f t="shared" si="21"/>
        <v>199.47367813060495</v>
      </c>
      <c r="X85" s="303">
        <v>2150.36</v>
      </c>
      <c r="Y85" s="334">
        <v>6142</v>
      </c>
      <c r="Z85" s="303">
        <v>0</v>
      </c>
      <c r="AA85" s="334">
        <v>0</v>
      </c>
      <c r="AB85" s="303">
        <v>21.25</v>
      </c>
      <c r="AC85" s="335">
        <f t="shared" si="22"/>
        <v>0.25</v>
      </c>
      <c r="AD85" s="303">
        <v>8.8800000000000008</v>
      </c>
      <c r="AE85" s="303">
        <v>0</v>
      </c>
      <c r="AF85" s="303">
        <v>0</v>
      </c>
      <c r="AG85" s="334">
        <v>0</v>
      </c>
      <c r="AH85" s="334">
        <v>6142</v>
      </c>
      <c r="AI85" s="334">
        <v>694.68</v>
      </c>
      <c r="AJ85" s="369">
        <f t="shared" si="23"/>
        <v>2875.17</v>
      </c>
    </row>
    <row r="86" spans="1:36" s="282" customFormat="1" ht="18" hidden="1" customHeight="1" x14ac:dyDescent="0.2">
      <c r="A86" s="310" t="s">
        <v>418</v>
      </c>
      <c r="B86" s="346" t="s">
        <v>422</v>
      </c>
      <c r="C86" s="273" t="s">
        <v>297</v>
      </c>
      <c r="D86" s="276" t="s">
        <v>298</v>
      </c>
      <c r="E86" s="275">
        <v>4</v>
      </c>
      <c r="F86" s="284" t="s">
        <v>789</v>
      </c>
      <c r="G86" s="276" t="s">
        <v>241</v>
      </c>
      <c r="H86" s="276" t="s">
        <v>420</v>
      </c>
      <c r="I86" s="276">
        <v>406800</v>
      </c>
      <c r="J86" s="278">
        <v>2</v>
      </c>
      <c r="K86" s="279">
        <v>0.6</v>
      </c>
      <c r="L86" s="280">
        <f t="shared" si="13"/>
        <v>1.2</v>
      </c>
      <c r="M86" s="281" t="s">
        <v>12</v>
      </c>
      <c r="N86" s="280">
        <f t="shared" si="14"/>
        <v>0</v>
      </c>
      <c r="O86" s="281" t="s">
        <v>12</v>
      </c>
      <c r="P86" s="280">
        <f t="shared" si="15"/>
        <v>0</v>
      </c>
      <c r="Q86" s="281" t="s">
        <v>12</v>
      </c>
      <c r="R86" s="280">
        <f t="shared" si="16"/>
        <v>0</v>
      </c>
      <c r="S86" s="280">
        <f t="shared" si="17"/>
        <v>1.2</v>
      </c>
      <c r="T86" s="303">
        <f t="shared" si="18"/>
        <v>8148.8467589077945</v>
      </c>
      <c r="U86" s="303">
        <f t="shared" si="19"/>
        <v>967.79434620601762</v>
      </c>
      <c r="V86" s="303">
        <f t="shared" si="20"/>
        <v>7181.052412701777</v>
      </c>
      <c r="W86" s="306">
        <f t="shared" si="21"/>
        <v>598.42103439181471</v>
      </c>
      <c r="X86" s="303">
        <v>6326.54</v>
      </c>
      <c r="Y86" s="334">
        <v>15525</v>
      </c>
      <c r="Z86" s="303">
        <v>40</v>
      </c>
      <c r="AA86" s="334">
        <v>8</v>
      </c>
      <c r="AB86" s="303">
        <v>0</v>
      </c>
      <c r="AC86" s="335">
        <f t="shared" si="22"/>
        <v>0</v>
      </c>
      <c r="AD86" s="303">
        <v>0</v>
      </c>
      <c r="AE86" s="303">
        <v>0</v>
      </c>
      <c r="AF86" s="303">
        <v>0</v>
      </c>
      <c r="AG86" s="334">
        <v>0</v>
      </c>
      <c r="AH86" s="334">
        <v>15533</v>
      </c>
      <c r="AI86" s="334">
        <v>3716.52</v>
      </c>
      <c r="AJ86" s="369">
        <f t="shared" si="23"/>
        <v>10083.06</v>
      </c>
    </row>
    <row r="87" spans="1:36" s="282" customFormat="1" ht="18" hidden="1" customHeight="1" x14ac:dyDescent="0.2">
      <c r="A87" s="309" t="s">
        <v>421</v>
      </c>
      <c r="B87" s="276" t="s">
        <v>422</v>
      </c>
      <c r="C87" s="273" t="s">
        <v>297</v>
      </c>
      <c r="D87" s="276" t="s">
        <v>298</v>
      </c>
      <c r="E87" s="275">
        <v>4</v>
      </c>
      <c r="F87" s="284" t="s">
        <v>789</v>
      </c>
      <c r="G87" s="276" t="s">
        <v>797</v>
      </c>
      <c r="H87" s="276" t="s">
        <v>423</v>
      </c>
      <c r="I87" s="283">
        <v>404415</v>
      </c>
      <c r="J87" s="278">
        <v>2</v>
      </c>
      <c r="K87" s="279">
        <v>0.2</v>
      </c>
      <c r="L87" s="280">
        <f t="shared" si="13"/>
        <v>0.4</v>
      </c>
      <c r="M87" s="281" t="s">
        <v>12</v>
      </c>
      <c r="N87" s="280">
        <f t="shared" si="14"/>
        <v>0</v>
      </c>
      <c r="O87" s="281" t="s">
        <v>12</v>
      </c>
      <c r="P87" s="280">
        <f t="shared" si="15"/>
        <v>0</v>
      </c>
      <c r="Q87" s="281" t="s">
        <v>12</v>
      </c>
      <c r="R87" s="280">
        <f t="shared" si="16"/>
        <v>0</v>
      </c>
      <c r="S87" s="280">
        <f t="shared" si="17"/>
        <v>0.4</v>
      </c>
      <c r="T87" s="303">
        <f t="shared" si="18"/>
        <v>2716.2822529692653</v>
      </c>
      <c r="U87" s="303">
        <f t="shared" si="19"/>
        <v>322.59811540200593</v>
      </c>
      <c r="V87" s="303">
        <f t="shared" si="20"/>
        <v>2393.6841375672593</v>
      </c>
      <c r="W87" s="306">
        <f t="shared" si="21"/>
        <v>199.47367813060495</v>
      </c>
      <c r="X87" s="303">
        <v>5533.92</v>
      </c>
      <c r="Y87" s="334">
        <v>15244</v>
      </c>
      <c r="Z87" s="303">
        <v>2.62</v>
      </c>
      <c r="AA87" s="334">
        <v>1</v>
      </c>
      <c r="AB87" s="303">
        <v>0</v>
      </c>
      <c r="AC87" s="335">
        <f t="shared" si="22"/>
        <v>0</v>
      </c>
      <c r="AD87" s="303">
        <v>0</v>
      </c>
      <c r="AE87" s="303">
        <v>0</v>
      </c>
      <c r="AF87" s="303">
        <v>0</v>
      </c>
      <c r="AG87" s="334">
        <v>0</v>
      </c>
      <c r="AH87" s="334">
        <v>15245</v>
      </c>
      <c r="AI87" s="334">
        <v>5210.04</v>
      </c>
      <c r="AJ87" s="369">
        <f t="shared" si="23"/>
        <v>10746.58</v>
      </c>
    </row>
    <row r="88" spans="1:36" s="282" customFormat="1" ht="18" hidden="1" customHeight="1" x14ac:dyDescent="0.2">
      <c r="A88" s="310" t="s">
        <v>418</v>
      </c>
      <c r="B88" s="346" t="s">
        <v>415</v>
      </c>
      <c r="C88" s="273" t="s">
        <v>297</v>
      </c>
      <c r="D88" s="276" t="s">
        <v>298</v>
      </c>
      <c r="E88" s="275">
        <v>4</v>
      </c>
      <c r="F88" s="284" t="s">
        <v>789</v>
      </c>
      <c r="G88" s="276" t="s">
        <v>241</v>
      </c>
      <c r="H88" s="276" t="s">
        <v>420</v>
      </c>
      <c r="I88" s="276">
        <v>406800</v>
      </c>
      <c r="J88" s="278">
        <v>0</v>
      </c>
      <c r="K88" s="279">
        <v>1</v>
      </c>
      <c r="L88" s="280">
        <f t="shared" si="13"/>
        <v>0</v>
      </c>
      <c r="M88" s="281" t="s">
        <v>12</v>
      </c>
      <c r="N88" s="280">
        <f t="shared" si="14"/>
        <v>0</v>
      </c>
      <c r="O88" s="281" t="s">
        <v>12</v>
      </c>
      <c r="P88" s="280">
        <f t="shared" si="15"/>
        <v>0</v>
      </c>
      <c r="Q88" s="281" t="s">
        <v>1190</v>
      </c>
      <c r="R88" s="280">
        <v>2</v>
      </c>
      <c r="S88" s="280">
        <f t="shared" si="17"/>
        <v>2</v>
      </c>
      <c r="T88" s="303">
        <f t="shared" si="18"/>
        <v>13581.411264846325</v>
      </c>
      <c r="U88" s="303">
        <f t="shared" si="19"/>
        <v>1612.9905770100295</v>
      </c>
      <c r="V88" s="303">
        <f t="shared" si="20"/>
        <v>11968.420687836297</v>
      </c>
      <c r="W88" s="306">
        <f t="shared" si="21"/>
        <v>997.36839065302468</v>
      </c>
      <c r="X88" s="303"/>
      <c r="Y88" s="334"/>
      <c r="Z88" s="303"/>
      <c r="AA88" s="334"/>
      <c r="AB88" s="303">
        <v>0</v>
      </c>
      <c r="AC88" s="335">
        <f t="shared" si="22"/>
        <v>0</v>
      </c>
      <c r="AD88" s="303">
        <v>0</v>
      </c>
      <c r="AE88" s="303">
        <v>0</v>
      </c>
      <c r="AF88" s="303">
        <v>0</v>
      </c>
      <c r="AG88" s="334">
        <v>0</v>
      </c>
      <c r="AH88" s="334"/>
      <c r="AI88" s="334"/>
      <c r="AJ88" s="369">
        <f t="shared" si="23"/>
        <v>0</v>
      </c>
    </row>
    <row r="89" spans="1:36" s="282" customFormat="1" ht="18" hidden="1" customHeight="1" x14ac:dyDescent="0.2">
      <c r="A89" s="310" t="s">
        <v>669</v>
      </c>
      <c r="B89" s="276" t="s">
        <v>419</v>
      </c>
      <c r="C89" s="273" t="s">
        <v>297</v>
      </c>
      <c r="D89" s="276" t="s">
        <v>298</v>
      </c>
      <c r="E89" s="275">
        <v>4</v>
      </c>
      <c r="F89" s="284" t="s">
        <v>789</v>
      </c>
      <c r="G89" s="276" t="s">
        <v>241</v>
      </c>
      <c r="H89" s="276" t="s">
        <v>420</v>
      </c>
      <c r="I89" s="276" t="s">
        <v>809</v>
      </c>
      <c r="J89" s="278">
        <v>0</v>
      </c>
      <c r="K89" s="279">
        <v>1</v>
      </c>
      <c r="L89" s="280">
        <f t="shared" si="13"/>
        <v>0</v>
      </c>
      <c r="M89" s="281" t="s">
        <v>12</v>
      </c>
      <c r="N89" s="280">
        <f t="shared" si="14"/>
        <v>0</v>
      </c>
      <c r="O89" s="281" t="s">
        <v>12</v>
      </c>
      <c r="P89" s="280">
        <f t="shared" si="15"/>
        <v>0</v>
      </c>
      <c r="Q89" s="281" t="s">
        <v>1190</v>
      </c>
      <c r="R89" s="280">
        <v>2</v>
      </c>
      <c r="S89" s="280">
        <f t="shared" si="17"/>
        <v>2</v>
      </c>
      <c r="T89" s="303">
        <f t="shared" si="18"/>
        <v>13581.411264846325</v>
      </c>
      <c r="U89" s="303">
        <f t="shared" si="19"/>
        <v>1612.9905770100295</v>
      </c>
      <c r="V89" s="303">
        <f t="shared" si="20"/>
        <v>11968.420687836297</v>
      </c>
      <c r="W89" s="306">
        <f t="shared" si="21"/>
        <v>997.36839065302468</v>
      </c>
      <c r="X89" s="303">
        <v>0</v>
      </c>
      <c r="Y89" s="334">
        <v>0</v>
      </c>
      <c r="Z89" s="303">
        <v>0</v>
      </c>
      <c r="AA89" s="334">
        <v>0</v>
      </c>
      <c r="AB89" s="303">
        <v>0</v>
      </c>
      <c r="AC89" s="335">
        <f t="shared" si="22"/>
        <v>0</v>
      </c>
      <c r="AD89" s="303">
        <v>0</v>
      </c>
      <c r="AE89" s="303">
        <v>0</v>
      </c>
      <c r="AF89" s="303">
        <v>0</v>
      </c>
      <c r="AG89" s="334">
        <v>0</v>
      </c>
      <c r="AH89" s="334">
        <v>0</v>
      </c>
      <c r="AI89" s="334">
        <v>243.12</v>
      </c>
      <c r="AJ89" s="369">
        <f t="shared" si="23"/>
        <v>243.12</v>
      </c>
    </row>
    <row r="90" spans="1:36" s="282" customFormat="1" ht="18" hidden="1" customHeight="1" x14ac:dyDescent="0.2">
      <c r="A90" s="309" t="s">
        <v>106</v>
      </c>
      <c r="B90" s="276" t="s">
        <v>107</v>
      </c>
      <c r="C90" s="273" t="s">
        <v>297</v>
      </c>
      <c r="D90" s="276" t="s">
        <v>671</v>
      </c>
      <c r="E90" s="275">
        <v>4</v>
      </c>
      <c r="F90" s="276" t="s">
        <v>66</v>
      </c>
      <c r="G90" s="276" t="s">
        <v>641</v>
      </c>
      <c r="H90" s="276" t="s">
        <v>108</v>
      </c>
      <c r="I90" s="276" t="s">
        <v>109</v>
      </c>
      <c r="J90" s="278">
        <v>1</v>
      </c>
      <c r="K90" s="279">
        <v>1</v>
      </c>
      <c r="L90" s="280">
        <f t="shared" si="13"/>
        <v>1</v>
      </c>
      <c r="M90" s="281" t="s">
        <v>76</v>
      </c>
      <c r="N90" s="280">
        <f t="shared" si="14"/>
        <v>1</v>
      </c>
      <c r="O90" s="281" t="s">
        <v>12</v>
      </c>
      <c r="P90" s="280">
        <f t="shared" si="15"/>
        <v>0</v>
      </c>
      <c r="Q90" s="281" t="s">
        <v>12</v>
      </c>
      <c r="R90" s="280">
        <f>IF(Q90="Y",L90,0)</f>
        <v>0</v>
      </c>
      <c r="S90" s="280">
        <f t="shared" si="17"/>
        <v>2</v>
      </c>
      <c r="T90" s="303">
        <f t="shared" si="18"/>
        <v>13581.411264846325</v>
      </c>
      <c r="U90" s="303">
        <f t="shared" si="19"/>
        <v>1612.9905770100295</v>
      </c>
      <c r="V90" s="303">
        <f t="shared" si="20"/>
        <v>11968.420687836297</v>
      </c>
      <c r="W90" s="306">
        <f t="shared" si="21"/>
        <v>997.36839065302468</v>
      </c>
      <c r="X90" s="303">
        <v>9182.7800000000007</v>
      </c>
      <c r="Y90" s="334">
        <v>15015</v>
      </c>
      <c r="Z90" s="303">
        <v>10.19</v>
      </c>
      <c r="AA90" s="334">
        <v>2</v>
      </c>
      <c r="AB90" s="303">
        <v>0</v>
      </c>
      <c r="AC90" s="335">
        <f t="shared" si="22"/>
        <v>0</v>
      </c>
      <c r="AD90" s="303">
        <v>54.16</v>
      </c>
      <c r="AE90" s="303">
        <v>0</v>
      </c>
      <c r="AF90" s="303">
        <v>0</v>
      </c>
      <c r="AG90" s="334">
        <v>0</v>
      </c>
      <c r="AH90" s="334">
        <v>15017</v>
      </c>
      <c r="AI90" s="334">
        <v>3473.4</v>
      </c>
      <c r="AJ90" s="369">
        <f t="shared" si="23"/>
        <v>12720.53</v>
      </c>
    </row>
    <row r="91" spans="1:36" s="282" customFormat="1" ht="18" hidden="1" customHeight="1" x14ac:dyDescent="0.2">
      <c r="A91" s="309" t="s">
        <v>384</v>
      </c>
      <c r="B91" s="276" t="s">
        <v>296</v>
      </c>
      <c r="C91" s="273" t="s">
        <v>297</v>
      </c>
      <c r="D91" s="276" t="s">
        <v>672</v>
      </c>
      <c r="E91" s="275">
        <v>4</v>
      </c>
      <c r="F91" s="276" t="s">
        <v>789</v>
      </c>
      <c r="G91" s="284" t="s">
        <v>938</v>
      </c>
      <c r="H91" s="276" t="s">
        <v>385</v>
      </c>
      <c r="I91" s="276" t="s">
        <v>952</v>
      </c>
      <c r="J91" s="278">
        <v>1</v>
      </c>
      <c r="K91" s="279">
        <v>0.5</v>
      </c>
      <c r="L91" s="280">
        <f t="shared" si="13"/>
        <v>0.5</v>
      </c>
      <c r="M91" s="281" t="s">
        <v>12</v>
      </c>
      <c r="N91" s="280">
        <f t="shared" si="14"/>
        <v>0</v>
      </c>
      <c r="O91" s="281" t="s">
        <v>12</v>
      </c>
      <c r="P91" s="280">
        <f t="shared" si="15"/>
        <v>0</v>
      </c>
      <c r="Q91" s="281" t="s">
        <v>12</v>
      </c>
      <c r="R91" s="280">
        <f>IF(Q91="Y",L91,0)</f>
        <v>0</v>
      </c>
      <c r="S91" s="280">
        <f t="shared" si="17"/>
        <v>0.5</v>
      </c>
      <c r="T91" s="303">
        <f t="shared" si="18"/>
        <v>3395.3528162115813</v>
      </c>
      <c r="U91" s="303">
        <f t="shared" si="19"/>
        <v>403.24764425250737</v>
      </c>
      <c r="V91" s="303">
        <f t="shared" si="20"/>
        <v>2992.1051719590741</v>
      </c>
      <c r="W91" s="306">
        <f t="shared" si="21"/>
        <v>249.34209766325617</v>
      </c>
      <c r="X91" s="303">
        <v>35.79</v>
      </c>
      <c r="Y91" s="334">
        <v>67</v>
      </c>
      <c r="Z91" s="303">
        <v>0</v>
      </c>
      <c r="AA91" s="334">
        <v>0</v>
      </c>
      <c r="AB91" s="303">
        <v>0</v>
      </c>
      <c r="AC91" s="335">
        <f t="shared" si="22"/>
        <v>0</v>
      </c>
      <c r="AD91" s="303">
        <v>0</v>
      </c>
      <c r="AE91" s="303">
        <v>0</v>
      </c>
      <c r="AF91" s="303">
        <v>0</v>
      </c>
      <c r="AG91" s="334">
        <v>0</v>
      </c>
      <c r="AH91" s="334">
        <v>67</v>
      </c>
      <c r="AI91" s="334">
        <v>243.12</v>
      </c>
      <c r="AJ91" s="369">
        <f t="shared" si="23"/>
        <v>278.91000000000003</v>
      </c>
    </row>
    <row r="92" spans="1:36" s="282" customFormat="1" ht="18" hidden="1" customHeight="1" x14ac:dyDescent="0.2">
      <c r="A92" s="309" t="s">
        <v>386</v>
      </c>
      <c r="B92" s="276" t="s">
        <v>296</v>
      </c>
      <c r="C92" s="273" t="s">
        <v>297</v>
      </c>
      <c r="D92" s="276" t="s">
        <v>298</v>
      </c>
      <c r="E92" s="275">
        <v>4</v>
      </c>
      <c r="F92" s="284" t="s">
        <v>789</v>
      </c>
      <c r="G92" s="276" t="s">
        <v>797</v>
      </c>
      <c r="H92" s="276" t="s">
        <v>387</v>
      </c>
      <c r="I92" s="276" t="s">
        <v>826</v>
      </c>
      <c r="J92" s="278">
        <v>1</v>
      </c>
      <c r="K92" s="279">
        <v>0.5</v>
      </c>
      <c r="L92" s="280">
        <f t="shared" si="13"/>
        <v>0.5</v>
      </c>
      <c r="M92" s="281" t="s">
        <v>12</v>
      </c>
      <c r="N92" s="280">
        <f t="shared" si="14"/>
        <v>0</v>
      </c>
      <c r="O92" s="281" t="s">
        <v>12</v>
      </c>
      <c r="P92" s="280">
        <f t="shared" si="15"/>
        <v>0</v>
      </c>
      <c r="Q92" s="281" t="s">
        <v>12</v>
      </c>
      <c r="R92" s="280">
        <f>IF(Q92="Y",L92,0)</f>
        <v>0</v>
      </c>
      <c r="S92" s="280">
        <f t="shared" si="17"/>
        <v>0.5</v>
      </c>
      <c r="T92" s="303">
        <f t="shared" si="18"/>
        <v>3395.3528162115813</v>
      </c>
      <c r="U92" s="303">
        <f t="shared" si="19"/>
        <v>403.24764425250737</v>
      </c>
      <c r="V92" s="303">
        <f t="shared" si="20"/>
        <v>2992.1051719590741</v>
      </c>
      <c r="W92" s="306">
        <f t="shared" si="21"/>
        <v>249.34209766325617</v>
      </c>
      <c r="X92" s="303">
        <v>510.72</v>
      </c>
      <c r="Y92" s="334">
        <v>918</v>
      </c>
      <c r="Z92" s="303">
        <v>11.01</v>
      </c>
      <c r="AA92" s="334">
        <v>2</v>
      </c>
      <c r="AB92" s="303">
        <v>0</v>
      </c>
      <c r="AC92" s="335">
        <f t="shared" si="22"/>
        <v>0</v>
      </c>
      <c r="AD92" s="303">
        <v>8.77</v>
      </c>
      <c r="AE92" s="303">
        <v>0</v>
      </c>
      <c r="AF92" s="303">
        <v>12.15</v>
      </c>
      <c r="AG92" s="334">
        <v>450</v>
      </c>
      <c r="AH92" s="334">
        <v>1370</v>
      </c>
      <c r="AI92" s="334">
        <v>347.4</v>
      </c>
      <c r="AJ92" s="369">
        <f t="shared" si="23"/>
        <v>890.05</v>
      </c>
    </row>
    <row r="93" spans="1:36" s="282" customFormat="1" ht="18" hidden="1" customHeight="1" x14ac:dyDescent="0.2">
      <c r="A93" s="310" t="s">
        <v>228</v>
      </c>
      <c r="B93" s="276" t="s">
        <v>229</v>
      </c>
      <c r="C93" s="273" t="s">
        <v>230</v>
      </c>
      <c r="D93" s="276" t="s">
        <v>231</v>
      </c>
      <c r="E93" s="275">
        <v>4</v>
      </c>
      <c r="F93" s="276" t="s">
        <v>200</v>
      </c>
      <c r="G93" s="276" t="s">
        <v>159</v>
      </c>
      <c r="H93" s="276" t="s">
        <v>232</v>
      </c>
      <c r="I93" s="283">
        <v>903200</v>
      </c>
      <c r="J93" s="278">
        <v>1</v>
      </c>
      <c r="K93" s="279">
        <v>1</v>
      </c>
      <c r="L93" s="280">
        <f t="shared" si="13"/>
        <v>1</v>
      </c>
      <c r="M93" s="281" t="s">
        <v>12</v>
      </c>
      <c r="N93" s="280">
        <f t="shared" si="14"/>
        <v>0</v>
      </c>
      <c r="O93" s="281" t="s">
        <v>12</v>
      </c>
      <c r="P93" s="280">
        <f t="shared" si="15"/>
        <v>0</v>
      </c>
      <c r="Q93" s="281" t="s">
        <v>12</v>
      </c>
      <c r="R93" s="280">
        <f>IF(Q93="Y",L93,0)</f>
        <v>0</v>
      </c>
      <c r="S93" s="280">
        <f t="shared" si="17"/>
        <v>1</v>
      </c>
      <c r="T93" s="303">
        <f t="shared" si="18"/>
        <v>6790.7056324231626</v>
      </c>
      <c r="U93" s="303">
        <f t="shared" si="19"/>
        <v>806.49528850501474</v>
      </c>
      <c r="V93" s="303">
        <f t="shared" si="20"/>
        <v>5984.2103439181483</v>
      </c>
      <c r="W93" s="306">
        <f t="shared" si="21"/>
        <v>498.68419532651234</v>
      </c>
      <c r="X93" s="303">
        <v>39546.32</v>
      </c>
      <c r="Y93" s="334">
        <v>102785</v>
      </c>
      <c r="Z93" s="303">
        <v>267.19</v>
      </c>
      <c r="AA93" s="334">
        <v>62</v>
      </c>
      <c r="AB93" s="303">
        <v>0</v>
      </c>
      <c r="AC93" s="335">
        <f t="shared" si="22"/>
        <v>0</v>
      </c>
      <c r="AD93" s="303">
        <v>69.72</v>
      </c>
      <c r="AE93" s="303">
        <v>5609.24</v>
      </c>
      <c r="AF93" s="303">
        <v>0</v>
      </c>
      <c r="AG93" s="334">
        <v>0</v>
      </c>
      <c r="AH93" s="334">
        <v>102847</v>
      </c>
      <c r="AI93" s="334">
        <v>13893.48</v>
      </c>
      <c r="AJ93" s="369">
        <f t="shared" si="23"/>
        <v>59385.95</v>
      </c>
    </row>
    <row r="94" spans="1:36" s="282" customFormat="1" ht="18" hidden="1" customHeight="1" x14ac:dyDescent="0.2">
      <c r="A94" s="310" t="s">
        <v>426</v>
      </c>
      <c r="B94" s="346" t="s">
        <v>427</v>
      </c>
      <c r="C94" s="273" t="s">
        <v>675</v>
      </c>
      <c r="D94" s="276" t="s">
        <v>428</v>
      </c>
      <c r="E94" s="275">
        <v>4</v>
      </c>
      <c r="F94" s="284" t="s">
        <v>789</v>
      </c>
      <c r="G94" s="276" t="s">
        <v>241</v>
      </c>
      <c r="H94" s="276" t="s">
        <v>429</v>
      </c>
      <c r="I94" s="283" t="s">
        <v>831</v>
      </c>
      <c r="J94" s="278">
        <v>2</v>
      </c>
      <c r="K94" s="279">
        <v>1</v>
      </c>
      <c r="L94" s="280">
        <f t="shared" si="13"/>
        <v>2</v>
      </c>
      <c r="M94" s="281" t="s">
        <v>12</v>
      </c>
      <c r="N94" s="280">
        <f t="shared" si="14"/>
        <v>0</v>
      </c>
      <c r="O94" s="281" t="s">
        <v>12</v>
      </c>
      <c r="P94" s="280">
        <f t="shared" si="15"/>
        <v>0</v>
      </c>
      <c r="Q94" s="281" t="s">
        <v>12</v>
      </c>
      <c r="R94" s="280">
        <f>IF(Q94="Y",L94,0)</f>
        <v>0</v>
      </c>
      <c r="S94" s="280">
        <f t="shared" si="17"/>
        <v>2</v>
      </c>
      <c r="T94" s="303">
        <f t="shared" si="18"/>
        <v>13581.411264846325</v>
      </c>
      <c r="U94" s="303">
        <f t="shared" si="19"/>
        <v>1612.9905770100295</v>
      </c>
      <c r="V94" s="303">
        <f t="shared" si="20"/>
        <v>11968.420687836297</v>
      </c>
      <c r="W94" s="306">
        <f t="shared" si="21"/>
        <v>997.36839065302468</v>
      </c>
      <c r="X94" s="303">
        <v>3763.82</v>
      </c>
      <c r="Y94" s="334">
        <v>9810</v>
      </c>
      <c r="Z94" s="303">
        <v>8.11</v>
      </c>
      <c r="AA94" s="334">
        <v>3</v>
      </c>
      <c r="AB94" s="303">
        <v>0</v>
      </c>
      <c r="AC94" s="335">
        <f t="shared" si="22"/>
        <v>0</v>
      </c>
      <c r="AD94" s="303">
        <v>4.96</v>
      </c>
      <c r="AE94" s="303">
        <v>0</v>
      </c>
      <c r="AF94" s="303">
        <v>11.88</v>
      </c>
      <c r="AG94" s="334">
        <v>440</v>
      </c>
      <c r="AH94" s="334">
        <v>10253</v>
      </c>
      <c r="AI94" s="334">
        <v>1979.76</v>
      </c>
      <c r="AJ94" s="369">
        <f t="shared" si="23"/>
        <v>5768.53</v>
      </c>
    </row>
    <row r="95" spans="1:36" s="282" customFormat="1" ht="18" hidden="1" customHeight="1" x14ac:dyDescent="0.2">
      <c r="A95" s="310" t="s">
        <v>426</v>
      </c>
      <c r="B95" s="346" t="s">
        <v>431</v>
      </c>
      <c r="C95" s="273" t="s">
        <v>675</v>
      </c>
      <c r="D95" s="276" t="s">
        <v>428</v>
      </c>
      <c r="E95" s="275">
        <v>4</v>
      </c>
      <c r="F95" s="276" t="s">
        <v>789</v>
      </c>
      <c r="G95" s="276" t="s">
        <v>241</v>
      </c>
      <c r="H95" s="276" t="s">
        <v>429</v>
      </c>
      <c r="I95" s="283" t="s">
        <v>831</v>
      </c>
      <c r="J95" s="278">
        <v>0</v>
      </c>
      <c r="K95" s="279">
        <v>1</v>
      </c>
      <c r="L95" s="280">
        <f t="shared" si="13"/>
        <v>0</v>
      </c>
      <c r="M95" s="281" t="s">
        <v>12</v>
      </c>
      <c r="N95" s="280">
        <f t="shared" si="14"/>
        <v>0</v>
      </c>
      <c r="O95" s="281" t="s">
        <v>12</v>
      </c>
      <c r="P95" s="280">
        <f t="shared" si="15"/>
        <v>0</v>
      </c>
      <c r="Q95" s="281" t="s">
        <v>1190</v>
      </c>
      <c r="R95" s="280">
        <v>2</v>
      </c>
      <c r="S95" s="280">
        <f t="shared" si="17"/>
        <v>2</v>
      </c>
      <c r="T95" s="303">
        <f t="shared" si="18"/>
        <v>13581.411264846325</v>
      </c>
      <c r="U95" s="303">
        <f t="shared" si="19"/>
        <v>1612.9905770100295</v>
      </c>
      <c r="V95" s="303">
        <f t="shared" si="20"/>
        <v>11968.420687836297</v>
      </c>
      <c r="W95" s="306">
        <f t="shared" si="21"/>
        <v>997.36839065302468</v>
      </c>
      <c r="X95" s="303"/>
      <c r="Y95" s="334"/>
      <c r="Z95" s="303"/>
      <c r="AA95" s="334"/>
      <c r="AB95" s="303">
        <v>0</v>
      </c>
      <c r="AC95" s="335">
        <f t="shared" si="22"/>
        <v>0</v>
      </c>
      <c r="AD95" s="303">
        <v>4.96</v>
      </c>
      <c r="AE95" s="303">
        <v>0</v>
      </c>
      <c r="AF95" s="303"/>
      <c r="AG95" s="334"/>
      <c r="AH95" s="334"/>
      <c r="AI95" s="334"/>
      <c r="AJ95" s="369">
        <f t="shared" si="23"/>
        <v>4.96</v>
      </c>
    </row>
    <row r="96" spans="1:36" s="282" customFormat="1" ht="18" hidden="1" customHeight="1" x14ac:dyDescent="0.2">
      <c r="A96" s="310" t="s">
        <v>676</v>
      </c>
      <c r="B96" s="276" t="s">
        <v>432</v>
      </c>
      <c r="C96" s="273" t="s">
        <v>675</v>
      </c>
      <c r="D96" s="276" t="s">
        <v>428</v>
      </c>
      <c r="E96" s="275">
        <v>4</v>
      </c>
      <c r="F96" s="284" t="s">
        <v>789</v>
      </c>
      <c r="G96" s="276" t="s">
        <v>241</v>
      </c>
      <c r="H96" s="276" t="s">
        <v>429</v>
      </c>
      <c r="I96" s="276" t="s">
        <v>810</v>
      </c>
      <c r="J96" s="278">
        <v>0</v>
      </c>
      <c r="K96" s="279">
        <v>1</v>
      </c>
      <c r="L96" s="280">
        <f t="shared" si="13"/>
        <v>0</v>
      </c>
      <c r="M96" s="281" t="s">
        <v>12</v>
      </c>
      <c r="N96" s="280">
        <f t="shared" si="14"/>
        <v>0</v>
      </c>
      <c r="O96" s="281" t="s">
        <v>12</v>
      </c>
      <c r="P96" s="280">
        <f t="shared" si="15"/>
        <v>0</v>
      </c>
      <c r="Q96" s="281" t="s">
        <v>1190</v>
      </c>
      <c r="R96" s="280">
        <v>2</v>
      </c>
      <c r="S96" s="280">
        <f t="shared" si="17"/>
        <v>2</v>
      </c>
      <c r="T96" s="303">
        <f t="shared" si="18"/>
        <v>13581.411264846325</v>
      </c>
      <c r="U96" s="303">
        <f t="shared" si="19"/>
        <v>1612.9905770100295</v>
      </c>
      <c r="V96" s="303">
        <f t="shared" si="20"/>
        <v>11968.420687836297</v>
      </c>
      <c r="W96" s="306">
        <f t="shared" si="21"/>
        <v>997.36839065302468</v>
      </c>
      <c r="X96" s="303">
        <v>0</v>
      </c>
      <c r="Y96" s="334">
        <v>0</v>
      </c>
      <c r="Z96" s="303">
        <v>0</v>
      </c>
      <c r="AA96" s="334">
        <v>0</v>
      </c>
      <c r="AB96" s="303">
        <v>0</v>
      </c>
      <c r="AC96" s="335">
        <f t="shared" si="22"/>
        <v>0</v>
      </c>
      <c r="AD96" s="303">
        <v>0</v>
      </c>
      <c r="AE96" s="303">
        <v>0</v>
      </c>
      <c r="AF96" s="303">
        <v>0</v>
      </c>
      <c r="AG96" s="334">
        <v>0</v>
      </c>
      <c r="AH96" s="334">
        <v>0</v>
      </c>
      <c r="AI96" s="334">
        <v>243.12</v>
      </c>
      <c r="AJ96" s="369">
        <f t="shared" si="23"/>
        <v>243.12</v>
      </c>
    </row>
    <row r="97" spans="1:36" s="282" customFormat="1" ht="18" hidden="1" customHeight="1" x14ac:dyDescent="0.2">
      <c r="A97" s="309" t="s">
        <v>677</v>
      </c>
      <c r="B97" s="272" t="s">
        <v>678</v>
      </c>
      <c r="C97" s="273" t="s">
        <v>679</v>
      </c>
      <c r="D97" s="274" t="s">
        <v>680</v>
      </c>
      <c r="E97" s="275">
        <v>4</v>
      </c>
      <c r="F97" s="276" t="s">
        <v>498</v>
      </c>
      <c r="G97" s="272" t="s">
        <v>599</v>
      </c>
      <c r="H97" s="272" t="s">
        <v>600</v>
      </c>
      <c r="I97" s="272">
        <v>601690</v>
      </c>
      <c r="J97" s="278">
        <v>1</v>
      </c>
      <c r="K97" s="279">
        <v>0.2</v>
      </c>
      <c r="L97" s="280">
        <f t="shared" si="13"/>
        <v>0.2</v>
      </c>
      <c r="M97" s="281" t="s">
        <v>12</v>
      </c>
      <c r="N97" s="280">
        <f t="shared" si="14"/>
        <v>0</v>
      </c>
      <c r="O97" s="281" t="s">
        <v>12</v>
      </c>
      <c r="P97" s="280">
        <f t="shared" si="15"/>
        <v>0</v>
      </c>
      <c r="Q97" s="281" t="s">
        <v>12</v>
      </c>
      <c r="R97" s="280">
        <f t="shared" ref="R97:R102" si="24">IF(Q97="Y",L97,0)</f>
        <v>0</v>
      </c>
      <c r="S97" s="280">
        <f t="shared" si="17"/>
        <v>0.2</v>
      </c>
      <c r="T97" s="303">
        <f t="shared" si="18"/>
        <v>1358.1411264846327</v>
      </c>
      <c r="U97" s="303">
        <f t="shared" si="19"/>
        <v>161.29905770100297</v>
      </c>
      <c r="V97" s="303">
        <f t="shared" si="20"/>
        <v>1196.8420687836297</v>
      </c>
      <c r="W97" s="306">
        <f t="shared" si="21"/>
        <v>99.736839065302476</v>
      </c>
      <c r="X97" s="303">
        <v>0</v>
      </c>
      <c r="Y97" s="334">
        <v>0</v>
      </c>
      <c r="Z97" s="303">
        <v>0</v>
      </c>
      <c r="AA97" s="334">
        <v>0</v>
      </c>
      <c r="AB97" s="303">
        <v>0</v>
      </c>
      <c r="AC97" s="335">
        <f t="shared" si="22"/>
        <v>0</v>
      </c>
      <c r="AD97" s="303">
        <v>0</v>
      </c>
      <c r="AE97" s="303">
        <v>0</v>
      </c>
      <c r="AF97" s="303">
        <v>0</v>
      </c>
      <c r="AG97" s="334">
        <v>0</v>
      </c>
      <c r="AH97" s="334">
        <v>0</v>
      </c>
      <c r="AI97" s="334">
        <v>0</v>
      </c>
      <c r="AJ97" s="369">
        <f t="shared" si="23"/>
        <v>0</v>
      </c>
    </row>
    <row r="98" spans="1:36" s="282" customFormat="1" ht="18" hidden="1" customHeight="1" x14ac:dyDescent="0.2">
      <c r="A98" s="309" t="s">
        <v>681</v>
      </c>
      <c r="B98" s="272" t="s">
        <v>678</v>
      </c>
      <c r="C98" s="273" t="s">
        <v>679</v>
      </c>
      <c r="D98" s="274" t="s">
        <v>682</v>
      </c>
      <c r="E98" s="275">
        <v>4</v>
      </c>
      <c r="F98" s="276" t="s">
        <v>498</v>
      </c>
      <c r="G98" s="272" t="s">
        <v>581</v>
      </c>
      <c r="H98" s="272" t="s">
        <v>683</v>
      </c>
      <c r="I98" s="272">
        <v>601775</v>
      </c>
      <c r="J98" s="278">
        <v>1</v>
      </c>
      <c r="K98" s="279">
        <v>0.2</v>
      </c>
      <c r="L98" s="280">
        <f t="shared" si="13"/>
        <v>0.2</v>
      </c>
      <c r="M98" s="281" t="s">
        <v>12</v>
      </c>
      <c r="N98" s="280">
        <f t="shared" si="14"/>
        <v>0</v>
      </c>
      <c r="O98" s="281" t="s">
        <v>12</v>
      </c>
      <c r="P98" s="280">
        <f t="shared" si="15"/>
        <v>0</v>
      </c>
      <c r="Q98" s="281" t="s">
        <v>12</v>
      </c>
      <c r="R98" s="280">
        <f t="shared" si="24"/>
        <v>0</v>
      </c>
      <c r="S98" s="280">
        <f t="shared" si="17"/>
        <v>0.2</v>
      </c>
      <c r="T98" s="303">
        <f t="shared" si="18"/>
        <v>1358.1411264846327</v>
      </c>
      <c r="U98" s="303">
        <f t="shared" si="19"/>
        <v>161.29905770100297</v>
      </c>
      <c r="V98" s="303">
        <f t="shared" si="20"/>
        <v>1196.8420687836297</v>
      </c>
      <c r="W98" s="306">
        <f t="shared" si="21"/>
        <v>99.736839065302476</v>
      </c>
      <c r="X98" s="303">
        <v>0</v>
      </c>
      <c r="Y98" s="334">
        <v>0</v>
      </c>
      <c r="Z98" s="303">
        <v>0</v>
      </c>
      <c r="AA98" s="334">
        <v>0</v>
      </c>
      <c r="AB98" s="303">
        <v>0</v>
      </c>
      <c r="AC98" s="335">
        <f t="shared" si="22"/>
        <v>0</v>
      </c>
      <c r="AD98" s="303">
        <v>0</v>
      </c>
      <c r="AE98" s="303">
        <v>0</v>
      </c>
      <c r="AF98" s="303">
        <v>0</v>
      </c>
      <c r="AG98" s="334">
        <v>0</v>
      </c>
      <c r="AH98" s="334">
        <v>0</v>
      </c>
      <c r="AI98" s="334">
        <v>0</v>
      </c>
      <c r="AJ98" s="369">
        <f t="shared" si="23"/>
        <v>0</v>
      </c>
    </row>
    <row r="99" spans="1:36" s="282" customFormat="1" ht="18" hidden="1" customHeight="1" x14ac:dyDescent="0.2">
      <c r="A99" s="309" t="s">
        <v>685</v>
      </c>
      <c r="B99" s="272" t="s">
        <v>678</v>
      </c>
      <c r="C99" s="273" t="s">
        <v>679</v>
      </c>
      <c r="D99" s="274" t="s">
        <v>686</v>
      </c>
      <c r="E99" s="275">
        <v>4</v>
      </c>
      <c r="F99" s="276" t="s">
        <v>498</v>
      </c>
      <c r="G99" s="272" t="s">
        <v>581</v>
      </c>
      <c r="H99" s="272" t="s">
        <v>687</v>
      </c>
      <c r="I99" s="272">
        <v>601774</v>
      </c>
      <c r="J99" s="278">
        <v>1</v>
      </c>
      <c r="K99" s="279">
        <v>0.2</v>
      </c>
      <c r="L99" s="280">
        <f t="shared" si="13"/>
        <v>0.2</v>
      </c>
      <c r="M99" s="281" t="s">
        <v>12</v>
      </c>
      <c r="N99" s="280">
        <f t="shared" si="14"/>
        <v>0</v>
      </c>
      <c r="O99" s="281" t="s">
        <v>12</v>
      </c>
      <c r="P99" s="280">
        <f t="shared" si="15"/>
        <v>0</v>
      </c>
      <c r="Q99" s="281" t="s">
        <v>12</v>
      </c>
      <c r="R99" s="280">
        <f t="shared" si="24"/>
        <v>0</v>
      </c>
      <c r="S99" s="280">
        <f t="shared" si="17"/>
        <v>0.2</v>
      </c>
      <c r="T99" s="303">
        <f t="shared" si="18"/>
        <v>1358.1411264846327</v>
      </c>
      <c r="U99" s="303">
        <f t="shared" si="19"/>
        <v>161.29905770100297</v>
      </c>
      <c r="V99" s="303">
        <f t="shared" si="20"/>
        <v>1196.8420687836297</v>
      </c>
      <c r="W99" s="306">
        <f t="shared" ref="W99:W130" si="25">V99/12</f>
        <v>99.736839065302476</v>
      </c>
      <c r="X99" s="303">
        <v>0</v>
      </c>
      <c r="Y99" s="334">
        <v>0</v>
      </c>
      <c r="Z99" s="303">
        <v>0</v>
      </c>
      <c r="AA99" s="334">
        <v>0</v>
      </c>
      <c r="AB99" s="303">
        <v>0</v>
      </c>
      <c r="AC99" s="335">
        <f t="shared" si="22"/>
        <v>0</v>
      </c>
      <c r="AD99" s="303">
        <v>0</v>
      </c>
      <c r="AE99" s="303">
        <v>0</v>
      </c>
      <c r="AF99" s="303">
        <v>0</v>
      </c>
      <c r="AG99" s="334">
        <v>0</v>
      </c>
      <c r="AH99" s="334">
        <v>0</v>
      </c>
      <c r="AI99" s="334">
        <v>0</v>
      </c>
      <c r="AJ99" s="369">
        <f t="shared" si="23"/>
        <v>0</v>
      </c>
    </row>
    <row r="100" spans="1:36" s="282" customFormat="1" ht="18" hidden="1" customHeight="1" x14ac:dyDescent="0.2">
      <c r="A100" s="309" t="s">
        <v>688</v>
      </c>
      <c r="B100" s="272" t="s">
        <v>678</v>
      </c>
      <c r="C100" s="273" t="s">
        <v>679</v>
      </c>
      <c r="D100" s="274" t="s">
        <v>689</v>
      </c>
      <c r="E100" s="275">
        <v>4</v>
      </c>
      <c r="F100" s="276" t="s">
        <v>498</v>
      </c>
      <c r="G100" s="272" t="s">
        <v>581</v>
      </c>
      <c r="H100" s="272" t="s">
        <v>690</v>
      </c>
      <c r="I100" s="272">
        <v>601773</v>
      </c>
      <c r="J100" s="278">
        <v>1</v>
      </c>
      <c r="K100" s="279">
        <v>0.2</v>
      </c>
      <c r="L100" s="280">
        <f t="shared" si="13"/>
        <v>0.2</v>
      </c>
      <c r="M100" s="281" t="s">
        <v>12</v>
      </c>
      <c r="N100" s="280">
        <f t="shared" si="14"/>
        <v>0</v>
      </c>
      <c r="O100" s="281" t="s">
        <v>12</v>
      </c>
      <c r="P100" s="280">
        <f t="shared" si="15"/>
        <v>0</v>
      </c>
      <c r="Q100" s="281" t="s">
        <v>12</v>
      </c>
      <c r="R100" s="280">
        <f t="shared" si="24"/>
        <v>0</v>
      </c>
      <c r="S100" s="280">
        <f t="shared" si="17"/>
        <v>0.2</v>
      </c>
      <c r="T100" s="303">
        <f t="shared" si="18"/>
        <v>1358.1411264846327</v>
      </c>
      <c r="U100" s="303">
        <f t="shared" si="19"/>
        <v>161.29905770100297</v>
      </c>
      <c r="V100" s="303">
        <f t="shared" si="20"/>
        <v>1196.8420687836297</v>
      </c>
      <c r="W100" s="306">
        <f t="shared" si="25"/>
        <v>99.736839065302476</v>
      </c>
      <c r="X100" s="303">
        <v>0</v>
      </c>
      <c r="Y100" s="334">
        <v>0</v>
      </c>
      <c r="Z100" s="303">
        <v>0</v>
      </c>
      <c r="AA100" s="334">
        <v>0</v>
      </c>
      <c r="AB100" s="303">
        <v>0</v>
      </c>
      <c r="AC100" s="335">
        <f t="shared" si="22"/>
        <v>0</v>
      </c>
      <c r="AD100" s="303">
        <v>0</v>
      </c>
      <c r="AE100" s="303">
        <v>0</v>
      </c>
      <c r="AF100" s="303">
        <v>0</v>
      </c>
      <c r="AG100" s="334">
        <v>0</v>
      </c>
      <c r="AH100" s="334">
        <v>0</v>
      </c>
      <c r="AI100" s="334">
        <v>0</v>
      </c>
      <c r="AJ100" s="369">
        <f t="shared" si="23"/>
        <v>0</v>
      </c>
    </row>
    <row r="101" spans="1:36" s="282" customFormat="1" ht="18" hidden="1" customHeight="1" x14ac:dyDescent="0.2">
      <c r="A101" s="309" t="s">
        <v>691</v>
      </c>
      <c r="B101" s="272" t="s">
        <v>678</v>
      </c>
      <c r="C101" s="273" t="s">
        <v>679</v>
      </c>
      <c r="D101" s="274" t="s">
        <v>692</v>
      </c>
      <c r="E101" s="275">
        <v>4</v>
      </c>
      <c r="F101" s="276" t="s">
        <v>498</v>
      </c>
      <c r="G101" s="272" t="s">
        <v>599</v>
      </c>
      <c r="H101" s="272" t="s">
        <v>693</v>
      </c>
      <c r="I101" s="272" t="s">
        <v>919</v>
      </c>
      <c r="J101" s="278">
        <v>1</v>
      </c>
      <c r="K101" s="279">
        <v>0.2</v>
      </c>
      <c r="L101" s="280">
        <f t="shared" si="13"/>
        <v>0.2</v>
      </c>
      <c r="M101" s="281" t="s">
        <v>12</v>
      </c>
      <c r="N101" s="280">
        <f t="shared" si="14"/>
        <v>0</v>
      </c>
      <c r="O101" s="281" t="s">
        <v>12</v>
      </c>
      <c r="P101" s="280">
        <f t="shared" si="15"/>
        <v>0</v>
      </c>
      <c r="Q101" s="281" t="s">
        <v>12</v>
      </c>
      <c r="R101" s="280">
        <f t="shared" si="24"/>
        <v>0</v>
      </c>
      <c r="S101" s="280">
        <f t="shared" si="17"/>
        <v>0.2</v>
      </c>
      <c r="T101" s="303">
        <f t="shared" si="18"/>
        <v>1358.1411264846327</v>
      </c>
      <c r="U101" s="303">
        <f t="shared" si="19"/>
        <v>161.29905770100297</v>
      </c>
      <c r="V101" s="303">
        <f t="shared" si="20"/>
        <v>1196.8420687836297</v>
      </c>
      <c r="W101" s="306">
        <f t="shared" si="25"/>
        <v>99.736839065302476</v>
      </c>
      <c r="X101" s="303">
        <v>0</v>
      </c>
      <c r="Y101" s="334">
        <v>0</v>
      </c>
      <c r="Z101" s="303">
        <v>0</v>
      </c>
      <c r="AA101" s="334">
        <v>0</v>
      </c>
      <c r="AB101" s="303">
        <v>0</v>
      </c>
      <c r="AC101" s="335">
        <f t="shared" si="22"/>
        <v>0</v>
      </c>
      <c r="AD101" s="303">
        <v>0</v>
      </c>
      <c r="AE101" s="303">
        <v>0</v>
      </c>
      <c r="AF101" s="303">
        <v>0</v>
      </c>
      <c r="AG101" s="334">
        <v>0</v>
      </c>
      <c r="AH101" s="334">
        <v>0</v>
      </c>
      <c r="AI101" s="334">
        <v>0</v>
      </c>
      <c r="AJ101" s="369">
        <f t="shared" si="23"/>
        <v>0</v>
      </c>
    </row>
    <row r="102" spans="1:36" s="282" customFormat="1" ht="18" hidden="1" customHeight="1" x14ac:dyDescent="0.2">
      <c r="A102" s="310" t="s">
        <v>452</v>
      </c>
      <c r="B102" s="346" t="s">
        <v>453</v>
      </c>
      <c r="C102" s="273" t="s">
        <v>454</v>
      </c>
      <c r="D102" s="276" t="s">
        <v>455</v>
      </c>
      <c r="E102" s="275">
        <v>4</v>
      </c>
      <c r="F102" s="276" t="s">
        <v>789</v>
      </c>
      <c r="G102" s="276" t="s">
        <v>241</v>
      </c>
      <c r="H102" s="276" t="s">
        <v>456</v>
      </c>
      <c r="I102" s="283" t="s">
        <v>834</v>
      </c>
      <c r="J102" s="278">
        <v>1</v>
      </c>
      <c r="K102" s="279">
        <v>1</v>
      </c>
      <c r="L102" s="280">
        <f t="shared" si="13"/>
        <v>1</v>
      </c>
      <c r="M102" s="281" t="s">
        <v>12</v>
      </c>
      <c r="N102" s="280">
        <f t="shared" si="14"/>
        <v>0</v>
      </c>
      <c r="O102" s="281" t="s">
        <v>12</v>
      </c>
      <c r="P102" s="280">
        <f t="shared" si="15"/>
        <v>0</v>
      </c>
      <c r="Q102" s="281" t="s">
        <v>12</v>
      </c>
      <c r="R102" s="280">
        <f t="shared" si="24"/>
        <v>0</v>
      </c>
      <c r="S102" s="280">
        <f t="shared" si="17"/>
        <v>1</v>
      </c>
      <c r="T102" s="303">
        <f t="shared" si="18"/>
        <v>6790.7056324231626</v>
      </c>
      <c r="U102" s="303">
        <f t="shared" si="19"/>
        <v>806.49528850501474</v>
      </c>
      <c r="V102" s="303">
        <f t="shared" si="20"/>
        <v>5984.2103439181483</v>
      </c>
      <c r="W102" s="306">
        <f t="shared" si="25"/>
        <v>498.68419532651234</v>
      </c>
      <c r="X102" s="303">
        <v>236.33</v>
      </c>
      <c r="Y102" s="334">
        <v>595</v>
      </c>
      <c r="Z102" s="303">
        <v>0</v>
      </c>
      <c r="AA102" s="334">
        <v>0</v>
      </c>
      <c r="AB102" s="303">
        <v>0</v>
      </c>
      <c r="AC102" s="335">
        <f t="shared" si="22"/>
        <v>0</v>
      </c>
      <c r="AD102" s="303">
        <v>0</v>
      </c>
      <c r="AE102" s="303">
        <v>0</v>
      </c>
      <c r="AF102" s="303">
        <v>0</v>
      </c>
      <c r="AG102" s="334">
        <v>0</v>
      </c>
      <c r="AH102" s="334">
        <v>595</v>
      </c>
      <c r="AI102" s="334">
        <v>1180.92</v>
      </c>
      <c r="AJ102" s="369">
        <f t="shared" si="23"/>
        <v>1417.25</v>
      </c>
    </row>
    <row r="103" spans="1:36" s="282" customFormat="1" ht="18" hidden="1" customHeight="1" x14ac:dyDescent="0.2">
      <c r="A103" s="310" t="s">
        <v>452</v>
      </c>
      <c r="B103" s="346" t="s">
        <v>457</v>
      </c>
      <c r="C103" s="273" t="s">
        <v>454</v>
      </c>
      <c r="D103" s="276" t="s">
        <v>455</v>
      </c>
      <c r="E103" s="275">
        <v>4</v>
      </c>
      <c r="F103" s="284" t="s">
        <v>789</v>
      </c>
      <c r="G103" s="276" t="s">
        <v>241</v>
      </c>
      <c r="H103" s="276" t="s">
        <v>456</v>
      </c>
      <c r="I103" s="283" t="s">
        <v>834</v>
      </c>
      <c r="J103" s="278">
        <v>0</v>
      </c>
      <c r="K103" s="279">
        <v>1</v>
      </c>
      <c r="L103" s="280">
        <f t="shared" si="13"/>
        <v>0</v>
      </c>
      <c r="M103" s="281" t="s">
        <v>12</v>
      </c>
      <c r="N103" s="280">
        <f t="shared" si="14"/>
        <v>0</v>
      </c>
      <c r="O103" s="281" t="s">
        <v>12</v>
      </c>
      <c r="P103" s="280">
        <f t="shared" si="15"/>
        <v>0</v>
      </c>
      <c r="Q103" s="281" t="s">
        <v>1190</v>
      </c>
      <c r="R103" s="280">
        <v>1</v>
      </c>
      <c r="S103" s="280">
        <f t="shared" si="17"/>
        <v>1</v>
      </c>
      <c r="T103" s="303">
        <f t="shared" si="18"/>
        <v>6790.7056324231626</v>
      </c>
      <c r="U103" s="303">
        <f t="shared" si="19"/>
        <v>806.49528850501474</v>
      </c>
      <c r="V103" s="303">
        <f t="shared" si="20"/>
        <v>5984.2103439181483</v>
      </c>
      <c r="W103" s="306">
        <f t="shared" si="25"/>
        <v>498.68419532651234</v>
      </c>
      <c r="X103" s="303"/>
      <c r="Y103" s="334"/>
      <c r="Z103" s="303">
        <v>0</v>
      </c>
      <c r="AA103" s="334">
        <v>0</v>
      </c>
      <c r="AB103" s="303">
        <v>0</v>
      </c>
      <c r="AC103" s="335">
        <f t="shared" si="22"/>
        <v>0</v>
      </c>
      <c r="AD103" s="303">
        <v>0</v>
      </c>
      <c r="AE103" s="303">
        <v>0</v>
      </c>
      <c r="AF103" s="303">
        <v>0</v>
      </c>
      <c r="AG103" s="334">
        <v>0</v>
      </c>
      <c r="AH103" s="334"/>
      <c r="AI103" s="334"/>
      <c r="AJ103" s="369">
        <f t="shared" si="23"/>
        <v>0</v>
      </c>
    </row>
    <row r="104" spans="1:36" s="282" customFormat="1" ht="18" hidden="1" customHeight="1" x14ac:dyDescent="0.2">
      <c r="A104" s="310" t="s">
        <v>356</v>
      </c>
      <c r="B104" s="276" t="s">
        <v>357</v>
      </c>
      <c r="C104" s="273" t="s">
        <v>358</v>
      </c>
      <c r="D104" s="276" t="s">
        <v>359</v>
      </c>
      <c r="E104" s="275">
        <v>4</v>
      </c>
      <c r="F104" s="284" t="s">
        <v>789</v>
      </c>
      <c r="G104" s="276" t="s">
        <v>241</v>
      </c>
      <c r="H104" s="276" t="s">
        <v>358</v>
      </c>
      <c r="I104" s="283" t="s">
        <v>822</v>
      </c>
      <c r="J104" s="278">
        <v>1</v>
      </c>
      <c r="K104" s="279">
        <v>0.52</v>
      </c>
      <c r="L104" s="280">
        <f t="shared" si="13"/>
        <v>0.52</v>
      </c>
      <c r="M104" s="281" t="s">
        <v>12</v>
      </c>
      <c r="N104" s="280">
        <f t="shared" si="14"/>
        <v>0</v>
      </c>
      <c r="O104" s="281" t="s">
        <v>12</v>
      </c>
      <c r="P104" s="280">
        <f t="shared" si="15"/>
        <v>0</v>
      </c>
      <c r="Q104" s="281" t="s">
        <v>76</v>
      </c>
      <c r="R104" s="280">
        <f t="shared" ref="R104:R112" si="26">IF(Q104="Y",L104,0)</f>
        <v>0.52</v>
      </c>
      <c r="S104" s="280">
        <f t="shared" si="17"/>
        <v>1.04</v>
      </c>
      <c r="T104" s="303">
        <f t="shared" si="18"/>
        <v>7062.3338577200893</v>
      </c>
      <c r="U104" s="303">
        <f t="shared" si="19"/>
        <v>838.75510004521539</v>
      </c>
      <c r="V104" s="303">
        <f t="shared" si="20"/>
        <v>6223.5787576748735</v>
      </c>
      <c r="W104" s="306">
        <f t="shared" si="25"/>
        <v>518.63156313957279</v>
      </c>
      <c r="X104" s="303">
        <v>17.399999999999999</v>
      </c>
      <c r="Y104" s="334">
        <v>45</v>
      </c>
      <c r="Z104" s="303">
        <v>6.8</v>
      </c>
      <c r="AA104" s="334">
        <v>1</v>
      </c>
      <c r="AB104" s="303">
        <v>0</v>
      </c>
      <c r="AC104" s="335">
        <f t="shared" si="22"/>
        <v>0</v>
      </c>
      <c r="AD104" s="303">
        <v>0</v>
      </c>
      <c r="AE104" s="303">
        <v>0</v>
      </c>
      <c r="AF104" s="303">
        <v>0</v>
      </c>
      <c r="AG104" s="334">
        <v>0</v>
      </c>
      <c r="AH104" s="334">
        <v>46</v>
      </c>
      <c r="AI104" s="334">
        <v>243.12</v>
      </c>
      <c r="AJ104" s="369">
        <f t="shared" si="23"/>
        <v>267.32</v>
      </c>
    </row>
    <row r="105" spans="1:36" s="282" customFormat="1" ht="18" hidden="1" customHeight="1" x14ac:dyDescent="0.2">
      <c r="A105" s="309" t="s">
        <v>100</v>
      </c>
      <c r="B105" s="276" t="s">
        <v>101</v>
      </c>
      <c r="C105" s="273" t="s">
        <v>102</v>
      </c>
      <c r="D105" s="276" t="s">
        <v>103</v>
      </c>
      <c r="E105" s="275">
        <v>1</v>
      </c>
      <c r="F105" s="276" t="s">
        <v>66</v>
      </c>
      <c r="G105" s="276" t="s">
        <v>641</v>
      </c>
      <c r="H105" s="276" t="s">
        <v>699</v>
      </c>
      <c r="I105" s="276" t="s">
        <v>104</v>
      </c>
      <c r="J105" s="278">
        <v>1</v>
      </c>
      <c r="K105" s="279">
        <v>1</v>
      </c>
      <c r="L105" s="280">
        <f t="shared" si="13"/>
        <v>1</v>
      </c>
      <c r="M105" s="281" t="s">
        <v>76</v>
      </c>
      <c r="N105" s="280">
        <f t="shared" si="14"/>
        <v>1</v>
      </c>
      <c r="O105" s="281" t="s">
        <v>12</v>
      </c>
      <c r="P105" s="280">
        <f t="shared" si="15"/>
        <v>0</v>
      </c>
      <c r="Q105" s="281" t="s">
        <v>12</v>
      </c>
      <c r="R105" s="280">
        <f t="shared" si="26"/>
        <v>0</v>
      </c>
      <c r="S105" s="280">
        <f t="shared" si="17"/>
        <v>2</v>
      </c>
      <c r="T105" s="303">
        <f t="shared" si="18"/>
        <v>13581.411264846325</v>
      </c>
      <c r="U105" s="303">
        <f t="shared" si="19"/>
        <v>1612.9905770100295</v>
      </c>
      <c r="V105" s="303">
        <f t="shared" si="20"/>
        <v>11968.420687836297</v>
      </c>
      <c r="W105" s="306">
        <f t="shared" si="25"/>
        <v>997.36839065302468</v>
      </c>
      <c r="X105" s="303">
        <v>16465.169999999998</v>
      </c>
      <c r="Y105" s="334">
        <v>25953</v>
      </c>
      <c r="Z105" s="303">
        <v>14</v>
      </c>
      <c r="AA105" s="334">
        <v>2</v>
      </c>
      <c r="AB105" s="303">
        <v>0</v>
      </c>
      <c r="AC105" s="335">
        <f t="shared" si="22"/>
        <v>0</v>
      </c>
      <c r="AD105" s="303">
        <v>0</v>
      </c>
      <c r="AE105" s="303">
        <v>0</v>
      </c>
      <c r="AF105" s="303">
        <v>0</v>
      </c>
      <c r="AG105" s="334">
        <v>0</v>
      </c>
      <c r="AH105" s="334">
        <v>25955</v>
      </c>
      <c r="AI105" s="334">
        <v>6946.8</v>
      </c>
      <c r="AJ105" s="369">
        <f t="shared" si="23"/>
        <v>23425.969999999998</v>
      </c>
    </row>
    <row r="106" spans="1:36" s="285" customFormat="1" ht="18" hidden="1" customHeight="1" x14ac:dyDescent="0.2">
      <c r="A106" s="310" t="s">
        <v>360</v>
      </c>
      <c r="B106" s="276" t="s">
        <v>361</v>
      </c>
      <c r="C106" s="273" t="s">
        <v>362</v>
      </c>
      <c r="D106" s="276" t="s">
        <v>363</v>
      </c>
      <c r="E106" s="275">
        <v>4</v>
      </c>
      <c r="F106" s="276" t="s">
        <v>789</v>
      </c>
      <c r="G106" s="276" t="s">
        <v>241</v>
      </c>
      <c r="H106" s="276" t="s">
        <v>362</v>
      </c>
      <c r="I106" s="283" t="s">
        <v>823</v>
      </c>
      <c r="J106" s="278">
        <v>1</v>
      </c>
      <c r="K106" s="279">
        <v>0.35</v>
      </c>
      <c r="L106" s="280">
        <f t="shared" si="13"/>
        <v>0.35</v>
      </c>
      <c r="M106" s="281" t="s">
        <v>12</v>
      </c>
      <c r="N106" s="280">
        <f t="shared" si="14"/>
        <v>0</v>
      </c>
      <c r="O106" s="281" t="s">
        <v>12</v>
      </c>
      <c r="P106" s="280">
        <f t="shared" si="15"/>
        <v>0</v>
      </c>
      <c r="Q106" s="281" t="s">
        <v>76</v>
      </c>
      <c r="R106" s="280">
        <f t="shared" si="26"/>
        <v>0.35</v>
      </c>
      <c r="S106" s="280">
        <f t="shared" si="17"/>
        <v>0.7</v>
      </c>
      <c r="T106" s="303">
        <f t="shared" si="18"/>
        <v>4753.4939426962137</v>
      </c>
      <c r="U106" s="303">
        <f t="shared" si="19"/>
        <v>564.54670195351025</v>
      </c>
      <c r="V106" s="303">
        <f t="shared" si="20"/>
        <v>4188.9472407427038</v>
      </c>
      <c r="W106" s="306">
        <f t="shared" si="25"/>
        <v>349.07893672855863</v>
      </c>
      <c r="X106" s="303">
        <v>32.83</v>
      </c>
      <c r="Y106" s="334">
        <v>87</v>
      </c>
      <c r="Z106" s="303">
        <v>3.21</v>
      </c>
      <c r="AA106" s="334">
        <v>1</v>
      </c>
      <c r="AB106" s="303">
        <v>0</v>
      </c>
      <c r="AC106" s="335">
        <f t="shared" si="22"/>
        <v>0</v>
      </c>
      <c r="AD106" s="303">
        <v>0</v>
      </c>
      <c r="AE106" s="303">
        <v>0</v>
      </c>
      <c r="AF106" s="303">
        <v>0</v>
      </c>
      <c r="AG106" s="334">
        <v>0</v>
      </c>
      <c r="AH106" s="334">
        <v>88</v>
      </c>
      <c r="AI106" s="334">
        <v>243.12</v>
      </c>
      <c r="AJ106" s="369">
        <f t="shared" si="23"/>
        <v>279.16000000000003</v>
      </c>
    </row>
    <row r="107" spans="1:36" s="282" customFormat="1" ht="18" hidden="1" customHeight="1" x14ac:dyDescent="0.2">
      <c r="A107" s="310" t="s">
        <v>274</v>
      </c>
      <c r="B107" s="276" t="s">
        <v>275</v>
      </c>
      <c r="C107" s="273" t="s">
        <v>276</v>
      </c>
      <c r="D107" s="276" t="s">
        <v>277</v>
      </c>
      <c r="E107" s="275">
        <v>3</v>
      </c>
      <c r="F107" s="276" t="s">
        <v>789</v>
      </c>
      <c r="G107" s="276"/>
      <c r="H107" s="276" t="s">
        <v>276</v>
      </c>
      <c r="I107" s="284" t="s">
        <v>812</v>
      </c>
      <c r="J107" s="278">
        <v>1</v>
      </c>
      <c r="K107" s="279">
        <v>0.87</v>
      </c>
      <c r="L107" s="280">
        <f t="shared" si="13"/>
        <v>0.87</v>
      </c>
      <c r="M107" s="281" t="s">
        <v>12</v>
      </c>
      <c r="N107" s="280">
        <f t="shared" si="14"/>
        <v>0</v>
      </c>
      <c r="O107" s="281" t="s">
        <v>12</v>
      </c>
      <c r="P107" s="280">
        <f t="shared" si="15"/>
        <v>0</v>
      </c>
      <c r="Q107" s="281" t="s">
        <v>76</v>
      </c>
      <c r="R107" s="280">
        <f t="shared" si="26"/>
        <v>0.87</v>
      </c>
      <c r="S107" s="280">
        <f t="shared" si="17"/>
        <v>1.74</v>
      </c>
      <c r="T107" s="303">
        <f t="shared" si="18"/>
        <v>11815.827800416302</v>
      </c>
      <c r="U107" s="303">
        <f t="shared" si="19"/>
        <v>1403.3018019987258</v>
      </c>
      <c r="V107" s="303">
        <f t="shared" si="20"/>
        <v>10412.525998417575</v>
      </c>
      <c r="W107" s="306">
        <f t="shared" si="25"/>
        <v>867.71049986813125</v>
      </c>
      <c r="X107" s="303">
        <v>0</v>
      </c>
      <c r="Y107" s="334">
        <v>0</v>
      </c>
      <c r="Z107" s="303">
        <v>0</v>
      </c>
      <c r="AA107" s="334">
        <v>0</v>
      </c>
      <c r="AB107" s="303">
        <v>0</v>
      </c>
      <c r="AC107" s="335">
        <f t="shared" si="22"/>
        <v>0</v>
      </c>
      <c r="AD107" s="303">
        <v>0</v>
      </c>
      <c r="AE107" s="303">
        <v>0</v>
      </c>
      <c r="AF107" s="303">
        <v>0</v>
      </c>
      <c r="AG107" s="334">
        <v>0</v>
      </c>
      <c r="AH107" s="334">
        <v>0</v>
      </c>
      <c r="AI107" s="334">
        <v>243.12</v>
      </c>
      <c r="AJ107" s="369">
        <f t="shared" si="23"/>
        <v>243.12</v>
      </c>
    </row>
    <row r="108" spans="1:36" s="282" customFormat="1" ht="18" hidden="1" customHeight="1" x14ac:dyDescent="0.2">
      <c r="A108" s="310" t="s">
        <v>402</v>
      </c>
      <c r="B108" s="276" t="s">
        <v>403</v>
      </c>
      <c r="C108" s="273" t="s">
        <v>404</v>
      </c>
      <c r="D108" s="276" t="s">
        <v>700</v>
      </c>
      <c r="E108" s="275">
        <v>3</v>
      </c>
      <c r="F108" s="276" t="s">
        <v>789</v>
      </c>
      <c r="G108" s="276" t="s">
        <v>241</v>
      </c>
      <c r="H108" s="276" t="s">
        <v>404</v>
      </c>
      <c r="I108" s="276" t="s">
        <v>829</v>
      </c>
      <c r="J108" s="278">
        <v>1</v>
      </c>
      <c r="K108" s="279">
        <v>0.87</v>
      </c>
      <c r="L108" s="280">
        <f t="shared" si="13"/>
        <v>0.87</v>
      </c>
      <c r="M108" s="281" t="s">
        <v>12</v>
      </c>
      <c r="N108" s="280">
        <f t="shared" si="14"/>
        <v>0</v>
      </c>
      <c r="O108" s="281" t="s">
        <v>12</v>
      </c>
      <c r="P108" s="280">
        <f t="shared" si="15"/>
        <v>0</v>
      </c>
      <c r="Q108" s="281" t="s">
        <v>76</v>
      </c>
      <c r="R108" s="280">
        <f t="shared" si="26"/>
        <v>0.87</v>
      </c>
      <c r="S108" s="280">
        <f t="shared" si="17"/>
        <v>1.74</v>
      </c>
      <c r="T108" s="303">
        <f t="shared" si="18"/>
        <v>11815.827800416302</v>
      </c>
      <c r="U108" s="303">
        <f t="shared" si="19"/>
        <v>1403.3018019987258</v>
      </c>
      <c r="V108" s="303">
        <f t="shared" si="20"/>
        <v>10412.525998417575</v>
      </c>
      <c r="W108" s="306">
        <f t="shared" si="25"/>
        <v>867.71049986813125</v>
      </c>
      <c r="X108" s="303">
        <v>0</v>
      </c>
      <c r="Y108" s="334">
        <v>0</v>
      </c>
      <c r="Z108" s="303">
        <v>0</v>
      </c>
      <c r="AA108" s="334">
        <v>0</v>
      </c>
      <c r="AB108" s="303">
        <v>0</v>
      </c>
      <c r="AC108" s="335">
        <f t="shared" si="22"/>
        <v>0</v>
      </c>
      <c r="AD108" s="303">
        <v>0</v>
      </c>
      <c r="AE108" s="303">
        <v>0</v>
      </c>
      <c r="AF108" s="303">
        <v>0</v>
      </c>
      <c r="AG108" s="334">
        <v>0</v>
      </c>
      <c r="AH108" s="334">
        <v>0</v>
      </c>
      <c r="AI108" s="334">
        <v>243.12</v>
      </c>
      <c r="AJ108" s="369">
        <f t="shared" si="23"/>
        <v>243.12</v>
      </c>
    </row>
    <row r="109" spans="1:36" s="282" customFormat="1" ht="18" hidden="1" customHeight="1" x14ac:dyDescent="0.2">
      <c r="A109" s="309" t="s">
        <v>446</v>
      </c>
      <c r="B109" s="276" t="s">
        <v>447</v>
      </c>
      <c r="C109" s="273" t="s">
        <v>701</v>
      </c>
      <c r="D109" s="276" t="s">
        <v>448</v>
      </c>
      <c r="E109" s="275">
        <v>1</v>
      </c>
      <c r="F109" s="284" t="s">
        <v>789</v>
      </c>
      <c r="G109" s="276" t="s">
        <v>797</v>
      </c>
      <c r="H109" s="276" t="s">
        <v>702</v>
      </c>
      <c r="I109" s="283">
        <v>404420</v>
      </c>
      <c r="J109" s="278">
        <v>1</v>
      </c>
      <c r="K109" s="279">
        <v>1</v>
      </c>
      <c r="L109" s="280">
        <f t="shared" si="13"/>
        <v>1</v>
      </c>
      <c r="M109" s="281" t="s">
        <v>12</v>
      </c>
      <c r="N109" s="280">
        <f t="shared" si="14"/>
        <v>0</v>
      </c>
      <c r="O109" s="281" t="s">
        <v>12</v>
      </c>
      <c r="P109" s="280">
        <f t="shared" si="15"/>
        <v>0</v>
      </c>
      <c r="Q109" s="281" t="s">
        <v>12</v>
      </c>
      <c r="R109" s="280">
        <f t="shared" si="26"/>
        <v>0</v>
      </c>
      <c r="S109" s="280">
        <f t="shared" si="17"/>
        <v>1</v>
      </c>
      <c r="T109" s="303">
        <f t="shared" si="18"/>
        <v>6790.7056324231626</v>
      </c>
      <c r="U109" s="303">
        <f t="shared" si="19"/>
        <v>806.49528850501474</v>
      </c>
      <c r="V109" s="303">
        <f t="shared" si="20"/>
        <v>5984.2103439181483</v>
      </c>
      <c r="W109" s="306">
        <f t="shared" si="25"/>
        <v>498.68419532651234</v>
      </c>
      <c r="X109" s="303">
        <v>8180.02</v>
      </c>
      <c r="Y109" s="334">
        <v>16213</v>
      </c>
      <c r="Z109" s="303">
        <v>0</v>
      </c>
      <c r="AA109" s="334">
        <v>0</v>
      </c>
      <c r="AB109" s="303">
        <v>0</v>
      </c>
      <c r="AC109" s="335">
        <f t="shared" si="22"/>
        <v>0</v>
      </c>
      <c r="AD109" s="303">
        <v>0</v>
      </c>
      <c r="AE109" s="303">
        <v>0</v>
      </c>
      <c r="AF109" s="303">
        <v>241.26</v>
      </c>
      <c r="AG109" s="334">
        <v>8935</v>
      </c>
      <c r="AH109" s="334">
        <v>25148</v>
      </c>
      <c r="AI109" s="334">
        <v>6946.8</v>
      </c>
      <c r="AJ109" s="369">
        <f t="shared" si="23"/>
        <v>15368.080000000002</v>
      </c>
    </row>
    <row r="110" spans="1:36" s="282" customFormat="1" ht="18" hidden="1" customHeight="1" x14ac:dyDescent="0.2">
      <c r="A110" s="310" t="s">
        <v>278</v>
      </c>
      <c r="B110" s="346" t="s">
        <v>279</v>
      </c>
      <c r="C110" s="287" t="s">
        <v>280</v>
      </c>
      <c r="D110" s="276" t="s">
        <v>281</v>
      </c>
      <c r="E110" s="275">
        <v>3</v>
      </c>
      <c r="F110" s="284" t="s">
        <v>789</v>
      </c>
      <c r="G110" s="276" t="s">
        <v>241</v>
      </c>
      <c r="H110" s="276" t="s">
        <v>282</v>
      </c>
      <c r="I110" s="276" t="s">
        <v>813</v>
      </c>
      <c r="J110" s="278">
        <v>2</v>
      </c>
      <c r="K110" s="279">
        <v>0.34</v>
      </c>
      <c r="L110" s="280">
        <f t="shared" si="13"/>
        <v>0.68</v>
      </c>
      <c r="M110" s="281" t="s">
        <v>12</v>
      </c>
      <c r="N110" s="280">
        <f t="shared" si="14"/>
        <v>0</v>
      </c>
      <c r="O110" s="281" t="s">
        <v>12</v>
      </c>
      <c r="P110" s="280">
        <f t="shared" si="15"/>
        <v>0</v>
      </c>
      <c r="Q110" s="281" t="s">
        <v>12</v>
      </c>
      <c r="R110" s="280">
        <f t="shared" si="26"/>
        <v>0</v>
      </c>
      <c r="S110" s="280">
        <f t="shared" si="17"/>
        <v>0.68</v>
      </c>
      <c r="T110" s="303">
        <f t="shared" si="18"/>
        <v>4617.6798300477512</v>
      </c>
      <c r="U110" s="303">
        <f t="shared" si="19"/>
        <v>548.41679618341004</v>
      </c>
      <c r="V110" s="303">
        <f t="shared" si="20"/>
        <v>4069.2630338643412</v>
      </c>
      <c r="W110" s="306">
        <f t="shared" si="25"/>
        <v>339.10525282202843</v>
      </c>
      <c r="X110" s="303">
        <v>3150.88</v>
      </c>
      <c r="Y110" s="334">
        <v>8101</v>
      </c>
      <c r="Z110" s="303">
        <v>12.64</v>
      </c>
      <c r="AA110" s="334">
        <v>3</v>
      </c>
      <c r="AB110" s="303">
        <v>0</v>
      </c>
      <c r="AC110" s="335">
        <f t="shared" si="22"/>
        <v>0</v>
      </c>
      <c r="AD110" s="303">
        <v>0</v>
      </c>
      <c r="AE110" s="303">
        <v>0</v>
      </c>
      <c r="AF110" s="303">
        <v>0</v>
      </c>
      <c r="AG110" s="334">
        <v>0</v>
      </c>
      <c r="AH110" s="334">
        <v>8104</v>
      </c>
      <c r="AI110" s="334">
        <v>1979.76</v>
      </c>
      <c r="AJ110" s="369">
        <f t="shared" si="23"/>
        <v>5143.28</v>
      </c>
    </row>
    <row r="111" spans="1:36" s="282" customFormat="1" ht="18" hidden="1" customHeight="1" x14ac:dyDescent="0.2">
      <c r="A111" s="310" t="s">
        <v>424</v>
      </c>
      <c r="B111" s="276" t="s">
        <v>279</v>
      </c>
      <c r="C111" s="273" t="s">
        <v>280</v>
      </c>
      <c r="D111" s="276" t="s">
        <v>281</v>
      </c>
      <c r="E111" s="275">
        <v>3</v>
      </c>
      <c r="F111" s="276" t="s">
        <v>789</v>
      </c>
      <c r="G111" s="276" t="s">
        <v>241</v>
      </c>
      <c r="H111" s="276" t="s">
        <v>425</v>
      </c>
      <c r="I111" s="276" t="s">
        <v>830</v>
      </c>
      <c r="J111" s="278">
        <v>2</v>
      </c>
      <c r="K111" s="279">
        <v>0.33</v>
      </c>
      <c r="L111" s="280">
        <f t="shared" si="13"/>
        <v>0.66</v>
      </c>
      <c r="M111" s="281" t="s">
        <v>12</v>
      </c>
      <c r="N111" s="280">
        <f t="shared" si="14"/>
        <v>0</v>
      </c>
      <c r="O111" s="281" t="s">
        <v>12</v>
      </c>
      <c r="P111" s="280">
        <f t="shared" si="15"/>
        <v>0</v>
      </c>
      <c r="Q111" s="281" t="s">
        <v>12</v>
      </c>
      <c r="R111" s="280">
        <f t="shared" si="26"/>
        <v>0</v>
      </c>
      <c r="S111" s="280">
        <f t="shared" si="17"/>
        <v>0.66</v>
      </c>
      <c r="T111" s="303">
        <f t="shared" si="18"/>
        <v>4481.8657173992879</v>
      </c>
      <c r="U111" s="303">
        <f t="shared" si="19"/>
        <v>532.28689041330972</v>
      </c>
      <c r="V111" s="303">
        <f t="shared" si="20"/>
        <v>3949.5788269859781</v>
      </c>
      <c r="W111" s="306">
        <f t="shared" si="25"/>
        <v>329.13156891549818</v>
      </c>
      <c r="X111" s="303">
        <v>927.72</v>
      </c>
      <c r="Y111" s="334">
        <v>2715</v>
      </c>
      <c r="Z111" s="303">
        <v>0</v>
      </c>
      <c r="AA111" s="334">
        <v>0</v>
      </c>
      <c r="AB111" s="303">
        <v>0</v>
      </c>
      <c r="AC111" s="335">
        <f t="shared" si="22"/>
        <v>0</v>
      </c>
      <c r="AD111" s="303">
        <v>0</v>
      </c>
      <c r="AE111" s="303">
        <v>0</v>
      </c>
      <c r="AF111" s="303">
        <v>0</v>
      </c>
      <c r="AG111" s="334">
        <v>0</v>
      </c>
      <c r="AH111" s="334">
        <v>2715</v>
      </c>
      <c r="AI111" s="334">
        <v>694.68</v>
      </c>
      <c r="AJ111" s="369">
        <f t="shared" si="23"/>
        <v>1622.4</v>
      </c>
    </row>
    <row r="112" spans="1:36" s="282" customFormat="1" ht="18" hidden="1" customHeight="1" x14ac:dyDescent="0.2">
      <c r="A112" s="310" t="s">
        <v>472</v>
      </c>
      <c r="B112" s="276" t="s">
        <v>279</v>
      </c>
      <c r="C112" s="273" t="s">
        <v>280</v>
      </c>
      <c r="D112" s="276" t="s">
        <v>281</v>
      </c>
      <c r="E112" s="275">
        <v>3</v>
      </c>
      <c r="F112" s="276" t="s">
        <v>789</v>
      </c>
      <c r="G112" s="276" t="s">
        <v>241</v>
      </c>
      <c r="H112" s="276" t="s">
        <v>280</v>
      </c>
      <c r="I112" s="276" t="s">
        <v>813</v>
      </c>
      <c r="J112" s="278">
        <v>2</v>
      </c>
      <c r="K112" s="279">
        <v>0.33</v>
      </c>
      <c r="L112" s="280">
        <f t="shared" si="13"/>
        <v>0.66</v>
      </c>
      <c r="M112" s="281" t="s">
        <v>12</v>
      </c>
      <c r="N112" s="280">
        <f t="shared" si="14"/>
        <v>0</v>
      </c>
      <c r="O112" s="281" t="s">
        <v>12</v>
      </c>
      <c r="P112" s="280">
        <f t="shared" si="15"/>
        <v>0</v>
      </c>
      <c r="Q112" s="281" t="s">
        <v>12</v>
      </c>
      <c r="R112" s="280">
        <f t="shared" si="26"/>
        <v>0</v>
      </c>
      <c r="S112" s="280">
        <f t="shared" si="17"/>
        <v>0.66</v>
      </c>
      <c r="T112" s="303">
        <f t="shared" si="18"/>
        <v>4481.8657173992879</v>
      </c>
      <c r="U112" s="303">
        <f t="shared" si="19"/>
        <v>532.28689041330972</v>
      </c>
      <c r="V112" s="303">
        <f t="shared" si="20"/>
        <v>3949.5788269859781</v>
      </c>
      <c r="W112" s="306">
        <f t="shared" si="25"/>
        <v>329.13156891549818</v>
      </c>
      <c r="X112" s="303">
        <v>0</v>
      </c>
      <c r="Y112" s="334">
        <v>0</v>
      </c>
      <c r="Z112" s="303">
        <v>0</v>
      </c>
      <c r="AA112" s="334">
        <v>0</v>
      </c>
      <c r="AB112" s="303">
        <v>0</v>
      </c>
      <c r="AC112" s="335">
        <f t="shared" si="22"/>
        <v>0</v>
      </c>
      <c r="AD112" s="303">
        <v>0</v>
      </c>
      <c r="AE112" s="303">
        <v>0</v>
      </c>
      <c r="AF112" s="303">
        <v>0</v>
      </c>
      <c r="AG112" s="334">
        <v>0</v>
      </c>
      <c r="AH112" s="334">
        <v>0</v>
      </c>
      <c r="AI112" s="334">
        <v>243.12</v>
      </c>
      <c r="AJ112" s="369">
        <f t="shared" si="23"/>
        <v>243.12</v>
      </c>
    </row>
    <row r="113" spans="1:36" s="282" customFormat="1" ht="18" hidden="1" customHeight="1" x14ac:dyDescent="0.2">
      <c r="A113" s="310" t="s">
        <v>278</v>
      </c>
      <c r="B113" s="346" t="s">
        <v>284</v>
      </c>
      <c r="C113" s="273" t="s">
        <v>280</v>
      </c>
      <c r="D113" s="276" t="s">
        <v>281</v>
      </c>
      <c r="E113" s="275">
        <v>3</v>
      </c>
      <c r="F113" s="276" t="s">
        <v>789</v>
      </c>
      <c r="G113" s="276" t="s">
        <v>241</v>
      </c>
      <c r="H113" s="276" t="s">
        <v>282</v>
      </c>
      <c r="I113" s="276" t="s">
        <v>813</v>
      </c>
      <c r="J113" s="278">
        <v>0</v>
      </c>
      <c r="K113" s="279">
        <v>1</v>
      </c>
      <c r="L113" s="280">
        <f t="shared" si="13"/>
        <v>0</v>
      </c>
      <c r="M113" s="281" t="s">
        <v>12</v>
      </c>
      <c r="N113" s="280">
        <f t="shared" si="14"/>
        <v>0</v>
      </c>
      <c r="O113" s="281" t="s">
        <v>12</v>
      </c>
      <c r="P113" s="280">
        <f t="shared" si="15"/>
        <v>0</v>
      </c>
      <c r="Q113" s="281" t="s">
        <v>1190</v>
      </c>
      <c r="R113" s="280">
        <v>2</v>
      </c>
      <c r="S113" s="280">
        <f t="shared" si="17"/>
        <v>2</v>
      </c>
      <c r="T113" s="303">
        <f t="shared" si="18"/>
        <v>13581.411264846325</v>
      </c>
      <c r="U113" s="303">
        <f t="shared" si="19"/>
        <v>1612.9905770100295</v>
      </c>
      <c r="V113" s="303">
        <f t="shared" si="20"/>
        <v>11968.420687836297</v>
      </c>
      <c r="W113" s="306">
        <f t="shared" si="25"/>
        <v>997.36839065302468</v>
      </c>
      <c r="X113" s="303"/>
      <c r="Y113" s="334"/>
      <c r="Z113" s="303"/>
      <c r="AA113" s="334"/>
      <c r="AB113" s="303">
        <v>0</v>
      </c>
      <c r="AC113" s="335">
        <f t="shared" si="22"/>
        <v>0</v>
      </c>
      <c r="AD113" s="303">
        <v>0</v>
      </c>
      <c r="AE113" s="303">
        <v>0</v>
      </c>
      <c r="AF113" s="303">
        <v>0</v>
      </c>
      <c r="AG113" s="334">
        <v>0</v>
      </c>
      <c r="AH113" s="334"/>
      <c r="AI113" s="334"/>
      <c r="AJ113" s="369">
        <f t="shared" si="23"/>
        <v>0</v>
      </c>
    </row>
    <row r="114" spans="1:36" s="282" customFormat="1" ht="18" hidden="1" customHeight="1" x14ac:dyDescent="0.2">
      <c r="A114" s="310" t="s">
        <v>703</v>
      </c>
      <c r="B114" s="276" t="s">
        <v>285</v>
      </c>
      <c r="C114" s="273" t="s">
        <v>280</v>
      </c>
      <c r="D114" s="276" t="s">
        <v>281</v>
      </c>
      <c r="E114" s="275">
        <v>3</v>
      </c>
      <c r="F114" s="284" t="s">
        <v>789</v>
      </c>
      <c r="G114" s="276" t="s">
        <v>241</v>
      </c>
      <c r="H114" s="276" t="s">
        <v>282</v>
      </c>
      <c r="I114" s="276" t="s">
        <v>806</v>
      </c>
      <c r="J114" s="278">
        <v>0</v>
      </c>
      <c r="K114" s="279">
        <v>1</v>
      </c>
      <c r="L114" s="280">
        <f t="shared" si="13"/>
        <v>0</v>
      </c>
      <c r="M114" s="281" t="s">
        <v>12</v>
      </c>
      <c r="N114" s="280">
        <f t="shared" si="14"/>
        <v>0</v>
      </c>
      <c r="O114" s="281" t="s">
        <v>12</v>
      </c>
      <c r="P114" s="280">
        <f t="shared" si="15"/>
        <v>0</v>
      </c>
      <c r="Q114" s="281" t="s">
        <v>1190</v>
      </c>
      <c r="R114" s="280">
        <v>2</v>
      </c>
      <c r="S114" s="280">
        <f t="shared" si="17"/>
        <v>2</v>
      </c>
      <c r="T114" s="303">
        <f t="shared" si="18"/>
        <v>13581.411264846325</v>
      </c>
      <c r="U114" s="303">
        <f t="shared" si="19"/>
        <v>1612.9905770100295</v>
      </c>
      <c r="V114" s="303">
        <f t="shared" si="20"/>
        <v>11968.420687836297</v>
      </c>
      <c r="W114" s="306">
        <f t="shared" si="25"/>
        <v>997.36839065302468</v>
      </c>
      <c r="X114" s="303">
        <v>3.85</v>
      </c>
      <c r="Y114" s="334">
        <v>2</v>
      </c>
      <c r="Z114" s="303">
        <v>0</v>
      </c>
      <c r="AA114" s="334">
        <v>0</v>
      </c>
      <c r="AB114" s="303">
        <v>0</v>
      </c>
      <c r="AC114" s="335">
        <f t="shared" si="22"/>
        <v>0</v>
      </c>
      <c r="AD114" s="303">
        <v>0</v>
      </c>
      <c r="AE114" s="303">
        <v>0</v>
      </c>
      <c r="AF114" s="303">
        <v>0</v>
      </c>
      <c r="AG114" s="334">
        <v>0</v>
      </c>
      <c r="AH114" s="334">
        <v>2</v>
      </c>
      <c r="AI114" s="334">
        <v>243.12</v>
      </c>
      <c r="AJ114" s="369">
        <f t="shared" si="23"/>
        <v>246.97</v>
      </c>
    </row>
    <row r="115" spans="1:36" s="282" customFormat="1" ht="18" hidden="1" customHeight="1" x14ac:dyDescent="0.2">
      <c r="A115" s="309" t="s">
        <v>163</v>
      </c>
      <c r="B115" s="276" t="s">
        <v>164</v>
      </c>
      <c r="C115" s="273" t="s">
        <v>165</v>
      </c>
      <c r="D115" s="276" t="s">
        <v>166</v>
      </c>
      <c r="E115" s="275">
        <v>3</v>
      </c>
      <c r="F115" s="276" t="s">
        <v>135</v>
      </c>
      <c r="G115" s="276" t="s">
        <v>602</v>
      </c>
      <c r="H115" s="276" t="s">
        <v>705</v>
      </c>
      <c r="I115" s="276">
        <v>503201</v>
      </c>
      <c r="J115" s="278">
        <v>1</v>
      </c>
      <c r="K115" s="279">
        <v>1</v>
      </c>
      <c r="L115" s="280">
        <f t="shared" si="13"/>
        <v>1</v>
      </c>
      <c r="M115" s="281" t="s">
        <v>12</v>
      </c>
      <c r="N115" s="280">
        <f t="shared" si="14"/>
        <v>0</v>
      </c>
      <c r="O115" s="281" t="s">
        <v>12</v>
      </c>
      <c r="P115" s="280">
        <f t="shared" si="15"/>
        <v>0</v>
      </c>
      <c r="Q115" s="281" t="s">
        <v>12</v>
      </c>
      <c r="R115" s="280">
        <f t="shared" ref="R115:R128" si="27">IF(Q115="Y",L115,0)</f>
        <v>0</v>
      </c>
      <c r="S115" s="280">
        <f t="shared" si="17"/>
        <v>1</v>
      </c>
      <c r="T115" s="303">
        <f t="shared" si="18"/>
        <v>6790.7056324231626</v>
      </c>
      <c r="U115" s="303">
        <f t="shared" si="19"/>
        <v>806.49528850501474</v>
      </c>
      <c r="V115" s="303">
        <f t="shared" si="20"/>
        <v>5984.2103439181483</v>
      </c>
      <c r="W115" s="306">
        <f t="shared" si="25"/>
        <v>498.68419532651234</v>
      </c>
      <c r="X115" s="303">
        <v>197.64</v>
      </c>
      <c r="Y115" s="334">
        <v>514</v>
      </c>
      <c r="Z115" s="303">
        <v>52.55</v>
      </c>
      <c r="AA115" s="334">
        <v>7</v>
      </c>
      <c r="AB115" s="303">
        <v>0</v>
      </c>
      <c r="AC115" s="335">
        <f t="shared" si="22"/>
        <v>0</v>
      </c>
      <c r="AD115" s="303">
        <v>15</v>
      </c>
      <c r="AE115" s="303">
        <v>0</v>
      </c>
      <c r="AF115" s="303">
        <v>0</v>
      </c>
      <c r="AG115" s="334">
        <v>0</v>
      </c>
      <c r="AH115" s="334">
        <v>521</v>
      </c>
      <c r="AI115" s="334">
        <v>347.4</v>
      </c>
      <c r="AJ115" s="369">
        <f t="shared" si="23"/>
        <v>612.58999999999992</v>
      </c>
    </row>
    <row r="116" spans="1:36" s="282" customFormat="1" ht="18" hidden="1" customHeight="1" x14ac:dyDescent="0.2">
      <c r="A116" s="309" t="s">
        <v>96</v>
      </c>
      <c r="B116" s="276" t="s">
        <v>97</v>
      </c>
      <c r="C116" s="273" t="s">
        <v>111</v>
      </c>
      <c r="D116" s="276" t="s">
        <v>98</v>
      </c>
      <c r="E116" s="275">
        <v>1</v>
      </c>
      <c r="F116" s="276" t="s">
        <v>66</v>
      </c>
      <c r="G116" s="276" t="s">
        <v>641</v>
      </c>
      <c r="H116" s="276" t="s">
        <v>706</v>
      </c>
      <c r="I116" s="276" t="s">
        <v>99</v>
      </c>
      <c r="J116" s="278">
        <v>1</v>
      </c>
      <c r="K116" s="279">
        <v>0.5</v>
      </c>
      <c r="L116" s="280">
        <f t="shared" si="13"/>
        <v>0.5</v>
      </c>
      <c r="M116" s="281" t="s">
        <v>76</v>
      </c>
      <c r="N116" s="280">
        <f t="shared" si="14"/>
        <v>0.5</v>
      </c>
      <c r="O116" s="281" t="s">
        <v>12</v>
      </c>
      <c r="P116" s="280">
        <f t="shared" si="15"/>
        <v>0</v>
      </c>
      <c r="Q116" s="281" t="s">
        <v>12</v>
      </c>
      <c r="R116" s="280">
        <f t="shared" si="27"/>
        <v>0</v>
      </c>
      <c r="S116" s="280">
        <f t="shared" si="17"/>
        <v>1</v>
      </c>
      <c r="T116" s="303">
        <f t="shared" si="18"/>
        <v>6790.7056324231626</v>
      </c>
      <c r="U116" s="303">
        <f t="shared" si="19"/>
        <v>806.49528850501474</v>
      </c>
      <c r="V116" s="303">
        <f t="shared" si="20"/>
        <v>5984.2103439181483</v>
      </c>
      <c r="W116" s="306">
        <f t="shared" si="25"/>
        <v>498.68419532651234</v>
      </c>
      <c r="X116" s="303">
        <v>369.72</v>
      </c>
      <c r="Y116" s="334">
        <v>894</v>
      </c>
      <c r="Z116" s="303">
        <v>18.75</v>
      </c>
      <c r="AA116" s="334">
        <v>3</v>
      </c>
      <c r="AB116" s="303">
        <v>0</v>
      </c>
      <c r="AC116" s="335">
        <f t="shared" si="22"/>
        <v>0</v>
      </c>
      <c r="AD116" s="303">
        <v>0</v>
      </c>
      <c r="AE116" s="303">
        <v>0</v>
      </c>
      <c r="AF116" s="303">
        <v>0</v>
      </c>
      <c r="AG116" s="334">
        <v>0</v>
      </c>
      <c r="AH116" s="334">
        <v>897</v>
      </c>
      <c r="AI116" s="334">
        <v>347.4</v>
      </c>
      <c r="AJ116" s="369">
        <f t="shared" si="23"/>
        <v>735.87</v>
      </c>
    </row>
    <row r="117" spans="1:36" s="282" customFormat="1" ht="18" hidden="1" customHeight="1" x14ac:dyDescent="0.2">
      <c r="A117" s="309" t="s">
        <v>110</v>
      </c>
      <c r="B117" s="276" t="s">
        <v>97</v>
      </c>
      <c r="C117" s="273" t="s">
        <v>111</v>
      </c>
      <c r="D117" s="276" t="s">
        <v>98</v>
      </c>
      <c r="E117" s="275">
        <v>1</v>
      </c>
      <c r="F117" s="276" t="s">
        <v>66</v>
      </c>
      <c r="G117" s="276" t="s">
        <v>641</v>
      </c>
      <c r="H117" s="276" t="s">
        <v>112</v>
      </c>
      <c r="I117" s="276" t="s">
        <v>113</v>
      </c>
      <c r="J117" s="278">
        <v>1</v>
      </c>
      <c r="K117" s="279">
        <v>0.5</v>
      </c>
      <c r="L117" s="280">
        <f t="shared" si="13"/>
        <v>0.5</v>
      </c>
      <c r="M117" s="281" t="s">
        <v>76</v>
      </c>
      <c r="N117" s="280">
        <f t="shared" si="14"/>
        <v>0.5</v>
      </c>
      <c r="O117" s="281" t="s">
        <v>12</v>
      </c>
      <c r="P117" s="280">
        <f t="shared" si="15"/>
        <v>0</v>
      </c>
      <c r="Q117" s="281" t="s">
        <v>12</v>
      </c>
      <c r="R117" s="280">
        <f t="shared" si="27"/>
        <v>0</v>
      </c>
      <c r="S117" s="280">
        <f t="shared" si="17"/>
        <v>1</v>
      </c>
      <c r="T117" s="303">
        <f t="shared" si="18"/>
        <v>6790.7056324231626</v>
      </c>
      <c r="U117" s="303">
        <f t="shared" si="19"/>
        <v>806.49528850501474</v>
      </c>
      <c r="V117" s="303">
        <f t="shared" si="20"/>
        <v>5984.2103439181483</v>
      </c>
      <c r="W117" s="306">
        <f t="shared" si="25"/>
        <v>498.68419532651234</v>
      </c>
      <c r="X117" s="303">
        <v>7865.87</v>
      </c>
      <c r="Y117" s="334">
        <v>12372</v>
      </c>
      <c r="Z117" s="303">
        <v>42.44</v>
      </c>
      <c r="AA117" s="334">
        <v>8</v>
      </c>
      <c r="AB117" s="303">
        <v>0</v>
      </c>
      <c r="AC117" s="335">
        <f t="shared" si="22"/>
        <v>0</v>
      </c>
      <c r="AD117" s="303">
        <v>0</v>
      </c>
      <c r="AE117" s="303">
        <v>43.38</v>
      </c>
      <c r="AF117" s="303">
        <v>0</v>
      </c>
      <c r="AG117" s="334">
        <v>0</v>
      </c>
      <c r="AH117" s="334">
        <v>12380</v>
      </c>
      <c r="AI117" s="334">
        <v>1736.64</v>
      </c>
      <c r="AJ117" s="369">
        <f t="shared" si="23"/>
        <v>9688.33</v>
      </c>
    </row>
    <row r="118" spans="1:36" s="282" customFormat="1" ht="18" hidden="1" customHeight="1" x14ac:dyDescent="0.2">
      <c r="A118" s="310" t="s">
        <v>220</v>
      </c>
      <c r="B118" s="276" t="s">
        <v>221</v>
      </c>
      <c r="C118" s="273" t="s">
        <v>222</v>
      </c>
      <c r="D118" s="276" t="s">
        <v>223</v>
      </c>
      <c r="E118" s="275">
        <v>1</v>
      </c>
      <c r="F118" s="276" t="s">
        <v>200</v>
      </c>
      <c r="G118" s="276" t="s">
        <v>159</v>
      </c>
      <c r="H118" s="276" t="s">
        <v>224</v>
      </c>
      <c r="I118" s="283">
        <v>908000</v>
      </c>
      <c r="J118" s="278">
        <v>1</v>
      </c>
      <c r="K118" s="279">
        <v>1</v>
      </c>
      <c r="L118" s="280">
        <f t="shared" si="13"/>
        <v>1</v>
      </c>
      <c r="M118" s="281" t="s">
        <v>12</v>
      </c>
      <c r="N118" s="280">
        <f t="shared" si="14"/>
        <v>0</v>
      </c>
      <c r="O118" s="281" t="s">
        <v>12</v>
      </c>
      <c r="P118" s="280">
        <f t="shared" si="15"/>
        <v>0</v>
      </c>
      <c r="Q118" s="281" t="s">
        <v>12</v>
      </c>
      <c r="R118" s="280">
        <f t="shared" si="27"/>
        <v>0</v>
      </c>
      <c r="S118" s="280">
        <f t="shared" si="17"/>
        <v>1</v>
      </c>
      <c r="T118" s="303">
        <f t="shared" si="18"/>
        <v>6790.7056324231626</v>
      </c>
      <c r="U118" s="303">
        <f t="shared" si="19"/>
        <v>806.49528850501474</v>
      </c>
      <c r="V118" s="303">
        <f t="shared" si="20"/>
        <v>5984.2103439181483</v>
      </c>
      <c r="W118" s="306">
        <f t="shared" si="25"/>
        <v>498.68419532651234</v>
      </c>
      <c r="X118" s="303">
        <v>1402.69</v>
      </c>
      <c r="Y118" s="334">
        <v>9453</v>
      </c>
      <c r="Z118" s="303">
        <v>116.33</v>
      </c>
      <c r="AA118" s="334">
        <v>18</v>
      </c>
      <c r="AB118" s="303">
        <v>21.25</v>
      </c>
      <c r="AC118" s="335">
        <f t="shared" si="22"/>
        <v>0.25</v>
      </c>
      <c r="AD118" s="303">
        <v>29.95</v>
      </c>
      <c r="AE118" s="303">
        <v>0</v>
      </c>
      <c r="AF118" s="303">
        <v>0</v>
      </c>
      <c r="AG118" s="334">
        <v>0</v>
      </c>
      <c r="AH118" s="334">
        <v>9471</v>
      </c>
      <c r="AI118" s="334">
        <v>694.68</v>
      </c>
      <c r="AJ118" s="369">
        <f t="shared" si="23"/>
        <v>2264.9</v>
      </c>
    </row>
    <row r="119" spans="1:36" s="282" customFormat="1" ht="18" hidden="1" customHeight="1" x14ac:dyDescent="0.2">
      <c r="A119" s="309" t="s">
        <v>325</v>
      </c>
      <c r="B119" s="276" t="s">
        <v>326</v>
      </c>
      <c r="C119" s="273" t="s">
        <v>327</v>
      </c>
      <c r="D119" s="276" t="s">
        <v>328</v>
      </c>
      <c r="E119" s="275">
        <v>1</v>
      </c>
      <c r="F119" s="276" t="s">
        <v>789</v>
      </c>
      <c r="G119" s="276" t="s">
        <v>797</v>
      </c>
      <c r="H119" s="276" t="s">
        <v>329</v>
      </c>
      <c r="I119" s="276">
        <v>403500</v>
      </c>
      <c r="J119" s="278">
        <v>2</v>
      </c>
      <c r="K119" s="279">
        <v>0.5</v>
      </c>
      <c r="L119" s="280">
        <f t="shared" si="13"/>
        <v>1</v>
      </c>
      <c r="M119" s="281" t="s">
        <v>12</v>
      </c>
      <c r="N119" s="280">
        <f t="shared" si="14"/>
        <v>0</v>
      </c>
      <c r="O119" s="281" t="s">
        <v>12</v>
      </c>
      <c r="P119" s="280">
        <f t="shared" si="15"/>
        <v>0</v>
      </c>
      <c r="Q119" s="281" t="s">
        <v>12</v>
      </c>
      <c r="R119" s="280">
        <f t="shared" si="27"/>
        <v>0</v>
      </c>
      <c r="S119" s="280">
        <f t="shared" si="17"/>
        <v>1</v>
      </c>
      <c r="T119" s="303">
        <f t="shared" si="18"/>
        <v>6790.7056324231626</v>
      </c>
      <c r="U119" s="303">
        <f t="shared" si="19"/>
        <v>806.49528850501474</v>
      </c>
      <c r="V119" s="303">
        <f t="shared" si="20"/>
        <v>5984.2103439181483</v>
      </c>
      <c r="W119" s="306">
        <f t="shared" si="25"/>
        <v>498.68419532651234</v>
      </c>
      <c r="X119" s="303">
        <v>397.35</v>
      </c>
      <c r="Y119" s="334">
        <v>972</v>
      </c>
      <c r="Z119" s="303">
        <v>22.65</v>
      </c>
      <c r="AA119" s="334">
        <v>3</v>
      </c>
      <c r="AB119" s="303">
        <v>0</v>
      </c>
      <c r="AC119" s="335">
        <f t="shared" si="22"/>
        <v>0</v>
      </c>
      <c r="AD119" s="303">
        <v>4.03</v>
      </c>
      <c r="AE119" s="303">
        <v>2.58</v>
      </c>
      <c r="AF119" s="303">
        <v>0</v>
      </c>
      <c r="AG119" s="334">
        <v>0</v>
      </c>
      <c r="AH119" s="334">
        <v>975</v>
      </c>
      <c r="AI119" s="334">
        <v>347.4</v>
      </c>
      <c r="AJ119" s="369">
        <f t="shared" si="23"/>
        <v>774.01</v>
      </c>
    </row>
    <row r="120" spans="1:36" s="282" customFormat="1" ht="18" hidden="1" customHeight="1" x14ac:dyDescent="0.2">
      <c r="A120" s="310" t="s">
        <v>459</v>
      </c>
      <c r="B120" s="276" t="s">
        <v>326</v>
      </c>
      <c r="C120" s="273" t="s">
        <v>327</v>
      </c>
      <c r="D120" s="276" t="s">
        <v>328</v>
      </c>
      <c r="E120" s="275">
        <v>1</v>
      </c>
      <c r="F120" s="276" t="s">
        <v>789</v>
      </c>
      <c r="G120" s="276" t="s">
        <v>241</v>
      </c>
      <c r="H120" s="276" t="s">
        <v>460</v>
      </c>
      <c r="I120" s="283">
        <v>406550</v>
      </c>
      <c r="J120" s="278">
        <v>2</v>
      </c>
      <c r="K120" s="279">
        <v>0.5</v>
      </c>
      <c r="L120" s="280">
        <f t="shared" si="13"/>
        <v>1</v>
      </c>
      <c r="M120" s="281" t="s">
        <v>12</v>
      </c>
      <c r="N120" s="280">
        <f t="shared" si="14"/>
        <v>0</v>
      </c>
      <c r="O120" s="281" t="s">
        <v>12</v>
      </c>
      <c r="P120" s="280">
        <f t="shared" si="15"/>
        <v>0</v>
      </c>
      <c r="Q120" s="281" t="s">
        <v>12</v>
      </c>
      <c r="R120" s="280">
        <f t="shared" si="27"/>
        <v>0</v>
      </c>
      <c r="S120" s="280">
        <f t="shared" si="17"/>
        <v>1</v>
      </c>
      <c r="T120" s="303">
        <f t="shared" si="18"/>
        <v>6790.7056324231626</v>
      </c>
      <c r="U120" s="303">
        <f t="shared" si="19"/>
        <v>806.49528850501474</v>
      </c>
      <c r="V120" s="303">
        <f t="shared" si="20"/>
        <v>5984.2103439181483</v>
      </c>
      <c r="W120" s="306">
        <f t="shared" si="25"/>
        <v>498.68419532651234</v>
      </c>
      <c r="X120" s="303">
        <v>38.119999999999997</v>
      </c>
      <c r="Y120" s="334">
        <v>58</v>
      </c>
      <c r="Z120" s="303">
        <v>0</v>
      </c>
      <c r="AA120" s="334">
        <v>0</v>
      </c>
      <c r="AB120" s="303">
        <v>0</v>
      </c>
      <c r="AC120" s="335">
        <f t="shared" si="22"/>
        <v>0</v>
      </c>
      <c r="AD120" s="303">
        <v>5.47</v>
      </c>
      <c r="AE120" s="303">
        <v>0</v>
      </c>
      <c r="AF120" s="303">
        <v>0</v>
      </c>
      <c r="AG120" s="334">
        <v>0</v>
      </c>
      <c r="AH120" s="334">
        <v>58</v>
      </c>
      <c r="AI120" s="334">
        <v>694.68</v>
      </c>
      <c r="AJ120" s="369">
        <f t="shared" si="23"/>
        <v>738.27</v>
      </c>
    </row>
    <row r="121" spans="1:36" s="282" customFormat="1" ht="18" hidden="1" customHeight="1" x14ac:dyDescent="0.2">
      <c r="A121" s="310" t="s">
        <v>397</v>
      </c>
      <c r="B121" s="276" t="s">
        <v>400</v>
      </c>
      <c r="C121" s="273" t="s">
        <v>327</v>
      </c>
      <c r="D121" s="276" t="s">
        <v>328</v>
      </c>
      <c r="E121" s="275">
        <v>1</v>
      </c>
      <c r="F121" s="284" t="s">
        <v>789</v>
      </c>
      <c r="G121" s="276" t="s">
        <v>241</v>
      </c>
      <c r="H121" s="276" t="s">
        <v>399</v>
      </c>
      <c r="I121" s="276" t="s">
        <v>828</v>
      </c>
      <c r="J121" s="278">
        <v>2</v>
      </c>
      <c r="K121" s="279">
        <v>1</v>
      </c>
      <c r="L121" s="280">
        <f t="shared" si="13"/>
        <v>2</v>
      </c>
      <c r="M121" s="281" t="s">
        <v>12</v>
      </c>
      <c r="N121" s="280">
        <f t="shared" si="14"/>
        <v>0</v>
      </c>
      <c r="O121" s="281" t="s">
        <v>12</v>
      </c>
      <c r="P121" s="280">
        <f t="shared" si="15"/>
        <v>0</v>
      </c>
      <c r="Q121" s="281" t="s">
        <v>12</v>
      </c>
      <c r="R121" s="280">
        <f t="shared" si="27"/>
        <v>0</v>
      </c>
      <c r="S121" s="280">
        <f t="shared" si="17"/>
        <v>2</v>
      </c>
      <c r="T121" s="303">
        <f t="shared" si="18"/>
        <v>13581.411264846325</v>
      </c>
      <c r="U121" s="303">
        <f t="shared" si="19"/>
        <v>1612.9905770100295</v>
      </c>
      <c r="V121" s="303">
        <f t="shared" si="20"/>
        <v>11968.420687836297</v>
      </c>
      <c r="W121" s="306">
        <f t="shared" si="25"/>
        <v>997.36839065302468</v>
      </c>
      <c r="X121" s="303">
        <v>1546.96</v>
      </c>
      <c r="Y121" s="334">
        <v>3944</v>
      </c>
      <c r="Z121" s="303">
        <v>2.83</v>
      </c>
      <c r="AA121" s="334">
        <v>1</v>
      </c>
      <c r="AB121" s="303">
        <v>0</v>
      </c>
      <c r="AC121" s="335">
        <f t="shared" si="22"/>
        <v>0</v>
      </c>
      <c r="AD121" s="303">
        <v>3.6</v>
      </c>
      <c r="AE121" s="303">
        <v>0</v>
      </c>
      <c r="AF121" s="303">
        <v>0</v>
      </c>
      <c r="AG121" s="334">
        <v>0</v>
      </c>
      <c r="AH121" s="334">
        <v>3945</v>
      </c>
      <c r="AI121" s="334">
        <v>694.68</v>
      </c>
      <c r="AJ121" s="369">
        <f t="shared" si="23"/>
        <v>2248.0700000000002</v>
      </c>
    </row>
    <row r="122" spans="1:36" s="282" customFormat="1" ht="18" hidden="1" customHeight="1" x14ac:dyDescent="0.2">
      <c r="A122" s="310" t="s">
        <v>708</v>
      </c>
      <c r="B122" s="276" t="s">
        <v>398</v>
      </c>
      <c r="C122" s="273" t="s">
        <v>327</v>
      </c>
      <c r="D122" s="276" t="s">
        <v>328</v>
      </c>
      <c r="E122" s="275">
        <v>1</v>
      </c>
      <c r="F122" s="276" t="s">
        <v>789</v>
      </c>
      <c r="G122" s="276" t="s">
        <v>241</v>
      </c>
      <c r="H122" s="276" t="s">
        <v>399</v>
      </c>
      <c r="I122" s="276" t="s">
        <v>807</v>
      </c>
      <c r="J122" s="278">
        <v>2</v>
      </c>
      <c r="K122" s="279">
        <v>1</v>
      </c>
      <c r="L122" s="280">
        <f t="shared" si="13"/>
        <v>2</v>
      </c>
      <c r="M122" s="281" t="s">
        <v>12</v>
      </c>
      <c r="N122" s="280">
        <f t="shared" si="14"/>
        <v>0</v>
      </c>
      <c r="O122" s="281" t="s">
        <v>12</v>
      </c>
      <c r="P122" s="280">
        <f t="shared" si="15"/>
        <v>0</v>
      </c>
      <c r="Q122" s="281" t="s">
        <v>12</v>
      </c>
      <c r="R122" s="280">
        <f t="shared" si="27"/>
        <v>0</v>
      </c>
      <c r="S122" s="280">
        <f t="shared" si="17"/>
        <v>2</v>
      </c>
      <c r="T122" s="303">
        <f t="shared" si="18"/>
        <v>13581.411264846325</v>
      </c>
      <c r="U122" s="303">
        <f t="shared" si="19"/>
        <v>1612.9905770100295</v>
      </c>
      <c r="V122" s="303">
        <f t="shared" si="20"/>
        <v>11968.420687836297</v>
      </c>
      <c r="W122" s="306">
        <f t="shared" si="25"/>
        <v>997.36839065302468</v>
      </c>
      <c r="X122" s="303">
        <v>1.87</v>
      </c>
      <c r="Y122" s="334">
        <v>5</v>
      </c>
      <c r="Z122" s="303">
        <v>0</v>
      </c>
      <c r="AA122" s="334">
        <v>0</v>
      </c>
      <c r="AB122" s="303">
        <v>0</v>
      </c>
      <c r="AC122" s="335">
        <f t="shared" si="22"/>
        <v>0</v>
      </c>
      <c r="AD122" s="303">
        <v>0</v>
      </c>
      <c r="AE122" s="303">
        <v>0</v>
      </c>
      <c r="AF122" s="303">
        <v>0</v>
      </c>
      <c r="AG122" s="334">
        <v>0</v>
      </c>
      <c r="AH122" s="334">
        <v>5</v>
      </c>
      <c r="AI122" s="334">
        <v>243.12</v>
      </c>
      <c r="AJ122" s="369">
        <f t="shared" si="23"/>
        <v>244.99</v>
      </c>
    </row>
    <row r="123" spans="1:36" s="282" customFormat="1" ht="18" hidden="1" customHeight="1" x14ac:dyDescent="0.2">
      <c r="A123" s="310" t="s">
        <v>42</v>
      </c>
      <c r="B123" s="276" t="s">
        <v>43</v>
      </c>
      <c r="C123" s="273" t="s">
        <v>44</v>
      </c>
      <c r="D123" s="276" t="s">
        <v>45</v>
      </c>
      <c r="E123" s="275">
        <v>3</v>
      </c>
      <c r="F123" s="276" t="s">
        <v>40</v>
      </c>
      <c r="G123" s="276" t="s">
        <v>46</v>
      </c>
      <c r="H123" s="337" t="s">
        <v>47</v>
      </c>
      <c r="I123" s="337">
        <v>904100</v>
      </c>
      <c r="J123" s="338">
        <v>1</v>
      </c>
      <c r="K123" s="339">
        <v>0.5</v>
      </c>
      <c r="L123" s="340">
        <f t="shared" si="13"/>
        <v>0.5</v>
      </c>
      <c r="M123" s="281" t="s">
        <v>12</v>
      </c>
      <c r="N123" s="280">
        <f t="shared" si="14"/>
        <v>0</v>
      </c>
      <c r="O123" s="281" t="s">
        <v>12</v>
      </c>
      <c r="P123" s="280">
        <f t="shared" si="15"/>
        <v>0</v>
      </c>
      <c r="Q123" s="281" t="s">
        <v>12</v>
      </c>
      <c r="R123" s="280">
        <f t="shared" si="27"/>
        <v>0</v>
      </c>
      <c r="S123" s="280">
        <f t="shared" si="17"/>
        <v>0.5</v>
      </c>
      <c r="T123" s="303">
        <f t="shared" si="18"/>
        <v>3395.3528162115813</v>
      </c>
      <c r="U123" s="303">
        <f t="shared" si="19"/>
        <v>403.24764425250737</v>
      </c>
      <c r="V123" s="303">
        <f t="shared" si="20"/>
        <v>2992.1051719590741</v>
      </c>
      <c r="W123" s="306">
        <f t="shared" si="25"/>
        <v>249.34209766325617</v>
      </c>
      <c r="X123" s="303">
        <v>26.37</v>
      </c>
      <c r="Y123" s="334">
        <v>38</v>
      </c>
      <c r="Z123" s="303">
        <v>0</v>
      </c>
      <c r="AA123" s="334">
        <v>0</v>
      </c>
      <c r="AB123" s="303">
        <v>680</v>
      </c>
      <c r="AC123" s="335">
        <f t="shared" si="22"/>
        <v>8</v>
      </c>
      <c r="AD123" s="303">
        <v>4.2300000000000004</v>
      </c>
      <c r="AE123" s="303">
        <v>0</v>
      </c>
      <c r="AF123" s="303">
        <v>0</v>
      </c>
      <c r="AG123" s="334">
        <v>0</v>
      </c>
      <c r="AH123" s="334">
        <v>38</v>
      </c>
      <c r="AI123" s="334">
        <v>243.12</v>
      </c>
      <c r="AJ123" s="369">
        <f t="shared" si="23"/>
        <v>953.72</v>
      </c>
    </row>
    <row r="124" spans="1:36" s="282" customFormat="1" ht="18" hidden="1" customHeight="1" x14ac:dyDescent="0.2">
      <c r="A124" s="309" t="s">
        <v>210</v>
      </c>
      <c r="B124" s="276" t="s">
        <v>43</v>
      </c>
      <c r="C124" s="273" t="s">
        <v>44</v>
      </c>
      <c r="D124" s="276" t="s">
        <v>45</v>
      </c>
      <c r="E124" s="275">
        <v>3</v>
      </c>
      <c r="F124" s="276" t="s">
        <v>200</v>
      </c>
      <c r="G124" s="276" t="s">
        <v>1185</v>
      </c>
      <c r="H124" s="337" t="s">
        <v>201</v>
      </c>
      <c r="I124" s="337">
        <v>905120</v>
      </c>
      <c r="J124" s="338">
        <v>1</v>
      </c>
      <c r="K124" s="339">
        <v>0.5</v>
      </c>
      <c r="L124" s="340">
        <f t="shared" si="13"/>
        <v>0.5</v>
      </c>
      <c r="M124" s="281" t="s">
        <v>12</v>
      </c>
      <c r="N124" s="280">
        <f t="shared" si="14"/>
        <v>0</v>
      </c>
      <c r="O124" s="281" t="s">
        <v>12</v>
      </c>
      <c r="P124" s="280">
        <f t="shared" si="15"/>
        <v>0</v>
      </c>
      <c r="Q124" s="281" t="s">
        <v>12</v>
      </c>
      <c r="R124" s="280">
        <f t="shared" si="27"/>
        <v>0</v>
      </c>
      <c r="S124" s="280">
        <f t="shared" si="17"/>
        <v>0.5</v>
      </c>
      <c r="T124" s="303">
        <f t="shared" si="18"/>
        <v>3395.3528162115813</v>
      </c>
      <c r="U124" s="303">
        <f t="shared" si="19"/>
        <v>403.24764425250737</v>
      </c>
      <c r="V124" s="303">
        <f t="shared" si="20"/>
        <v>2992.1051719590741</v>
      </c>
      <c r="W124" s="306">
        <f t="shared" si="25"/>
        <v>249.34209766325617</v>
      </c>
      <c r="X124" s="303">
        <v>2481.5300000000002</v>
      </c>
      <c r="Y124" s="334">
        <v>3222</v>
      </c>
      <c r="Z124" s="303">
        <v>14.04</v>
      </c>
      <c r="AA124" s="334">
        <v>3</v>
      </c>
      <c r="AB124" s="303">
        <v>0</v>
      </c>
      <c r="AC124" s="335">
        <f t="shared" si="22"/>
        <v>0</v>
      </c>
      <c r="AD124" s="303">
        <v>20.07</v>
      </c>
      <c r="AE124" s="303">
        <v>0</v>
      </c>
      <c r="AF124" s="303">
        <v>2699.88</v>
      </c>
      <c r="AG124" s="334">
        <v>7903</v>
      </c>
      <c r="AH124" s="334">
        <v>11128</v>
      </c>
      <c r="AI124" s="334">
        <v>694.68</v>
      </c>
      <c r="AJ124" s="369">
        <f t="shared" si="23"/>
        <v>5910.2000000000007</v>
      </c>
    </row>
    <row r="125" spans="1:36" s="282" customFormat="1" ht="18" hidden="1" customHeight="1" x14ac:dyDescent="0.2">
      <c r="A125" s="310" t="s">
        <v>54</v>
      </c>
      <c r="B125" s="276" t="s">
        <v>709</v>
      </c>
      <c r="C125" s="273" t="s">
        <v>44</v>
      </c>
      <c r="D125" s="276" t="s">
        <v>45</v>
      </c>
      <c r="E125" s="275">
        <v>3</v>
      </c>
      <c r="F125" s="284" t="s">
        <v>40</v>
      </c>
      <c r="G125" s="276" t="s">
        <v>710</v>
      </c>
      <c r="H125" s="276" t="s">
        <v>710</v>
      </c>
      <c r="I125" s="276">
        <v>904500</v>
      </c>
      <c r="J125" s="278">
        <v>2</v>
      </c>
      <c r="K125" s="279">
        <v>1</v>
      </c>
      <c r="L125" s="280">
        <f t="shared" si="13"/>
        <v>2</v>
      </c>
      <c r="M125" s="281" t="s">
        <v>12</v>
      </c>
      <c r="N125" s="280">
        <f t="shared" si="14"/>
        <v>0</v>
      </c>
      <c r="O125" s="281" t="s">
        <v>12</v>
      </c>
      <c r="P125" s="280">
        <f t="shared" si="15"/>
        <v>0</v>
      </c>
      <c r="Q125" s="281" t="s">
        <v>12</v>
      </c>
      <c r="R125" s="280">
        <f t="shared" si="27"/>
        <v>0</v>
      </c>
      <c r="S125" s="280">
        <f t="shared" si="17"/>
        <v>2</v>
      </c>
      <c r="T125" s="303">
        <f t="shared" si="18"/>
        <v>13581.411264846325</v>
      </c>
      <c r="U125" s="303">
        <f t="shared" si="19"/>
        <v>1612.9905770100295</v>
      </c>
      <c r="V125" s="303">
        <f t="shared" si="20"/>
        <v>11968.420687836297</v>
      </c>
      <c r="W125" s="306">
        <f t="shared" si="25"/>
        <v>997.36839065302468</v>
      </c>
      <c r="X125" s="303">
        <v>0</v>
      </c>
      <c r="Y125" s="334">
        <v>0</v>
      </c>
      <c r="Z125" s="303">
        <v>0</v>
      </c>
      <c r="AA125" s="334">
        <v>0</v>
      </c>
      <c r="AB125" s="303">
        <v>0</v>
      </c>
      <c r="AC125" s="335">
        <f t="shared" si="22"/>
        <v>0</v>
      </c>
      <c r="AD125" s="303">
        <v>0</v>
      </c>
      <c r="AE125" s="303">
        <v>0</v>
      </c>
      <c r="AF125" s="303">
        <v>0</v>
      </c>
      <c r="AG125" s="334">
        <v>0</v>
      </c>
      <c r="AH125" s="334">
        <v>0</v>
      </c>
      <c r="AI125" s="334">
        <v>0</v>
      </c>
      <c r="AJ125" s="369">
        <f t="shared" si="23"/>
        <v>0</v>
      </c>
    </row>
    <row r="126" spans="1:36" s="282" customFormat="1" ht="18" hidden="1" customHeight="1" x14ac:dyDescent="0.2">
      <c r="A126" s="310" t="s">
        <v>340</v>
      </c>
      <c r="B126" s="276" t="s">
        <v>341</v>
      </c>
      <c r="C126" s="273" t="s">
        <v>342</v>
      </c>
      <c r="D126" s="276" t="s">
        <v>343</v>
      </c>
      <c r="E126" s="275">
        <v>1</v>
      </c>
      <c r="F126" s="276" t="s">
        <v>789</v>
      </c>
      <c r="G126" s="276" t="s">
        <v>241</v>
      </c>
      <c r="H126" s="276" t="s">
        <v>342</v>
      </c>
      <c r="I126" s="283" t="s">
        <v>818</v>
      </c>
      <c r="J126" s="278">
        <v>1</v>
      </c>
      <c r="K126" s="279">
        <v>0.87</v>
      </c>
      <c r="L126" s="280">
        <f t="shared" si="13"/>
        <v>0.87</v>
      </c>
      <c r="M126" s="281" t="s">
        <v>12</v>
      </c>
      <c r="N126" s="280">
        <f t="shared" si="14"/>
        <v>0</v>
      </c>
      <c r="O126" s="281" t="s">
        <v>12</v>
      </c>
      <c r="P126" s="280">
        <f t="shared" si="15"/>
        <v>0</v>
      </c>
      <c r="Q126" s="281" t="s">
        <v>76</v>
      </c>
      <c r="R126" s="280">
        <f t="shared" si="27"/>
        <v>0.87</v>
      </c>
      <c r="S126" s="280">
        <f t="shared" si="17"/>
        <v>1.74</v>
      </c>
      <c r="T126" s="303">
        <f t="shared" si="18"/>
        <v>11815.827800416302</v>
      </c>
      <c r="U126" s="303">
        <f t="shared" si="19"/>
        <v>1403.3018019987258</v>
      </c>
      <c r="V126" s="303">
        <f t="shared" si="20"/>
        <v>10412.525998417575</v>
      </c>
      <c r="W126" s="306">
        <f t="shared" si="25"/>
        <v>867.71049986813125</v>
      </c>
      <c r="X126" s="303">
        <v>9.61</v>
      </c>
      <c r="Y126" s="334">
        <v>9</v>
      </c>
      <c r="Z126" s="303">
        <v>0</v>
      </c>
      <c r="AA126" s="334">
        <v>0</v>
      </c>
      <c r="AB126" s="303">
        <v>0</v>
      </c>
      <c r="AC126" s="335">
        <f t="shared" si="22"/>
        <v>0</v>
      </c>
      <c r="AD126" s="303">
        <v>0</v>
      </c>
      <c r="AE126" s="303">
        <v>0</v>
      </c>
      <c r="AF126" s="303">
        <v>0</v>
      </c>
      <c r="AG126" s="334">
        <v>0</v>
      </c>
      <c r="AH126" s="334">
        <v>9</v>
      </c>
      <c r="AI126" s="334">
        <v>243.12</v>
      </c>
      <c r="AJ126" s="369">
        <f t="shared" si="23"/>
        <v>252.73000000000002</v>
      </c>
    </row>
    <row r="127" spans="1:36" s="282" customFormat="1" ht="18" hidden="1" customHeight="1" x14ac:dyDescent="0.2">
      <c r="A127" s="310" t="s">
        <v>438</v>
      </c>
      <c r="B127" s="346" t="s">
        <v>439</v>
      </c>
      <c r="C127" s="273" t="s">
        <v>440</v>
      </c>
      <c r="D127" s="276" t="s">
        <v>441</v>
      </c>
      <c r="E127" s="275">
        <v>3</v>
      </c>
      <c r="F127" s="284" t="s">
        <v>789</v>
      </c>
      <c r="G127" s="276" t="s">
        <v>241</v>
      </c>
      <c r="H127" s="276" t="s">
        <v>442</v>
      </c>
      <c r="I127" s="283" t="s">
        <v>832</v>
      </c>
      <c r="J127" s="278">
        <v>2</v>
      </c>
      <c r="K127" s="279">
        <v>0.8</v>
      </c>
      <c r="L127" s="280">
        <f t="shared" si="13"/>
        <v>1.6</v>
      </c>
      <c r="M127" s="281" t="s">
        <v>12</v>
      </c>
      <c r="N127" s="280">
        <f t="shared" si="14"/>
        <v>0</v>
      </c>
      <c r="O127" s="281" t="s">
        <v>12</v>
      </c>
      <c r="P127" s="280">
        <f t="shared" si="15"/>
        <v>0</v>
      </c>
      <c r="Q127" s="281" t="s">
        <v>12</v>
      </c>
      <c r="R127" s="280">
        <f t="shared" si="27"/>
        <v>0</v>
      </c>
      <c r="S127" s="280">
        <f t="shared" si="17"/>
        <v>1.6</v>
      </c>
      <c r="T127" s="303">
        <f t="shared" si="18"/>
        <v>10865.129011877061</v>
      </c>
      <c r="U127" s="303">
        <f t="shared" si="19"/>
        <v>1290.3924616080237</v>
      </c>
      <c r="V127" s="303">
        <f t="shared" si="20"/>
        <v>9574.7365502690373</v>
      </c>
      <c r="W127" s="306">
        <f t="shared" si="25"/>
        <v>797.89471252241981</v>
      </c>
      <c r="X127" s="303">
        <v>5994.79</v>
      </c>
      <c r="Y127" s="334">
        <v>15927</v>
      </c>
      <c r="Z127" s="303">
        <v>64.53</v>
      </c>
      <c r="AA127" s="334">
        <v>19</v>
      </c>
      <c r="AB127" s="303">
        <v>0</v>
      </c>
      <c r="AC127" s="335">
        <f t="shared" si="22"/>
        <v>0</v>
      </c>
      <c r="AD127" s="303">
        <v>49.1</v>
      </c>
      <c r="AE127" s="303">
        <v>0</v>
      </c>
      <c r="AF127" s="303">
        <v>0</v>
      </c>
      <c r="AG127" s="334">
        <v>0</v>
      </c>
      <c r="AH127" s="334">
        <v>15946</v>
      </c>
      <c r="AI127" s="334">
        <v>3716.52</v>
      </c>
      <c r="AJ127" s="369">
        <f t="shared" si="23"/>
        <v>9824.94</v>
      </c>
    </row>
    <row r="128" spans="1:36" s="282" customFormat="1" ht="18" hidden="1" customHeight="1" x14ac:dyDescent="0.2">
      <c r="A128" s="310" t="s">
        <v>470</v>
      </c>
      <c r="B128" s="346" t="s">
        <v>439</v>
      </c>
      <c r="C128" s="273" t="s">
        <v>440</v>
      </c>
      <c r="D128" s="276" t="s">
        <v>441</v>
      </c>
      <c r="E128" s="275">
        <v>3</v>
      </c>
      <c r="F128" s="276" t="s">
        <v>789</v>
      </c>
      <c r="G128" s="276" t="s">
        <v>241</v>
      </c>
      <c r="H128" s="276" t="s">
        <v>471</v>
      </c>
      <c r="I128" s="283" t="s">
        <v>813</v>
      </c>
      <c r="J128" s="278">
        <v>2</v>
      </c>
      <c r="K128" s="279">
        <v>0.2</v>
      </c>
      <c r="L128" s="280">
        <f t="shared" si="13"/>
        <v>0.4</v>
      </c>
      <c r="M128" s="281" t="s">
        <v>12</v>
      </c>
      <c r="N128" s="280">
        <f t="shared" si="14"/>
        <v>0</v>
      </c>
      <c r="O128" s="281" t="s">
        <v>12</v>
      </c>
      <c r="P128" s="280">
        <f t="shared" si="15"/>
        <v>0</v>
      </c>
      <c r="Q128" s="281" t="s">
        <v>12</v>
      </c>
      <c r="R128" s="280">
        <f t="shared" si="27"/>
        <v>0</v>
      </c>
      <c r="S128" s="280">
        <f t="shared" si="17"/>
        <v>0.4</v>
      </c>
      <c r="T128" s="303">
        <f t="shared" si="18"/>
        <v>2716.2822529692653</v>
      </c>
      <c r="U128" s="303">
        <f t="shared" si="19"/>
        <v>322.59811540200593</v>
      </c>
      <c r="V128" s="303">
        <f t="shared" si="20"/>
        <v>2393.6841375672593</v>
      </c>
      <c r="W128" s="306">
        <f t="shared" si="25"/>
        <v>199.47367813060495</v>
      </c>
      <c r="X128" s="303">
        <v>1678.11</v>
      </c>
      <c r="Y128" s="334">
        <v>4891</v>
      </c>
      <c r="Z128" s="303">
        <v>0</v>
      </c>
      <c r="AA128" s="334">
        <v>0</v>
      </c>
      <c r="AB128" s="303">
        <v>0</v>
      </c>
      <c r="AC128" s="335">
        <f t="shared" si="22"/>
        <v>0</v>
      </c>
      <c r="AD128" s="303">
        <v>0</v>
      </c>
      <c r="AE128" s="303">
        <v>0</v>
      </c>
      <c r="AF128" s="303">
        <v>0</v>
      </c>
      <c r="AG128" s="334">
        <v>0</v>
      </c>
      <c r="AH128" s="334">
        <v>4891</v>
      </c>
      <c r="AI128" s="334">
        <v>1180.92</v>
      </c>
      <c r="AJ128" s="369">
        <f t="shared" si="23"/>
        <v>2859.0299999999997</v>
      </c>
    </row>
    <row r="129" spans="1:36" s="282" customFormat="1" ht="18" hidden="1" customHeight="1" x14ac:dyDescent="0.2">
      <c r="A129" s="310" t="s">
        <v>438</v>
      </c>
      <c r="B129" s="346" t="s">
        <v>444</v>
      </c>
      <c r="C129" s="273" t="s">
        <v>440</v>
      </c>
      <c r="D129" s="276" t="s">
        <v>441</v>
      </c>
      <c r="E129" s="275">
        <v>3</v>
      </c>
      <c r="F129" s="276" t="s">
        <v>789</v>
      </c>
      <c r="G129" s="276" t="s">
        <v>241</v>
      </c>
      <c r="H129" s="276" t="s">
        <v>442</v>
      </c>
      <c r="I129" s="283" t="s">
        <v>832</v>
      </c>
      <c r="J129" s="278">
        <v>0</v>
      </c>
      <c r="K129" s="279">
        <v>0.8</v>
      </c>
      <c r="L129" s="280">
        <f t="shared" si="13"/>
        <v>0</v>
      </c>
      <c r="M129" s="281" t="s">
        <v>12</v>
      </c>
      <c r="N129" s="280">
        <f t="shared" si="14"/>
        <v>0</v>
      </c>
      <c r="O129" s="281" t="s">
        <v>12</v>
      </c>
      <c r="P129" s="280">
        <f t="shared" si="15"/>
        <v>0</v>
      </c>
      <c r="Q129" s="281" t="s">
        <v>1190</v>
      </c>
      <c r="R129" s="280">
        <v>1.6</v>
      </c>
      <c r="S129" s="280">
        <f t="shared" si="17"/>
        <v>1.6</v>
      </c>
      <c r="T129" s="303">
        <f t="shared" si="18"/>
        <v>10865.129011877061</v>
      </c>
      <c r="U129" s="303">
        <f t="shared" si="19"/>
        <v>1290.3924616080237</v>
      </c>
      <c r="V129" s="303">
        <f t="shared" si="20"/>
        <v>9574.7365502690373</v>
      </c>
      <c r="W129" s="306">
        <f t="shared" si="25"/>
        <v>797.89471252241981</v>
      </c>
      <c r="X129" s="303"/>
      <c r="Y129" s="334"/>
      <c r="Z129" s="303"/>
      <c r="AA129" s="334"/>
      <c r="AB129" s="303">
        <v>0</v>
      </c>
      <c r="AC129" s="335">
        <f t="shared" si="22"/>
        <v>0</v>
      </c>
      <c r="AD129" s="303"/>
      <c r="AE129" s="303">
        <v>0</v>
      </c>
      <c r="AF129" s="303">
        <v>0</v>
      </c>
      <c r="AG129" s="334">
        <v>0</v>
      </c>
      <c r="AH129" s="334"/>
      <c r="AI129" s="334"/>
      <c r="AJ129" s="369">
        <f t="shared" si="23"/>
        <v>0</v>
      </c>
    </row>
    <row r="130" spans="1:36" s="282" customFormat="1" ht="18" hidden="1" customHeight="1" x14ac:dyDescent="0.2">
      <c r="A130" s="310" t="s">
        <v>470</v>
      </c>
      <c r="B130" s="346" t="s">
        <v>444</v>
      </c>
      <c r="C130" s="273" t="s">
        <v>440</v>
      </c>
      <c r="D130" s="276" t="s">
        <v>441</v>
      </c>
      <c r="E130" s="275">
        <v>3</v>
      </c>
      <c r="F130" s="284" t="s">
        <v>789</v>
      </c>
      <c r="G130" s="276" t="s">
        <v>241</v>
      </c>
      <c r="H130" s="276" t="s">
        <v>471</v>
      </c>
      <c r="I130" s="283" t="s">
        <v>837</v>
      </c>
      <c r="J130" s="278">
        <v>0</v>
      </c>
      <c r="K130" s="279">
        <v>0.2</v>
      </c>
      <c r="L130" s="280">
        <f t="shared" si="13"/>
        <v>0</v>
      </c>
      <c r="M130" s="281" t="s">
        <v>12</v>
      </c>
      <c r="N130" s="280">
        <f t="shared" si="14"/>
        <v>0</v>
      </c>
      <c r="O130" s="281" t="s">
        <v>12</v>
      </c>
      <c r="P130" s="280">
        <f t="shared" si="15"/>
        <v>0</v>
      </c>
      <c r="Q130" s="281" t="s">
        <v>1190</v>
      </c>
      <c r="R130" s="280">
        <v>0.4</v>
      </c>
      <c r="S130" s="280">
        <f t="shared" si="17"/>
        <v>0.4</v>
      </c>
      <c r="T130" s="303">
        <f t="shared" si="18"/>
        <v>2716.2822529692653</v>
      </c>
      <c r="U130" s="303">
        <f t="shared" si="19"/>
        <v>322.59811540200593</v>
      </c>
      <c r="V130" s="303">
        <f t="shared" si="20"/>
        <v>2393.6841375672593</v>
      </c>
      <c r="W130" s="306">
        <f t="shared" si="25"/>
        <v>199.47367813060495</v>
      </c>
      <c r="X130" s="303"/>
      <c r="Y130" s="334"/>
      <c r="Z130" s="303">
        <v>0</v>
      </c>
      <c r="AA130" s="334">
        <v>0</v>
      </c>
      <c r="AB130" s="303">
        <v>0</v>
      </c>
      <c r="AC130" s="335">
        <f t="shared" si="22"/>
        <v>0</v>
      </c>
      <c r="AD130" s="303">
        <v>0</v>
      </c>
      <c r="AE130" s="303">
        <v>0</v>
      </c>
      <c r="AF130" s="303">
        <v>0</v>
      </c>
      <c r="AG130" s="334">
        <v>0</v>
      </c>
      <c r="AH130" s="334"/>
      <c r="AI130" s="334"/>
      <c r="AJ130" s="369">
        <f t="shared" si="23"/>
        <v>0</v>
      </c>
    </row>
    <row r="131" spans="1:36" s="282" customFormat="1" ht="18" hidden="1" customHeight="1" x14ac:dyDescent="0.2">
      <c r="A131" s="310" t="s">
        <v>711</v>
      </c>
      <c r="B131" s="276" t="s">
        <v>445</v>
      </c>
      <c r="C131" s="273" t="s">
        <v>440</v>
      </c>
      <c r="D131" s="276" t="s">
        <v>441</v>
      </c>
      <c r="E131" s="275">
        <v>3</v>
      </c>
      <c r="F131" s="284" t="s">
        <v>789</v>
      </c>
      <c r="G131" s="276" t="s">
        <v>241</v>
      </c>
      <c r="H131" s="276" t="s">
        <v>442</v>
      </c>
      <c r="I131" s="276" t="s">
        <v>811</v>
      </c>
      <c r="J131" s="278">
        <v>0</v>
      </c>
      <c r="K131" s="279">
        <v>0.8</v>
      </c>
      <c r="L131" s="280">
        <f t="shared" ref="L131:L194" si="28">J131*K131</f>
        <v>0</v>
      </c>
      <c r="M131" s="281" t="s">
        <v>12</v>
      </c>
      <c r="N131" s="280">
        <f t="shared" ref="N131:N194" si="29">IF(M131="Y",L131,0)</f>
        <v>0</v>
      </c>
      <c r="O131" s="281" t="s">
        <v>12</v>
      </c>
      <c r="P131" s="280">
        <f t="shared" ref="P131:P194" si="30">IF(O131="Y",L131,0)</f>
        <v>0</v>
      </c>
      <c r="Q131" s="281" t="s">
        <v>1190</v>
      </c>
      <c r="R131" s="280">
        <v>1.6</v>
      </c>
      <c r="S131" s="280">
        <f t="shared" ref="S131:S194" si="31">L131+N131+P131+R131</f>
        <v>1.6</v>
      </c>
      <c r="T131" s="303">
        <f t="shared" ref="T131:T194" si="32">$T$1*S131</f>
        <v>10865.129011877061</v>
      </c>
      <c r="U131" s="303">
        <f t="shared" ref="U131:U194" si="33">$U$1*S131</f>
        <v>1290.3924616080237</v>
      </c>
      <c r="V131" s="303">
        <f t="shared" ref="V131:V194" si="34">T131-U131</f>
        <v>9574.7365502690373</v>
      </c>
      <c r="W131" s="306">
        <f t="shared" ref="W131:W162" si="35">V131/12</f>
        <v>797.89471252241981</v>
      </c>
      <c r="X131" s="303">
        <v>0</v>
      </c>
      <c r="Y131" s="334">
        <v>0</v>
      </c>
      <c r="Z131" s="303">
        <v>0</v>
      </c>
      <c r="AA131" s="334">
        <v>0</v>
      </c>
      <c r="AB131" s="303">
        <v>0</v>
      </c>
      <c r="AC131" s="335">
        <f t="shared" ref="AC131:AC194" si="36">AB131/85</f>
        <v>0</v>
      </c>
      <c r="AD131" s="303">
        <v>0</v>
      </c>
      <c r="AE131" s="303">
        <v>0</v>
      </c>
      <c r="AF131" s="303">
        <v>0</v>
      </c>
      <c r="AG131" s="334">
        <v>0</v>
      </c>
      <c r="AH131" s="334">
        <v>0</v>
      </c>
      <c r="AI131" s="334">
        <v>243.12</v>
      </c>
      <c r="AJ131" s="369">
        <f t="shared" si="23"/>
        <v>243.12</v>
      </c>
    </row>
    <row r="132" spans="1:36" s="282" customFormat="1" ht="18" hidden="1" customHeight="1" x14ac:dyDescent="0.2">
      <c r="A132" s="310" t="s">
        <v>470</v>
      </c>
      <c r="B132" s="346" t="s">
        <v>445</v>
      </c>
      <c r="C132" s="273" t="s">
        <v>440</v>
      </c>
      <c r="D132" s="276" t="s">
        <v>441</v>
      </c>
      <c r="E132" s="275">
        <v>3</v>
      </c>
      <c r="F132" s="276" t="s">
        <v>789</v>
      </c>
      <c r="G132" s="276" t="s">
        <v>241</v>
      </c>
      <c r="H132" s="276" t="s">
        <v>471</v>
      </c>
      <c r="I132" s="283" t="s">
        <v>837</v>
      </c>
      <c r="J132" s="278">
        <v>0</v>
      </c>
      <c r="K132" s="279">
        <v>0.2</v>
      </c>
      <c r="L132" s="280">
        <f t="shared" si="28"/>
        <v>0</v>
      </c>
      <c r="M132" s="281" t="s">
        <v>12</v>
      </c>
      <c r="N132" s="280">
        <f t="shared" si="29"/>
        <v>0</v>
      </c>
      <c r="O132" s="281" t="s">
        <v>12</v>
      </c>
      <c r="P132" s="280">
        <f t="shared" si="30"/>
        <v>0</v>
      </c>
      <c r="Q132" s="281" t="s">
        <v>1190</v>
      </c>
      <c r="R132" s="280">
        <v>0.4</v>
      </c>
      <c r="S132" s="280">
        <f t="shared" si="31"/>
        <v>0.4</v>
      </c>
      <c r="T132" s="303">
        <f t="shared" si="32"/>
        <v>2716.2822529692653</v>
      </c>
      <c r="U132" s="303">
        <f t="shared" si="33"/>
        <v>322.59811540200593</v>
      </c>
      <c r="V132" s="303">
        <f t="shared" si="34"/>
        <v>2393.6841375672593</v>
      </c>
      <c r="W132" s="306">
        <f t="shared" si="35"/>
        <v>199.47367813060495</v>
      </c>
      <c r="X132" s="303"/>
      <c r="Y132" s="334"/>
      <c r="Z132" s="303">
        <v>0</v>
      </c>
      <c r="AA132" s="334">
        <v>0</v>
      </c>
      <c r="AB132" s="303">
        <v>0</v>
      </c>
      <c r="AC132" s="335">
        <f t="shared" si="36"/>
        <v>0</v>
      </c>
      <c r="AD132" s="303">
        <v>0</v>
      </c>
      <c r="AE132" s="303">
        <v>0</v>
      </c>
      <c r="AF132" s="303">
        <v>0</v>
      </c>
      <c r="AG132" s="334">
        <v>0</v>
      </c>
      <c r="AH132" s="334"/>
      <c r="AI132" s="334">
        <v>1180.92</v>
      </c>
      <c r="AJ132" s="369">
        <f t="shared" ref="AJ132:AJ195" si="37">AF132+AE132+AD132+AB132+Z132+X132+AI132</f>
        <v>1180.92</v>
      </c>
    </row>
    <row r="133" spans="1:36" s="282" customFormat="1" ht="18" hidden="1" customHeight="1" x14ac:dyDescent="0.2">
      <c r="A133" s="309" t="s">
        <v>125</v>
      </c>
      <c r="B133" s="276" t="s">
        <v>126</v>
      </c>
      <c r="C133" s="273" t="s">
        <v>127</v>
      </c>
      <c r="D133" s="276" t="s">
        <v>128</v>
      </c>
      <c r="E133" s="275">
        <v>3</v>
      </c>
      <c r="F133" s="276" t="s">
        <v>66</v>
      </c>
      <c r="G133" s="276" t="s">
        <v>641</v>
      </c>
      <c r="H133" s="276" t="s">
        <v>129</v>
      </c>
      <c r="I133" s="276" t="s">
        <v>130</v>
      </c>
      <c r="J133" s="278">
        <v>1</v>
      </c>
      <c r="K133" s="279">
        <v>1</v>
      </c>
      <c r="L133" s="280">
        <f t="shared" si="28"/>
        <v>1</v>
      </c>
      <c r="M133" s="281" t="s">
        <v>76</v>
      </c>
      <c r="N133" s="280">
        <f t="shared" si="29"/>
        <v>1</v>
      </c>
      <c r="O133" s="281" t="s">
        <v>12</v>
      </c>
      <c r="P133" s="280">
        <f t="shared" si="30"/>
        <v>0</v>
      </c>
      <c r="Q133" s="281" t="s">
        <v>12</v>
      </c>
      <c r="R133" s="280">
        <f t="shared" ref="R133:R138" si="38">IF(Q133="Y",L133,0)</f>
        <v>0</v>
      </c>
      <c r="S133" s="280">
        <f t="shared" si="31"/>
        <v>2</v>
      </c>
      <c r="T133" s="303">
        <f t="shared" si="32"/>
        <v>13581.411264846325</v>
      </c>
      <c r="U133" s="303">
        <f t="shared" si="33"/>
        <v>1612.9905770100295</v>
      </c>
      <c r="V133" s="303">
        <f t="shared" si="34"/>
        <v>11968.420687836297</v>
      </c>
      <c r="W133" s="306">
        <f t="shared" si="35"/>
        <v>997.36839065302468</v>
      </c>
      <c r="X133" s="303">
        <v>13886.66</v>
      </c>
      <c r="Y133" s="334">
        <v>25562</v>
      </c>
      <c r="Z133" s="303">
        <v>43.81</v>
      </c>
      <c r="AA133" s="334">
        <v>8</v>
      </c>
      <c r="AB133" s="303">
        <v>42.5</v>
      </c>
      <c r="AC133" s="335">
        <f t="shared" si="36"/>
        <v>0.5</v>
      </c>
      <c r="AD133" s="303">
        <v>0</v>
      </c>
      <c r="AE133" s="303">
        <v>0</v>
      </c>
      <c r="AF133" s="303">
        <v>0</v>
      </c>
      <c r="AG133" s="334">
        <v>0</v>
      </c>
      <c r="AH133" s="334">
        <v>25570</v>
      </c>
      <c r="AI133" s="334">
        <v>6946.8</v>
      </c>
      <c r="AJ133" s="369">
        <f t="shared" si="37"/>
        <v>20919.77</v>
      </c>
    </row>
    <row r="134" spans="1:36" s="282" customFormat="1" ht="18" hidden="1" customHeight="1" x14ac:dyDescent="0.2">
      <c r="A134" s="309" t="s">
        <v>272</v>
      </c>
      <c r="B134" s="276" t="s">
        <v>379</v>
      </c>
      <c r="C134" s="273" t="s">
        <v>407</v>
      </c>
      <c r="D134" s="276" t="s">
        <v>381</v>
      </c>
      <c r="E134" s="275">
        <v>3</v>
      </c>
      <c r="F134" s="276" t="s">
        <v>789</v>
      </c>
      <c r="G134" s="284" t="s">
        <v>938</v>
      </c>
      <c r="H134" s="276" t="s">
        <v>715</v>
      </c>
      <c r="I134" s="276" t="s">
        <v>950</v>
      </c>
      <c r="J134" s="278">
        <v>1</v>
      </c>
      <c r="K134" s="279">
        <v>0.05</v>
      </c>
      <c r="L134" s="280">
        <f t="shared" si="28"/>
        <v>0.05</v>
      </c>
      <c r="M134" s="281" t="s">
        <v>12</v>
      </c>
      <c r="N134" s="280">
        <f t="shared" si="29"/>
        <v>0</v>
      </c>
      <c r="O134" s="281" t="s">
        <v>12</v>
      </c>
      <c r="P134" s="280">
        <f t="shared" si="30"/>
        <v>0</v>
      </c>
      <c r="Q134" s="281" t="s">
        <v>12</v>
      </c>
      <c r="R134" s="280">
        <f t="shared" si="38"/>
        <v>0</v>
      </c>
      <c r="S134" s="280">
        <f t="shared" si="31"/>
        <v>0.05</v>
      </c>
      <c r="T134" s="303">
        <f t="shared" si="32"/>
        <v>339.53528162115816</v>
      </c>
      <c r="U134" s="303">
        <f t="shared" si="33"/>
        <v>40.324764425250741</v>
      </c>
      <c r="V134" s="303">
        <f t="shared" si="34"/>
        <v>299.21051719590741</v>
      </c>
      <c r="W134" s="306">
        <f t="shared" si="35"/>
        <v>24.934209766325619</v>
      </c>
      <c r="X134" s="303">
        <v>9.64</v>
      </c>
      <c r="Y134" s="334">
        <v>25</v>
      </c>
      <c r="Z134" s="303">
        <v>0</v>
      </c>
      <c r="AA134" s="334">
        <v>0</v>
      </c>
      <c r="AB134" s="303">
        <v>0</v>
      </c>
      <c r="AC134" s="335">
        <f t="shared" si="36"/>
        <v>0</v>
      </c>
      <c r="AD134" s="303">
        <v>0</v>
      </c>
      <c r="AE134" s="303">
        <v>0</v>
      </c>
      <c r="AF134" s="303">
        <v>0</v>
      </c>
      <c r="AG134" s="334">
        <v>0</v>
      </c>
      <c r="AH134" s="334">
        <v>25</v>
      </c>
      <c r="AI134" s="334">
        <v>243.12</v>
      </c>
      <c r="AJ134" s="369">
        <f t="shared" si="37"/>
        <v>252.76</v>
      </c>
    </row>
    <row r="135" spans="1:36" s="282" customFormat="1" ht="18" hidden="1" customHeight="1" x14ac:dyDescent="0.2">
      <c r="A135" s="309" t="s">
        <v>378</v>
      </c>
      <c r="B135" s="276" t="s">
        <v>379</v>
      </c>
      <c r="C135" s="273" t="s">
        <v>380</v>
      </c>
      <c r="D135" s="276" t="s">
        <v>381</v>
      </c>
      <c r="E135" s="275">
        <v>2</v>
      </c>
      <c r="F135" s="276" t="s">
        <v>789</v>
      </c>
      <c r="G135" s="276" t="s">
        <v>797</v>
      </c>
      <c r="H135" s="276" t="s">
        <v>712</v>
      </c>
      <c r="I135" s="283" t="s">
        <v>714</v>
      </c>
      <c r="J135" s="278">
        <v>1</v>
      </c>
      <c r="K135" s="279">
        <v>0.15</v>
      </c>
      <c r="L135" s="280">
        <f t="shared" si="28"/>
        <v>0.15</v>
      </c>
      <c r="M135" s="281" t="s">
        <v>12</v>
      </c>
      <c r="N135" s="280">
        <f t="shared" si="29"/>
        <v>0</v>
      </c>
      <c r="O135" s="281" t="s">
        <v>12</v>
      </c>
      <c r="P135" s="280">
        <f t="shared" si="30"/>
        <v>0</v>
      </c>
      <c r="Q135" s="281" t="s">
        <v>12</v>
      </c>
      <c r="R135" s="280">
        <f t="shared" si="38"/>
        <v>0</v>
      </c>
      <c r="S135" s="280">
        <f t="shared" si="31"/>
        <v>0.15</v>
      </c>
      <c r="T135" s="303">
        <f t="shared" si="32"/>
        <v>1018.6058448634743</v>
      </c>
      <c r="U135" s="303">
        <f t="shared" si="33"/>
        <v>120.9742932757522</v>
      </c>
      <c r="V135" s="303">
        <f t="shared" si="34"/>
        <v>897.63155158772213</v>
      </c>
      <c r="W135" s="306">
        <f t="shared" si="35"/>
        <v>74.802629298976839</v>
      </c>
      <c r="X135" s="303">
        <v>572.91</v>
      </c>
      <c r="Y135" s="334">
        <v>1470</v>
      </c>
      <c r="Z135" s="303">
        <v>18.149999999999999</v>
      </c>
      <c r="AA135" s="334">
        <v>2</v>
      </c>
      <c r="AB135" s="303">
        <v>63.75</v>
      </c>
      <c r="AC135" s="335">
        <f t="shared" si="36"/>
        <v>0.75</v>
      </c>
      <c r="AD135" s="303">
        <v>3.6</v>
      </c>
      <c r="AE135" s="303">
        <v>0</v>
      </c>
      <c r="AF135" s="303">
        <v>0</v>
      </c>
      <c r="AG135" s="334">
        <v>0</v>
      </c>
      <c r="AH135" s="334">
        <v>1472</v>
      </c>
      <c r="AI135" s="334">
        <v>694.68</v>
      </c>
      <c r="AJ135" s="369">
        <f t="shared" si="37"/>
        <v>1353.09</v>
      </c>
    </row>
    <row r="136" spans="1:36" s="282" customFormat="1" ht="18" hidden="1" customHeight="1" x14ac:dyDescent="0.2">
      <c r="A136" s="309" t="s">
        <v>412</v>
      </c>
      <c r="B136" s="276" t="s">
        <v>379</v>
      </c>
      <c r="C136" s="273" t="s">
        <v>407</v>
      </c>
      <c r="D136" s="276" t="s">
        <v>381</v>
      </c>
      <c r="E136" s="275">
        <v>3</v>
      </c>
      <c r="F136" s="284" t="s">
        <v>789</v>
      </c>
      <c r="G136" s="276" t="s">
        <v>797</v>
      </c>
      <c r="H136" s="276" t="s">
        <v>413</v>
      </c>
      <c r="I136" s="283">
        <v>404435</v>
      </c>
      <c r="J136" s="278">
        <v>1</v>
      </c>
      <c r="K136" s="279">
        <v>0.4</v>
      </c>
      <c r="L136" s="280">
        <f t="shared" si="28"/>
        <v>0.4</v>
      </c>
      <c r="M136" s="281" t="s">
        <v>12</v>
      </c>
      <c r="N136" s="280">
        <f t="shared" si="29"/>
        <v>0</v>
      </c>
      <c r="O136" s="281" t="s">
        <v>12</v>
      </c>
      <c r="P136" s="280">
        <f t="shared" si="30"/>
        <v>0</v>
      </c>
      <c r="Q136" s="281" t="s">
        <v>12</v>
      </c>
      <c r="R136" s="280">
        <f t="shared" si="38"/>
        <v>0</v>
      </c>
      <c r="S136" s="280">
        <f t="shared" si="31"/>
        <v>0.4</v>
      </c>
      <c r="T136" s="303">
        <f t="shared" si="32"/>
        <v>2716.2822529692653</v>
      </c>
      <c r="U136" s="303">
        <f t="shared" si="33"/>
        <v>322.59811540200593</v>
      </c>
      <c r="V136" s="303">
        <f t="shared" si="34"/>
        <v>2393.6841375672593</v>
      </c>
      <c r="W136" s="306">
        <f t="shared" si="35"/>
        <v>199.47367813060495</v>
      </c>
      <c r="X136" s="303">
        <v>7154.71</v>
      </c>
      <c r="Y136" s="334">
        <v>6387</v>
      </c>
      <c r="Z136" s="303">
        <v>0</v>
      </c>
      <c r="AA136" s="334">
        <v>0</v>
      </c>
      <c r="AB136" s="303">
        <v>0</v>
      </c>
      <c r="AC136" s="335">
        <f t="shared" si="36"/>
        <v>0</v>
      </c>
      <c r="AD136" s="303">
        <v>0</v>
      </c>
      <c r="AE136" s="303">
        <v>0</v>
      </c>
      <c r="AF136" s="303">
        <v>374.33</v>
      </c>
      <c r="AG136" s="334">
        <v>14286</v>
      </c>
      <c r="AH136" s="334">
        <v>20673</v>
      </c>
      <c r="AI136" s="334">
        <v>6946.8</v>
      </c>
      <c r="AJ136" s="369">
        <f t="shared" si="37"/>
        <v>14475.84</v>
      </c>
    </row>
    <row r="137" spans="1:36" s="282" customFormat="1" ht="18" hidden="1" customHeight="1" x14ac:dyDescent="0.2">
      <c r="A137" s="310" t="s">
        <v>433</v>
      </c>
      <c r="B137" s="276" t="s">
        <v>379</v>
      </c>
      <c r="C137" s="273" t="s">
        <v>407</v>
      </c>
      <c r="D137" s="276" t="s">
        <v>381</v>
      </c>
      <c r="E137" s="275">
        <v>3</v>
      </c>
      <c r="F137" s="276" t="s">
        <v>789</v>
      </c>
      <c r="G137" s="276" t="s">
        <v>241</v>
      </c>
      <c r="H137" s="276" t="s">
        <v>434</v>
      </c>
      <c r="I137" s="283">
        <v>406750</v>
      </c>
      <c r="J137" s="278">
        <v>1</v>
      </c>
      <c r="K137" s="279">
        <v>0.4</v>
      </c>
      <c r="L137" s="280">
        <f t="shared" si="28"/>
        <v>0.4</v>
      </c>
      <c r="M137" s="281" t="s">
        <v>12</v>
      </c>
      <c r="N137" s="280">
        <f t="shared" si="29"/>
        <v>0</v>
      </c>
      <c r="O137" s="281" t="s">
        <v>12</v>
      </c>
      <c r="P137" s="280">
        <f t="shared" si="30"/>
        <v>0</v>
      </c>
      <c r="Q137" s="281" t="s">
        <v>12</v>
      </c>
      <c r="R137" s="280">
        <f t="shared" si="38"/>
        <v>0</v>
      </c>
      <c r="S137" s="280">
        <f t="shared" si="31"/>
        <v>0.4</v>
      </c>
      <c r="T137" s="303">
        <f t="shared" si="32"/>
        <v>2716.2822529692653</v>
      </c>
      <c r="U137" s="303">
        <f t="shared" si="33"/>
        <v>322.59811540200593</v>
      </c>
      <c r="V137" s="303">
        <f t="shared" si="34"/>
        <v>2393.6841375672593</v>
      </c>
      <c r="W137" s="306">
        <f t="shared" si="35"/>
        <v>199.47367813060495</v>
      </c>
      <c r="X137" s="303">
        <v>2104.21</v>
      </c>
      <c r="Y137" s="334">
        <v>6175</v>
      </c>
      <c r="Z137" s="303">
        <v>0</v>
      </c>
      <c r="AA137" s="334">
        <v>0</v>
      </c>
      <c r="AB137" s="303">
        <v>0</v>
      </c>
      <c r="AC137" s="335">
        <f t="shared" si="36"/>
        <v>0</v>
      </c>
      <c r="AD137" s="303">
        <v>13.29</v>
      </c>
      <c r="AE137" s="303">
        <v>0</v>
      </c>
      <c r="AF137" s="303">
        <v>0</v>
      </c>
      <c r="AG137" s="334">
        <v>0</v>
      </c>
      <c r="AH137" s="334">
        <v>6175</v>
      </c>
      <c r="AI137" s="334">
        <v>1736.64</v>
      </c>
      <c r="AJ137" s="369">
        <f t="shared" si="37"/>
        <v>3854.1400000000003</v>
      </c>
    </row>
    <row r="138" spans="1:36" s="282" customFormat="1" ht="18" hidden="1" customHeight="1" x14ac:dyDescent="0.2">
      <c r="A138" s="310" t="s">
        <v>405</v>
      </c>
      <c r="B138" s="346" t="s">
        <v>406</v>
      </c>
      <c r="C138" s="273" t="s">
        <v>407</v>
      </c>
      <c r="D138" s="276" t="s">
        <v>381</v>
      </c>
      <c r="E138" s="275">
        <v>3</v>
      </c>
      <c r="F138" s="284" t="s">
        <v>789</v>
      </c>
      <c r="G138" s="276" t="s">
        <v>241</v>
      </c>
      <c r="H138" s="276" t="s">
        <v>408</v>
      </c>
      <c r="I138" s="276">
        <v>407500</v>
      </c>
      <c r="J138" s="278">
        <v>2</v>
      </c>
      <c r="K138" s="279">
        <v>1</v>
      </c>
      <c r="L138" s="280">
        <f t="shared" si="28"/>
        <v>2</v>
      </c>
      <c r="M138" s="281" t="s">
        <v>12</v>
      </c>
      <c r="N138" s="280">
        <f t="shared" si="29"/>
        <v>0</v>
      </c>
      <c r="O138" s="281" t="s">
        <v>12</v>
      </c>
      <c r="P138" s="280">
        <f t="shared" si="30"/>
        <v>0</v>
      </c>
      <c r="Q138" s="281" t="s">
        <v>12</v>
      </c>
      <c r="R138" s="280">
        <f t="shared" si="38"/>
        <v>0</v>
      </c>
      <c r="S138" s="280">
        <f t="shared" si="31"/>
        <v>2</v>
      </c>
      <c r="T138" s="303">
        <f t="shared" si="32"/>
        <v>13581.411264846325</v>
      </c>
      <c r="U138" s="303">
        <f t="shared" si="33"/>
        <v>1612.9905770100295</v>
      </c>
      <c r="V138" s="303">
        <f t="shared" si="34"/>
        <v>11968.420687836297</v>
      </c>
      <c r="W138" s="306">
        <f t="shared" si="35"/>
        <v>997.36839065302468</v>
      </c>
      <c r="X138" s="303">
        <v>2793.42</v>
      </c>
      <c r="Y138" s="334">
        <v>6518</v>
      </c>
      <c r="Z138" s="303">
        <v>55.55</v>
      </c>
      <c r="AA138" s="334">
        <v>12</v>
      </c>
      <c r="AB138" s="303">
        <v>63.75</v>
      </c>
      <c r="AC138" s="335">
        <f t="shared" si="36"/>
        <v>0.75</v>
      </c>
      <c r="AD138" s="303">
        <v>13.94</v>
      </c>
      <c r="AE138" s="303">
        <v>0</v>
      </c>
      <c r="AF138" s="303">
        <v>0</v>
      </c>
      <c r="AG138" s="334">
        <v>0</v>
      </c>
      <c r="AH138" s="334">
        <v>6530</v>
      </c>
      <c r="AI138" s="334">
        <v>1979.76</v>
      </c>
      <c r="AJ138" s="369">
        <f t="shared" si="37"/>
        <v>4906.42</v>
      </c>
    </row>
    <row r="139" spans="1:36" s="282" customFormat="1" ht="18" hidden="1" customHeight="1" x14ac:dyDescent="0.2">
      <c r="A139" s="310" t="s">
        <v>405</v>
      </c>
      <c r="B139" s="346" t="s">
        <v>410</v>
      </c>
      <c r="C139" s="273" t="s">
        <v>407</v>
      </c>
      <c r="D139" s="276" t="s">
        <v>381</v>
      </c>
      <c r="E139" s="275">
        <v>3</v>
      </c>
      <c r="F139" s="276" t="s">
        <v>789</v>
      </c>
      <c r="G139" s="276" t="s">
        <v>241</v>
      </c>
      <c r="H139" s="276" t="s">
        <v>408</v>
      </c>
      <c r="I139" s="283">
        <v>407500</v>
      </c>
      <c r="J139" s="278">
        <v>0</v>
      </c>
      <c r="K139" s="279">
        <v>1</v>
      </c>
      <c r="L139" s="280">
        <f t="shared" si="28"/>
        <v>0</v>
      </c>
      <c r="M139" s="281" t="s">
        <v>12</v>
      </c>
      <c r="N139" s="280">
        <f t="shared" si="29"/>
        <v>0</v>
      </c>
      <c r="O139" s="281" t="s">
        <v>12</v>
      </c>
      <c r="P139" s="280">
        <f t="shared" si="30"/>
        <v>0</v>
      </c>
      <c r="Q139" s="281" t="s">
        <v>1190</v>
      </c>
      <c r="R139" s="280">
        <v>2</v>
      </c>
      <c r="S139" s="280">
        <f t="shared" si="31"/>
        <v>2</v>
      </c>
      <c r="T139" s="303">
        <f t="shared" si="32"/>
        <v>13581.411264846325</v>
      </c>
      <c r="U139" s="303">
        <f t="shared" si="33"/>
        <v>1612.9905770100295</v>
      </c>
      <c r="V139" s="303">
        <f t="shared" si="34"/>
        <v>11968.420687836297</v>
      </c>
      <c r="W139" s="306">
        <f t="shared" si="35"/>
        <v>997.36839065302468</v>
      </c>
      <c r="X139" s="303"/>
      <c r="Y139" s="334"/>
      <c r="Z139" s="303"/>
      <c r="AA139" s="334"/>
      <c r="AB139" s="303"/>
      <c r="AC139" s="335">
        <f t="shared" si="36"/>
        <v>0</v>
      </c>
      <c r="AD139" s="303"/>
      <c r="AE139" s="303"/>
      <c r="AF139" s="303"/>
      <c r="AG139" s="334"/>
      <c r="AH139" s="334"/>
      <c r="AI139" s="334"/>
      <c r="AJ139" s="369">
        <f t="shared" si="37"/>
        <v>0</v>
      </c>
    </row>
    <row r="140" spans="1:36" s="282" customFormat="1" ht="18" hidden="1" customHeight="1" x14ac:dyDescent="0.2">
      <c r="A140" s="310" t="s">
        <v>716</v>
      </c>
      <c r="B140" s="276" t="s">
        <v>411</v>
      </c>
      <c r="C140" s="273" t="s">
        <v>407</v>
      </c>
      <c r="D140" s="276" t="s">
        <v>381</v>
      </c>
      <c r="E140" s="275">
        <v>3</v>
      </c>
      <c r="F140" s="284" t="s">
        <v>789</v>
      </c>
      <c r="G140" s="276" t="s">
        <v>241</v>
      </c>
      <c r="H140" s="276" t="s">
        <v>408</v>
      </c>
      <c r="I140" s="283" t="s">
        <v>808</v>
      </c>
      <c r="J140" s="278">
        <v>0</v>
      </c>
      <c r="K140" s="279">
        <v>1</v>
      </c>
      <c r="L140" s="280">
        <f t="shared" si="28"/>
        <v>0</v>
      </c>
      <c r="M140" s="281" t="s">
        <v>12</v>
      </c>
      <c r="N140" s="280">
        <f t="shared" si="29"/>
        <v>0</v>
      </c>
      <c r="O140" s="281" t="s">
        <v>12</v>
      </c>
      <c r="P140" s="280">
        <f t="shared" si="30"/>
        <v>0</v>
      </c>
      <c r="Q140" s="281" t="s">
        <v>1190</v>
      </c>
      <c r="R140" s="280">
        <v>2</v>
      </c>
      <c r="S140" s="280">
        <f t="shared" si="31"/>
        <v>2</v>
      </c>
      <c r="T140" s="303">
        <f t="shared" si="32"/>
        <v>13581.411264846325</v>
      </c>
      <c r="U140" s="303">
        <f t="shared" si="33"/>
        <v>1612.9905770100295</v>
      </c>
      <c r="V140" s="303">
        <f t="shared" si="34"/>
        <v>11968.420687836297</v>
      </c>
      <c r="W140" s="306">
        <f t="shared" si="35"/>
        <v>997.36839065302468</v>
      </c>
      <c r="X140" s="303">
        <v>0</v>
      </c>
      <c r="Y140" s="334">
        <v>0</v>
      </c>
      <c r="Z140" s="303">
        <v>0</v>
      </c>
      <c r="AA140" s="334">
        <v>0</v>
      </c>
      <c r="AB140" s="303">
        <v>0</v>
      </c>
      <c r="AC140" s="335">
        <f t="shared" si="36"/>
        <v>0</v>
      </c>
      <c r="AD140" s="303">
        <v>0</v>
      </c>
      <c r="AE140" s="303">
        <v>0</v>
      </c>
      <c r="AF140" s="303">
        <v>0</v>
      </c>
      <c r="AG140" s="334">
        <v>0</v>
      </c>
      <c r="AH140" s="334">
        <v>0</v>
      </c>
      <c r="AI140" s="334">
        <v>243.12</v>
      </c>
      <c r="AJ140" s="369">
        <f t="shared" si="37"/>
        <v>243.12</v>
      </c>
    </row>
    <row r="141" spans="1:36" s="282" customFormat="1" ht="18" hidden="1" customHeight="1" x14ac:dyDescent="0.2">
      <c r="A141" s="309" t="s">
        <v>33</v>
      </c>
      <c r="B141" s="276" t="s">
        <v>34</v>
      </c>
      <c r="C141" s="273" t="s">
        <v>35</v>
      </c>
      <c r="D141" s="276" t="s">
        <v>36</v>
      </c>
      <c r="E141" s="275">
        <v>1</v>
      </c>
      <c r="F141" s="276" t="s">
        <v>11</v>
      </c>
      <c r="G141" s="276" t="s">
        <v>613</v>
      </c>
      <c r="H141" s="276" t="s">
        <v>37</v>
      </c>
      <c r="I141" s="283">
        <v>153300</v>
      </c>
      <c r="J141" s="278">
        <v>1</v>
      </c>
      <c r="K141" s="279">
        <v>1</v>
      </c>
      <c r="L141" s="280">
        <f t="shared" si="28"/>
        <v>1</v>
      </c>
      <c r="M141" s="281" t="s">
        <v>12</v>
      </c>
      <c r="N141" s="280">
        <f t="shared" si="29"/>
        <v>0</v>
      </c>
      <c r="O141" s="281" t="s">
        <v>12</v>
      </c>
      <c r="P141" s="280">
        <f t="shared" si="30"/>
        <v>0</v>
      </c>
      <c r="Q141" s="281" t="s">
        <v>12</v>
      </c>
      <c r="R141" s="280">
        <f t="shared" ref="R141:R172" si="39">IF(Q141="Y",L141,0)</f>
        <v>0</v>
      </c>
      <c r="S141" s="280">
        <f t="shared" si="31"/>
        <v>1</v>
      </c>
      <c r="T141" s="303">
        <f t="shared" si="32"/>
        <v>6790.7056324231626</v>
      </c>
      <c r="U141" s="303">
        <f t="shared" si="33"/>
        <v>806.49528850501474</v>
      </c>
      <c r="V141" s="303">
        <f t="shared" si="34"/>
        <v>5984.2103439181483</v>
      </c>
      <c r="W141" s="306">
        <f t="shared" si="35"/>
        <v>498.68419532651234</v>
      </c>
      <c r="X141" s="303">
        <v>2.25</v>
      </c>
      <c r="Y141" s="334">
        <v>6</v>
      </c>
      <c r="Z141" s="303">
        <v>0</v>
      </c>
      <c r="AA141" s="334">
        <v>0</v>
      </c>
      <c r="AB141" s="303">
        <v>0</v>
      </c>
      <c r="AC141" s="335">
        <f t="shared" si="36"/>
        <v>0</v>
      </c>
      <c r="AD141" s="303">
        <v>0</v>
      </c>
      <c r="AE141" s="303">
        <v>0</v>
      </c>
      <c r="AF141" s="303">
        <v>0</v>
      </c>
      <c r="AG141" s="334">
        <v>0</v>
      </c>
      <c r="AH141" s="334">
        <v>6</v>
      </c>
      <c r="AI141" s="334">
        <v>243.12</v>
      </c>
      <c r="AJ141" s="369">
        <f t="shared" si="37"/>
        <v>245.37</v>
      </c>
    </row>
    <row r="142" spans="1:36" s="282" customFormat="1" ht="18" hidden="1" customHeight="1" x14ac:dyDescent="0.2">
      <c r="A142" s="310" t="s">
        <v>374</v>
      </c>
      <c r="B142" s="276" t="s">
        <v>375</v>
      </c>
      <c r="C142" s="273" t="s">
        <v>376</v>
      </c>
      <c r="D142" s="276" t="s">
        <v>377</v>
      </c>
      <c r="E142" s="275">
        <v>3</v>
      </c>
      <c r="F142" s="284" t="s">
        <v>789</v>
      </c>
      <c r="G142" s="276" t="s">
        <v>241</v>
      </c>
      <c r="H142" s="276" t="s">
        <v>376</v>
      </c>
      <c r="I142" s="283" t="s">
        <v>825</v>
      </c>
      <c r="J142" s="278">
        <v>1</v>
      </c>
      <c r="K142" s="279">
        <v>0.52</v>
      </c>
      <c r="L142" s="280">
        <f t="shared" si="28"/>
        <v>0.52</v>
      </c>
      <c r="M142" s="281" t="s">
        <v>12</v>
      </c>
      <c r="N142" s="280">
        <f t="shared" si="29"/>
        <v>0</v>
      </c>
      <c r="O142" s="281" t="s">
        <v>12</v>
      </c>
      <c r="P142" s="280">
        <f t="shared" si="30"/>
        <v>0</v>
      </c>
      <c r="Q142" s="281" t="s">
        <v>76</v>
      </c>
      <c r="R142" s="280">
        <f t="shared" si="39"/>
        <v>0.52</v>
      </c>
      <c r="S142" s="280">
        <f t="shared" si="31"/>
        <v>1.04</v>
      </c>
      <c r="T142" s="303">
        <f t="shared" si="32"/>
        <v>7062.3338577200893</v>
      </c>
      <c r="U142" s="303">
        <f t="shared" si="33"/>
        <v>838.75510004521539</v>
      </c>
      <c r="V142" s="303">
        <f t="shared" si="34"/>
        <v>6223.5787576748735</v>
      </c>
      <c r="W142" s="306">
        <f t="shared" si="35"/>
        <v>518.63156313957279</v>
      </c>
      <c r="X142" s="303">
        <v>1.1200000000000001</v>
      </c>
      <c r="Y142" s="334">
        <v>3</v>
      </c>
      <c r="Z142" s="303">
        <v>0</v>
      </c>
      <c r="AA142" s="334">
        <v>0</v>
      </c>
      <c r="AB142" s="303">
        <v>0</v>
      </c>
      <c r="AC142" s="335">
        <f t="shared" si="36"/>
        <v>0</v>
      </c>
      <c r="AD142" s="303">
        <v>0</v>
      </c>
      <c r="AE142" s="303">
        <v>0</v>
      </c>
      <c r="AF142" s="303">
        <v>0</v>
      </c>
      <c r="AG142" s="334">
        <v>0</v>
      </c>
      <c r="AH142" s="334">
        <v>3</v>
      </c>
      <c r="AI142" s="334">
        <v>243.12</v>
      </c>
      <c r="AJ142" s="369">
        <f t="shared" si="37"/>
        <v>244.24</v>
      </c>
    </row>
    <row r="143" spans="1:36" s="282" customFormat="1" ht="18" hidden="1" customHeight="1" x14ac:dyDescent="0.2">
      <c r="A143" s="309" t="s">
        <v>212</v>
      </c>
      <c r="B143" s="276" t="s">
        <v>213</v>
      </c>
      <c r="C143" s="273" t="s">
        <v>214</v>
      </c>
      <c r="D143" s="276" t="s">
        <v>215</v>
      </c>
      <c r="E143" s="275">
        <v>1</v>
      </c>
      <c r="F143" s="276" t="s">
        <v>200</v>
      </c>
      <c r="G143" s="276" t="s">
        <v>201</v>
      </c>
      <c r="H143" s="276" t="s">
        <v>202</v>
      </c>
      <c r="I143" s="276">
        <v>905600</v>
      </c>
      <c r="J143" s="278">
        <v>1</v>
      </c>
      <c r="K143" s="279">
        <v>0.75</v>
      </c>
      <c r="L143" s="280">
        <f t="shared" si="28"/>
        <v>0.75</v>
      </c>
      <c r="M143" s="281" t="s">
        <v>12</v>
      </c>
      <c r="N143" s="280">
        <f t="shared" si="29"/>
        <v>0</v>
      </c>
      <c r="O143" s="281" t="s">
        <v>12</v>
      </c>
      <c r="P143" s="280">
        <f t="shared" si="30"/>
        <v>0</v>
      </c>
      <c r="Q143" s="281" t="s">
        <v>12</v>
      </c>
      <c r="R143" s="280">
        <f t="shared" si="39"/>
        <v>0</v>
      </c>
      <c r="S143" s="280">
        <f t="shared" si="31"/>
        <v>0.75</v>
      </c>
      <c r="T143" s="303">
        <f t="shared" si="32"/>
        <v>5093.0292243173717</v>
      </c>
      <c r="U143" s="303">
        <f t="shared" si="33"/>
        <v>604.87146637876106</v>
      </c>
      <c r="V143" s="303">
        <f t="shared" si="34"/>
        <v>4488.1577579386103</v>
      </c>
      <c r="W143" s="306">
        <f t="shared" si="35"/>
        <v>374.01314649488421</v>
      </c>
      <c r="X143" s="303">
        <v>29.54</v>
      </c>
      <c r="Y143" s="334">
        <v>44</v>
      </c>
      <c r="Z143" s="303">
        <v>15.15</v>
      </c>
      <c r="AA143" s="334">
        <v>2</v>
      </c>
      <c r="AB143" s="303">
        <v>0</v>
      </c>
      <c r="AC143" s="335">
        <f t="shared" si="36"/>
        <v>0</v>
      </c>
      <c r="AD143" s="303">
        <v>4.93</v>
      </c>
      <c r="AE143" s="303">
        <v>0</v>
      </c>
      <c r="AF143" s="303">
        <v>0</v>
      </c>
      <c r="AG143" s="334">
        <v>0</v>
      </c>
      <c r="AH143" s="334">
        <v>46</v>
      </c>
      <c r="AI143" s="334">
        <v>243.12</v>
      </c>
      <c r="AJ143" s="369">
        <f t="shared" si="37"/>
        <v>292.74</v>
      </c>
    </row>
    <row r="144" spans="1:36" s="282" customFormat="1" ht="18" hidden="1" customHeight="1" x14ac:dyDescent="0.2">
      <c r="A144" s="309" t="s">
        <v>216</v>
      </c>
      <c r="B144" s="276" t="s">
        <v>213</v>
      </c>
      <c r="C144" s="273" t="s">
        <v>214</v>
      </c>
      <c r="D144" s="276" t="s">
        <v>215</v>
      </c>
      <c r="E144" s="275">
        <v>1</v>
      </c>
      <c r="F144" s="276" t="s">
        <v>200</v>
      </c>
      <c r="G144" s="276" t="s">
        <v>201</v>
      </c>
      <c r="H144" s="276" t="s">
        <v>217</v>
      </c>
      <c r="I144" s="276">
        <v>905500</v>
      </c>
      <c r="J144" s="278">
        <v>1</v>
      </c>
      <c r="K144" s="279">
        <v>0.25</v>
      </c>
      <c r="L144" s="280">
        <f t="shared" si="28"/>
        <v>0.25</v>
      </c>
      <c r="M144" s="281" t="s">
        <v>12</v>
      </c>
      <c r="N144" s="280">
        <f t="shared" si="29"/>
        <v>0</v>
      </c>
      <c r="O144" s="281" t="s">
        <v>12</v>
      </c>
      <c r="P144" s="280">
        <f t="shared" si="30"/>
        <v>0</v>
      </c>
      <c r="Q144" s="281" t="s">
        <v>12</v>
      </c>
      <c r="R144" s="280">
        <f t="shared" si="39"/>
        <v>0</v>
      </c>
      <c r="S144" s="280">
        <f t="shared" si="31"/>
        <v>0.25</v>
      </c>
      <c r="T144" s="303">
        <f t="shared" si="32"/>
        <v>1697.6764081057906</v>
      </c>
      <c r="U144" s="303">
        <f t="shared" si="33"/>
        <v>201.62382212625369</v>
      </c>
      <c r="V144" s="303">
        <f t="shared" si="34"/>
        <v>1496.0525859795371</v>
      </c>
      <c r="W144" s="306">
        <f t="shared" si="35"/>
        <v>124.67104883162808</v>
      </c>
      <c r="X144" s="303">
        <v>0</v>
      </c>
      <c r="Y144" s="334">
        <v>0</v>
      </c>
      <c r="Z144" s="303">
        <v>0</v>
      </c>
      <c r="AA144" s="334">
        <v>0</v>
      </c>
      <c r="AB144" s="303">
        <v>0</v>
      </c>
      <c r="AC144" s="335">
        <f t="shared" si="36"/>
        <v>0</v>
      </c>
      <c r="AD144" s="303">
        <v>0</v>
      </c>
      <c r="AE144" s="303">
        <v>0</v>
      </c>
      <c r="AF144" s="303">
        <v>0</v>
      </c>
      <c r="AG144" s="334">
        <v>0</v>
      </c>
      <c r="AH144" s="334">
        <v>0</v>
      </c>
      <c r="AI144" s="334">
        <v>243.12</v>
      </c>
      <c r="AJ144" s="369">
        <f t="shared" si="37"/>
        <v>243.12</v>
      </c>
    </row>
    <row r="145" spans="1:36" s="282" customFormat="1" ht="18" hidden="1" customHeight="1" x14ac:dyDescent="0.2">
      <c r="A145" s="310" t="s">
        <v>388</v>
      </c>
      <c r="B145" s="276" t="s">
        <v>270</v>
      </c>
      <c r="C145" s="273" t="s">
        <v>35</v>
      </c>
      <c r="D145" s="276" t="s">
        <v>271</v>
      </c>
      <c r="E145" s="275">
        <v>1</v>
      </c>
      <c r="F145" s="276" t="s">
        <v>789</v>
      </c>
      <c r="G145" s="284" t="s">
        <v>936</v>
      </c>
      <c r="H145" s="276" t="s">
        <v>389</v>
      </c>
      <c r="I145" s="283">
        <v>404708</v>
      </c>
      <c r="J145" s="278">
        <v>1</v>
      </c>
      <c r="K145" s="279">
        <v>0.17</v>
      </c>
      <c r="L145" s="280">
        <f t="shared" si="28"/>
        <v>0.17</v>
      </c>
      <c r="M145" s="281" t="s">
        <v>12</v>
      </c>
      <c r="N145" s="280">
        <f t="shared" si="29"/>
        <v>0</v>
      </c>
      <c r="O145" s="281" t="s">
        <v>12</v>
      </c>
      <c r="P145" s="280">
        <f t="shared" si="30"/>
        <v>0</v>
      </c>
      <c r="Q145" s="281" t="s">
        <v>12</v>
      </c>
      <c r="R145" s="280">
        <f t="shared" si="39"/>
        <v>0</v>
      </c>
      <c r="S145" s="280">
        <f t="shared" si="31"/>
        <v>0.17</v>
      </c>
      <c r="T145" s="303">
        <f t="shared" si="32"/>
        <v>1154.4199575119378</v>
      </c>
      <c r="U145" s="303">
        <f t="shared" si="33"/>
        <v>137.10419904585251</v>
      </c>
      <c r="V145" s="303">
        <f t="shared" si="34"/>
        <v>1017.3157584660853</v>
      </c>
      <c r="W145" s="306">
        <f t="shared" si="35"/>
        <v>84.776313205507108</v>
      </c>
      <c r="X145" s="303">
        <v>38.53</v>
      </c>
      <c r="Y145" s="334">
        <v>56</v>
      </c>
      <c r="Z145" s="303">
        <v>0</v>
      </c>
      <c r="AA145" s="334">
        <v>0</v>
      </c>
      <c r="AB145" s="303">
        <v>0</v>
      </c>
      <c r="AC145" s="335">
        <f t="shared" si="36"/>
        <v>0</v>
      </c>
      <c r="AD145" s="303">
        <v>0</v>
      </c>
      <c r="AE145" s="303">
        <v>0</v>
      </c>
      <c r="AF145" s="303">
        <v>0</v>
      </c>
      <c r="AG145" s="334">
        <v>0</v>
      </c>
      <c r="AH145" s="334">
        <v>56</v>
      </c>
      <c r="AI145" s="334">
        <v>243.12</v>
      </c>
      <c r="AJ145" s="369">
        <f t="shared" si="37"/>
        <v>281.64999999999998</v>
      </c>
    </row>
    <row r="146" spans="1:36" s="282" customFormat="1" ht="18" hidden="1" customHeight="1" x14ac:dyDescent="0.2">
      <c r="A146" s="310" t="s">
        <v>467</v>
      </c>
      <c r="B146" s="276" t="s">
        <v>270</v>
      </c>
      <c r="C146" s="273" t="s">
        <v>35</v>
      </c>
      <c r="D146" s="276" t="s">
        <v>271</v>
      </c>
      <c r="E146" s="275">
        <v>1</v>
      </c>
      <c r="F146" s="284" t="s">
        <v>789</v>
      </c>
      <c r="G146" s="276" t="s">
        <v>241</v>
      </c>
      <c r="H146" s="276" t="s">
        <v>468</v>
      </c>
      <c r="I146" s="283" t="s">
        <v>836</v>
      </c>
      <c r="J146" s="278">
        <v>1</v>
      </c>
      <c r="K146" s="279">
        <v>0.83</v>
      </c>
      <c r="L146" s="280">
        <f t="shared" si="28"/>
        <v>0.83</v>
      </c>
      <c r="M146" s="281" t="s">
        <v>12</v>
      </c>
      <c r="N146" s="280">
        <f t="shared" si="29"/>
        <v>0</v>
      </c>
      <c r="O146" s="281" t="s">
        <v>12</v>
      </c>
      <c r="P146" s="280">
        <f t="shared" si="30"/>
        <v>0</v>
      </c>
      <c r="Q146" s="281" t="s">
        <v>12</v>
      </c>
      <c r="R146" s="280">
        <f t="shared" si="39"/>
        <v>0</v>
      </c>
      <c r="S146" s="280">
        <f t="shared" si="31"/>
        <v>0.83</v>
      </c>
      <c r="T146" s="303">
        <f t="shared" si="32"/>
        <v>5636.2856749112243</v>
      </c>
      <c r="U146" s="303">
        <f t="shared" si="33"/>
        <v>669.39108945916223</v>
      </c>
      <c r="V146" s="303">
        <f t="shared" si="34"/>
        <v>4966.8945854520625</v>
      </c>
      <c r="W146" s="306">
        <f t="shared" si="35"/>
        <v>413.90788212100523</v>
      </c>
      <c r="X146" s="303">
        <v>32.880000000000003</v>
      </c>
      <c r="Y146" s="334">
        <v>83</v>
      </c>
      <c r="Z146" s="303">
        <v>28.4</v>
      </c>
      <c r="AA146" s="334">
        <v>4</v>
      </c>
      <c r="AB146" s="303">
        <v>13175</v>
      </c>
      <c r="AC146" s="335">
        <f t="shared" si="36"/>
        <v>155</v>
      </c>
      <c r="AD146" s="303">
        <v>0</v>
      </c>
      <c r="AE146" s="303">
        <v>0</v>
      </c>
      <c r="AF146" s="303">
        <v>0</v>
      </c>
      <c r="AG146" s="334">
        <v>0</v>
      </c>
      <c r="AH146" s="334">
        <v>87</v>
      </c>
      <c r="AI146" s="334">
        <v>243.12</v>
      </c>
      <c r="AJ146" s="369">
        <f t="shared" si="37"/>
        <v>13479.4</v>
      </c>
    </row>
    <row r="147" spans="1:36" s="282" customFormat="1" ht="18" hidden="1" customHeight="1" x14ac:dyDescent="0.2">
      <c r="A147" s="310" t="s">
        <v>372</v>
      </c>
      <c r="B147" s="276" t="s">
        <v>717</v>
      </c>
      <c r="C147" s="273" t="s">
        <v>35</v>
      </c>
      <c r="D147" s="276" t="s">
        <v>36</v>
      </c>
      <c r="E147" s="275">
        <v>1</v>
      </c>
      <c r="F147" s="284" t="s">
        <v>789</v>
      </c>
      <c r="G147" s="276" t="s">
        <v>241</v>
      </c>
      <c r="H147" s="276" t="s">
        <v>373</v>
      </c>
      <c r="I147" s="283">
        <v>404504</v>
      </c>
      <c r="J147" s="278">
        <v>1</v>
      </c>
      <c r="K147" s="279">
        <v>1</v>
      </c>
      <c r="L147" s="280">
        <f t="shared" si="28"/>
        <v>1</v>
      </c>
      <c r="M147" s="281" t="s">
        <v>12</v>
      </c>
      <c r="N147" s="280">
        <f t="shared" si="29"/>
        <v>0</v>
      </c>
      <c r="O147" s="281" t="s">
        <v>12</v>
      </c>
      <c r="P147" s="280">
        <f t="shared" si="30"/>
        <v>0</v>
      </c>
      <c r="Q147" s="281" t="s">
        <v>12</v>
      </c>
      <c r="R147" s="280">
        <f t="shared" si="39"/>
        <v>0</v>
      </c>
      <c r="S147" s="280">
        <f t="shared" si="31"/>
        <v>1</v>
      </c>
      <c r="T147" s="303">
        <f t="shared" si="32"/>
        <v>6790.7056324231626</v>
      </c>
      <c r="U147" s="303">
        <f t="shared" si="33"/>
        <v>806.49528850501474</v>
      </c>
      <c r="V147" s="303">
        <f t="shared" si="34"/>
        <v>5984.2103439181483</v>
      </c>
      <c r="W147" s="306">
        <f t="shared" si="35"/>
        <v>498.68419532651234</v>
      </c>
      <c r="X147" s="303">
        <v>46.19</v>
      </c>
      <c r="Y147" s="334">
        <v>88</v>
      </c>
      <c r="Z147" s="303">
        <v>14.25</v>
      </c>
      <c r="AA147" s="334">
        <v>2</v>
      </c>
      <c r="AB147" s="303">
        <v>552.66999999999996</v>
      </c>
      <c r="AC147" s="335">
        <f t="shared" si="36"/>
        <v>6.5019999999999998</v>
      </c>
      <c r="AD147" s="303">
        <v>3.59</v>
      </c>
      <c r="AE147" s="303">
        <v>0</v>
      </c>
      <c r="AF147" s="303">
        <v>0</v>
      </c>
      <c r="AG147" s="334">
        <v>0</v>
      </c>
      <c r="AH147" s="334">
        <v>90</v>
      </c>
      <c r="AI147" s="334">
        <v>347.4</v>
      </c>
      <c r="AJ147" s="369">
        <f t="shared" si="37"/>
        <v>964.1</v>
      </c>
    </row>
    <row r="148" spans="1:36" s="282" customFormat="1" ht="18" hidden="1" customHeight="1" x14ac:dyDescent="0.2">
      <c r="A148" s="310" t="s">
        <v>204</v>
      </c>
      <c r="B148" s="276" t="s">
        <v>205</v>
      </c>
      <c r="C148" s="273" t="s">
        <v>206</v>
      </c>
      <c r="D148" s="276" t="s">
        <v>207</v>
      </c>
      <c r="E148" s="275">
        <v>3</v>
      </c>
      <c r="F148" s="276" t="s">
        <v>200</v>
      </c>
      <c r="G148" s="276" t="s">
        <v>208</v>
      </c>
      <c r="H148" s="276"/>
      <c r="I148" s="283">
        <v>901000</v>
      </c>
      <c r="J148" s="278">
        <v>1</v>
      </c>
      <c r="K148" s="279">
        <v>0.4</v>
      </c>
      <c r="L148" s="280">
        <f t="shared" si="28"/>
        <v>0.4</v>
      </c>
      <c r="M148" s="281" t="s">
        <v>12</v>
      </c>
      <c r="N148" s="280">
        <f t="shared" si="29"/>
        <v>0</v>
      </c>
      <c r="O148" s="281" t="s">
        <v>12</v>
      </c>
      <c r="P148" s="280">
        <f t="shared" si="30"/>
        <v>0</v>
      </c>
      <c r="Q148" s="281" t="s">
        <v>12</v>
      </c>
      <c r="R148" s="280">
        <f t="shared" si="39"/>
        <v>0</v>
      </c>
      <c r="S148" s="280">
        <f t="shared" si="31"/>
        <v>0.4</v>
      </c>
      <c r="T148" s="303">
        <f t="shared" si="32"/>
        <v>2716.2822529692653</v>
      </c>
      <c r="U148" s="303">
        <f t="shared" si="33"/>
        <v>322.59811540200593</v>
      </c>
      <c r="V148" s="303">
        <f t="shared" si="34"/>
        <v>2393.6841375672593</v>
      </c>
      <c r="W148" s="306">
        <f t="shared" si="35"/>
        <v>199.47367813060495</v>
      </c>
      <c r="X148" s="303">
        <v>5330.28</v>
      </c>
      <c r="Y148" s="334">
        <v>5956</v>
      </c>
      <c r="Z148" s="303">
        <v>25.94</v>
      </c>
      <c r="AA148" s="334">
        <v>4</v>
      </c>
      <c r="AB148" s="303">
        <v>0</v>
      </c>
      <c r="AC148" s="335">
        <f t="shared" si="36"/>
        <v>0</v>
      </c>
      <c r="AD148" s="303">
        <v>0</v>
      </c>
      <c r="AE148" s="303">
        <v>46.25</v>
      </c>
      <c r="AF148" s="303">
        <v>2749.38</v>
      </c>
      <c r="AG148" s="334">
        <v>12856</v>
      </c>
      <c r="AH148" s="334">
        <v>18816</v>
      </c>
      <c r="AI148" s="334">
        <v>3473.4</v>
      </c>
      <c r="AJ148" s="369">
        <f t="shared" si="37"/>
        <v>11625.25</v>
      </c>
    </row>
    <row r="149" spans="1:36" s="282" customFormat="1" ht="18" hidden="1" customHeight="1" x14ac:dyDescent="0.2">
      <c r="A149" s="310" t="s">
        <v>218</v>
      </c>
      <c r="B149" s="276" t="s">
        <v>205</v>
      </c>
      <c r="C149" s="273" t="s">
        <v>206</v>
      </c>
      <c r="D149" s="276" t="s">
        <v>207</v>
      </c>
      <c r="E149" s="275">
        <v>3</v>
      </c>
      <c r="F149" s="276" t="s">
        <v>200</v>
      </c>
      <c r="G149" s="276" t="s">
        <v>219</v>
      </c>
      <c r="H149" s="276" t="s">
        <v>136</v>
      </c>
      <c r="I149" s="276">
        <v>700000</v>
      </c>
      <c r="J149" s="278">
        <v>1</v>
      </c>
      <c r="K149" s="279">
        <v>0.4</v>
      </c>
      <c r="L149" s="280">
        <f t="shared" si="28"/>
        <v>0.4</v>
      </c>
      <c r="M149" s="281" t="s">
        <v>12</v>
      </c>
      <c r="N149" s="280">
        <f t="shared" si="29"/>
        <v>0</v>
      </c>
      <c r="O149" s="281" t="s">
        <v>12</v>
      </c>
      <c r="P149" s="280">
        <f t="shared" si="30"/>
        <v>0</v>
      </c>
      <c r="Q149" s="281" t="s">
        <v>12</v>
      </c>
      <c r="R149" s="280">
        <f t="shared" si="39"/>
        <v>0</v>
      </c>
      <c r="S149" s="280">
        <f t="shared" si="31"/>
        <v>0.4</v>
      </c>
      <c r="T149" s="303">
        <f t="shared" si="32"/>
        <v>2716.2822529692653</v>
      </c>
      <c r="U149" s="303">
        <f t="shared" si="33"/>
        <v>322.59811540200593</v>
      </c>
      <c r="V149" s="303">
        <f t="shared" si="34"/>
        <v>2393.6841375672593</v>
      </c>
      <c r="W149" s="306">
        <f t="shared" si="35"/>
        <v>199.47367813060495</v>
      </c>
      <c r="X149" s="303">
        <v>10.23</v>
      </c>
      <c r="Y149" s="334">
        <v>16</v>
      </c>
      <c r="Z149" s="303">
        <v>0</v>
      </c>
      <c r="AA149" s="334">
        <v>0</v>
      </c>
      <c r="AB149" s="303">
        <v>0</v>
      </c>
      <c r="AC149" s="335">
        <f t="shared" si="36"/>
        <v>0</v>
      </c>
      <c r="AD149" s="303">
        <v>5.36</v>
      </c>
      <c r="AE149" s="303">
        <v>0</v>
      </c>
      <c r="AF149" s="303">
        <v>0</v>
      </c>
      <c r="AG149" s="334">
        <v>0</v>
      </c>
      <c r="AH149" s="334">
        <v>16</v>
      </c>
      <c r="AI149" s="334">
        <v>243.12</v>
      </c>
      <c r="AJ149" s="369">
        <f t="shared" si="37"/>
        <v>258.70999999999998</v>
      </c>
    </row>
    <row r="150" spans="1:36" s="282" customFormat="1" ht="18" hidden="1" customHeight="1" x14ac:dyDescent="0.2">
      <c r="A150" s="309" t="s">
        <v>226</v>
      </c>
      <c r="B150" s="276" t="s">
        <v>205</v>
      </c>
      <c r="C150" s="273" t="s">
        <v>206</v>
      </c>
      <c r="D150" s="276" t="s">
        <v>207</v>
      </c>
      <c r="E150" s="275">
        <v>3</v>
      </c>
      <c r="F150" s="276" t="s">
        <v>200</v>
      </c>
      <c r="G150" s="276" t="s">
        <v>201</v>
      </c>
      <c r="H150" s="276" t="s">
        <v>227</v>
      </c>
      <c r="I150" s="276">
        <v>905580</v>
      </c>
      <c r="J150" s="278">
        <v>1</v>
      </c>
      <c r="K150" s="279">
        <v>0.2</v>
      </c>
      <c r="L150" s="280">
        <f t="shared" si="28"/>
        <v>0.2</v>
      </c>
      <c r="M150" s="281" t="s">
        <v>12</v>
      </c>
      <c r="N150" s="280">
        <f t="shared" si="29"/>
        <v>0</v>
      </c>
      <c r="O150" s="281" t="s">
        <v>12</v>
      </c>
      <c r="P150" s="280">
        <f t="shared" si="30"/>
        <v>0</v>
      </c>
      <c r="Q150" s="281" t="s">
        <v>12</v>
      </c>
      <c r="R150" s="280">
        <f t="shared" si="39"/>
        <v>0</v>
      </c>
      <c r="S150" s="280">
        <f t="shared" si="31"/>
        <v>0.2</v>
      </c>
      <c r="T150" s="303">
        <f t="shared" si="32"/>
        <v>1358.1411264846327</v>
      </c>
      <c r="U150" s="303">
        <f t="shared" si="33"/>
        <v>161.29905770100297</v>
      </c>
      <c r="V150" s="303">
        <f t="shared" si="34"/>
        <v>1196.8420687836297</v>
      </c>
      <c r="W150" s="306">
        <f t="shared" si="35"/>
        <v>99.736839065302476</v>
      </c>
      <c r="X150" s="303">
        <v>10.08</v>
      </c>
      <c r="Y150" s="334">
        <v>27</v>
      </c>
      <c r="Z150" s="303">
        <v>0</v>
      </c>
      <c r="AA150" s="334">
        <v>0</v>
      </c>
      <c r="AB150" s="303">
        <v>0</v>
      </c>
      <c r="AC150" s="335">
        <f t="shared" si="36"/>
        <v>0</v>
      </c>
      <c r="AD150" s="303">
        <v>0</v>
      </c>
      <c r="AE150" s="303">
        <v>1385.55</v>
      </c>
      <c r="AF150" s="303">
        <v>0</v>
      </c>
      <c r="AG150" s="334">
        <v>0</v>
      </c>
      <c r="AH150" s="334">
        <v>27</v>
      </c>
      <c r="AI150" s="334">
        <v>243.12</v>
      </c>
      <c r="AJ150" s="369">
        <f t="shared" si="37"/>
        <v>1638.75</v>
      </c>
    </row>
    <row r="151" spans="1:36" s="282" customFormat="1" ht="18" hidden="1" customHeight="1" x14ac:dyDescent="0.2">
      <c r="A151" s="310" t="s">
        <v>368</v>
      </c>
      <c r="B151" s="276" t="s">
        <v>369</v>
      </c>
      <c r="C151" s="273" t="s">
        <v>370</v>
      </c>
      <c r="D151" s="276" t="s">
        <v>371</v>
      </c>
      <c r="E151" s="275">
        <v>3</v>
      </c>
      <c r="F151" s="276" t="s">
        <v>789</v>
      </c>
      <c r="G151" s="276" t="s">
        <v>241</v>
      </c>
      <c r="H151" s="276" t="s">
        <v>370</v>
      </c>
      <c r="I151" s="283" t="s">
        <v>824</v>
      </c>
      <c r="J151" s="278">
        <v>1</v>
      </c>
      <c r="K151" s="279">
        <v>0.7</v>
      </c>
      <c r="L151" s="280">
        <f t="shared" si="28"/>
        <v>0.7</v>
      </c>
      <c r="M151" s="281" t="s">
        <v>12</v>
      </c>
      <c r="N151" s="280">
        <f t="shared" si="29"/>
        <v>0</v>
      </c>
      <c r="O151" s="281" t="s">
        <v>12</v>
      </c>
      <c r="P151" s="280">
        <f t="shared" si="30"/>
        <v>0</v>
      </c>
      <c r="Q151" s="281" t="s">
        <v>76</v>
      </c>
      <c r="R151" s="280">
        <f t="shared" si="39"/>
        <v>0.7</v>
      </c>
      <c r="S151" s="280">
        <f t="shared" si="31"/>
        <v>1.4</v>
      </c>
      <c r="T151" s="303">
        <f t="shared" si="32"/>
        <v>9506.9878853924274</v>
      </c>
      <c r="U151" s="303">
        <f t="shared" si="33"/>
        <v>1129.0934039070205</v>
      </c>
      <c r="V151" s="303">
        <f t="shared" si="34"/>
        <v>8377.8944814854076</v>
      </c>
      <c r="W151" s="306">
        <f t="shared" si="35"/>
        <v>698.15787345711726</v>
      </c>
      <c r="X151" s="303">
        <v>2.41</v>
      </c>
      <c r="Y151" s="334">
        <v>5</v>
      </c>
      <c r="Z151" s="303">
        <v>0</v>
      </c>
      <c r="AA151" s="334">
        <v>0</v>
      </c>
      <c r="AB151" s="303">
        <v>0</v>
      </c>
      <c r="AC151" s="335">
        <f t="shared" si="36"/>
        <v>0</v>
      </c>
      <c r="AD151" s="303">
        <v>0</v>
      </c>
      <c r="AE151" s="303">
        <v>0</v>
      </c>
      <c r="AF151" s="303">
        <v>0</v>
      </c>
      <c r="AG151" s="334">
        <v>0</v>
      </c>
      <c r="AH151" s="334">
        <v>5</v>
      </c>
      <c r="AI151" s="334">
        <v>243.12</v>
      </c>
      <c r="AJ151" s="369">
        <f t="shared" si="37"/>
        <v>245.53</v>
      </c>
    </row>
    <row r="152" spans="1:36" s="282" customFormat="1" ht="18" hidden="1" customHeight="1" x14ac:dyDescent="0.2">
      <c r="A152" s="309" t="s">
        <v>148</v>
      </c>
      <c r="B152" s="276" t="s">
        <v>149</v>
      </c>
      <c r="C152" s="273" t="s">
        <v>150</v>
      </c>
      <c r="D152" s="276" t="s">
        <v>151</v>
      </c>
      <c r="E152" s="275">
        <v>2</v>
      </c>
      <c r="F152" s="276" t="s">
        <v>135</v>
      </c>
      <c r="G152" s="276" t="s">
        <v>602</v>
      </c>
      <c r="H152" s="276" t="s">
        <v>720</v>
      </c>
      <c r="I152" s="283">
        <v>504600</v>
      </c>
      <c r="J152" s="278">
        <v>1</v>
      </c>
      <c r="K152" s="279">
        <v>1</v>
      </c>
      <c r="L152" s="280">
        <f t="shared" si="28"/>
        <v>1</v>
      </c>
      <c r="M152" s="281" t="s">
        <v>12</v>
      </c>
      <c r="N152" s="280">
        <f t="shared" si="29"/>
        <v>0</v>
      </c>
      <c r="O152" s="281" t="s">
        <v>12</v>
      </c>
      <c r="P152" s="280">
        <f t="shared" si="30"/>
        <v>0</v>
      </c>
      <c r="Q152" s="281" t="s">
        <v>12</v>
      </c>
      <c r="R152" s="280">
        <f t="shared" si="39"/>
        <v>0</v>
      </c>
      <c r="S152" s="280">
        <f t="shared" si="31"/>
        <v>1</v>
      </c>
      <c r="T152" s="303">
        <f t="shared" si="32"/>
        <v>6790.7056324231626</v>
      </c>
      <c r="U152" s="303">
        <f t="shared" si="33"/>
        <v>806.49528850501474</v>
      </c>
      <c r="V152" s="303">
        <f t="shared" si="34"/>
        <v>5984.2103439181483</v>
      </c>
      <c r="W152" s="306">
        <f t="shared" si="35"/>
        <v>498.68419532651234</v>
      </c>
      <c r="X152" s="303">
        <v>213.69</v>
      </c>
      <c r="Y152" s="334">
        <v>483</v>
      </c>
      <c r="Z152" s="303">
        <v>46.66</v>
      </c>
      <c r="AA152" s="334">
        <v>8</v>
      </c>
      <c r="AB152" s="303">
        <v>0</v>
      </c>
      <c r="AC152" s="335">
        <f t="shared" si="36"/>
        <v>0</v>
      </c>
      <c r="AD152" s="303">
        <v>0</v>
      </c>
      <c r="AE152" s="303">
        <v>0</v>
      </c>
      <c r="AF152" s="303">
        <v>0</v>
      </c>
      <c r="AG152" s="334">
        <v>0</v>
      </c>
      <c r="AH152" s="334">
        <v>491</v>
      </c>
      <c r="AI152" s="334">
        <v>347.4</v>
      </c>
      <c r="AJ152" s="369">
        <f t="shared" si="37"/>
        <v>607.75</v>
      </c>
    </row>
    <row r="153" spans="1:36" s="282" customFormat="1" ht="18" hidden="1" customHeight="1" x14ac:dyDescent="0.2">
      <c r="A153" s="309" t="s">
        <v>8</v>
      </c>
      <c r="B153" s="276" t="s">
        <v>721</v>
      </c>
      <c r="C153" s="273" t="s">
        <v>9</v>
      </c>
      <c r="D153" s="276" t="s">
        <v>10</v>
      </c>
      <c r="E153" s="275">
        <v>3</v>
      </c>
      <c r="F153" s="276" t="s">
        <v>11</v>
      </c>
      <c r="G153" s="276" t="s">
        <v>612</v>
      </c>
      <c r="H153" s="276" t="s">
        <v>722</v>
      </c>
      <c r="I153" s="276">
        <v>152100</v>
      </c>
      <c r="J153" s="278">
        <v>1</v>
      </c>
      <c r="K153" s="279">
        <v>0.5</v>
      </c>
      <c r="L153" s="280">
        <f t="shared" si="28"/>
        <v>0.5</v>
      </c>
      <c r="M153" s="281" t="s">
        <v>12</v>
      </c>
      <c r="N153" s="280">
        <f t="shared" si="29"/>
        <v>0</v>
      </c>
      <c r="O153" s="281" t="s">
        <v>12</v>
      </c>
      <c r="P153" s="280">
        <f t="shared" si="30"/>
        <v>0</v>
      </c>
      <c r="Q153" s="281" t="s">
        <v>12</v>
      </c>
      <c r="R153" s="280">
        <f t="shared" si="39"/>
        <v>0</v>
      </c>
      <c r="S153" s="280">
        <f t="shared" si="31"/>
        <v>0.5</v>
      </c>
      <c r="T153" s="303">
        <f t="shared" si="32"/>
        <v>3395.3528162115813</v>
      </c>
      <c r="U153" s="303">
        <f t="shared" si="33"/>
        <v>403.24764425250737</v>
      </c>
      <c r="V153" s="303">
        <f t="shared" si="34"/>
        <v>2992.1051719590741</v>
      </c>
      <c r="W153" s="306">
        <f t="shared" si="35"/>
        <v>249.34209766325617</v>
      </c>
      <c r="X153" s="303">
        <v>0</v>
      </c>
      <c r="Y153" s="334">
        <v>0</v>
      </c>
      <c r="Z153" s="303">
        <v>0</v>
      </c>
      <c r="AA153" s="334">
        <v>0</v>
      </c>
      <c r="AB153" s="303">
        <v>0</v>
      </c>
      <c r="AC153" s="335">
        <f t="shared" si="36"/>
        <v>0</v>
      </c>
      <c r="AD153" s="303">
        <v>0</v>
      </c>
      <c r="AE153" s="303">
        <v>0</v>
      </c>
      <c r="AF153" s="303">
        <v>0</v>
      </c>
      <c r="AG153" s="334">
        <v>0</v>
      </c>
      <c r="AH153" s="334">
        <v>0</v>
      </c>
      <c r="AI153" s="334">
        <v>243.12</v>
      </c>
      <c r="AJ153" s="369">
        <f t="shared" si="37"/>
        <v>243.12</v>
      </c>
    </row>
    <row r="154" spans="1:36" s="282" customFormat="1" ht="18" hidden="1" customHeight="1" x14ac:dyDescent="0.2">
      <c r="A154" s="309" t="s">
        <v>39</v>
      </c>
      <c r="B154" s="276" t="s">
        <v>721</v>
      </c>
      <c r="C154" s="273" t="s">
        <v>9</v>
      </c>
      <c r="D154" s="276" t="s">
        <v>10</v>
      </c>
      <c r="E154" s="275">
        <v>3</v>
      </c>
      <c r="F154" s="276" t="s">
        <v>11</v>
      </c>
      <c r="G154" s="276" t="s">
        <v>613</v>
      </c>
      <c r="H154" s="276" t="s">
        <v>28</v>
      </c>
      <c r="I154" s="276" t="s">
        <v>29</v>
      </c>
      <c r="J154" s="278">
        <v>1</v>
      </c>
      <c r="K154" s="279">
        <v>0.5</v>
      </c>
      <c r="L154" s="280">
        <f t="shared" si="28"/>
        <v>0.5</v>
      </c>
      <c r="M154" s="281" t="s">
        <v>12</v>
      </c>
      <c r="N154" s="280">
        <f t="shared" si="29"/>
        <v>0</v>
      </c>
      <c r="O154" s="281" t="s">
        <v>12</v>
      </c>
      <c r="P154" s="280">
        <f t="shared" si="30"/>
        <v>0</v>
      </c>
      <c r="Q154" s="281" t="s">
        <v>12</v>
      </c>
      <c r="R154" s="280">
        <f t="shared" si="39"/>
        <v>0</v>
      </c>
      <c r="S154" s="280">
        <f t="shared" si="31"/>
        <v>0.5</v>
      </c>
      <c r="T154" s="303">
        <f t="shared" si="32"/>
        <v>3395.3528162115813</v>
      </c>
      <c r="U154" s="303">
        <f t="shared" si="33"/>
        <v>403.24764425250737</v>
      </c>
      <c r="V154" s="303">
        <f t="shared" si="34"/>
        <v>2992.1051719590741</v>
      </c>
      <c r="W154" s="306">
        <f t="shared" si="35"/>
        <v>249.34209766325617</v>
      </c>
      <c r="X154" s="303">
        <v>0</v>
      </c>
      <c r="Y154" s="334">
        <v>0</v>
      </c>
      <c r="Z154" s="303">
        <v>0</v>
      </c>
      <c r="AA154" s="334">
        <v>0</v>
      </c>
      <c r="AB154" s="303">
        <v>63.75</v>
      </c>
      <c r="AC154" s="335">
        <f t="shared" si="36"/>
        <v>0.75</v>
      </c>
      <c r="AD154" s="303">
        <v>0</v>
      </c>
      <c r="AE154" s="303">
        <v>0</v>
      </c>
      <c r="AF154" s="303">
        <v>0</v>
      </c>
      <c r="AG154" s="334">
        <v>0</v>
      </c>
      <c r="AH154" s="334">
        <v>0</v>
      </c>
      <c r="AI154" s="334">
        <v>243.12</v>
      </c>
      <c r="AJ154" s="369">
        <f t="shared" si="37"/>
        <v>306.87</v>
      </c>
    </row>
    <row r="155" spans="1:36" s="282" customFormat="1" ht="18" hidden="1" customHeight="1" x14ac:dyDescent="0.2">
      <c r="A155" s="309" t="s">
        <v>499</v>
      </c>
      <c r="B155" s="272" t="s">
        <v>500</v>
      </c>
      <c r="C155" s="273" t="s">
        <v>723</v>
      </c>
      <c r="D155" s="274" t="s">
        <v>501</v>
      </c>
      <c r="E155" s="275">
        <v>4</v>
      </c>
      <c r="F155" s="276" t="s">
        <v>498</v>
      </c>
      <c r="G155" s="272" t="s">
        <v>581</v>
      </c>
      <c r="H155" s="272" t="s">
        <v>724</v>
      </c>
      <c r="I155" s="277">
        <v>601390</v>
      </c>
      <c r="J155" s="278">
        <v>1</v>
      </c>
      <c r="K155" s="279">
        <v>0.75</v>
      </c>
      <c r="L155" s="280">
        <f t="shared" si="28"/>
        <v>0.75</v>
      </c>
      <c r="M155" s="281" t="s">
        <v>12</v>
      </c>
      <c r="N155" s="280">
        <f t="shared" si="29"/>
        <v>0</v>
      </c>
      <c r="O155" s="281" t="s">
        <v>12</v>
      </c>
      <c r="P155" s="280">
        <f t="shared" si="30"/>
        <v>0</v>
      </c>
      <c r="Q155" s="281" t="s">
        <v>12</v>
      </c>
      <c r="R155" s="280">
        <f t="shared" si="39"/>
        <v>0</v>
      </c>
      <c r="S155" s="280">
        <f t="shared" si="31"/>
        <v>0.75</v>
      </c>
      <c r="T155" s="303">
        <f t="shared" si="32"/>
        <v>5093.0292243173717</v>
      </c>
      <c r="U155" s="303">
        <f t="shared" si="33"/>
        <v>604.87146637876106</v>
      </c>
      <c r="V155" s="303">
        <f t="shared" si="34"/>
        <v>4488.1577579386103</v>
      </c>
      <c r="W155" s="306">
        <f t="shared" si="35"/>
        <v>374.01314649488421</v>
      </c>
      <c r="X155" s="303">
        <v>6.37</v>
      </c>
      <c r="Y155" s="334">
        <v>18</v>
      </c>
      <c r="Z155" s="303">
        <v>0</v>
      </c>
      <c r="AA155" s="334">
        <v>0</v>
      </c>
      <c r="AB155" s="303">
        <v>0</v>
      </c>
      <c r="AC155" s="335">
        <f t="shared" si="36"/>
        <v>0</v>
      </c>
      <c r="AD155" s="303">
        <v>0</v>
      </c>
      <c r="AE155" s="303">
        <v>0</v>
      </c>
      <c r="AF155" s="303">
        <v>0</v>
      </c>
      <c r="AG155" s="334">
        <v>0</v>
      </c>
      <c r="AH155" s="334">
        <v>18</v>
      </c>
      <c r="AI155" s="334">
        <v>243.12</v>
      </c>
      <c r="AJ155" s="369">
        <f t="shared" si="37"/>
        <v>249.49</v>
      </c>
    </row>
    <row r="156" spans="1:36" s="282" customFormat="1" ht="18" hidden="1" customHeight="1" x14ac:dyDescent="0.2">
      <c r="A156" s="309" t="s">
        <v>506</v>
      </c>
      <c r="B156" s="272" t="s">
        <v>500</v>
      </c>
      <c r="C156" s="273" t="s">
        <v>723</v>
      </c>
      <c r="D156" s="274" t="s">
        <v>501</v>
      </c>
      <c r="E156" s="275">
        <v>4</v>
      </c>
      <c r="F156" s="276" t="s">
        <v>498</v>
      </c>
      <c r="G156" s="272" t="s">
        <v>581</v>
      </c>
      <c r="H156" s="272" t="s">
        <v>726</v>
      </c>
      <c r="I156" s="277">
        <v>601380</v>
      </c>
      <c r="J156" s="278">
        <v>1</v>
      </c>
      <c r="K156" s="279">
        <v>0.25</v>
      </c>
      <c r="L156" s="280">
        <f t="shared" si="28"/>
        <v>0.25</v>
      </c>
      <c r="M156" s="281" t="s">
        <v>12</v>
      </c>
      <c r="N156" s="280">
        <f t="shared" si="29"/>
        <v>0</v>
      </c>
      <c r="O156" s="281" t="s">
        <v>12</v>
      </c>
      <c r="P156" s="280">
        <f t="shared" si="30"/>
        <v>0</v>
      </c>
      <c r="Q156" s="281" t="s">
        <v>12</v>
      </c>
      <c r="R156" s="280">
        <f t="shared" si="39"/>
        <v>0</v>
      </c>
      <c r="S156" s="280">
        <f t="shared" si="31"/>
        <v>0.25</v>
      </c>
      <c r="T156" s="303">
        <f t="shared" si="32"/>
        <v>1697.6764081057906</v>
      </c>
      <c r="U156" s="303">
        <f t="shared" si="33"/>
        <v>201.62382212625369</v>
      </c>
      <c r="V156" s="303">
        <f t="shared" si="34"/>
        <v>1496.0525859795371</v>
      </c>
      <c r="W156" s="306">
        <f t="shared" si="35"/>
        <v>124.67104883162808</v>
      </c>
      <c r="X156" s="303">
        <v>0</v>
      </c>
      <c r="Y156" s="334">
        <v>0</v>
      </c>
      <c r="Z156" s="303">
        <v>0</v>
      </c>
      <c r="AA156" s="334">
        <v>0</v>
      </c>
      <c r="AB156" s="303">
        <v>0</v>
      </c>
      <c r="AC156" s="335">
        <f t="shared" si="36"/>
        <v>0</v>
      </c>
      <c r="AD156" s="303">
        <v>0</v>
      </c>
      <c r="AE156" s="303">
        <v>0</v>
      </c>
      <c r="AF156" s="303">
        <v>0</v>
      </c>
      <c r="AG156" s="334">
        <v>0</v>
      </c>
      <c r="AH156" s="334">
        <v>0</v>
      </c>
      <c r="AI156" s="334">
        <v>243.12</v>
      </c>
      <c r="AJ156" s="369">
        <f t="shared" si="37"/>
        <v>243.12</v>
      </c>
    </row>
    <row r="157" spans="1:36" s="282" customFormat="1" ht="18" customHeight="1" x14ac:dyDescent="0.2">
      <c r="A157" s="310" t="s">
        <v>169</v>
      </c>
      <c r="B157" s="276" t="s">
        <v>170</v>
      </c>
      <c r="C157" s="273" t="s">
        <v>133</v>
      </c>
      <c r="D157" s="276" t="s">
        <v>134</v>
      </c>
      <c r="E157" s="275" t="s">
        <v>27</v>
      </c>
      <c r="F157" s="276" t="s">
        <v>168</v>
      </c>
      <c r="G157" s="276" t="s">
        <v>171</v>
      </c>
      <c r="H157" s="276" t="s">
        <v>172</v>
      </c>
      <c r="I157" s="283">
        <v>706202</v>
      </c>
      <c r="J157" s="278">
        <v>3</v>
      </c>
      <c r="K157" s="279">
        <v>0.01</v>
      </c>
      <c r="L157" s="280">
        <f t="shared" si="28"/>
        <v>0.03</v>
      </c>
      <c r="M157" s="281" t="s">
        <v>12</v>
      </c>
      <c r="N157" s="280">
        <f t="shared" si="29"/>
        <v>0</v>
      </c>
      <c r="O157" s="281" t="s">
        <v>76</v>
      </c>
      <c r="P157" s="280">
        <v>0.02</v>
      </c>
      <c r="Q157" s="281" t="s">
        <v>12</v>
      </c>
      <c r="R157" s="280">
        <f t="shared" si="39"/>
        <v>0</v>
      </c>
      <c r="S157" s="280">
        <f t="shared" si="31"/>
        <v>0.05</v>
      </c>
      <c r="T157" s="303">
        <f t="shared" si="32"/>
        <v>339.53528162115816</v>
      </c>
      <c r="U157" s="303">
        <f t="shared" si="33"/>
        <v>40.324764425250741</v>
      </c>
      <c r="V157" s="303">
        <f t="shared" si="34"/>
        <v>299.21051719590741</v>
      </c>
      <c r="W157" s="306">
        <f t="shared" si="35"/>
        <v>24.934209766325619</v>
      </c>
      <c r="X157" s="303">
        <v>1.79</v>
      </c>
      <c r="Y157" s="334">
        <v>4</v>
      </c>
      <c r="Z157" s="303">
        <v>0</v>
      </c>
      <c r="AA157" s="334">
        <v>0</v>
      </c>
      <c r="AB157" s="303">
        <v>0</v>
      </c>
      <c r="AC157" s="335">
        <f t="shared" si="36"/>
        <v>0</v>
      </c>
      <c r="AD157" s="303">
        <v>0</v>
      </c>
      <c r="AE157" s="303">
        <v>0</v>
      </c>
      <c r="AF157" s="303">
        <v>0</v>
      </c>
      <c r="AG157" s="334">
        <v>0</v>
      </c>
      <c r="AH157" s="334">
        <v>4</v>
      </c>
      <c r="AI157" s="334">
        <v>243.12</v>
      </c>
      <c r="AJ157" s="369">
        <f t="shared" si="37"/>
        <v>244.91</v>
      </c>
    </row>
    <row r="158" spans="1:36" s="282" customFormat="1" ht="18" customHeight="1" x14ac:dyDescent="0.2">
      <c r="A158" s="310" t="s">
        <v>174</v>
      </c>
      <c r="B158" s="276" t="s">
        <v>170</v>
      </c>
      <c r="C158" s="273" t="s">
        <v>133</v>
      </c>
      <c r="D158" s="276" t="s">
        <v>134</v>
      </c>
      <c r="E158" s="275" t="s">
        <v>27</v>
      </c>
      <c r="F158" s="276" t="s">
        <v>168</v>
      </c>
      <c r="G158" s="276" t="s">
        <v>171</v>
      </c>
      <c r="H158" s="276" t="s">
        <v>566</v>
      </c>
      <c r="I158" s="276">
        <v>706408</v>
      </c>
      <c r="J158" s="278">
        <v>3</v>
      </c>
      <c r="K158" s="279">
        <v>0.01</v>
      </c>
      <c r="L158" s="280">
        <f t="shared" si="28"/>
        <v>0.03</v>
      </c>
      <c r="M158" s="281" t="s">
        <v>12</v>
      </c>
      <c r="N158" s="280">
        <f t="shared" si="29"/>
        <v>0</v>
      </c>
      <c r="O158" s="281" t="s">
        <v>76</v>
      </c>
      <c r="P158" s="280">
        <v>0.02</v>
      </c>
      <c r="Q158" s="281" t="s">
        <v>12</v>
      </c>
      <c r="R158" s="280">
        <f t="shared" si="39"/>
        <v>0</v>
      </c>
      <c r="S158" s="280">
        <f t="shared" si="31"/>
        <v>0.05</v>
      </c>
      <c r="T158" s="303">
        <f t="shared" si="32"/>
        <v>339.53528162115816</v>
      </c>
      <c r="U158" s="303">
        <f t="shared" si="33"/>
        <v>40.324764425250741</v>
      </c>
      <c r="V158" s="303">
        <f t="shared" si="34"/>
        <v>299.21051719590741</v>
      </c>
      <c r="W158" s="306">
        <f t="shared" si="35"/>
        <v>24.934209766325619</v>
      </c>
      <c r="X158" s="303">
        <v>548.83000000000004</v>
      </c>
      <c r="Y158" s="334">
        <v>325</v>
      </c>
      <c r="Z158" s="303">
        <v>2.67</v>
      </c>
      <c r="AA158" s="334">
        <v>1</v>
      </c>
      <c r="AB158" s="303">
        <v>0</v>
      </c>
      <c r="AC158" s="335">
        <f t="shared" si="36"/>
        <v>0</v>
      </c>
      <c r="AD158" s="303">
        <v>0</v>
      </c>
      <c r="AE158" s="303">
        <v>0</v>
      </c>
      <c r="AF158" s="303">
        <v>0</v>
      </c>
      <c r="AG158" s="334">
        <v>0</v>
      </c>
      <c r="AH158" s="334">
        <v>326</v>
      </c>
      <c r="AI158" s="334">
        <v>243.12</v>
      </c>
      <c r="AJ158" s="369">
        <f t="shared" si="37"/>
        <v>794.62</v>
      </c>
    </row>
    <row r="159" spans="1:36" s="282" customFormat="1" ht="18" customHeight="1" x14ac:dyDescent="0.2">
      <c r="A159" s="310" t="s">
        <v>179</v>
      </c>
      <c r="B159" s="276" t="s">
        <v>170</v>
      </c>
      <c r="C159" s="273" t="s">
        <v>133</v>
      </c>
      <c r="D159" s="276" t="s">
        <v>134</v>
      </c>
      <c r="E159" s="275" t="s">
        <v>27</v>
      </c>
      <c r="F159" s="276" t="s">
        <v>168</v>
      </c>
      <c r="G159" s="276" t="s">
        <v>171</v>
      </c>
      <c r="H159" s="276" t="s">
        <v>180</v>
      </c>
      <c r="I159" s="283">
        <v>706207</v>
      </c>
      <c r="J159" s="278">
        <v>3</v>
      </c>
      <c r="K159" s="279">
        <v>0.01</v>
      </c>
      <c r="L159" s="280">
        <f t="shared" si="28"/>
        <v>0.03</v>
      </c>
      <c r="M159" s="281" t="s">
        <v>12</v>
      </c>
      <c r="N159" s="280">
        <f t="shared" si="29"/>
        <v>0</v>
      </c>
      <c r="O159" s="281" t="s">
        <v>76</v>
      </c>
      <c r="P159" s="280">
        <v>0.02</v>
      </c>
      <c r="Q159" s="281" t="s">
        <v>12</v>
      </c>
      <c r="R159" s="280">
        <f t="shared" si="39"/>
        <v>0</v>
      </c>
      <c r="S159" s="280">
        <f t="shared" si="31"/>
        <v>0.05</v>
      </c>
      <c r="T159" s="303">
        <f t="shared" si="32"/>
        <v>339.53528162115816</v>
      </c>
      <c r="U159" s="303">
        <f t="shared" si="33"/>
        <v>40.324764425250741</v>
      </c>
      <c r="V159" s="303">
        <f t="shared" si="34"/>
        <v>299.21051719590741</v>
      </c>
      <c r="W159" s="306">
        <f t="shared" si="35"/>
        <v>24.934209766325619</v>
      </c>
      <c r="X159" s="303">
        <v>330.78</v>
      </c>
      <c r="Y159" s="334">
        <v>869</v>
      </c>
      <c r="Z159" s="303">
        <v>0</v>
      </c>
      <c r="AA159" s="334">
        <v>0</v>
      </c>
      <c r="AB159" s="303">
        <v>0</v>
      </c>
      <c r="AC159" s="335">
        <f t="shared" si="36"/>
        <v>0</v>
      </c>
      <c r="AD159" s="303">
        <v>0</v>
      </c>
      <c r="AE159" s="303">
        <v>0</v>
      </c>
      <c r="AF159" s="303">
        <v>0</v>
      </c>
      <c r="AG159" s="334">
        <v>0</v>
      </c>
      <c r="AH159" s="334">
        <v>869</v>
      </c>
      <c r="AI159" s="334">
        <v>694.68</v>
      </c>
      <c r="AJ159" s="369">
        <f t="shared" si="37"/>
        <v>1025.46</v>
      </c>
    </row>
    <row r="160" spans="1:36" s="282" customFormat="1" ht="18" customHeight="1" x14ac:dyDescent="0.2">
      <c r="A160" s="310" t="s">
        <v>191</v>
      </c>
      <c r="B160" s="276" t="s">
        <v>170</v>
      </c>
      <c r="C160" s="273" t="s">
        <v>133</v>
      </c>
      <c r="D160" s="276" t="s">
        <v>134</v>
      </c>
      <c r="E160" s="275" t="s">
        <v>27</v>
      </c>
      <c r="F160" s="276" t="s">
        <v>168</v>
      </c>
      <c r="G160" s="276" t="s">
        <v>171</v>
      </c>
      <c r="H160" s="276" t="s">
        <v>192</v>
      </c>
      <c r="I160" s="283">
        <v>706201</v>
      </c>
      <c r="J160" s="278">
        <v>3</v>
      </c>
      <c r="K160" s="279">
        <v>0.01</v>
      </c>
      <c r="L160" s="280">
        <f t="shared" si="28"/>
        <v>0.03</v>
      </c>
      <c r="M160" s="281" t="s">
        <v>12</v>
      </c>
      <c r="N160" s="280">
        <f t="shared" si="29"/>
        <v>0</v>
      </c>
      <c r="O160" s="281" t="s">
        <v>76</v>
      </c>
      <c r="P160" s="280">
        <v>0.02</v>
      </c>
      <c r="Q160" s="281" t="s">
        <v>12</v>
      </c>
      <c r="R160" s="280">
        <f t="shared" si="39"/>
        <v>0</v>
      </c>
      <c r="S160" s="280">
        <f t="shared" si="31"/>
        <v>0.05</v>
      </c>
      <c r="T160" s="303">
        <f t="shared" si="32"/>
        <v>339.53528162115816</v>
      </c>
      <c r="U160" s="303">
        <f t="shared" si="33"/>
        <v>40.324764425250741</v>
      </c>
      <c r="V160" s="303">
        <f t="shared" si="34"/>
        <v>299.21051719590741</v>
      </c>
      <c r="W160" s="306">
        <f t="shared" si="35"/>
        <v>24.934209766325619</v>
      </c>
      <c r="X160" s="303">
        <v>22.18</v>
      </c>
      <c r="Y160" s="334">
        <v>59</v>
      </c>
      <c r="Z160" s="303">
        <v>0</v>
      </c>
      <c r="AA160" s="334">
        <v>0</v>
      </c>
      <c r="AB160" s="303">
        <v>0</v>
      </c>
      <c r="AC160" s="335">
        <f t="shared" si="36"/>
        <v>0</v>
      </c>
      <c r="AD160" s="303">
        <v>0</v>
      </c>
      <c r="AE160" s="303">
        <v>0</v>
      </c>
      <c r="AF160" s="303">
        <v>0</v>
      </c>
      <c r="AG160" s="334">
        <v>0</v>
      </c>
      <c r="AH160" s="334">
        <v>59</v>
      </c>
      <c r="AI160" s="334">
        <v>243.12</v>
      </c>
      <c r="AJ160" s="369">
        <f t="shared" si="37"/>
        <v>265.3</v>
      </c>
    </row>
    <row r="161" spans="1:36" s="282" customFormat="1" ht="18" customHeight="1" x14ac:dyDescent="0.2">
      <c r="A161" s="310" t="s">
        <v>193</v>
      </c>
      <c r="B161" s="276" t="s">
        <v>170</v>
      </c>
      <c r="C161" s="273" t="s">
        <v>133</v>
      </c>
      <c r="D161" s="276" t="s">
        <v>134</v>
      </c>
      <c r="E161" s="275" t="s">
        <v>27</v>
      </c>
      <c r="F161" s="276" t="s">
        <v>168</v>
      </c>
      <c r="G161" s="276" t="s">
        <v>171</v>
      </c>
      <c r="H161" s="276" t="s">
        <v>194</v>
      </c>
      <c r="I161" s="283">
        <v>706203</v>
      </c>
      <c r="J161" s="278">
        <v>3</v>
      </c>
      <c r="K161" s="279">
        <v>0.05</v>
      </c>
      <c r="L161" s="280">
        <f t="shared" si="28"/>
        <v>0.15000000000000002</v>
      </c>
      <c r="M161" s="281" t="s">
        <v>12</v>
      </c>
      <c r="N161" s="280">
        <f t="shared" si="29"/>
        <v>0</v>
      </c>
      <c r="O161" s="281" t="s">
        <v>76</v>
      </c>
      <c r="P161" s="280">
        <v>0.1</v>
      </c>
      <c r="Q161" s="281" t="s">
        <v>12</v>
      </c>
      <c r="R161" s="280">
        <f t="shared" si="39"/>
        <v>0</v>
      </c>
      <c r="S161" s="280">
        <f t="shared" si="31"/>
        <v>0.25</v>
      </c>
      <c r="T161" s="303">
        <f t="shared" si="32"/>
        <v>1697.6764081057906</v>
      </c>
      <c r="U161" s="303">
        <f t="shared" si="33"/>
        <v>201.62382212625369</v>
      </c>
      <c r="V161" s="303">
        <f t="shared" si="34"/>
        <v>1496.0525859795371</v>
      </c>
      <c r="W161" s="306">
        <f t="shared" si="35"/>
        <v>124.67104883162808</v>
      </c>
      <c r="X161" s="303">
        <v>3656.2</v>
      </c>
      <c r="Y161" s="334">
        <v>5405</v>
      </c>
      <c r="Z161" s="303">
        <v>602</v>
      </c>
      <c r="AA161" s="334">
        <v>82</v>
      </c>
      <c r="AB161" s="303">
        <v>0</v>
      </c>
      <c r="AC161" s="335">
        <f t="shared" si="36"/>
        <v>0</v>
      </c>
      <c r="AD161" s="303">
        <v>128.07</v>
      </c>
      <c r="AE161" s="303">
        <v>29.24</v>
      </c>
      <c r="AF161" s="303">
        <v>0</v>
      </c>
      <c r="AG161" s="334">
        <v>0</v>
      </c>
      <c r="AH161" s="334">
        <v>5487</v>
      </c>
      <c r="AI161" s="334">
        <v>1736.64</v>
      </c>
      <c r="AJ161" s="369">
        <f t="shared" si="37"/>
        <v>6152.1500000000005</v>
      </c>
    </row>
    <row r="162" spans="1:36" s="282" customFormat="1" ht="18" customHeight="1" x14ac:dyDescent="0.2">
      <c r="A162" s="310" t="s">
        <v>195</v>
      </c>
      <c r="B162" s="276" t="s">
        <v>170</v>
      </c>
      <c r="C162" s="273" t="s">
        <v>133</v>
      </c>
      <c r="D162" s="276" t="s">
        <v>134</v>
      </c>
      <c r="E162" s="275" t="s">
        <v>27</v>
      </c>
      <c r="F162" s="276" t="s">
        <v>168</v>
      </c>
      <c r="G162" s="276" t="s">
        <v>171</v>
      </c>
      <c r="H162" s="276" t="s">
        <v>196</v>
      </c>
      <c r="I162" s="283">
        <v>706404</v>
      </c>
      <c r="J162" s="278">
        <v>3</v>
      </c>
      <c r="K162" s="279">
        <v>0.2</v>
      </c>
      <c r="L162" s="280">
        <f t="shared" si="28"/>
        <v>0.60000000000000009</v>
      </c>
      <c r="M162" s="281" t="s">
        <v>12</v>
      </c>
      <c r="N162" s="280">
        <f t="shared" si="29"/>
        <v>0</v>
      </c>
      <c r="O162" s="281" t="s">
        <v>76</v>
      </c>
      <c r="P162" s="280">
        <v>0.4</v>
      </c>
      <c r="Q162" s="281" t="s">
        <v>12</v>
      </c>
      <c r="R162" s="280">
        <f t="shared" si="39"/>
        <v>0</v>
      </c>
      <c r="S162" s="280">
        <f t="shared" si="31"/>
        <v>1</v>
      </c>
      <c r="T162" s="303">
        <f t="shared" si="32"/>
        <v>6790.7056324231626</v>
      </c>
      <c r="U162" s="303">
        <f t="shared" si="33"/>
        <v>806.49528850501474</v>
      </c>
      <c r="V162" s="303">
        <f t="shared" si="34"/>
        <v>5984.2103439181483</v>
      </c>
      <c r="W162" s="306">
        <f t="shared" si="35"/>
        <v>498.68419532651234</v>
      </c>
      <c r="X162" s="303">
        <v>14228.79</v>
      </c>
      <c r="Y162" s="334">
        <v>15655</v>
      </c>
      <c r="Z162" s="303">
        <v>143.11000000000001</v>
      </c>
      <c r="AA162" s="334">
        <v>45</v>
      </c>
      <c r="AB162" s="303">
        <v>63.75</v>
      </c>
      <c r="AC162" s="335">
        <f t="shared" si="36"/>
        <v>0.75</v>
      </c>
      <c r="AD162" s="303">
        <v>0</v>
      </c>
      <c r="AE162" s="303">
        <v>4333.8599999999997</v>
      </c>
      <c r="AF162" s="303">
        <v>1389.7</v>
      </c>
      <c r="AG162" s="334">
        <v>17776</v>
      </c>
      <c r="AH162" s="334">
        <v>33476</v>
      </c>
      <c r="AI162" s="334">
        <v>5210.04</v>
      </c>
      <c r="AJ162" s="369">
        <f t="shared" si="37"/>
        <v>25369.25</v>
      </c>
    </row>
    <row r="163" spans="1:36" s="282" customFormat="1" ht="18" customHeight="1" x14ac:dyDescent="0.2">
      <c r="A163" s="310" t="s">
        <v>197</v>
      </c>
      <c r="B163" s="276" t="s">
        <v>170</v>
      </c>
      <c r="C163" s="273" t="s">
        <v>133</v>
      </c>
      <c r="D163" s="276" t="s">
        <v>134</v>
      </c>
      <c r="E163" s="275" t="s">
        <v>27</v>
      </c>
      <c r="F163" s="276" t="s">
        <v>168</v>
      </c>
      <c r="G163" s="276" t="s">
        <v>171</v>
      </c>
      <c r="H163" s="276" t="s">
        <v>569</v>
      </c>
      <c r="I163" s="276">
        <v>706211</v>
      </c>
      <c r="J163" s="278">
        <v>3</v>
      </c>
      <c r="K163" s="279">
        <v>0.7</v>
      </c>
      <c r="L163" s="280">
        <f t="shared" si="28"/>
        <v>2.0999999999999996</v>
      </c>
      <c r="M163" s="281" t="s">
        <v>12</v>
      </c>
      <c r="N163" s="280">
        <f t="shared" si="29"/>
        <v>0</v>
      </c>
      <c r="O163" s="281" t="s">
        <v>76</v>
      </c>
      <c r="P163" s="280">
        <v>1.4</v>
      </c>
      <c r="Q163" s="281" t="s">
        <v>12</v>
      </c>
      <c r="R163" s="280">
        <f t="shared" si="39"/>
        <v>0</v>
      </c>
      <c r="S163" s="280">
        <f t="shared" si="31"/>
        <v>3.4999999999999996</v>
      </c>
      <c r="T163" s="303">
        <f t="shared" si="32"/>
        <v>23767.469713481067</v>
      </c>
      <c r="U163" s="303">
        <f t="shared" si="33"/>
        <v>2822.7335097675514</v>
      </c>
      <c r="V163" s="303">
        <f t="shared" si="34"/>
        <v>20944.736203713517</v>
      </c>
      <c r="W163" s="306">
        <f t="shared" ref="W163:W188" si="40">V163/12</f>
        <v>1745.3946836427931</v>
      </c>
      <c r="X163" s="303">
        <v>149807.31</v>
      </c>
      <c r="Y163" s="334">
        <v>23441</v>
      </c>
      <c r="Z163" s="303">
        <v>335.27</v>
      </c>
      <c r="AA163" s="334">
        <v>29</v>
      </c>
      <c r="AB163" s="303">
        <v>0</v>
      </c>
      <c r="AC163" s="335">
        <f t="shared" si="36"/>
        <v>0</v>
      </c>
      <c r="AD163" s="303">
        <v>16.809999999999999</v>
      </c>
      <c r="AE163" s="303">
        <v>0</v>
      </c>
      <c r="AF163" s="303">
        <v>21536.65</v>
      </c>
      <c r="AG163" s="334">
        <v>339382</v>
      </c>
      <c r="AH163" s="334">
        <v>362852</v>
      </c>
      <c r="AI163" s="334">
        <v>13893.48</v>
      </c>
      <c r="AJ163" s="369">
        <f t="shared" si="37"/>
        <v>185589.52000000002</v>
      </c>
    </row>
    <row r="164" spans="1:36" s="282" customFormat="1" ht="18" customHeight="1" x14ac:dyDescent="0.2">
      <c r="A164" s="310" t="s">
        <v>198</v>
      </c>
      <c r="B164" s="276" t="s">
        <v>170</v>
      </c>
      <c r="C164" s="273" t="s">
        <v>133</v>
      </c>
      <c r="D164" s="276" t="s">
        <v>134</v>
      </c>
      <c r="E164" s="275" t="s">
        <v>27</v>
      </c>
      <c r="F164" s="276" t="s">
        <v>168</v>
      </c>
      <c r="G164" s="276" t="s">
        <v>171</v>
      </c>
      <c r="H164" s="276" t="s">
        <v>199</v>
      </c>
      <c r="I164" s="276">
        <v>705401</v>
      </c>
      <c r="J164" s="278">
        <v>3</v>
      </c>
      <c r="K164" s="279">
        <v>0.01</v>
      </c>
      <c r="L164" s="280">
        <f t="shared" si="28"/>
        <v>0.03</v>
      </c>
      <c r="M164" s="281" t="s">
        <v>12</v>
      </c>
      <c r="N164" s="280">
        <f t="shared" si="29"/>
        <v>0</v>
      </c>
      <c r="O164" s="281" t="s">
        <v>76</v>
      </c>
      <c r="P164" s="280">
        <v>0.02</v>
      </c>
      <c r="Q164" s="281" t="s">
        <v>12</v>
      </c>
      <c r="R164" s="280">
        <f t="shared" si="39"/>
        <v>0</v>
      </c>
      <c r="S164" s="280">
        <f t="shared" si="31"/>
        <v>0.05</v>
      </c>
      <c r="T164" s="303">
        <f t="shared" si="32"/>
        <v>339.53528162115816</v>
      </c>
      <c r="U164" s="303">
        <f t="shared" si="33"/>
        <v>40.324764425250741</v>
      </c>
      <c r="V164" s="303">
        <f t="shared" si="34"/>
        <v>299.21051719590741</v>
      </c>
      <c r="W164" s="306">
        <f t="shared" si="40"/>
        <v>24.934209766325619</v>
      </c>
      <c r="X164" s="303">
        <v>0</v>
      </c>
      <c r="Y164" s="334">
        <v>0</v>
      </c>
      <c r="Z164" s="303">
        <v>0</v>
      </c>
      <c r="AA164" s="334">
        <v>0</v>
      </c>
      <c r="AB164" s="303">
        <v>0</v>
      </c>
      <c r="AC164" s="335">
        <f t="shared" si="36"/>
        <v>0</v>
      </c>
      <c r="AD164" s="303">
        <v>0</v>
      </c>
      <c r="AE164" s="303">
        <v>0</v>
      </c>
      <c r="AF164" s="303">
        <v>0</v>
      </c>
      <c r="AG164" s="334">
        <v>0</v>
      </c>
      <c r="AH164" s="334">
        <v>0</v>
      </c>
      <c r="AI164" s="334">
        <v>243.12</v>
      </c>
      <c r="AJ164" s="369">
        <f t="shared" si="37"/>
        <v>243.12</v>
      </c>
    </row>
    <row r="165" spans="1:36" s="282" customFormat="1" ht="18" customHeight="1" x14ac:dyDescent="0.2">
      <c r="A165" s="309" t="s">
        <v>131</v>
      </c>
      <c r="B165" s="276" t="s">
        <v>132</v>
      </c>
      <c r="C165" s="273" t="s">
        <v>133</v>
      </c>
      <c r="D165" s="276" t="s">
        <v>134</v>
      </c>
      <c r="E165" s="275">
        <v>2</v>
      </c>
      <c r="F165" s="276" t="s">
        <v>135</v>
      </c>
      <c r="G165" s="276" t="s">
        <v>727</v>
      </c>
      <c r="H165" s="276" t="s">
        <v>728</v>
      </c>
      <c r="I165" s="283">
        <v>509600</v>
      </c>
      <c r="J165" s="278">
        <v>2</v>
      </c>
      <c r="K165" s="279">
        <v>1</v>
      </c>
      <c r="L165" s="280">
        <f t="shared" si="28"/>
        <v>2</v>
      </c>
      <c r="M165" s="281" t="s">
        <v>12</v>
      </c>
      <c r="N165" s="280">
        <f t="shared" si="29"/>
        <v>0</v>
      </c>
      <c r="O165" s="281" t="s">
        <v>76</v>
      </c>
      <c r="P165" s="280">
        <v>1</v>
      </c>
      <c r="Q165" s="281" t="s">
        <v>12</v>
      </c>
      <c r="R165" s="280">
        <f t="shared" si="39"/>
        <v>0</v>
      </c>
      <c r="S165" s="280">
        <f t="shared" si="31"/>
        <v>3</v>
      </c>
      <c r="T165" s="303">
        <f t="shared" si="32"/>
        <v>20372.116897269487</v>
      </c>
      <c r="U165" s="303">
        <f t="shared" si="33"/>
        <v>2419.4858655150442</v>
      </c>
      <c r="V165" s="303">
        <f t="shared" si="34"/>
        <v>17952.631031754441</v>
      </c>
      <c r="W165" s="306">
        <f t="shared" si="40"/>
        <v>1496.0525859795368</v>
      </c>
      <c r="X165" s="303">
        <v>21371.65</v>
      </c>
      <c r="Y165" s="334">
        <v>3100</v>
      </c>
      <c r="Z165" s="303">
        <v>45.06</v>
      </c>
      <c r="AA165" s="334">
        <v>9</v>
      </c>
      <c r="AB165" s="303">
        <v>255</v>
      </c>
      <c r="AC165" s="335">
        <f t="shared" si="36"/>
        <v>3</v>
      </c>
      <c r="AD165" s="303">
        <v>0</v>
      </c>
      <c r="AE165" s="303">
        <v>521.62</v>
      </c>
      <c r="AF165" s="303">
        <v>3110.6</v>
      </c>
      <c r="AG165" s="334">
        <v>57576</v>
      </c>
      <c r="AH165" s="334">
        <v>60685</v>
      </c>
      <c r="AI165" s="334">
        <v>10420.08</v>
      </c>
      <c r="AJ165" s="369">
        <f t="shared" si="37"/>
        <v>35724.01</v>
      </c>
    </row>
    <row r="166" spans="1:36" s="282" customFormat="1" ht="18" customHeight="1" x14ac:dyDescent="0.2">
      <c r="A166" s="310" t="s">
        <v>189</v>
      </c>
      <c r="B166" s="276" t="s">
        <v>190</v>
      </c>
      <c r="C166" s="273" t="s">
        <v>133</v>
      </c>
      <c r="D166" s="276" t="s">
        <v>134</v>
      </c>
      <c r="E166" s="275">
        <v>2</v>
      </c>
      <c r="F166" s="276" t="s">
        <v>168</v>
      </c>
      <c r="G166" s="276" t="s">
        <v>729</v>
      </c>
      <c r="H166" s="276" t="s">
        <v>730</v>
      </c>
      <c r="I166" s="276">
        <v>705100</v>
      </c>
      <c r="J166" s="278">
        <v>1</v>
      </c>
      <c r="K166" s="279">
        <v>1</v>
      </c>
      <c r="L166" s="280">
        <f t="shared" si="28"/>
        <v>1</v>
      </c>
      <c r="M166" s="281" t="s">
        <v>12</v>
      </c>
      <c r="N166" s="280">
        <f t="shared" si="29"/>
        <v>0</v>
      </c>
      <c r="O166" s="281" t="s">
        <v>76</v>
      </c>
      <c r="P166" s="280">
        <v>1</v>
      </c>
      <c r="Q166" s="281" t="s">
        <v>12</v>
      </c>
      <c r="R166" s="280">
        <f t="shared" si="39"/>
        <v>0</v>
      </c>
      <c r="S166" s="280">
        <f t="shared" si="31"/>
        <v>2</v>
      </c>
      <c r="T166" s="303">
        <f t="shared" si="32"/>
        <v>13581.411264846325</v>
      </c>
      <c r="U166" s="303">
        <f t="shared" si="33"/>
        <v>1612.9905770100295</v>
      </c>
      <c r="V166" s="303">
        <f t="shared" si="34"/>
        <v>11968.420687836297</v>
      </c>
      <c r="W166" s="306">
        <f t="shared" si="40"/>
        <v>997.36839065302468</v>
      </c>
      <c r="X166" s="303">
        <v>14.38</v>
      </c>
      <c r="Y166" s="334">
        <v>11</v>
      </c>
      <c r="Z166" s="303">
        <v>65.599999999999994</v>
      </c>
      <c r="AA166" s="334">
        <v>8</v>
      </c>
      <c r="AB166" s="303">
        <v>0</v>
      </c>
      <c r="AC166" s="335">
        <f t="shared" si="36"/>
        <v>0</v>
      </c>
      <c r="AD166" s="303">
        <v>3.59</v>
      </c>
      <c r="AE166" s="303">
        <v>0</v>
      </c>
      <c r="AF166" s="303">
        <v>0</v>
      </c>
      <c r="AG166" s="334">
        <v>0</v>
      </c>
      <c r="AH166" s="334">
        <v>19</v>
      </c>
      <c r="AI166" s="334">
        <v>243.12</v>
      </c>
      <c r="AJ166" s="369">
        <f t="shared" si="37"/>
        <v>326.69</v>
      </c>
    </row>
    <row r="167" spans="1:36" s="282" customFormat="1" ht="18" customHeight="1" x14ac:dyDescent="0.2">
      <c r="A167" s="309" t="s">
        <v>502</v>
      </c>
      <c r="B167" s="272" t="s">
        <v>731</v>
      </c>
      <c r="C167" s="273" t="s">
        <v>133</v>
      </c>
      <c r="D167" s="276" t="s">
        <v>134</v>
      </c>
      <c r="E167" s="275">
        <v>2</v>
      </c>
      <c r="F167" s="276" t="s">
        <v>498</v>
      </c>
      <c r="G167" s="272" t="s">
        <v>664</v>
      </c>
      <c r="H167" s="272" t="s">
        <v>915</v>
      </c>
      <c r="I167" s="277">
        <v>600001</v>
      </c>
      <c r="J167" s="278">
        <v>2</v>
      </c>
      <c r="K167" s="279">
        <v>1</v>
      </c>
      <c r="L167" s="280">
        <f t="shared" si="28"/>
        <v>2</v>
      </c>
      <c r="M167" s="281" t="s">
        <v>12</v>
      </c>
      <c r="N167" s="280">
        <f t="shared" si="29"/>
        <v>0</v>
      </c>
      <c r="O167" s="281" t="s">
        <v>76</v>
      </c>
      <c r="P167" s="280">
        <v>1</v>
      </c>
      <c r="Q167" s="281" t="s">
        <v>12</v>
      </c>
      <c r="R167" s="280">
        <f t="shared" si="39"/>
        <v>0</v>
      </c>
      <c r="S167" s="280">
        <f t="shared" si="31"/>
        <v>3</v>
      </c>
      <c r="T167" s="303">
        <f t="shared" si="32"/>
        <v>20372.116897269487</v>
      </c>
      <c r="U167" s="303">
        <f t="shared" si="33"/>
        <v>2419.4858655150442</v>
      </c>
      <c r="V167" s="303">
        <f t="shared" si="34"/>
        <v>17952.631031754441</v>
      </c>
      <c r="W167" s="306">
        <f t="shared" si="40"/>
        <v>1496.0525859795368</v>
      </c>
      <c r="X167" s="303">
        <v>1310.07</v>
      </c>
      <c r="Y167" s="334">
        <v>3043</v>
      </c>
      <c r="Z167" s="303">
        <v>63.83</v>
      </c>
      <c r="AA167" s="334">
        <v>16</v>
      </c>
      <c r="AB167" s="303">
        <v>318.75</v>
      </c>
      <c r="AC167" s="335">
        <f t="shared" si="36"/>
        <v>3.75</v>
      </c>
      <c r="AD167" s="303">
        <v>0</v>
      </c>
      <c r="AE167" s="303">
        <v>0</v>
      </c>
      <c r="AF167" s="303">
        <v>0</v>
      </c>
      <c r="AG167" s="334">
        <v>0</v>
      </c>
      <c r="AH167" s="334">
        <v>3059</v>
      </c>
      <c r="AI167" s="334">
        <v>694.68</v>
      </c>
      <c r="AJ167" s="369">
        <f t="shared" si="37"/>
        <v>2387.33</v>
      </c>
    </row>
    <row r="168" spans="1:36" s="282" customFormat="1" ht="18" customHeight="1" x14ac:dyDescent="0.2">
      <c r="A168" s="309" t="s">
        <v>527</v>
      </c>
      <c r="B168" s="276" t="s">
        <v>177</v>
      </c>
      <c r="C168" s="273" t="s">
        <v>133</v>
      </c>
      <c r="D168" s="276" t="s">
        <v>134</v>
      </c>
      <c r="E168" s="275">
        <v>2</v>
      </c>
      <c r="F168" s="276" t="s">
        <v>521</v>
      </c>
      <c r="G168" s="276" t="s">
        <v>555</v>
      </c>
      <c r="H168" s="276"/>
      <c r="I168" s="276">
        <v>703001</v>
      </c>
      <c r="J168" s="278">
        <v>3</v>
      </c>
      <c r="K168" s="279">
        <v>0.04</v>
      </c>
      <c r="L168" s="280">
        <f t="shared" si="28"/>
        <v>0.12</v>
      </c>
      <c r="M168" s="281" t="s">
        <v>76</v>
      </c>
      <c r="N168" s="280">
        <f t="shared" si="29"/>
        <v>0.12</v>
      </c>
      <c r="O168" s="281" t="s">
        <v>76</v>
      </c>
      <c r="P168" s="280">
        <v>0.04</v>
      </c>
      <c r="Q168" s="281" t="s">
        <v>12</v>
      </c>
      <c r="R168" s="280">
        <f t="shared" si="39"/>
        <v>0</v>
      </c>
      <c r="S168" s="280">
        <f t="shared" si="31"/>
        <v>0.27999999999999997</v>
      </c>
      <c r="T168" s="303">
        <f t="shared" si="32"/>
        <v>1901.3975770784853</v>
      </c>
      <c r="U168" s="303">
        <f t="shared" si="33"/>
        <v>225.81868078140411</v>
      </c>
      <c r="V168" s="303">
        <f t="shared" si="34"/>
        <v>1675.5788962970812</v>
      </c>
      <c r="W168" s="306">
        <f t="shared" si="40"/>
        <v>139.63157469142342</v>
      </c>
      <c r="X168" s="303">
        <v>1.51</v>
      </c>
      <c r="Y168" s="334">
        <v>4</v>
      </c>
      <c r="Z168" s="303">
        <v>9.85</v>
      </c>
      <c r="AA168" s="334">
        <v>1</v>
      </c>
      <c r="AB168" s="303">
        <v>0</v>
      </c>
      <c r="AC168" s="335">
        <f t="shared" si="36"/>
        <v>0</v>
      </c>
      <c r="AD168" s="303">
        <v>0</v>
      </c>
      <c r="AE168" s="303">
        <v>0</v>
      </c>
      <c r="AF168" s="303">
        <v>0</v>
      </c>
      <c r="AG168" s="334">
        <v>0</v>
      </c>
      <c r="AH168" s="334">
        <v>5</v>
      </c>
      <c r="AI168" s="334">
        <v>243.12</v>
      </c>
      <c r="AJ168" s="369">
        <f t="shared" si="37"/>
        <v>254.48000000000002</v>
      </c>
    </row>
    <row r="169" spans="1:36" s="282" customFormat="1" ht="18" customHeight="1" x14ac:dyDescent="0.2">
      <c r="A169" s="309" t="s">
        <v>176</v>
      </c>
      <c r="B169" s="276" t="s">
        <v>177</v>
      </c>
      <c r="C169" s="273" t="s">
        <v>133</v>
      </c>
      <c r="D169" s="276" t="s">
        <v>134</v>
      </c>
      <c r="E169" s="275">
        <v>2</v>
      </c>
      <c r="F169" s="276" t="s">
        <v>168</v>
      </c>
      <c r="G169" s="276" t="s">
        <v>888</v>
      </c>
      <c r="H169" s="276" t="s">
        <v>889</v>
      </c>
      <c r="I169" s="276">
        <v>704050</v>
      </c>
      <c r="J169" s="278">
        <v>3</v>
      </c>
      <c r="K169" s="279">
        <v>0.12</v>
      </c>
      <c r="L169" s="280">
        <f t="shared" si="28"/>
        <v>0.36</v>
      </c>
      <c r="M169" s="281" t="s">
        <v>76</v>
      </c>
      <c r="N169" s="280">
        <f t="shared" si="29"/>
        <v>0.36</v>
      </c>
      <c r="O169" s="281" t="s">
        <v>76</v>
      </c>
      <c r="P169" s="280">
        <v>0.12</v>
      </c>
      <c r="Q169" s="281" t="s">
        <v>12</v>
      </c>
      <c r="R169" s="280">
        <f t="shared" si="39"/>
        <v>0</v>
      </c>
      <c r="S169" s="280">
        <f t="shared" si="31"/>
        <v>0.84</v>
      </c>
      <c r="T169" s="303">
        <f t="shared" si="32"/>
        <v>5704.1927312354564</v>
      </c>
      <c r="U169" s="303">
        <f t="shared" si="33"/>
        <v>677.45604234421239</v>
      </c>
      <c r="V169" s="303">
        <f t="shared" si="34"/>
        <v>5026.7366888912438</v>
      </c>
      <c r="W169" s="306">
        <f t="shared" si="40"/>
        <v>418.8947240742703</v>
      </c>
      <c r="X169" s="303">
        <v>0</v>
      </c>
      <c r="Y169" s="334">
        <v>0</v>
      </c>
      <c r="Z169" s="303">
        <v>0</v>
      </c>
      <c r="AA169" s="334">
        <v>0</v>
      </c>
      <c r="AB169" s="303">
        <v>0</v>
      </c>
      <c r="AC169" s="335">
        <f t="shared" si="36"/>
        <v>0</v>
      </c>
      <c r="AD169" s="303">
        <v>0</v>
      </c>
      <c r="AE169" s="303">
        <v>0</v>
      </c>
      <c r="AF169" s="303">
        <v>0</v>
      </c>
      <c r="AG169" s="334">
        <v>0</v>
      </c>
      <c r="AH169" s="334">
        <v>0</v>
      </c>
      <c r="AI169" s="334">
        <v>243.12</v>
      </c>
      <c r="AJ169" s="369">
        <f t="shared" si="37"/>
        <v>243.12</v>
      </c>
    </row>
    <row r="170" spans="1:36" s="282" customFormat="1" ht="18" customHeight="1" x14ac:dyDescent="0.2">
      <c r="A170" s="310" t="s">
        <v>64</v>
      </c>
      <c r="B170" s="276" t="s">
        <v>177</v>
      </c>
      <c r="C170" s="273" t="s">
        <v>133</v>
      </c>
      <c r="D170" s="276" t="s">
        <v>134</v>
      </c>
      <c r="E170" s="275">
        <v>2</v>
      </c>
      <c r="F170" s="276" t="s">
        <v>40</v>
      </c>
      <c r="G170" s="276" t="s">
        <v>556</v>
      </c>
      <c r="H170" s="276" t="s">
        <v>557</v>
      </c>
      <c r="I170" s="276">
        <v>709000</v>
      </c>
      <c r="J170" s="278">
        <v>3</v>
      </c>
      <c r="K170" s="279">
        <v>0.84</v>
      </c>
      <c r="L170" s="280">
        <f t="shared" si="28"/>
        <v>2.52</v>
      </c>
      <c r="M170" s="281" t="s">
        <v>76</v>
      </c>
      <c r="N170" s="280">
        <f t="shared" si="29"/>
        <v>2.52</v>
      </c>
      <c r="O170" s="281" t="s">
        <v>76</v>
      </c>
      <c r="P170" s="280">
        <v>0.84</v>
      </c>
      <c r="Q170" s="281" t="s">
        <v>12</v>
      </c>
      <c r="R170" s="280">
        <f t="shared" si="39"/>
        <v>0</v>
      </c>
      <c r="S170" s="280">
        <f t="shared" si="31"/>
        <v>5.88</v>
      </c>
      <c r="T170" s="303">
        <f t="shared" si="32"/>
        <v>39929.349118648199</v>
      </c>
      <c r="U170" s="303">
        <f t="shared" si="33"/>
        <v>4742.1922964094865</v>
      </c>
      <c r="V170" s="303">
        <f t="shared" si="34"/>
        <v>35187.156822238714</v>
      </c>
      <c r="W170" s="306">
        <f t="shared" si="40"/>
        <v>2932.2630685198928</v>
      </c>
      <c r="X170" s="303">
        <v>2.76</v>
      </c>
      <c r="Y170" s="334">
        <v>2</v>
      </c>
      <c r="Z170" s="303">
        <v>2.4500000000000002</v>
      </c>
      <c r="AA170" s="334">
        <v>1</v>
      </c>
      <c r="AB170" s="303">
        <v>0</v>
      </c>
      <c r="AC170" s="335">
        <f t="shared" si="36"/>
        <v>0</v>
      </c>
      <c r="AD170" s="303">
        <v>224.65</v>
      </c>
      <c r="AE170" s="303">
        <v>0</v>
      </c>
      <c r="AF170" s="303">
        <v>0</v>
      </c>
      <c r="AG170" s="334">
        <v>0</v>
      </c>
      <c r="AH170" s="334">
        <v>3</v>
      </c>
      <c r="AI170" s="334">
        <v>243.12</v>
      </c>
      <c r="AJ170" s="369">
        <f t="shared" si="37"/>
        <v>472.98</v>
      </c>
    </row>
    <row r="171" spans="1:36" s="282" customFormat="1" ht="18" customHeight="1" x14ac:dyDescent="0.2">
      <c r="A171" s="310" t="s">
        <v>181</v>
      </c>
      <c r="B171" s="276" t="s">
        <v>182</v>
      </c>
      <c r="C171" s="273" t="s">
        <v>133</v>
      </c>
      <c r="D171" s="276" t="s">
        <v>134</v>
      </c>
      <c r="E171" s="275">
        <v>2</v>
      </c>
      <c r="F171" s="276" t="s">
        <v>168</v>
      </c>
      <c r="G171" s="276" t="s">
        <v>888</v>
      </c>
      <c r="H171" s="276" t="s">
        <v>178</v>
      </c>
      <c r="I171" s="276">
        <v>704050</v>
      </c>
      <c r="J171" s="278">
        <v>2</v>
      </c>
      <c r="K171" s="279">
        <v>1</v>
      </c>
      <c r="L171" s="280">
        <f t="shared" si="28"/>
        <v>2</v>
      </c>
      <c r="M171" s="281" t="s">
        <v>12</v>
      </c>
      <c r="N171" s="280">
        <f t="shared" si="29"/>
        <v>0</v>
      </c>
      <c r="O171" s="281" t="s">
        <v>76</v>
      </c>
      <c r="P171" s="280">
        <v>1</v>
      </c>
      <c r="Q171" s="281" t="s">
        <v>12</v>
      </c>
      <c r="R171" s="280">
        <f t="shared" si="39"/>
        <v>0</v>
      </c>
      <c r="S171" s="280">
        <f t="shared" si="31"/>
        <v>3</v>
      </c>
      <c r="T171" s="303">
        <f t="shared" si="32"/>
        <v>20372.116897269487</v>
      </c>
      <c r="U171" s="303">
        <f t="shared" si="33"/>
        <v>2419.4858655150442</v>
      </c>
      <c r="V171" s="303">
        <f t="shared" si="34"/>
        <v>17952.631031754441</v>
      </c>
      <c r="W171" s="306">
        <f t="shared" si="40"/>
        <v>1496.0525859795368</v>
      </c>
      <c r="X171" s="303">
        <v>1076.95</v>
      </c>
      <c r="Y171" s="334">
        <v>2494</v>
      </c>
      <c r="Z171" s="303">
        <v>29.4</v>
      </c>
      <c r="AA171" s="334">
        <v>4</v>
      </c>
      <c r="AB171" s="303">
        <v>0</v>
      </c>
      <c r="AC171" s="335">
        <f t="shared" si="36"/>
        <v>0</v>
      </c>
      <c r="AD171" s="303">
        <v>9.76</v>
      </c>
      <c r="AE171" s="303">
        <v>0</v>
      </c>
      <c r="AF171" s="303">
        <v>0</v>
      </c>
      <c r="AG171" s="334">
        <v>0</v>
      </c>
      <c r="AH171" s="334">
        <v>2498</v>
      </c>
      <c r="AI171" s="334">
        <v>694.68</v>
      </c>
      <c r="AJ171" s="369">
        <f t="shared" si="37"/>
        <v>1810.79</v>
      </c>
    </row>
    <row r="172" spans="1:36" s="282" customFormat="1" ht="18" customHeight="1" x14ac:dyDescent="0.2">
      <c r="A172" s="310" t="s">
        <v>523</v>
      </c>
      <c r="B172" s="276" t="s">
        <v>524</v>
      </c>
      <c r="C172" s="273" t="s">
        <v>133</v>
      </c>
      <c r="D172" s="276" t="s">
        <v>134</v>
      </c>
      <c r="E172" s="275">
        <v>2</v>
      </c>
      <c r="F172" s="276" t="s">
        <v>521</v>
      </c>
      <c r="G172" s="276" t="s">
        <v>734</v>
      </c>
      <c r="H172" s="276" t="s">
        <v>525</v>
      </c>
      <c r="I172" s="283">
        <v>107001</v>
      </c>
      <c r="J172" s="278">
        <v>1</v>
      </c>
      <c r="K172" s="279">
        <v>1</v>
      </c>
      <c r="L172" s="280">
        <f t="shared" si="28"/>
        <v>1</v>
      </c>
      <c r="M172" s="281" t="s">
        <v>12</v>
      </c>
      <c r="N172" s="280">
        <f t="shared" si="29"/>
        <v>0</v>
      </c>
      <c r="O172" s="281" t="s">
        <v>76</v>
      </c>
      <c r="P172" s="280">
        <f t="shared" ref="P172:P181" si="41">IF(O172="Y",L172,0)</f>
        <v>1</v>
      </c>
      <c r="Q172" s="281" t="s">
        <v>12</v>
      </c>
      <c r="R172" s="280">
        <f t="shared" si="39"/>
        <v>0</v>
      </c>
      <c r="S172" s="280">
        <f t="shared" si="31"/>
        <v>2</v>
      </c>
      <c r="T172" s="303">
        <f t="shared" si="32"/>
        <v>13581.411264846325</v>
      </c>
      <c r="U172" s="303">
        <f t="shared" si="33"/>
        <v>1612.9905770100295</v>
      </c>
      <c r="V172" s="303">
        <f t="shared" si="34"/>
        <v>11968.420687836297</v>
      </c>
      <c r="W172" s="306">
        <f t="shared" si="40"/>
        <v>997.36839065302468</v>
      </c>
      <c r="X172" s="303">
        <v>916.41</v>
      </c>
      <c r="Y172" s="334">
        <v>806</v>
      </c>
      <c r="Z172" s="303">
        <v>390.55</v>
      </c>
      <c r="AA172" s="334">
        <v>96</v>
      </c>
      <c r="AB172" s="303">
        <v>148.75</v>
      </c>
      <c r="AC172" s="335">
        <f t="shared" si="36"/>
        <v>1.75</v>
      </c>
      <c r="AD172" s="303">
        <v>10.35</v>
      </c>
      <c r="AE172" s="303">
        <v>0</v>
      </c>
      <c r="AF172" s="303">
        <v>0</v>
      </c>
      <c r="AG172" s="334">
        <v>0</v>
      </c>
      <c r="AH172" s="334">
        <v>902</v>
      </c>
      <c r="AI172" s="334">
        <v>694.68</v>
      </c>
      <c r="AJ172" s="369">
        <f t="shared" si="37"/>
        <v>2160.7399999999998</v>
      </c>
    </row>
    <row r="173" spans="1:36" s="282" customFormat="1" ht="18" customHeight="1" x14ac:dyDescent="0.2">
      <c r="A173" s="309" t="s">
        <v>528</v>
      </c>
      <c r="B173" s="276" t="s">
        <v>529</v>
      </c>
      <c r="C173" s="273" t="s">
        <v>133</v>
      </c>
      <c r="D173" s="276" t="s">
        <v>134</v>
      </c>
      <c r="E173" s="275">
        <v>2</v>
      </c>
      <c r="F173" s="276" t="s">
        <v>521</v>
      </c>
      <c r="G173" s="276" t="s">
        <v>530</v>
      </c>
      <c r="H173" s="276" t="s">
        <v>530</v>
      </c>
      <c r="I173" s="283">
        <v>103000</v>
      </c>
      <c r="J173" s="278">
        <v>1</v>
      </c>
      <c r="K173" s="279">
        <v>0.11</v>
      </c>
      <c r="L173" s="280">
        <f t="shared" si="28"/>
        <v>0.11</v>
      </c>
      <c r="M173" s="281" t="s">
        <v>12</v>
      </c>
      <c r="N173" s="280">
        <f t="shared" si="29"/>
        <v>0</v>
      </c>
      <c r="O173" s="281" t="s">
        <v>76</v>
      </c>
      <c r="P173" s="280">
        <v>0.11</v>
      </c>
      <c r="Q173" s="281" t="s">
        <v>12</v>
      </c>
      <c r="R173" s="280">
        <f t="shared" ref="R173:R204" si="42">IF(Q173="Y",L173,0)</f>
        <v>0</v>
      </c>
      <c r="S173" s="280">
        <f t="shared" si="31"/>
        <v>0.22</v>
      </c>
      <c r="T173" s="303">
        <f t="shared" si="32"/>
        <v>1493.9552391330958</v>
      </c>
      <c r="U173" s="303">
        <f t="shared" si="33"/>
        <v>177.42896347110323</v>
      </c>
      <c r="V173" s="303">
        <f t="shared" si="34"/>
        <v>1316.5262756619925</v>
      </c>
      <c r="W173" s="306">
        <f t="shared" si="40"/>
        <v>109.7105229718327</v>
      </c>
      <c r="X173" s="303">
        <v>13.92</v>
      </c>
      <c r="Y173" s="334">
        <v>37</v>
      </c>
      <c r="Z173" s="303">
        <v>0</v>
      </c>
      <c r="AA173" s="334">
        <v>0</v>
      </c>
      <c r="AB173" s="303">
        <v>0</v>
      </c>
      <c r="AC173" s="335">
        <f t="shared" si="36"/>
        <v>0</v>
      </c>
      <c r="AD173" s="303">
        <v>0</v>
      </c>
      <c r="AE173" s="303">
        <v>0</v>
      </c>
      <c r="AF173" s="303">
        <v>0</v>
      </c>
      <c r="AG173" s="334">
        <v>0</v>
      </c>
      <c r="AH173" s="334">
        <v>37</v>
      </c>
      <c r="AI173" s="334">
        <v>243.12</v>
      </c>
      <c r="AJ173" s="369">
        <f t="shared" si="37"/>
        <v>257.04000000000002</v>
      </c>
    </row>
    <row r="174" spans="1:36" s="282" customFormat="1" ht="18" customHeight="1" x14ac:dyDescent="0.2">
      <c r="A174" s="309" t="s">
        <v>531</v>
      </c>
      <c r="B174" s="276" t="s">
        <v>529</v>
      </c>
      <c r="C174" s="273" t="s">
        <v>133</v>
      </c>
      <c r="D174" s="276" t="s">
        <v>134</v>
      </c>
      <c r="E174" s="275">
        <v>2</v>
      </c>
      <c r="F174" s="276" t="s">
        <v>521</v>
      </c>
      <c r="G174" s="276" t="s">
        <v>532</v>
      </c>
      <c r="H174" s="276" t="s">
        <v>532</v>
      </c>
      <c r="I174" s="283">
        <v>104000</v>
      </c>
      <c r="J174" s="278">
        <v>1</v>
      </c>
      <c r="K174" s="279">
        <v>0.11</v>
      </c>
      <c r="L174" s="280">
        <f t="shared" si="28"/>
        <v>0.11</v>
      </c>
      <c r="M174" s="281" t="s">
        <v>12</v>
      </c>
      <c r="N174" s="280">
        <f t="shared" si="29"/>
        <v>0</v>
      </c>
      <c r="O174" s="281" t="s">
        <v>76</v>
      </c>
      <c r="P174" s="280">
        <f t="shared" si="41"/>
        <v>0.11</v>
      </c>
      <c r="Q174" s="281" t="s">
        <v>12</v>
      </c>
      <c r="R174" s="280">
        <f t="shared" si="42"/>
        <v>0</v>
      </c>
      <c r="S174" s="280">
        <f t="shared" si="31"/>
        <v>0.22</v>
      </c>
      <c r="T174" s="303">
        <f t="shared" si="32"/>
        <v>1493.9552391330958</v>
      </c>
      <c r="U174" s="303">
        <f t="shared" si="33"/>
        <v>177.42896347110323</v>
      </c>
      <c r="V174" s="303">
        <f t="shared" si="34"/>
        <v>1316.5262756619925</v>
      </c>
      <c r="W174" s="306">
        <f t="shared" si="40"/>
        <v>109.7105229718327</v>
      </c>
      <c r="X174" s="303">
        <v>1.57</v>
      </c>
      <c r="Y174" s="334">
        <v>1</v>
      </c>
      <c r="Z174" s="303">
        <v>0</v>
      </c>
      <c r="AA174" s="334">
        <v>0</v>
      </c>
      <c r="AB174" s="303">
        <v>0</v>
      </c>
      <c r="AC174" s="335">
        <f t="shared" si="36"/>
        <v>0</v>
      </c>
      <c r="AD174" s="303">
        <v>0</v>
      </c>
      <c r="AE174" s="303">
        <v>0</v>
      </c>
      <c r="AF174" s="303">
        <v>0</v>
      </c>
      <c r="AG174" s="334">
        <v>0</v>
      </c>
      <c r="AH174" s="334">
        <v>1</v>
      </c>
      <c r="AI174" s="334">
        <v>243.12</v>
      </c>
      <c r="AJ174" s="369">
        <f t="shared" si="37"/>
        <v>244.69</v>
      </c>
    </row>
    <row r="175" spans="1:36" s="282" customFormat="1" ht="18" customHeight="1" x14ac:dyDescent="0.2">
      <c r="A175" s="310" t="s">
        <v>536</v>
      </c>
      <c r="B175" s="276" t="s">
        <v>529</v>
      </c>
      <c r="C175" s="273" t="s">
        <v>133</v>
      </c>
      <c r="D175" s="276" t="s">
        <v>134</v>
      </c>
      <c r="E175" s="275">
        <v>2</v>
      </c>
      <c r="F175" s="276" t="s">
        <v>521</v>
      </c>
      <c r="G175" s="276" t="s">
        <v>738</v>
      </c>
      <c r="H175" s="276" t="s">
        <v>537</v>
      </c>
      <c r="I175" s="276">
        <v>109001</v>
      </c>
      <c r="J175" s="278">
        <v>1</v>
      </c>
      <c r="K175" s="279">
        <v>0.11</v>
      </c>
      <c r="L175" s="280">
        <f t="shared" si="28"/>
        <v>0.11</v>
      </c>
      <c r="M175" s="281" t="s">
        <v>12</v>
      </c>
      <c r="N175" s="280">
        <f t="shared" si="29"/>
        <v>0</v>
      </c>
      <c r="O175" s="281" t="s">
        <v>76</v>
      </c>
      <c r="P175" s="280">
        <f t="shared" si="41"/>
        <v>0.11</v>
      </c>
      <c r="Q175" s="281" t="s">
        <v>12</v>
      </c>
      <c r="R175" s="280">
        <f t="shared" si="42"/>
        <v>0</v>
      </c>
      <c r="S175" s="280">
        <f t="shared" si="31"/>
        <v>0.22</v>
      </c>
      <c r="T175" s="303">
        <f t="shared" si="32"/>
        <v>1493.9552391330958</v>
      </c>
      <c r="U175" s="303">
        <f t="shared" si="33"/>
        <v>177.42896347110323</v>
      </c>
      <c r="V175" s="303">
        <f t="shared" si="34"/>
        <v>1316.5262756619925</v>
      </c>
      <c r="W175" s="306">
        <f t="shared" si="40"/>
        <v>109.7105229718327</v>
      </c>
      <c r="X175" s="303">
        <v>10.97</v>
      </c>
      <c r="Y175" s="334">
        <v>25</v>
      </c>
      <c r="Z175" s="303">
        <v>0</v>
      </c>
      <c r="AA175" s="334">
        <v>0</v>
      </c>
      <c r="AB175" s="303">
        <v>0</v>
      </c>
      <c r="AC175" s="335">
        <f t="shared" si="36"/>
        <v>0</v>
      </c>
      <c r="AD175" s="303">
        <v>0</v>
      </c>
      <c r="AE175" s="303">
        <v>0</v>
      </c>
      <c r="AF175" s="303">
        <v>0</v>
      </c>
      <c r="AG175" s="334">
        <v>0</v>
      </c>
      <c r="AH175" s="334">
        <v>25</v>
      </c>
      <c r="AI175" s="334">
        <v>243.12</v>
      </c>
      <c r="AJ175" s="369">
        <f t="shared" si="37"/>
        <v>254.09</v>
      </c>
    </row>
    <row r="176" spans="1:36" s="282" customFormat="1" ht="18" customHeight="1" x14ac:dyDescent="0.2">
      <c r="A176" s="310" t="s">
        <v>538</v>
      </c>
      <c r="B176" s="276" t="s">
        <v>529</v>
      </c>
      <c r="C176" s="273" t="s">
        <v>133</v>
      </c>
      <c r="D176" s="276" t="s">
        <v>134</v>
      </c>
      <c r="E176" s="275">
        <v>2</v>
      </c>
      <c r="F176" s="276" t="s">
        <v>521</v>
      </c>
      <c r="G176" s="276" t="s">
        <v>539</v>
      </c>
      <c r="H176" s="276" t="s">
        <v>540</v>
      </c>
      <c r="I176" s="276">
        <v>100100</v>
      </c>
      <c r="J176" s="278">
        <v>1</v>
      </c>
      <c r="K176" s="279">
        <v>0.12</v>
      </c>
      <c r="L176" s="280">
        <f t="shared" si="28"/>
        <v>0.12</v>
      </c>
      <c r="M176" s="281" t="s">
        <v>12</v>
      </c>
      <c r="N176" s="280">
        <f t="shared" si="29"/>
        <v>0</v>
      </c>
      <c r="O176" s="281" t="s">
        <v>76</v>
      </c>
      <c r="P176" s="280">
        <f t="shared" si="41"/>
        <v>0.12</v>
      </c>
      <c r="Q176" s="281" t="s">
        <v>12</v>
      </c>
      <c r="R176" s="280">
        <f t="shared" si="42"/>
        <v>0</v>
      </c>
      <c r="S176" s="280">
        <f t="shared" si="31"/>
        <v>0.24</v>
      </c>
      <c r="T176" s="303">
        <f t="shared" si="32"/>
        <v>1629.769351781559</v>
      </c>
      <c r="U176" s="303">
        <f t="shared" si="33"/>
        <v>193.55886924120352</v>
      </c>
      <c r="V176" s="303">
        <f t="shared" si="34"/>
        <v>1436.2104825403553</v>
      </c>
      <c r="W176" s="306">
        <f t="shared" si="40"/>
        <v>119.68420687836294</v>
      </c>
      <c r="X176" s="303">
        <v>124.16</v>
      </c>
      <c r="Y176" s="334">
        <v>323</v>
      </c>
      <c r="Z176" s="303">
        <v>2.67</v>
      </c>
      <c r="AA176" s="334">
        <v>1</v>
      </c>
      <c r="AB176" s="303">
        <v>0</v>
      </c>
      <c r="AC176" s="335">
        <f t="shared" si="36"/>
        <v>0</v>
      </c>
      <c r="AD176" s="303">
        <v>0</v>
      </c>
      <c r="AE176" s="303">
        <v>0</v>
      </c>
      <c r="AF176" s="303">
        <v>0</v>
      </c>
      <c r="AG176" s="334">
        <v>0</v>
      </c>
      <c r="AH176" s="334">
        <v>324</v>
      </c>
      <c r="AI176" s="334">
        <v>243.12</v>
      </c>
      <c r="AJ176" s="369">
        <f t="shared" si="37"/>
        <v>369.95</v>
      </c>
    </row>
    <row r="177" spans="1:36" s="282" customFormat="1" ht="18" customHeight="1" x14ac:dyDescent="0.2">
      <c r="A177" s="310" t="s">
        <v>541</v>
      </c>
      <c r="B177" s="276" t="s">
        <v>529</v>
      </c>
      <c r="C177" s="273" t="s">
        <v>133</v>
      </c>
      <c r="D177" s="276" t="s">
        <v>134</v>
      </c>
      <c r="E177" s="275">
        <v>2</v>
      </c>
      <c r="F177" s="276" t="s">
        <v>521</v>
      </c>
      <c r="G177" s="276" t="s">
        <v>542</v>
      </c>
      <c r="H177" s="276" t="s">
        <v>741</v>
      </c>
      <c r="I177" s="276">
        <v>102101</v>
      </c>
      <c r="J177" s="278">
        <v>1</v>
      </c>
      <c r="K177" s="279">
        <v>0.11</v>
      </c>
      <c r="L177" s="280">
        <f t="shared" si="28"/>
        <v>0.11</v>
      </c>
      <c r="M177" s="281" t="s">
        <v>12</v>
      </c>
      <c r="N177" s="280">
        <f t="shared" si="29"/>
        <v>0</v>
      </c>
      <c r="O177" s="281" t="s">
        <v>76</v>
      </c>
      <c r="P177" s="280">
        <f t="shared" si="41"/>
        <v>0.11</v>
      </c>
      <c r="Q177" s="281" t="s">
        <v>12</v>
      </c>
      <c r="R177" s="280">
        <f t="shared" si="42"/>
        <v>0</v>
      </c>
      <c r="S177" s="280">
        <f t="shared" si="31"/>
        <v>0.22</v>
      </c>
      <c r="T177" s="303">
        <f t="shared" si="32"/>
        <v>1493.9552391330958</v>
      </c>
      <c r="U177" s="303">
        <f t="shared" si="33"/>
        <v>177.42896347110323</v>
      </c>
      <c r="V177" s="303">
        <f t="shared" si="34"/>
        <v>1316.5262756619925</v>
      </c>
      <c r="W177" s="306">
        <f t="shared" si="40"/>
        <v>109.7105229718327</v>
      </c>
      <c r="X177" s="303">
        <v>11.9</v>
      </c>
      <c r="Y177" s="334">
        <v>22</v>
      </c>
      <c r="Z177" s="303">
        <v>0</v>
      </c>
      <c r="AA177" s="334">
        <v>0</v>
      </c>
      <c r="AB177" s="303">
        <v>42.5</v>
      </c>
      <c r="AC177" s="335">
        <f t="shared" si="36"/>
        <v>0.5</v>
      </c>
      <c r="AD177" s="303">
        <v>0</v>
      </c>
      <c r="AE177" s="303">
        <v>0</v>
      </c>
      <c r="AF177" s="303">
        <v>0</v>
      </c>
      <c r="AG177" s="334">
        <v>0</v>
      </c>
      <c r="AH177" s="334">
        <v>22</v>
      </c>
      <c r="AI177" s="334">
        <v>243.12</v>
      </c>
      <c r="AJ177" s="369">
        <f t="shared" si="37"/>
        <v>297.52</v>
      </c>
    </row>
    <row r="178" spans="1:36" s="282" customFormat="1" ht="18" customHeight="1" x14ac:dyDescent="0.2">
      <c r="A178" s="310" t="s">
        <v>543</v>
      </c>
      <c r="B178" s="276" t="s">
        <v>529</v>
      </c>
      <c r="C178" s="273" t="s">
        <v>133</v>
      </c>
      <c r="D178" s="276" t="s">
        <v>134</v>
      </c>
      <c r="E178" s="275">
        <v>2</v>
      </c>
      <c r="F178" s="276" t="s">
        <v>521</v>
      </c>
      <c r="G178" s="276" t="s">
        <v>544</v>
      </c>
      <c r="H178" s="276" t="s">
        <v>742</v>
      </c>
      <c r="I178" s="276">
        <v>102210</v>
      </c>
      <c r="J178" s="278">
        <v>1</v>
      </c>
      <c r="K178" s="279">
        <v>0.11</v>
      </c>
      <c r="L178" s="280">
        <f t="shared" si="28"/>
        <v>0.11</v>
      </c>
      <c r="M178" s="281" t="s">
        <v>12</v>
      </c>
      <c r="N178" s="280">
        <f t="shared" si="29"/>
        <v>0</v>
      </c>
      <c r="O178" s="281" t="s">
        <v>76</v>
      </c>
      <c r="P178" s="280">
        <f t="shared" si="41"/>
        <v>0.11</v>
      </c>
      <c r="Q178" s="281" t="s">
        <v>12</v>
      </c>
      <c r="R178" s="280">
        <f t="shared" si="42"/>
        <v>0</v>
      </c>
      <c r="S178" s="280">
        <f t="shared" si="31"/>
        <v>0.22</v>
      </c>
      <c r="T178" s="303">
        <f t="shared" si="32"/>
        <v>1493.9552391330958</v>
      </c>
      <c r="U178" s="303">
        <f t="shared" si="33"/>
        <v>177.42896347110323</v>
      </c>
      <c r="V178" s="303">
        <f t="shared" si="34"/>
        <v>1316.5262756619925</v>
      </c>
      <c r="W178" s="306">
        <f t="shared" si="40"/>
        <v>109.7105229718327</v>
      </c>
      <c r="X178" s="303">
        <v>58.52</v>
      </c>
      <c r="Y178" s="334">
        <v>148</v>
      </c>
      <c r="Z178" s="303">
        <v>4.1100000000000003</v>
      </c>
      <c r="AA178" s="334">
        <v>1</v>
      </c>
      <c r="AB178" s="303">
        <v>0</v>
      </c>
      <c r="AC178" s="335">
        <f t="shared" si="36"/>
        <v>0</v>
      </c>
      <c r="AD178" s="303">
        <v>0</v>
      </c>
      <c r="AE178" s="303">
        <v>0</v>
      </c>
      <c r="AF178" s="303">
        <v>0</v>
      </c>
      <c r="AG178" s="334">
        <v>0</v>
      </c>
      <c r="AH178" s="334">
        <v>149</v>
      </c>
      <c r="AI178" s="334">
        <v>243.12</v>
      </c>
      <c r="AJ178" s="369">
        <f t="shared" si="37"/>
        <v>305.75</v>
      </c>
    </row>
    <row r="179" spans="1:36" s="282" customFormat="1" ht="18" customHeight="1" x14ac:dyDescent="0.2">
      <c r="A179" s="310" t="s">
        <v>545</v>
      </c>
      <c r="B179" s="276" t="s">
        <v>529</v>
      </c>
      <c r="C179" s="273" t="s">
        <v>133</v>
      </c>
      <c r="D179" s="276" t="s">
        <v>134</v>
      </c>
      <c r="E179" s="275">
        <v>2</v>
      </c>
      <c r="F179" s="276" t="s">
        <v>521</v>
      </c>
      <c r="G179" s="276" t="s">
        <v>546</v>
      </c>
      <c r="H179" s="276" t="s">
        <v>743</v>
      </c>
      <c r="I179" s="276">
        <v>102301</v>
      </c>
      <c r="J179" s="278">
        <v>1</v>
      </c>
      <c r="K179" s="279">
        <v>0.11</v>
      </c>
      <c r="L179" s="280">
        <f t="shared" si="28"/>
        <v>0.11</v>
      </c>
      <c r="M179" s="281" t="s">
        <v>12</v>
      </c>
      <c r="N179" s="280">
        <f t="shared" si="29"/>
        <v>0</v>
      </c>
      <c r="O179" s="281" t="s">
        <v>76</v>
      </c>
      <c r="P179" s="280">
        <f t="shared" si="41"/>
        <v>0.11</v>
      </c>
      <c r="Q179" s="281" t="s">
        <v>12</v>
      </c>
      <c r="R179" s="280">
        <f t="shared" si="42"/>
        <v>0</v>
      </c>
      <c r="S179" s="280">
        <f t="shared" si="31"/>
        <v>0.22</v>
      </c>
      <c r="T179" s="303">
        <f t="shared" si="32"/>
        <v>1493.9552391330958</v>
      </c>
      <c r="U179" s="303">
        <f t="shared" si="33"/>
        <v>177.42896347110323</v>
      </c>
      <c r="V179" s="303">
        <f t="shared" si="34"/>
        <v>1316.5262756619925</v>
      </c>
      <c r="W179" s="306">
        <f t="shared" si="40"/>
        <v>109.7105229718327</v>
      </c>
      <c r="X179" s="303">
        <v>0</v>
      </c>
      <c r="Y179" s="334">
        <v>0</v>
      </c>
      <c r="Z179" s="303">
        <v>0</v>
      </c>
      <c r="AA179" s="334">
        <v>0</v>
      </c>
      <c r="AB179" s="303">
        <v>42.5</v>
      </c>
      <c r="AC179" s="335">
        <f t="shared" si="36"/>
        <v>0.5</v>
      </c>
      <c r="AD179" s="303">
        <v>0</v>
      </c>
      <c r="AE179" s="303">
        <v>0</v>
      </c>
      <c r="AF179" s="303">
        <v>0</v>
      </c>
      <c r="AG179" s="334">
        <v>0</v>
      </c>
      <c r="AH179" s="334">
        <v>0</v>
      </c>
      <c r="AI179" s="334">
        <v>243.12</v>
      </c>
      <c r="AJ179" s="369">
        <f t="shared" si="37"/>
        <v>285.62</v>
      </c>
    </row>
    <row r="180" spans="1:36" s="282" customFormat="1" ht="18" customHeight="1" x14ac:dyDescent="0.2">
      <c r="A180" s="310" t="s">
        <v>547</v>
      </c>
      <c r="B180" s="276" t="s">
        <v>529</v>
      </c>
      <c r="C180" s="273" t="s">
        <v>133</v>
      </c>
      <c r="D180" s="276" t="s">
        <v>134</v>
      </c>
      <c r="E180" s="275">
        <v>2</v>
      </c>
      <c r="F180" s="276" t="s">
        <v>521</v>
      </c>
      <c r="G180" s="276" t="s">
        <v>548</v>
      </c>
      <c r="H180" s="276" t="s">
        <v>744</v>
      </c>
      <c r="I180" s="276">
        <v>102401</v>
      </c>
      <c r="J180" s="278">
        <v>1</v>
      </c>
      <c r="K180" s="279">
        <v>0.11</v>
      </c>
      <c r="L180" s="280">
        <f t="shared" si="28"/>
        <v>0.11</v>
      </c>
      <c r="M180" s="281" t="s">
        <v>12</v>
      </c>
      <c r="N180" s="280">
        <f t="shared" si="29"/>
        <v>0</v>
      </c>
      <c r="O180" s="281" t="s">
        <v>76</v>
      </c>
      <c r="P180" s="280">
        <f t="shared" si="41"/>
        <v>0.11</v>
      </c>
      <c r="Q180" s="281" t="s">
        <v>12</v>
      </c>
      <c r="R180" s="280">
        <f t="shared" si="42"/>
        <v>0</v>
      </c>
      <c r="S180" s="280">
        <f t="shared" si="31"/>
        <v>0.22</v>
      </c>
      <c r="T180" s="303">
        <f t="shared" si="32"/>
        <v>1493.9552391330958</v>
      </c>
      <c r="U180" s="303">
        <f t="shared" si="33"/>
        <v>177.42896347110323</v>
      </c>
      <c r="V180" s="303">
        <f t="shared" si="34"/>
        <v>1316.5262756619925</v>
      </c>
      <c r="W180" s="306">
        <f t="shared" si="40"/>
        <v>109.7105229718327</v>
      </c>
      <c r="X180" s="303">
        <v>2.2599999999999998</v>
      </c>
      <c r="Y180" s="334">
        <v>6</v>
      </c>
      <c r="Z180" s="303">
        <v>16.329999999999998</v>
      </c>
      <c r="AA180" s="334">
        <v>2</v>
      </c>
      <c r="AB180" s="303">
        <v>42.5</v>
      </c>
      <c r="AC180" s="335">
        <f t="shared" si="36"/>
        <v>0.5</v>
      </c>
      <c r="AD180" s="303">
        <v>0</v>
      </c>
      <c r="AE180" s="303">
        <v>0</v>
      </c>
      <c r="AF180" s="303">
        <v>0</v>
      </c>
      <c r="AG180" s="334">
        <v>0</v>
      </c>
      <c r="AH180" s="334">
        <v>8</v>
      </c>
      <c r="AI180" s="334">
        <v>243.12</v>
      </c>
      <c r="AJ180" s="369">
        <f t="shared" si="37"/>
        <v>304.20999999999998</v>
      </c>
    </row>
    <row r="181" spans="1:36" s="282" customFormat="1" ht="18" customHeight="1" x14ac:dyDescent="0.2">
      <c r="A181" s="310" t="s">
        <v>549</v>
      </c>
      <c r="B181" s="276" t="s">
        <v>529</v>
      </c>
      <c r="C181" s="273" t="s">
        <v>133</v>
      </c>
      <c r="D181" s="276" t="s">
        <v>134</v>
      </c>
      <c r="E181" s="275">
        <v>2</v>
      </c>
      <c r="F181" s="276" t="s">
        <v>521</v>
      </c>
      <c r="G181" s="276" t="s">
        <v>745</v>
      </c>
      <c r="H181" s="276" t="s">
        <v>745</v>
      </c>
      <c r="I181" s="276">
        <v>108925</v>
      </c>
      <c r="J181" s="278">
        <v>1</v>
      </c>
      <c r="K181" s="279">
        <v>0.11</v>
      </c>
      <c r="L181" s="280">
        <f t="shared" si="28"/>
        <v>0.11</v>
      </c>
      <c r="M181" s="281" t="s">
        <v>12</v>
      </c>
      <c r="N181" s="280">
        <f t="shared" si="29"/>
        <v>0</v>
      </c>
      <c r="O181" s="281" t="s">
        <v>76</v>
      </c>
      <c r="P181" s="280">
        <f t="shared" si="41"/>
        <v>0.11</v>
      </c>
      <c r="Q181" s="281" t="s">
        <v>12</v>
      </c>
      <c r="R181" s="280">
        <f t="shared" si="42"/>
        <v>0</v>
      </c>
      <c r="S181" s="280">
        <f t="shared" si="31"/>
        <v>0.22</v>
      </c>
      <c r="T181" s="303">
        <f t="shared" si="32"/>
        <v>1493.9552391330958</v>
      </c>
      <c r="U181" s="303">
        <f t="shared" si="33"/>
        <v>177.42896347110323</v>
      </c>
      <c r="V181" s="303">
        <f t="shared" si="34"/>
        <v>1316.5262756619925</v>
      </c>
      <c r="W181" s="306">
        <f t="shared" si="40"/>
        <v>109.7105229718327</v>
      </c>
      <c r="X181" s="303">
        <v>64.790000000000006</v>
      </c>
      <c r="Y181" s="334">
        <v>167</v>
      </c>
      <c r="Z181" s="303">
        <v>0</v>
      </c>
      <c r="AA181" s="334">
        <v>0</v>
      </c>
      <c r="AB181" s="303">
        <v>0</v>
      </c>
      <c r="AC181" s="335">
        <f t="shared" si="36"/>
        <v>0</v>
      </c>
      <c r="AD181" s="303">
        <v>0</v>
      </c>
      <c r="AE181" s="303">
        <v>0</v>
      </c>
      <c r="AF181" s="303">
        <v>0</v>
      </c>
      <c r="AG181" s="334">
        <v>0</v>
      </c>
      <c r="AH181" s="334">
        <v>167</v>
      </c>
      <c r="AI181" s="334">
        <v>243.12</v>
      </c>
      <c r="AJ181" s="369">
        <f>AF181+AE181+AD181+AB181+Z181+X181+AI181</f>
        <v>307.91000000000003</v>
      </c>
    </row>
    <row r="182" spans="1:36" s="282" customFormat="1" ht="18" hidden="1" customHeight="1" x14ac:dyDescent="0.2">
      <c r="A182" s="309" t="s">
        <v>515</v>
      </c>
      <c r="B182" s="274" t="s">
        <v>565</v>
      </c>
      <c r="C182" s="287" t="s">
        <v>747</v>
      </c>
      <c r="D182" s="274" t="s">
        <v>564</v>
      </c>
      <c r="E182" s="275">
        <v>4</v>
      </c>
      <c r="F182" s="284" t="s">
        <v>498</v>
      </c>
      <c r="G182" s="272" t="s">
        <v>599</v>
      </c>
      <c r="H182" s="272" t="s">
        <v>916</v>
      </c>
      <c r="I182" s="272">
        <v>601600</v>
      </c>
      <c r="J182" s="278">
        <v>1</v>
      </c>
      <c r="K182" s="279">
        <v>1</v>
      </c>
      <c r="L182" s="280">
        <f t="shared" si="28"/>
        <v>1</v>
      </c>
      <c r="M182" s="281" t="s">
        <v>12</v>
      </c>
      <c r="N182" s="280">
        <f t="shared" si="29"/>
        <v>0</v>
      </c>
      <c r="O182" s="281" t="s">
        <v>12</v>
      </c>
      <c r="P182" s="280">
        <f t="shared" si="30"/>
        <v>0</v>
      </c>
      <c r="Q182" s="281" t="s">
        <v>12</v>
      </c>
      <c r="R182" s="280">
        <f t="shared" si="42"/>
        <v>0</v>
      </c>
      <c r="S182" s="280">
        <f t="shared" si="31"/>
        <v>1</v>
      </c>
      <c r="T182" s="303">
        <f t="shared" si="32"/>
        <v>6790.7056324231626</v>
      </c>
      <c r="U182" s="303">
        <f t="shared" si="33"/>
        <v>806.49528850501474</v>
      </c>
      <c r="V182" s="303">
        <f t="shared" si="34"/>
        <v>5984.2103439181483</v>
      </c>
      <c r="W182" s="306">
        <f t="shared" si="40"/>
        <v>498.68419532651234</v>
      </c>
      <c r="X182" s="303">
        <v>3378.39</v>
      </c>
      <c r="Y182" s="334">
        <v>5328</v>
      </c>
      <c r="Z182" s="303">
        <v>9.09</v>
      </c>
      <c r="AA182" s="334">
        <v>2</v>
      </c>
      <c r="AB182" s="303">
        <v>42.5</v>
      </c>
      <c r="AC182" s="335">
        <f t="shared" si="36"/>
        <v>0.5</v>
      </c>
      <c r="AD182" s="303">
        <v>0</v>
      </c>
      <c r="AE182" s="303">
        <v>0</v>
      </c>
      <c r="AF182" s="303">
        <v>0</v>
      </c>
      <c r="AG182" s="334">
        <v>0</v>
      </c>
      <c r="AH182" s="334">
        <v>5330</v>
      </c>
      <c r="AI182" s="334">
        <v>243.12</v>
      </c>
      <c r="AJ182" s="369">
        <f t="shared" si="37"/>
        <v>3673.1</v>
      </c>
    </row>
    <row r="183" spans="1:36" s="282" customFormat="1" ht="18" hidden="1" customHeight="1" x14ac:dyDescent="0.2">
      <c r="A183" s="310" t="s">
        <v>749</v>
      </c>
      <c r="B183" s="276" t="s">
        <v>750</v>
      </c>
      <c r="C183" s="273" t="s">
        <v>751</v>
      </c>
      <c r="D183" s="276" t="s">
        <v>752</v>
      </c>
      <c r="E183" s="275">
        <v>3</v>
      </c>
      <c r="F183" s="276" t="s">
        <v>789</v>
      </c>
      <c r="G183" s="276" t="s">
        <v>753</v>
      </c>
      <c r="H183" s="276" t="s">
        <v>754</v>
      </c>
      <c r="I183" s="283" t="s">
        <v>960</v>
      </c>
      <c r="J183" s="278">
        <v>1</v>
      </c>
      <c r="K183" s="279">
        <v>0.5</v>
      </c>
      <c r="L183" s="280">
        <f t="shared" si="28"/>
        <v>0.5</v>
      </c>
      <c r="M183" s="281" t="s">
        <v>12</v>
      </c>
      <c r="N183" s="280">
        <f t="shared" si="29"/>
        <v>0</v>
      </c>
      <c r="O183" s="281" t="s">
        <v>12</v>
      </c>
      <c r="P183" s="280">
        <f t="shared" si="30"/>
        <v>0</v>
      </c>
      <c r="Q183" s="281" t="s">
        <v>12</v>
      </c>
      <c r="R183" s="280">
        <f t="shared" si="42"/>
        <v>0</v>
      </c>
      <c r="S183" s="280">
        <f t="shared" si="31"/>
        <v>0.5</v>
      </c>
      <c r="T183" s="303">
        <f t="shared" si="32"/>
        <v>3395.3528162115813</v>
      </c>
      <c r="U183" s="303">
        <f t="shared" si="33"/>
        <v>403.24764425250737</v>
      </c>
      <c r="V183" s="303">
        <f t="shared" si="34"/>
        <v>2992.1051719590741</v>
      </c>
      <c r="W183" s="306">
        <f t="shared" si="40"/>
        <v>249.34209766325617</v>
      </c>
      <c r="X183" s="303">
        <v>135.55000000000001</v>
      </c>
      <c r="Y183" s="334">
        <v>328</v>
      </c>
      <c r="Z183" s="303">
        <v>13.3</v>
      </c>
      <c r="AA183" s="334">
        <v>2</v>
      </c>
      <c r="AB183" s="303">
        <v>0</v>
      </c>
      <c r="AC183" s="335">
        <f t="shared" si="36"/>
        <v>0</v>
      </c>
      <c r="AD183" s="303">
        <v>0</v>
      </c>
      <c r="AE183" s="303">
        <v>0</v>
      </c>
      <c r="AF183" s="303">
        <v>0</v>
      </c>
      <c r="AG183" s="334">
        <v>0</v>
      </c>
      <c r="AH183" s="334">
        <v>330</v>
      </c>
      <c r="AI183" s="334">
        <v>0</v>
      </c>
      <c r="AJ183" s="369">
        <f t="shared" si="37"/>
        <v>148.85000000000002</v>
      </c>
    </row>
    <row r="184" spans="1:36" s="282" customFormat="1" ht="18" hidden="1" customHeight="1" x14ac:dyDescent="0.2">
      <c r="A184" s="310" t="s">
        <v>756</v>
      </c>
      <c r="B184" s="276" t="s">
        <v>750</v>
      </c>
      <c r="C184" s="273" t="s">
        <v>751</v>
      </c>
      <c r="D184" s="276" t="s">
        <v>752</v>
      </c>
      <c r="E184" s="275">
        <v>3</v>
      </c>
      <c r="F184" s="276" t="s">
        <v>66</v>
      </c>
      <c r="G184" s="276" t="s">
        <v>81</v>
      </c>
      <c r="H184" s="276" t="s">
        <v>81</v>
      </c>
      <c r="I184" s="276" t="s">
        <v>841</v>
      </c>
      <c r="J184" s="278">
        <v>1</v>
      </c>
      <c r="K184" s="279">
        <v>0.5</v>
      </c>
      <c r="L184" s="280">
        <f t="shared" si="28"/>
        <v>0.5</v>
      </c>
      <c r="M184" s="281" t="s">
        <v>12</v>
      </c>
      <c r="N184" s="280">
        <f t="shared" si="29"/>
        <v>0</v>
      </c>
      <c r="O184" s="281" t="s">
        <v>12</v>
      </c>
      <c r="P184" s="280">
        <f t="shared" si="30"/>
        <v>0</v>
      </c>
      <c r="Q184" s="281" t="s">
        <v>12</v>
      </c>
      <c r="R184" s="280">
        <f t="shared" si="42"/>
        <v>0</v>
      </c>
      <c r="S184" s="280">
        <f t="shared" si="31"/>
        <v>0.5</v>
      </c>
      <c r="T184" s="303">
        <f t="shared" si="32"/>
        <v>3395.3528162115813</v>
      </c>
      <c r="U184" s="303">
        <f t="shared" si="33"/>
        <v>403.24764425250737</v>
      </c>
      <c r="V184" s="303">
        <f t="shared" si="34"/>
        <v>2992.1051719590741</v>
      </c>
      <c r="W184" s="306">
        <f t="shared" si="40"/>
        <v>249.34209766325617</v>
      </c>
      <c r="X184" s="303">
        <v>2781.22</v>
      </c>
      <c r="Y184" s="334">
        <v>4688</v>
      </c>
      <c r="Z184" s="303">
        <v>489.21</v>
      </c>
      <c r="AA184" s="334">
        <v>64</v>
      </c>
      <c r="AB184" s="303">
        <v>552.5</v>
      </c>
      <c r="AC184" s="335">
        <f t="shared" si="36"/>
        <v>6.5</v>
      </c>
      <c r="AD184" s="303">
        <v>210.87</v>
      </c>
      <c r="AE184" s="303">
        <v>0</v>
      </c>
      <c r="AF184" s="303">
        <v>0</v>
      </c>
      <c r="AG184" s="334">
        <v>0</v>
      </c>
      <c r="AH184" s="334">
        <v>4752</v>
      </c>
      <c r="AI184" s="334">
        <v>0</v>
      </c>
      <c r="AJ184" s="369">
        <f t="shared" si="37"/>
        <v>4033.7999999999997</v>
      </c>
    </row>
    <row r="185" spans="1:36" s="282" customFormat="1" ht="18" hidden="1" customHeight="1" x14ac:dyDescent="0.2">
      <c r="A185" s="309" t="s">
        <v>790</v>
      </c>
      <c r="B185" s="284" t="s">
        <v>791</v>
      </c>
      <c r="C185" s="271" t="s">
        <v>792</v>
      </c>
      <c r="D185" s="288" t="s">
        <v>847</v>
      </c>
      <c r="E185" s="284">
        <v>4</v>
      </c>
      <c r="F185" s="284" t="s">
        <v>200</v>
      </c>
      <c r="G185" s="284" t="s">
        <v>232</v>
      </c>
      <c r="H185" s="284" t="s">
        <v>793</v>
      </c>
      <c r="I185" s="284">
        <v>903200</v>
      </c>
      <c r="J185" s="278">
        <v>1</v>
      </c>
      <c r="K185" s="279">
        <v>0.4</v>
      </c>
      <c r="L185" s="280">
        <f t="shared" si="28"/>
        <v>0.4</v>
      </c>
      <c r="M185" s="281" t="s">
        <v>12</v>
      </c>
      <c r="N185" s="280">
        <f t="shared" si="29"/>
        <v>0</v>
      </c>
      <c r="O185" s="281" t="s">
        <v>12</v>
      </c>
      <c r="P185" s="280">
        <f t="shared" si="30"/>
        <v>0</v>
      </c>
      <c r="Q185" s="281" t="s">
        <v>12</v>
      </c>
      <c r="R185" s="280">
        <f t="shared" si="42"/>
        <v>0</v>
      </c>
      <c r="S185" s="280">
        <f t="shared" si="31"/>
        <v>0.4</v>
      </c>
      <c r="T185" s="303">
        <f t="shared" si="32"/>
        <v>2716.2822529692653</v>
      </c>
      <c r="U185" s="303">
        <f t="shared" si="33"/>
        <v>322.59811540200593</v>
      </c>
      <c r="V185" s="303">
        <f t="shared" si="34"/>
        <v>2393.6841375672593</v>
      </c>
      <c r="W185" s="306">
        <f t="shared" si="40"/>
        <v>199.47367813060495</v>
      </c>
      <c r="X185" s="303">
        <v>0</v>
      </c>
      <c r="Y185" s="334">
        <v>0</v>
      </c>
      <c r="Z185" s="303">
        <v>0</v>
      </c>
      <c r="AA185" s="334">
        <v>0</v>
      </c>
      <c r="AB185" s="303">
        <v>0</v>
      </c>
      <c r="AC185" s="335">
        <f t="shared" si="36"/>
        <v>0</v>
      </c>
      <c r="AD185" s="303">
        <v>0</v>
      </c>
      <c r="AE185" s="303">
        <v>0</v>
      </c>
      <c r="AF185" s="303">
        <v>0</v>
      </c>
      <c r="AG185" s="334">
        <v>0</v>
      </c>
      <c r="AH185" s="334">
        <v>0</v>
      </c>
      <c r="AI185" s="334">
        <v>0</v>
      </c>
      <c r="AJ185" s="369">
        <f t="shared" si="37"/>
        <v>0</v>
      </c>
    </row>
    <row r="186" spans="1:36" s="282" customFormat="1" ht="18" hidden="1" customHeight="1" x14ac:dyDescent="0.2">
      <c r="A186" s="310" t="s">
        <v>843</v>
      </c>
      <c r="B186" s="276" t="s">
        <v>844</v>
      </c>
      <c r="C186" s="273" t="s">
        <v>845</v>
      </c>
      <c r="D186" s="276" t="s">
        <v>846</v>
      </c>
      <c r="E186" s="275">
        <v>4</v>
      </c>
      <c r="F186" s="276" t="s">
        <v>498</v>
      </c>
      <c r="G186" s="276" t="s">
        <v>599</v>
      </c>
      <c r="H186" s="276" t="s">
        <v>912</v>
      </c>
      <c r="I186" s="276">
        <v>601640</v>
      </c>
      <c r="J186" s="278">
        <v>1</v>
      </c>
      <c r="K186" s="279">
        <v>1</v>
      </c>
      <c r="L186" s="280">
        <f t="shared" si="28"/>
        <v>1</v>
      </c>
      <c r="M186" s="281" t="s">
        <v>12</v>
      </c>
      <c r="N186" s="280">
        <f t="shared" si="29"/>
        <v>0</v>
      </c>
      <c r="O186" s="281" t="s">
        <v>12</v>
      </c>
      <c r="P186" s="280">
        <f t="shared" si="30"/>
        <v>0</v>
      </c>
      <c r="Q186" s="281" t="s">
        <v>12</v>
      </c>
      <c r="R186" s="280">
        <f t="shared" si="42"/>
        <v>0</v>
      </c>
      <c r="S186" s="280">
        <f t="shared" si="31"/>
        <v>1</v>
      </c>
      <c r="T186" s="303">
        <f t="shared" si="32"/>
        <v>6790.7056324231626</v>
      </c>
      <c r="U186" s="303">
        <f t="shared" si="33"/>
        <v>806.49528850501474</v>
      </c>
      <c r="V186" s="303">
        <f t="shared" si="34"/>
        <v>5984.2103439181483</v>
      </c>
      <c r="W186" s="306">
        <f t="shared" si="40"/>
        <v>498.68419532651234</v>
      </c>
      <c r="X186" s="303">
        <v>0</v>
      </c>
      <c r="Y186" s="334">
        <v>0</v>
      </c>
      <c r="Z186" s="303">
        <v>0</v>
      </c>
      <c r="AA186" s="334">
        <v>0</v>
      </c>
      <c r="AB186" s="303">
        <v>0</v>
      </c>
      <c r="AC186" s="335">
        <f t="shared" si="36"/>
        <v>0</v>
      </c>
      <c r="AD186" s="303">
        <v>0</v>
      </c>
      <c r="AE186" s="303">
        <v>0</v>
      </c>
      <c r="AF186" s="303">
        <v>0</v>
      </c>
      <c r="AG186" s="334">
        <v>0</v>
      </c>
      <c r="AH186" s="334">
        <v>0</v>
      </c>
      <c r="AI186" s="334">
        <v>0</v>
      </c>
      <c r="AJ186" s="369">
        <f t="shared" si="37"/>
        <v>0</v>
      </c>
    </row>
    <row r="187" spans="1:36" s="282" customFormat="1" ht="18" hidden="1" customHeight="1" x14ac:dyDescent="0.2">
      <c r="A187" s="309" t="s">
        <v>41</v>
      </c>
      <c r="B187" s="284" t="s">
        <v>758</v>
      </c>
      <c r="C187" s="271" t="s">
        <v>758</v>
      </c>
      <c r="D187" s="284"/>
      <c r="E187" s="284"/>
      <c r="F187" s="284" t="s">
        <v>40</v>
      </c>
      <c r="G187" s="284" t="s">
        <v>933</v>
      </c>
      <c r="H187" s="284" t="s">
        <v>932</v>
      </c>
      <c r="I187" s="284">
        <v>709000</v>
      </c>
      <c r="J187" s="278">
        <v>0</v>
      </c>
      <c r="K187" s="279">
        <v>0</v>
      </c>
      <c r="L187" s="280">
        <f t="shared" si="28"/>
        <v>0</v>
      </c>
      <c r="M187" s="281" t="s">
        <v>12</v>
      </c>
      <c r="N187" s="280">
        <f t="shared" si="29"/>
        <v>0</v>
      </c>
      <c r="O187" s="281" t="s">
        <v>12</v>
      </c>
      <c r="P187" s="280">
        <f t="shared" si="30"/>
        <v>0</v>
      </c>
      <c r="Q187" s="281" t="s">
        <v>12</v>
      </c>
      <c r="R187" s="280">
        <f t="shared" si="42"/>
        <v>0</v>
      </c>
      <c r="S187" s="280">
        <f t="shared" si="31"/>
        <v>0</v>
      </c>
      <c r="T187" s="303">
        <f t="shared" si="32"/>
        <v>0</v>
      </c>
      <c r="U187" s="303">
        <f t="shared" si="33"/>
        <v>0</v>
      </c>
      <c r="V187" s="303">
        <f t="shared" si="34"/>
        <v>0</v>
      </c>
      <c r="W187" s="306">
        <f t="shared" si="40"/>
        <v>0</v>
      </c>
      <c r="X187" s="303">
        <v>15.54</v>
      </c>
      <c r="Y187" s="334">
        <v>278</v>
      </c>
      <c r="Z187" s="303">
        <v>28.21</v>
      </c>
      <c r="AA187" s="334">
        <v>10</v>
      </c>
      <c r="AB187" s="303">
        <v>0</v>
      </c>
      <c r="AC187" s="335">
        <f t="shared" si="36"/>
        <v>0</v>
      </c>
      <c r="AD187" s="303">
        <v>0</v>
      </c>
      <c r="AE187" s="303">
        <v>0</v>
      </c>
      <c r="AF187" s="303">
        <v>0</v>
      </c>
      <c r="AG187" s="334">
        <v>0</v>
      </c>
      <c r="AH187" s="334">
        <v>288</v>
      </c>
      <c r="AI187" s="334">
        <v>243.12</v>
      </c>
      <c r="AJ187" s="369">
        <f t="shared" si="37"/>
        <v>286.87</v>
      </c>
    </row>
    <row r="188" spans="1:36" s="282" customFormat="1" ht="18" hidden="1" customHeight="1" x14ac:dyDescent="0.2">
      <c r="A188" s="309" t="s">
        <v>65</v>
      </c>
      <c r="B188" s="284" t="s">
        <v>758</v>
      </c>
      <c r="C188" s="271" t="s">
        <v>758</v>
      </c>
      <c r="D188" s="284"/>
      <c r="E188" s="284"/>
      <c r="F188" s="284" t="s">
        <v>66</v>
      </c>
      <c r="G188" s="284" t="s">
        <v>759</v>
      </c>
      <c r="H188" s="284" t="s">
        <v>760</v>
      </c>
      <c r="I188" s="284" t="s">
        <v>902</v>
      </c>
      <c r="J188" s="278">
        <v>0</v>
      </c>
      <c r="K188" s="279">
        <v>0</v>
      </c>
      <c r="L188" s="280">
        <f t="shared" si="28"/>
        <v>0</v>
      </c>
      <c r="M188" s="281" t="s">
        <v>12</v>
      </c>
      <c r="N188" s="280">
        <f t="shared" si="29"/>
        <v>0</v>
      </c>
      <c r="O188" s="281" t="s">
        <v>12</v>
      </c>
      <c r="P188" s="280">
        <f t="shared" si="30"/>
        <v>0</v>
      </c>
      <c r="Q188" s="281" t="s">
        <v>12</v>
      </c>
      <c r="R188" s="280">
        <f t="shared" si="42"/>
        <v>0</v>
      </c>
      <c r="S188" s="280">
        <f t="shared" si="31"/>
        <v>0</v>
      </c>
      <c r="T188" s="303">
        <f t="shared" si="32"/>
        <v>0</v>
      </c>
      <c r="U188" s="303">
        <f t="shared" si="33"/>
        <v>0</v>
      </c>
      <c r="V188" s="303">
        <f t="shared" si="34"/>
        <v>0</v>
      </c>
      <c r="W188" s="306">
        <f t="shared" si="40"/>
        <v>0</v>
      </c>
      <c r="X188" s="303">
        <v>91.92</v>
      </c>
      <c r="Y188" s="334">
        <v>203</v>
      </c>
      <c r="Z188" s="303">
        <v>6.8</v>
      </c>
      <c r="AA188" s="334">
        <v>1</v>
      </c>
      <c r="AB188" s="303">
        <v>0</v>
      </c>
      <c r="AC188" s="335">
        <f t="shared" si="36"/>
        <v>0</v>
      </c>
      <c r="AD188" s="303">
        <v>0</v>
      </c>
      <c r="AE188" s="303">
        <v>0</v>
      </c>
      <c r="AF188" s="303">
        <v>0</v>
      </c>
      <c r="AG188" s="334">
        <v>0</v>
      </c>
      <c r="AH188" s="334">
        <v>204</v>
      </c>
      <c r="AI188" s="334">
        <v>243.12</v>
      </c>
      <c r="AJ188" s="369">
        <f t="shared" si="37"/>
        <v>341.84000000000003</v>
      </c>
    </row>
    <row r="189" spans="1:36" s="282" customFormat="1" ht="18" hidden="1" customHeight="1" x14ac:dyDescent="0.2">
      <c r="A189" s="309" t="s">
        <v>266</v>
      </c>
      <c r="B189" s="284" t="s">
        <v>758</v>
      </c>
      <c r="C189" s="271" t="s">
        <v>758</v>
      </c>
      <c r="D189" s="284"/>
      <c r="E189" s="284"/>
      <c r="F189" s="284" t="s">
        <v>789</v>
      </c>
      <c r="G189" s="284"/>
      <c r="H189" s="284"/>
      <c r="I189" s="284">
        <v>401646</v>
      </c>
      <c r="J189" s="278">
        <v>0</v>
      </c>
      <c r="K189" s="279">
        <v>0</v>
      </c>
      <c r="L189" s="280">
        <f t="shared" si="28"/>
        <v>0</v>
      </c>
      <c r="M189" s="281" t="s">
        <v>12</v>
      </c>
      <c r="N189" s="280">
        <f t="shared" si="29"/>
        <v>0</v>
      </c>
      <c r="O189" s="281" t="s">
        <v>12</v>
      </c>
      <c r="P189" s="280">
        <f t="shared" si="30"/>
        <v>0</v>
      </c>
      <c r="Q189" s="281" t="s">
        <v>12</v>
      </c>
      <c r="R189" s="280">
        <f t="shared" si="42"/>
        <v>0</v>
      </c>
      <c r="S189" s="280">
        <f t="shared" si="31"/>
        <v>0</v>
      </c>
      <c r="T189" s="303">
        <f t="shared" si="32"/>
        <v>0</v>
      </c>
      <c r="U189" s="303">
        <f t="shared" si="33"/>
        <v>0</v>
      </c>
      <c r="V189" s="303">
        <f t="shared" si="34"/>
        <v>0</v>
      </c>
      <c r="W189" s="303">
        <f>U189-V189</f>
        <v>0</v>
      </c>
      <c r="X189" s="303">
        <v>144.63</v>
      </c>
      <c r="Y189" s="334">
        <v>83</v>
      </c>
      <c r="Z189" s="303">
        <v>6.65</v>
      </c>
      <c r="AA189" s="334">
        <v>1</v>
      </c>
      <c r="AB189" s="303">
        <v>0</v>
      </c>
      <c r="AC189" s="335">
        <f t="shared" si="36"/>
        <v>0</v>
      </c>
      <c r="AD189" s="303">
        <v>0</v>
      </c>
      <c r="AE189" s="303">
        <v>0</v>
      </c>
      <c r="AF189" s="303">
        <v>0</v>
      </c>
      <c r="AG189" s="334">
        <v>0</v>
      </c>
      <c r="AH189" s="334">
        <v>84</v>
      </c>
      <c r="AI189" s="334">
        <v>243.12</v>
      </c>
      <c r="AJ189" s="369">
        <f t="shared" si="37"/>
        <v>394.4</v>
      </c>
    </row>
    <row r="190" spans="1:36" s="282" customFormat="1" ht="18" hidden="1" customHeight="1" x14ac:dyDescent="0.2">
      <c r="A190" s="309" t="s">
        <v>795</v>
      </c>
      <c r="B190" s="284" t="s">
        <v>758</v>
      </c>
      <c r="C190" s="284"/>
      <c r="D190" s="284"/>
      <c r="E190" s="284"/>
      <c r="F190" s="284" t="s">
        <v>796</v>
      </c>
      <c r="G190" s="284" t="s">
        <v>797</v>
      </c>
      <c r="H190" s="284" t="s">
        <v>798</v>
      </c>
      <c r="I190" s="284" t="s">
        <v>800</v>
      </c>
      <c r="J190" s="278">
        <v>0</v>
      </c>
      <c r="K190" s="279">
        <v>0</v>
      </c>
      <c r="L190" s="280">
        <f t="shared" si="28"/>
        <v>0</v>
      </c>
      <c r="M190" s="281" t="s">
        <v>12</v>
      </c>
      <c r="N190" s="280">
        <f t="shared" si="29"/>
        <v>0</v>
      </c>
      <c r="O190" s="281" t="s">
        <v>12</v>
      </c>
      <c r="P190" s="280">
        <f t="shared" si="30"/>
        <v>0</v>
      </c>
      <c r="Q190" s="281" t="s">
        <v>12</v>
      </c>
      <c r="R190" s="280">
        <f t="shared" si="42"/>
        <v>0</v>
      </c>
      <c r="S190" s="280">
        <f t="shared" si="31"/>
        <v>0</v>
      </c>
      <c r="T190" s="303">
        <f t="shared" si="32"/>
        <v>0</v>
      </c>
      <c r="U190" s="303">
        <f t="shared" si="33"/>
        <v>0</v>
      </c>
      <c r="V190" s="303">
        <f t="shared" si="34"/>
        <v>0</v>
      </c>
      <c r="W190" s="306">
        <f t="shared" ref="W190:W221" si="43">V190/12</f>
        <v>0</v>
      </c>
      <c r="X190" s="303">
        <v>0</v>
      </c>
      <c r="Y190" s="334">
        <v>0</v>
      </c>
      <c r="Z190" s="303">
        <v>0</v>
      </c>
      <c r="AA190" s="334">
        <v>0</v>
      </c>
      <c r="AB190" s="303">
        <v>0</v>
      </c>
      <c r="AC190" s="335">
        <f t="shared" si="36"/>
        <v>0</v>
      </c>
      <c r="AD190" s="303">
        <v>0</v>
      </c>
      <c r="AE190" s="303">
        <v>0</v>
      </c>
      <c r="AF190" s="303">
        <v>0</v>
      </c>
      <c r="AG190" s="334">
        <v>0</v>
      </c>
      <c r="AH190" s="334">
        <v>0</v>
      </c>
      <c r="AI190" s="334">
        <v>0</v>
      </c>
      <c r="AJ190" s="369">
        <f t="shared" si="37"/>
        <v>0</v>
      </c>
    </row>
    <row r="191" spans="1:36" s="282" customFormat="1" ht="18" hidden="1" customHeight="1" x14ac:dyDescent="0.2">
      <c r="A191" s="309" t="s">
        <v>588</v>
      </c>
      <c r="B191" s="284" t="s">
        <v>758</v>
      </c>
      <c r="C191" s="271" t="s">
        <v>758</v>
      </c>
      <c r="D191" s="284"/>
      <c r="E191" s="284"/>
      <c r="F191" s="284" t="s">
        <v>789</v>
      </c>
      <c r="G191" s="284" t="s">
        <v>797</v>
      </c>
      <c r="H191" s="284" t="s">
        <v>654</v>
      </c>
      <c r="I191" s="284">
        <v>401615</v>
      </c>
      <c r="J191" s="278">
        <v>0</v>
      </c>
      <c r="K191" s="279">
        <v>0</v>
      </c>
      <c r="L191" s="280">
        <f t="shared" si="28"/>
        <v>0</v>
      </c>
      <c r="M191" s="281" t="s">
        <v>12</v>
      </c>
      <c r="N191" s="280">
        <f t="shared" si="29"/>
        <v>0</v>
      </c>
      <c r="O191" s="281" t="s">
        <v>12</v>
      </c>
      <c r="P191" s="280">
        <f t="shared" si="30"/>
        <v>0</v>
      </c>
      <c r="Q191" s="281" t="s">
        <v>12</v>
      </c>
      <c r="R191" s="280">
        <f t="shared" si="42"/>
        <v>0</v>
      </c>
      <c r="S191" s="280">
        <f t="shared" si="31"/>
        <v>0</v>
      </c>
      <c r="T191" s="303">
        <f t="shared" si="32"/>
        <v>0</v>
      </c>
      <c r="U191" s="303">
        <f t="shared" si="33"/>
        <v>0</v>
      </c>
      <c r="V191" s="303">
        <f t="shared" si="34"/>
        <v>0</v>
      </c>
      <c r="W191" s="306">
        <f t="shared" si="43"/>
        <v>0</v>
      </c>
      <c r="X191" s="303">
        <v>0</v>
      </c>
      <c r="Y191" s="334">
        <v>0</v>
      </c>
      <c r="Z191" s="303">
        <v>0</v>
      </c>
      <c r="AA191" s="334">
        <v>0</v>
      </c>
      <c r="AB191" s="303">
        <v>0</v>
      </c>
      <c r="AC191" s="335">
        <f t="shared" si="36"/>
        <v>0</v>
      </c>
      <c r="AD191" s="303">
        <v>0</v>
      </c>
      <c r="AE191" s="303">
        <v>0</v>
      </c>
      <c r="AF191" s="303">
        <v>0</v>
      </c>
      <c r="AG191" s="334">
        <v>0</v>
      </c>
      <c r="AH191" s="334">
        <v>0</v>
      </c>
      <c r="AI191" s="334">
        <v>347.4</v>
      </c>
      <c r="AJ191" s="369">
        <f t="shared" si="37"/>
        <v>347.4</v>
      </c>
    </row>
    <row r="192" spans="1:36" s="282" customFormat="1" ht="18" hidden="1" customHeight="1" x14ac:dyDescent="0.2">
      <c r="A192" s="309" t="s">
        <v>520</v>
      </c>
      <c r="B192" s="284" t="s">
        <v>758</v>
      </c>
      <c r="C192" s="271" t="s">
        <v>758</v>
      </c>
      <c r="D192" s="284"/>
      <c r="E192" s="284"/>
      <c r="F192" s="284" t="s">
        <v>521</v>
      </c>
      <c r="G192" s="284" t="s">
        <v>763</v>
      </c>
      <c r="H192" s="284"/>
      <c r="I192" s="284" t="s">
        <v>765</v>
      </c>
      <c r="J192" s="278">
        <v>0</v>
      </c>
      <c r="K192" s="279">
        <v>0</v>
      </c>
      <c r="L192" s="280">
        <f t="shared" si="28"/>
        <v>0</v>
      </c>
      <c r="M192" s="281" t="s">
        <v>12</v>
      </c>
      <c r="N192" s="280">
        <f t="shared" si="29"/>
        <v>0</v>
      </c>
      <c r="O192" s="281" t="s">
        <v>12</v>
      </c>
      <c r="P192" s="280">
        <f t="shared" si="30"/>
        <v>0</v>
      </c>
      <c r="Q192" s="281" t="s">
        <v>12</v>
      </c>
      <c r="R192" s="280">
        <f t="shared" si="42"/>
        <v>0</v>
      </c>
      <c r="S192" s="280">
        <f t="shared" si="31"/>
        <v>0</v>
      </c>
      <c r="T192" s="303">
        <f t="shared" si="32"/>
        <v>0</v>
      </c>
      <c r="U192" s="303">
        <f t="shared" si="33"/>
        <v>0</v>
      </c>
      <c r="V192" s="303">
        <f t="shared" si="34"/>
        <v>0</v>
      </c>
      <c r="W192" s="306">
        <f t="shared" si="43"/>
        <v>0</v>
      </c>
      <c r="X192" s="303">
        <v>2.5299999999999998</v>
      </c>
      <c r="Y192" s="334">
        <v>3</v>
      </c>
      <c r="Z192" s="303">
        <v>0</v>
      </c>
      <c r="AA192" s="334">
        <v>0</v>
      </c>
      <c r="AB192" s="303">
        <v>0</v>
      </c>
      <c r="AC192" s="335">
        <f t="shared" si="36"/>
        <v>0</v>
      </c>
      <c r="AD192" s="303">
        <v>0</v>
      </c>
      <c r="AE192" s="303">
        <v>0</v>
      </c>
      <c r="AF192" s="303">
        <v>0</v>
      </c>
      <c r="AG192" s="334">
        <v>0</v>
      </c>
      <c r="AH192" s="334">
        <v>3</v>
      </c>
      <c r="AI192" s="334">
        <v>243.12</v>
      </c>
      <c r="AJ192" s="369">
        <f t="shared" si="37"/>
        <v>245.65</v>
      </c>
    </row>
    <row r="193" spans="1:36" s="282" customFormat="1" ht="18" hidden="1" customHeight="1" x14ac:dyDescent="0.2">
      <c r="A193" s="309" t="s">
        <v>589</v>
      </c>
      <c r="B193" s="284" t="s">
        <v>758</v>
      </c>
      <c r="C193" s="271" t="s">
        <v>758</v>
      </c>
      <c r="D193" s="284" t="s">
        <v>236</v>
      </c>
      <c r="E193" s="284"/>
      <c r="F193" s="284" t="s">
        <v>789</v>
      </c>
      <c r="G193" s="284" t="s">
        <v>942</v>
      </c>
      <c r="H193" s="284" t="s">
        <v>766</v>
      </c>
      <c r="I193" s="284">
        <v>404503</v>
      </c>
      <c r="J193" s="278">
        <v>0</v>
      </c>
      <c r="K193" s="279">
        <v>0</v>
      </c>
      <c r="L193" s="280">
        <f t="shared" si="28"/>
        <v>0</v>
      </c>
      <c r="M193" s="281" t="s">
        <v>12</v>
      </c>
      <c r="N193" s="280">
        <f t="shared" si="29"/>
        <v>0</v>
      </c>
      <c r="O193" s="281" t="s">
        <v>12</v>
      </c>
      <c r="P193" s="280">
        <f t="shared" si="30"/>
        <v>0</v>
      </c>
      <c r="Q193" s="281" t="s">
        <v>12</v>
      </c>
      <c r="R193" s="280">
        <f t="shared" si="42"/>
        <v>0</v>
      </c>
      <c r="S193" s="280">
        <f t="shared" si="31"/>
        <v>0</v>
      </c>
      <c r="T193" s="303">
        <f t="shared" si="32"/>
        <v>0</v>
      </c>
      <c r="U193" s="303">
        <f t="shared" si="33"/>
        <v>0</v>
      </c>
      <c r="V193" s="303">
        <f t="shared" si="34"/>
        <v>0</v>
      </c>
      <c r="W193" s="306">
        <f t="shared" si="43"/>
        <v>0</v>
      </c>
      <c r="X193" s="303">
        <v>0</v>
      </c>
      <c r="Y193" s="334">
        <v>0</v>
      </c>
      <c r="Z193" s="303">
        <v>0</v>
      </c>
      <c r="AA193" s="334">
        <v>0</v>
      </c>
      <c r="AB193" s="303">
        <v>0</v>
      </c>
      <c r="AC193" s="335">
        <f t="shared" si="36"/>
        <v>0</v>
      </c>
      <c r="AD193" s="303">
        <v>0</v>
      </c>
      <c r="AE193" s="303">
        <v>0</v>
      </c>
      <c r="AF193" s="303">
        <v>0</v>
      </c>
      <c r="AG193" s="334">
        <v>0</v>
      </c>
      <c r="AH193" s="334">
        <v>0</v>
      </c>
      <c r="AI193" s="334">
        <v>243.12</v>
      </c>
      <c r="AJ193" s="369">
        <f t="shared" si="37"/>
        <v>243.12</v>
      </c>
    </row>
    <row r="194" spans="1:36" s="285" customFormat="1" ht="18" hidden="1" customHeight="1" x14ac:dyDescent="0.2">
      <c r="A194" s="309" t="s">
        <v>590</v>
      </c>
      <c r="B194" s="284" t="s">
        <v>758</v>
      </c>
      <c r="C194" s="271" t="s">
        <v>758</v>
      </c>
      <c r="D194" s="284"/>
      <c r="E194" s="284"/>
      <c r="F194" s="284" t="s">
        <v>789</v>
      </c>
      <c r="G194" s="284"/>
      <c r="H194" s="284"/>
      <c r="I194" s="284" t="s">
        <v>812</v>
      </c>
      <c r="J194" s="278">
        <v>0</v>
      </c>
      <c r="K194" s="279">
        <v>0</v>
      </c>
      <c r="L194" s="280">
        <f t="shared" si="28"/>
        <v>0</v>
      </c>
      <c r="M194" s="281" t="s">
        <v>12</v>
      </c>
      <c r="N194" s="280">
        <f t="shared" si="29"/>
        <v>0</v>
      </c>
      <c r="O194" s="281" t="s">
        <v>12</v>
      </c>
      <c r="P194" s="280">
        <f t="shared" si="30"/>
        <v>0</v>
      </c>
      <c r="Q194" s="281" t="s">
        <v>12</v>
      </c>
      <c r="R194" s="280">
        <f t="shared" si="42"/>
        <v>0</v>
      </c>
      <c r="S194" s="280">
        <f t="shared" si="31"/>
        <v>0</v>
      </c>
      <c r="T194" s="303">
        <f t="shared" si="32"/>
        <v>0</v>
      </c>
      <c r="U194" s="303">
        <f t="shared" si="33"/>
        <v>0</v>
      </c>
      <c r="V194" s="303">
        <f t="shared" si="34"/>
        <v>0</v>
      </c>
      <c r="W194" s="306">
        <f t="shared" si="43"/>
        <v>0</v>
      </c>
      <c r="X194" s="303">
        <v>23.8</v>
      </c>
      <c r="Y194" s="334">
        <v>50</v>
      </c>
      <c r="Z194" s="303">
        <v>41.08</v>
      </c>
      <c r="AA194" s="334">
        <v>15</v>
      </c>
      <c r="AB194" s="303">
        <v>0</v>
      </c>
      <c r="AC194" s="335">
        <f t="shared" si="36"/>
        <v>0</v>
      </c>
      <c r="AD194" s="303">
        <v>7.19</v>
      </c>
      <c r="AE194" s="303">
        <v>0</v>
      </c>
      <c r="AF194" s="303">
        <v>0</v>
      </c>
      <c r="AG194" s="334">
        <v>0</v>
      </c>
      <c r="AH194" s="334">
        <v>65</v>
      </c>
      <c r="AI194" s="334">
        <v>243.12</v>
      </c>
      <c r="AJ194" s="369">
        <f t="shared" si="37"/>
        <v>315.19</v>
      </c>
    </row>
    <row r="195" spans="1:36" s="282" customFormat="1" ht="18" hidden="1" customHeight="1" x14ac:dyDescent="0.2">
      <c r="A195" s="309" t="s">
        <v>87</v>
      </c>
      <c r="B195" s="284" t="s">
        <v>758</v>
      </c>
      <c r="C195" s="271" t="s">
        <v>758</v>
      </c>
      <c r="D195" s="284"/>
      <c r="E195" s="284"/>
      <c r="F195" s="284" t="s">
        <v>789</v>
      </c>
      <c r="G195" s="284"/>
      <c r="H195" s="284"/>
      <c r="I195" s="276">
        <v>401101</v>
      </c>
      <c r="J195" s="278">
        <v>0</v>
      </c>
      <c r="K195" s="279">
        <v>0</v>
      </c>
      <c r="L195" s="280">
        <f t="shared" ref="L195:L240" si="44">J195*K195</f>
        <v>0</v>
      </c>
      <c r="M195" s="281" t="s">
        <v>12</v>
      </c>
      <c r="N195" s="280">
        <f t="shared" ref="N195:N240" si="45">IF(M195="Y",L195,0)</f>
        <v>0</v>
      </c>
      <c r="O195" s="281" t="s">
        <v>12</v>
      </c>
      <c r="P195" s="280">
        <f t="shared" ref="P195:P240" si="46">IF(O195="Y",L195,0)</f>
        <v>0</v>
      </c>
      <c r="Q195" s="281" t="s">
        <v>12</v>
      </c>
      <c r="R195" s="280">
        <f t="shared" si="42"/>
        <v>0</v>
      </c>
      <c r="S195" s="280">
        <f t="shared" ref="S195:S240" si="47">L195+N195+P195+R195</f>
        <v>0</v>
      </c>
      <c r="T195" s="303">
        <f t="shared" ref="T195:T241" si="48">$T$1*S195</f>
        <v>0</v>
      </c>
      <c r="U195" s="303">
        <f t="shared" ref="U195:U241" si="49">$U$1*S195</f>
        <v>0</v>
      </c>
      <c r="V195" s="303">
        <f t="shared" ref="V195:V241" si="50">T195-U195</f>
        <v>0</v>
      </c>
      <c r="W195" s="306">
        <f t="shared" si="43"/>
        <v>0</v>
      </c>
      <c r="X195" s="303">
        <v>876.02</v>
      </c>
      <c r="Y195" s="334">
        <v>1619</v>
      </c>
      <c r="Z195" s="303">
        <v>15.91</v>
      </c>
      <c r="AA195" s="334">
        <v>4</v>
      </c>
      <c r="AB195" s="303">
        <v>0</v>
      </c>
      <c r="AC195" s="335">
        <f t="shared" ref="AC195:AC240" si="51">AB195/85</f>
        <v>0</v>
      </c>
      <c r="AD195" s="303">
        <v>7.3</v>
      </c>
      <c r="AE195" s="303">
        <v>0</v>
      </c>
      <c r="AF195" s="303">
        <v>0</v>
      </c>
      <c r="AG195" s="334">
        <v>0</v>
      </c>
      <c r="AH195" s="334">
        <v>1623</v>
      </c>
      <c r="AI195" s="334">
        <v>694.68</v>
      </c>
      <c r="AJ195" s="369">
        <f t="shared" si="37"/>
        <v>1593.9099999999999</v>
      </c>
    </row>
    <row r="196" spans="1:36" s="282" customFormat="1" ht="18" hidden="1" customHeight="1" x14ac:dyDescent="0.2">
      <c r="A196" s="309" t="s">
        <v>167</v>
      </c>
      <c r="B196" s="284" t="s">
        <v>758</v>
      </c>
      <c r="C196" s="271" t="s">
        <v>758</v>
      </c>
      <c r="D196" s="284"/>
      <c r="E196" s="284"/>
      <c r="F196" s="284" t="s">
        <v>168</v>
      </c>
      <c r="G196" s="276" t="s">
        <v>888</v>
      </c>
      <c r="H196" s="284" t="s">
        <v>767</v>
      </c>
      <c r="I196" s="284">
        <v>704050</v>
      </c>
      <c r="J196" s="278">
        <v>0</v>
      </c>
      <c r="K196" s="279">
        <v>0</v>
      </c>
      <c r="L196" s="280">
        <f t="shared" si="44"/>
        <v>0</v>
      </c>
      <c r="M196" s="281" t="s">
        <v>12</v>
      </c>
      <c r="N196" s="280">
        <f t="shared" si="45"/>
        <v>0</v>
      </c>
      <c r="O196" s="281" t="s">
        <v>12</v>
      </c>
      <c r="P196" s="280">
        <f t="shared" si="46"/>
        <v>0</v>
      </c>
      <c r="Q196" s="281" t="s">
        <v>12</v>
      </c>
      <c r="R196" s="280">
        <f t="shared" si="42"/>
        <v>0</v>
      </c>
      <c r="S196" s="280">
        <f t="shared" si="47"/>
        <v>0</v>
      </c>
      <c r="T196" s="303">
        <f t="shared" si="48"/>
        <v>0</v>
      </c>
      <c r="U196" s="303">
        <f t="shared" si="49"/>
        <v>0</v>
      </c>
      <c r="V196" s="303">
        <f t="shared" si="50"/>
        <v>0</v>
      </c>
      <c r="W196" s="306">
        <f t="shared" si="43"/>
        <v>0</v>
      </c>
      <c r="X196" s="303">
        <v>40.92</v>
      </c>
      <c r="Y196" s="334">
        <v>109</v>
      </c>
      <c r="Z196" s="303">
        <v>0</v>
      </c>
      <c r="AA196" s="334">
        <v>0</v>
      </c>
      <c r="AB196" s="303">
        <v>0</v>
      </c>
      <c r="AC196" s="335">
        <f t="shared" si="51"/>
        <v>0</v>
      </c>
      <c r="AD196" s="303">
        <v>0</v>
      </c>
      <c r="AE196" s="303">
        <v>0</v>
      </c>
      <c r="AF196" s="303">
        <v>0</v>
      </c>
      <c r="AG196" s="334">
        <v>0</v>
      </c>
      <c r="AH196" s="334">
        <v>109</v>
      </c>
      <c r="AI196" s="334">
        <v>243.12</v>
      </c>
      <c r="AJ196" s="369">
        <f t="shared" ref="AJ196:AJ239" si="52">AF196+AE196+AD196+AB196+Z196+X196+AI196</f>
        <v>284.04000000000002</v>
      </c>
    </row>
    <row r="197" spans="1:36" s="282" customFormat="1" ht="18" hidden="1" customHeight="1" x14ac:dyDescent="0.2">
      <c r="A197" s="309" t="s">
        <v>93</v>
      </c>
      <c r="B197" s="284" t="s">
        <v>758</v>
      </c>
      <c r="C197" s="271" t="s">
        <v>758</v>
      </c>
      <c r="D197" s="276" t="s">
        <v>70</v>
      </c>
      <c r="E197" s="284"/>
      <c r="F197" s="284" t="s">
        <v>66</v>
      </c>
      <c r="G197" s="284" t="s">
        <v>759</v>
      </c>
      <c r="H197" s="284" t="s">
        <v>768</v>
      </c>
      <c r="I197" s="284" t="s">
        <v>591</v>
      </c>
      <c r="J197" s="278">
        <v>0</v>
      </c>
      <c r="K197" s="279">
        <v>0</v>
      </c>
      <c r="L197" s="280">
        <f t="shared" si="44"/>
        <v>0</v>
      </c>
      <c r="M197" s="281" t="s">
        <v>12</v>
      </c>
      <c r="N197" s="280">
        <f t="shared" si="45"/>
        <v>0</v>
      </c>
      <c r="O197" s="281" t="s">
        <v>12</v>
      </c>
      <c r="P197" s="280">
        <f t="shared" si="46"/>
        <v>0</v>
      </c>
      <c r="Q197" s="281" t="s">
        <v>12</v>
      </c>
      <c r="R197" s="280">
        <f t="shared" si="42"/>
        <v>0</v>
      </c>
      <c r="S197" s="280">
        <f t="shared" si="47"/>
        <v>0</v>
      </c>
      <c r="T197" s="303">
        <f t="shared" si="48"/>
        <v>0</v>
      </c>
      <c r="U197" s="303">
        <f t="shared" si="49"/>
        <v>0</v>
      </c>
      <c r="V197" s="303">
        <f t="shared" si="50"/>
        <v>0</v>
      </c>
      <c r="W197" s="306">
        <f t="shared" si="43"/>
        <v>0</v>
      </c>
      <c r="X197" s="303">
        <v>1.51</v>
      </c>
      <c r="Y197" s="334">
        <v>2</v>
      </c>
      <c r="Z197" s="303">
        <v>0</v>
      </c>
      <c r="AA197" s="334">
        <v>0</v>
      </c>
      <c r="AB197" s="303">
        <v>85</v>
      </c>
      <c r="AC197" s="335">
        <f t="shared" si="51"/>
        <v>1</v>
      </c>
      <c r="AD197" s="303">
        <v>0</v>
      </c>
      <c r="AE197" s="303">
        <v>0</v>
      </c>
      <c r="AF197" s="303">
        <v>0</v>
      </c>
      <c r="AG197" s="334">
        <v>0</v>
      </c>
      <c r="AH197" s="334">
        <v>2</v>
      </c>
      <c r="AI197" s="334">
        <v>243.12</v>
      </c>
      <c r="AJ197" s="369">
        <f t="shared" si="52"/>
        <v>329.63</v>
      </c>
    </row>
    <row r="198" spans="1:36" s="282" customFormat="1" ht="18" hidden="1" customHeight="1" x14ac:dyDescent="0.2">
      <c r="A198" s="309" t="s">
        <v>592</v>
      </c>
      <c r="B198" s="284" t="s">
        <v>758</v>
      </c>
      <c r="C198" s="271" t="s">
        <v>758</v>
      </c>
      <c r="D198" s="284"/>
      <c r="E198" s="284"/>
      <c r="F198" s="284" t="s">
        <v>66</v>
      </c>
      <c r="G198" s="276" t="s">
        <v>641</v>
      </c>
      <c r="H198" s="284" t="s">
        <v>769</v>
      </c>
      <c r="I198" s="284" t="s">
        <v>770</v>
      </c>
      <c r="J198" s="278">
        <v>0</v>
      </c>
      <c r="K198" s="279">
        <v>0</v>
      </c>
      <c r="L198" s="280">
        <f t="shared" si="44"/>
        <v>0</v>
      </c>
      <c r="M198" s="281" t="s">
        <v>12</v>
      </c>
      <c r="N198" s="280">
        <f t="shared" si="45"/>
        <v>0</v>
      </c>
      <c r="O198" s="281" t="s">
        <v>12</v>
      </c>
      <c r="P198" s="280">
        <f t="shared" si="46"/>
        <v>0</v>
      </c>
      <c r="Q198" s="281" t="s">
        <v>12</v>
      </c>
      <c r="R198" s="280">
        <f t="shared" si="42"/>
        <v>0</v>
      </c>
      <c r="S198" s="280">
        <f t="shared" si="47"/>
        <v>0</v>
      </c>
      <c r="T198" s="303">
        <f t="shared" si="48"/>
        <v>0</v>
      </c>
      <c r="U198" s="303">
        <f t="shared" si="49"/>
        <v>0</v>
      </c>
      <c r="V198" s="303">
        <f t="shared" si="50"/>
        <v>0</v>
      </c>
      <c r="W198" s="306">
        <f t="shared" si="43"/>
        <v>0</v>
      </c>
      <c r="X198" s="303">
        <v>3289.59</v>
      </c>
      <c r="Y198" s="334">
        <v>5899</v>
      </c>
      <c r="Z198" s="303">
        <v>0</v>
      </c>
      <c r="AA198" s="334">
        <v>0</v>
      </c>
      <c r="AB198" s="303">
        <v>0</v>
      </c>
      <c r="AC198" s="335">
        <f t="shared" si="51"/>
        <v>0</v>
      </c>
      <c r="AD198" s="303">
        <v>0</v>
      </c>
      <c r="AE198" s="303">
        <v>0</v>
      </c>
      <c r="AF198" s="303">
        <v>0</v>
      </c>
      <c r="AG198" s="334">
        <v>0</v>
      </c>
      <c r="AH198" s="334">
        <v>5899</v>
      </c>
      <c r="AI198" s="334">
        <v>694.68</v>
      </c>
      <c r="AJ198" s="369">
        <f t="shared" si="52"/>
        <v>3984.27</v>
      </c>
    </row>
    <row r="199" spans="1:36" s="282" customFormat="1" ht="18" hidden="1" customHeight="1" x14ac:dyDescent="0.2">
      <c r="A199" s="309" t="s">
        <v>105</v>
      </c>
      <c r="B199" s="284" t="s">
        <v>758</v>
      </c>
      <c r="C199" s="271" t="s">
        <v>758</v>
      </c>
      <c r="D199" s="276" t="s">
        <v>70</v>
      </c>
      <c r="E199" s="284"/>
      <c r="F199" s="284" t="s">
        <v>66</v>
      </c>
      <c r="G199" s="276" t="s">
        <v>641</v>
      </c>
      <c r="H199" s="284" t="s">
        <v>771</v>
      </c>
      <c r="I199" s="284" t="s">
        <v>583</v>
      </c>
      <c r="J199" s="278">
        <v>0</v>
      </c>
      <c r="K199" s="279">
        <v>0</v>
      </c>
      <c r="L199" s="280">
        <f t="shared" si="44"/>
        <v>0</v>
      </c>
      <c r="M199" s="281" t="s">
        <v>12</v>
      </c>
      <c r="N199" s="280">
        <f t="shared" si="45"/>
        <v>0</v>
      </c>
      <c r="O199" s="281" t="s">
        <v>12</v>
      </c>
      <c r="P199" s="280">
        <f t="shared" si="46"/>
        <v>0</v>
      </c>
      <c r="Q199" s="281" t="s">
        <v>12</v>
      </c>
      <c r="R199" s="280">
        <f t="shared" si="42"/>
        <v>0</v>
      </c>
      <c r="S199" s="280">
        <f t="shared" si="47"/>
        <v>0</v>
      </c>
      <c r="T199" s="303">
        <f t="shared" si="48"/>
        <v>0</v>
      </c>
      <c r="U199" s="303">
        <f t="shared" si="49"/>
        <v>0</v>
      </c>
      <c r="V199" s="303">
        <f t="shared" si="50"/>
        <v>0</v>
      </c>
      <c r="W199" s="306">
        <f t="shared" si="43"/>
        <v>0</v>
      </c>
      <c r="X199" s="303">
        <v>5943.14</v>
      </c>
      <c r="Y199" s="334">
        <v>9673</v>
      </c>
      <c r="Z199" s="303">
        <v>12.09</v>
      </c>
      <c r="AA199" s="334">
        <v>3</v>
      </c>
      <c r="AB199" s="303">
        <v>0</v>
      </c>
      <c r="AC199" s="335">
        <f t="shared" si="51"/>
        <v>0</v>
      </c>
      <c r="AD199" s="303">
        <v>0</v>
      </c>
      <c r="AE199" s="303">
        <v>0</v>
      </c>
      <c r="AF199" s="303">
        <v>0</v>
      </c>
      <c r="AG199" s="334">
        <v>0</v>
      </c>
      <c r="AH199" s="334">
        <v>9676</v>
      </c>
      <c r="AI199" s="334">
        <v>1736.64</v>
      </c>
      <c r="AJ199" s="369">
        <f t="shared" si="52"/>
        <v>7691.8700000000008</v>
      </c>
    </row>
    <row r="200" spans="1:36" s="282" customFormat="1" ht="18" hidden="1" customHeight="1" x14ac:dyDescent="0.2">
      <c r="A200" s="309" t="s">
        <v>114</v>
      </c>
      <c r="B200" s="284" t="s">
        <v>758</v>
      </c>
      <c r="C200" s="271" t="s">
        <v>758</v>
      </c>
      <c r="D200" s="276" t="s">
        <v>70</v>
      </c>
      <c r="E200" s="284"/>
      <c r="F200" s="284" t="s">
        <v>66</v>
      </c>
      <c r="G200" s="276" t="s">
        <v>641</v>
      </c>
      <c r="H200" s="284" t="s">
        <v>772</v>
      </c>
      <c r="I200" s="288" t="s">
        <v>596</v>
      </c>
      <c r="J200" s="278">
        <v>0</v>
      </c>
      <c r="K200" s="279">
        <v>0</v>
      </c>
      <c r="L200" s="280">
        <f t="shared" si="44"/>
        <v>0</v>
      </c>
      <c r="M200" s="281" t="s">
        <v>12</v>
      </c>
      <c r="N200" s="280">
        <f t="shared" si="45"/>
        <v>0</v>
      </c>
      <c r="O200" s="281" t="s">
        <v>12</v>
      </c>
      <c r="P200" s="280">
        <f t="shared" si="46"/>
        <v>0</v>
      </c>
      <c r="Q200" s="281" t="s">
        <v>12</v>
      </c>
      <c r="R200" s="280">
        <f t="shared" si="42"/>
        <v>0</v>
      </c>
      <c r="S200" s="280">
        <f t="shared" si="47"/>
        <v>0</v>
      </c>
      <c r="T200" s="303">
        <f t="shared" si="48"/>
        <v>0</v>
      </c>
      <c r="U200" s="303">
        <f t="shared" si="49"/>
        <v>0</v>
      </c>
      <c r="V200" s="303">
        <f t="shared" si="50"/>
        <v>0</v>
      </c>
      <c r="W200" s="306">
        <f t="shared" si="43"/>
        <v>0</v>
      </c>
      <c r="X200" s="303">
        <v>1539.79</v>
      </c>
      <c r="Y200" s="334">
        <v>3292</v>
      </c>
      <c r="Z200" s="303">
        <v>49.88</v>
      </c>
      <c r="AA200" s="334">
        <v>8</v>
      </c>
      <c r="AB200" s="303">
        <v>0</v>
      </c>
      <c r="AC200" s="335">
        <f t="shared" si="51"/>
        <v>0</v>
      </c>
      <c r="AD200" s="303">
        <v>37.549999999999997</v>
      </c>
      <c r="AE200" s="303">
        <v>0</v>
      </c>
      <c r="AF200" s="303">
        <v>0</v>
      </c>
      <c r="AG200" s="334">
        <v>0</v>
      </c>
      <c r="AH200" s="334">
        <v>3300</v>
      </c>
      <c r="AI200" s="334">
        <v>694.68</v>
      </c>
      <c r="AJ200" s="369">
        <f t="shared" si="52"/>
        <v>2321.9</v>
      </c>
    </row>
    <row r="201" spans="1:36" s="282" customFormat="1" ht="18" hidden="1" customHeight="1" x14ac:dyDescent="0.2">
      <c r="A201" s="309" t="s">
        <v>593</v>
      </c>
      <c r="B201" s="284" t="s">
        <v>758</v>
      </c>
      <c r="C201" s="271" t="s">
        <v>758</v>
      </c>
      <c r="D201" s="284"/>
      <c r="E201" s="284"/>
      <c r="F201" s="284" t="s">
        <v>789</v>
      </c>
      <c r="G201" s="284"/>
      <c r="H201" s="284"/>
      <c r="I201" s="276">
        <v>401101</v>
      </c>
      <c r="J201" s="278">
        <v>0</v>
      </c>
      <c r="K201" s="279">
        <v>0</v>
      </c>
      <c r="L201" s="280">
        <f t="shared" si="44"/>
        <v>0</v>
      </c>
      <c r="M201" s="281" t="s">
        <v>12</v>
      </c>
      <c r="N201" s="280">
        <f t="shared" si="45"/>
        <v>0</v>
      </c>
      <c r="O201" s="281" t="s">
        <v>12</v>
      </c>
      <c r="P201" s="280">
        <f t="shared" si="46"/>
        <v>0</v>
      </c>
      <c r="Q201" s="281" t="s">
        <v>12</v>
      </c>
      <c r="R201" s="280">
        <f t="shared" si="42"/>
        <v>0</v>
      </c>
      <c r="S201" s="280">
        <f t="shared" si="47"/>
        <v>0</v>
      </c>
      <c r="T201" s="303">
        <f t="shared" si="48"/>
        <v>0</v>
      </c>
      <c r="U201" s="303">
        <f t="shared" si="49"/>
        <v>0</v>
      </c>
      <c r="V201" s="303">
        <f t="shared" si="50"/>
        <v>0</v>
      </c>
      <c r="W201" s="306">
        <f t="shared" si="43"/>
        <v>0</v>
      </c>
      <c r="X201" s="303">
        <v>0</v>
      </c>
      <c r="Y201" s="334">
        <v>0</v>
      </c>
      <c r="Z201" s="303">
        <v>0</v>
      </c>
      <c r="AA201" s="334">
        <v>0</v>
      </c>
      <c r="AB201" s="303">
        <v>0</v>
      </c>
      <c r="AC201" s="335">
        <f t="shared" si="51"/>
        <v>0</v>
      </c>
      <c r="AD201" s="303">
        <v>0</v>
      </c>
      <c r="AE201" s="303">
        <v>0</v>
      </c>
      <c r="AF201" s="303">
        <v>0</v>
      </c>
      <c r="AG201" s="334">
        <v>0</v>
      </c>
      <c r="AH201" s="334">
        <v>0</v>
      </c>
      <c r="AI201" s="334">
        <v>243.12</v>
      </c>
      <c r="AJ201" s="369">
        <f t="shared" si="52"/>
        <v>243.12</v>
      </c>
    </row>
    <row r="202" spans="1:36" s="282" customFormat="1" ht="18" hidden="1" customHeight="1" x14ac:dyDescent="0.2">
      <c r="A202" s="309" t="s">
        <v>143</v>
      </c>
      <c r="B202" s="276" t="s">
        <v>758</v>
      </c>
      <c r="C202" s="271" t="s">
        <v>758</v>
      </c>
      <c r="D202" s="276" t="s">
        <v>90</v>
      </c>
      <c r="E202" s="275">
        <v>1</v>
      </c>
      <c r="F202" s="276" t="s">
        <v>135</v>
      </c>
      <c r="G202" s="276" t="s">
        <v>602</v>
      </c>
      <c r="H202" s="276" t="s">
        <v>879</v>
      </c>
      <c r="I202" s="276">
        <v>503301</v>
      </c>
      <c r="J202" s="278">
        <v>0</v>
      </c>
      <c r="K202" s="279">
        <v>0</v>
      </c>
      <c r="L202" s="280">
        <f t="shared" si="44"/>
        <v>0</v>
      </c>
      <c r="M202" s="281" t="s">
        <v>12</v>
      </c>
      <c r="N202" s="280">
        <f t="shared" si="45"/>
        <v>0</v>
      </c>
      <c r="O202" s="281" t="s">
        <v>12</v>
      </c>
      <c r="P202" s="280">
        <f t="shared" si="46"/>
        <v>0</v>
      </c>
      <c r="Q202" s="281" t="s">
        <v>12</v>
      </c>
      <c r="R202" s="280">
        <f t="shared" si="42"/>
        <v>0</v>
      </c>
      <c r="S202" s="280">
        <f t="shared" si="47"/>
        <v>0</v>
      </c>
      <c r="T202" s="303">
        <f t="shared" si="48"/>
        <v>0</v>
      </c>
      <c r="U202" s="303">
        <f t="shared" si="49"/>
        <v>0</v>
      </c>
      <c r="V202" s="303">
        <f t="shared" si="50"/>
        <v>0</v>
      </c>
      <c r="W202" s="306">
        <f t="shared" si="43"/>
        <v>0</v>
      </c>
      <c r="X202" s="303">
        <v>511.99</v>
      </c>
      <c r="Y202" s="334">
        <v>1356</v>
      </c>
      <c r="Z202" s="303">
        <v>14.15</v>
      </c>
      <c r="AA202" s="334">
        <v>2</v>
      </c>
      <c r="AB202" s="303">
        <v>42.5</v>
      </c>
      <c r="AC202" s="335">
        <f t="shared" si="51"/>
        <v>0.5</v>
      </c>
      <c r="AD202" s="303">
        <v>0</v>
      </c>
      <c r="AE202" s="303">
        <v>0</v>
      </c>
      <c r="AF202" s="303">
        <v>27.32</v>
      </c>
      <c r="AG202" s="334">
        <v>1191</v>
      </c>
      <c r="AH202" s="334">
        <v>2549</v>
      </c>
      <c r="AI202" s="334">
        <v>347.4</v>
      </c>
      <c r="AJ202" s="369">
        <f t="shared" si="52"/>
        <v>943.36</v>
      </c>
    </row>
    <row r="203" spans="1:36" s="282" customFormat="1" ht="18" hidden="1" customHeight="1" x14ac:dyDescent="0.2">
      <c r="A203" s="309" t="s">
        <v>147</v>
      </c>
      <c r="B203" s="284" t="s">
        <v>758</v>
      </c>
      <c r="C203" s="271" t="s">
        <v>758</v>
      </c>
      <c r="D203" s="284"/>
      <c r="E203" s="284"/>
      <c r="F203" s="284" t="s">
        <v>135</v>
      </c>
      <c r="G203" s="284" t="s">
        <v>602</v>
      </c>
      <c r="H203" s="284" t="s">
        <v>773</v>
      </c>
      <c r="I203" s="284">
        <v>502800</v>
      </c>
      <c r="J203" s="278">
        <v>0</v>
      </c>
      <c r="K203" s="279">
        <v>0</v>
      </c>
      <c r="L203" s="280">
        <f t="shared" si="44"/>
        <v>0</v>
      </c>
      <c r="M203" s="281" t="s">
        <v>12</v>
      </c>
      <c r="N203" s="280">
        <f t="shared" si="45"/>
        <v>0</v>
      </c>
      <c r="O203" s="281" t="s">
        <v>12</v>
      </c>
      <c r="P203" s="280">
        <f t="shared" si="46"/>
        <v>0</v>
      </c>
      <c r="Q203" s="281" t="s">
        <v>12</v>
      </c>
      <c r="R203" s="280">
        <f t="shared" si="42"/>
        <v>0</v>
      </c>
      <c r="S203" s="280">
        <f t="shared" si="47"/>
        <v>0</v>
      </c>
      <c r="T203" s="303">
        <f t="shared" si="48"/>
        <v>0</v>
      </c>
      <c r="U203" s="303">
        <f t="shared" si="49"/>
        <v>0</v>
      </c>
      <c r="V203" s="303">
        <f t="shared" si="50"/>
        <v>0</v>
      </c>
      <c r="W203" s="306">
        <f t="shared" si="43"/>
        <v>0</v>
      </c>
      <c r="X203" s="303">
        <v>95.38</v>
      </c>
      <c r="Y203" s="334">
        <v>249</v>
      </c>
      <c r="Z203" s="303">
        <v>0</v>
      </c>
      <c r="AA203" s="334">
        <v>0</v>
      </c>
      <c r="AB203" s="303">
        <v>0</v>
      </c>
      <c r="AC203" s="335">
        <f t="shared" si="51"/>
        <v>0</v>
      </c>
      <c r="AD203" s="303">
        <v>0</v>
      </c>
      <c r="AE203" s="303">
        <v>0</v>
      </c>
      <c r="AF203" s="303">
        <v>0</v>
      </c>
      <c r="AG203" s="334">
        <v>0</v>
      </c>
      <c r="AH203" s="334">
        <v>249</v>
      </c>
      <c r="AI203" s="334">
        <v>243.12</v>
      </c>
      <c r="AJ203" s="369">
        <f t="shared" si="52"/>
        <v>338.5</v>
      </c>
    </row>
    <row r="204" spans="1:36" s="282" customFormat="1" ht="18" hidden="1" customHeight="1" x14ac:dyDescent="0.2">
      <c r="A204" s="309" t="s">
        <v>154</v>
      </c>
      <c r="B204" s="276" t="s">
        <v>758</v>
      </c>
      <c r="C204" s="273" t="s">
        <v>996</v>
      </c>
      <c r="D204" s="276" t="s">
        <v>90</v>
      </c>
      <c r="E204" s="275"/>
      <c r="F204" s="276" t="s">
        <v>135</v>
      </c>
      <c r="G204" s="276" t="s">
        <v>602</v>
      </c>
      <c r="H204" s="276" t="s">
        <v>633</v>
      </c>
      <c r="I204" s="276">
        <v>505601</v>
      </c>
      <c r="J204" s="278">
        <v>0</v>
      </c>
      <c r="K204" s="279">
        <v>0</v>
      </c>
      <c r="L204" s="280">
        <f t="shared" si="44"/>
        <v>0</v>
      </c>
      <c r="M204" s="281" t="s">
        <v>12</v>
      </c>
      <c r="N204" s="280">
        <f t="shared" si="45"/>
        <v>0</v>
      </c>
      <c r="O204" s="281" t="s">
        <v>12</v>
      </c>
      <c r="P204" s="280">
        <f t="shared" si="46"/>
        <v>0</v>
      </c>
      <c r="Q204" s="281" t="s">
        <v>12</v>
      </c>
      <c r="R204" s="280">
        <f t="shared" si="42"/>
        <v>0</v>
      </c>
      <c r="S204" s="280">
        <f t="shared" si="47"/>
        <v>0</v>
      </c>
      <c r="T204" s="303">
        <f t="shared" si="48"/>
        <v>0</v>
      </c>
      <c r="U204" s="303">
        <f t="shared" si="49"/>
        <v>0</v>
      </c>
      <c r="V204" s="303">
        <f t="shared" si="50"/>
        <v>0</v>
      </c>
      <c r="W204" s="306">
        <f t="shared" si="43"/>
        <v>0</v>
      </c>
      <c r="X204" s="303">
        <v>297.24</v>
      </c>
      <c r="Y204" s="334">
        <v>789</v>
      </c>
      <c r="Z204" s="303">
        <v>0</v>
      </c>
      <c r="AA204" s="334">
        <v>0</v>
      </c>
      <c r="AB204" s="303">
        <v>0</v>
      </c>
      <c r="AC204" s="335">
        <f t="shared" si="51"/>
        <v>0</v>
      </c>
      <c r="AD204" s="303">
        <v>0</v>
      </c>
      <c r="AE204" s="303">
        <v>0</v>
      </c>
      <c r="AF204" s="303">
        <v>0</v>
      </c>
      <c r="AG204" s="334">
        <v>0</v>
      </c>
      <c r="AH204" s="334">
        <v>789</v>
      </c>
      <c r="AI204" s="334">
        <v>694.68</v>
      </c>
      <c r="AJ204" s="369">
        <f t="shared" si="52"/>
        <v>991.92</v>
      </c>
    </row>
    <row r="205" spans="1:36" s="282" customFormat="1" ht="18" hidden="1" customHeight="1" x14ac:dyDescent="0.2">
      <c r="A205" s="309" t="s">
        <v>522</v>
      </c>
      <c r="B205" s="284" t="s">
        <v>758</v>
      </c>
      <c r="C205" s="271" t="s">
        <v>758</v>
      </c>
      <c r="D205" s="284"/>
      <c r="E205" s="284"/>
      <c r="F205" s="284" t="s">
        <v>521</v>
      </c>
      <c r="G205" s="284" t="s">
        <v>774</v>
      </c>
      <c r="H205" s="284"/>
      <c r="I205" s="284">
        <v>900300</v>
      </c>
      <c r="J205" s="278">
        <v>0</v>
      </c>
      <c r="K205" s="279">
        <v>0</v>
      </c>
      <c r="L205" s="280">
        <f t="shared" si="44"/>
        <v>0</v>
      </c>
      <c r="M205" s="281" t="s">
        <v>12</v>
      </c>
      <c r="N205" s="280">
        <f t="shared" si="45"/>
        <v>0</v>
      </c>
      <c r="O205" s="281" t="s">
        <v>12</v>
      </c>
      <c r="P205" s="280">
        <f t="shared" si="46"/>
        <v>0</v>
      </c>
      <c r="Q205" s="281" t="s">
        <v>12</v>
      </c>
      <c r="R205" s="280">
        <f t="shared" ref="R205:R222" si="53">IF(Q205="Y",L205,0)</f>
        <v>0</v>
      </c>
      <c r="S205" s="280">
        <f t="shared" si="47"/>
        <v>0</v>
      </c>
      <c r="T205" s="303">
        <f t="shared" si="48"/>
        <v>0</v>
      </c>
      <c r="U205" s="303">
        <f t="shared" si="49"/>
        <v>0</v>
      </c>
      <c r="V205" s="303">
        <f t="shared" si="50"/>
        <v>0</v>
      </c>
      <c r="W205" s="306">
        <f t="shared" si="43"/>
        <v>0</v>
      </c>
      <c r="X205" s="303">
        <v>1.88</v>
      </c>
      <c r="Y205" s="334">
        <v>5</v>
      </c>
      <c r="Z205" s="303">
        <v>0</v>
      </c>
      <c r="AA205" s="334">
        <v>0</v>
      </c>
      <c r="AB205" s="303">
        <v>0</v>
      </c>
      <c r="AC205" s="335">
        <f t="shared" si="51"/>
        <v>0</v>
      </c>
      <c r="AD205" s="303">
        <v>0</v>
      </c>
      <c r="AE205" s="303">
        <v>0</v>
      </c>
      <c r="AF205" s="303">
        <v>0</v>
      </c>
      <c r="AG205" s="334">
        <v>0</v>
      </c>
      <c r="AH205" s="334">
        <v>5</v>
      </c>
      <c r="AI205" s="334">
        <v>243.12</v>
      </c>
      <c r="AJ205" s="369">
        <f t="shared" si="52"/>
        <v>245</v>
      </c>
    </row>
    <row r="206" spans="1:36" s="282" customFormat="1" ht="18" hidden="1" customHeight="1" x14ac:dyDescent="0.2">
      <c r="A206" s="309" t="s">
        <v>22</v>
      </c>
      <c r="B206" s="284" t="s">
        <v>758</v>
      </c>
      <c r="C206" s="271" t="s">
        <v>758</v>
      </c>
      <c r="D206" s="276" t="s">
        <v>20</v>
      </c>
      <c r="E206" s="275"/>
      <c r="F206" s="276" t="s">
        <v>11</v>
      </c>
      <c r="G206" s="276" t="s">
        <v>610</v>
      </c>
      <c r="H206" s="276" t="s">
        <v>23</v>
      </c>
      <c r="I206" s="283">
        <v>151200</v>
      </c>
      <c r="J206" s="278">
        <v>0</v>
      </c>
      <c r="K206" s="279">
        <v>0</v>
      </c>
      <c r="L206" s="280">
        <f t="shared" si="44"/>
        <v>0</v>
      </c>
      <c r="M206" s="281" t="s">
        <v>12</v>
      </c>
      <c r="N206" s="280">
        <f t="shared" si="45"/>
        <v>0</v>
      </c>
      <c r="O206" s="281" t="s">
        <v>12</v>
      </c>
      <c r="P206" s="280">
        <f t="shared" si="46"/>
        <v>0</v>
      </c>
      <c r="Q206" s="281" t="s">
        <v>12</v>
      </c>
      <c r="R206" s="280">
        <f t="shared" si="53"/>
        <v>0</v>
      </c>
      <c r="S206" s="280">
        <f t="shared" si="47"/>
        <v>0</v>
      </c>
      <c r="T206" s="303">
        <f t="shared" si="48"/>
        <v>0</v>
      </c>
      <c r="U206" s="303">
        <f t="shared" si="49"/>
        <v>0</v>
      </c>
      <c r="V206" s="303">
        <f t="shared" si="50"/>
        <v>0</v>
      </c>
      <c r="W206" s="306">
        <f t="shared" si="43"/>
        <v>0</v>
      </c>
      <c r="X206" s="303">
        <v>0</v>
      </c>
      <c r="Y206" s="334">
        <v>0</v>
      </c>
      <c r="Z206" s="303">
        <v>0</v>
      </c>
      <c r="AA206" s="334">
        <v>0</v>
      </c>
      <c r="AB206" s="303">
        <v>0</v>
      </c>
      <c r="AC206" s="335">
        <f t="shared" si="51"/>
        <v>0</v>
      </c>
      <c r="AD206" s="303">
        <v>0</v>
      </c>
      <c r="AE206" s="303">
        <v>0</v>
      </c>
      <c r="AF206" s="303">
        <v>0</v>
      </c>
      <c r="AG206" s="334">
        <v>0</v>
      </c>
      <c r="AH206" s="334">
        <v>0</v>
      </c>
      <c r="AI206" s="334">
        <v>243.12</v>
      </c>
      <c r="AJ206" s="369">
        <f t="shared" si="52"/>
        <v>243.12</v>
      </c>
    </row>
    <row r="207" spans="1:36" s="285" customFormat="1" ht="18" hidden="1" customHeight="1" x14ac:dyDescent="0.2">
      <c r="A207" s="309" t="s">
        <v>30</v>
      </c>
      <c r="B207" s="284" t="s">
        <v>758</v>
      </c>
      <c r="C207" s="271" t="s">
        <v>758</v>
      </c>
      <c r="D207" s="276" t="s">
        <v>20</v>
      </c>
      <c r="E207" s="275"/>
      <c r="F207" s="276" t="s">
        <v>11</v>
      </c>
      <c r="G207" s="276" t="s">
        <v>610</v>
      </c>
      <c r="H207" s="276" t="s">
        <v>611</v>
      </c>
      <c r="I207" s="276">
        <v>151601</v>
      </c>
      <c r="J207" s="278">
        <v>0</v>
      </c>
      <c r="K207" s="279">
        <v>0</v>
      </c>
      <c r="L207" s="280">
        <f t="shared" si="44"/>
        <v>0</v>
      </c>
      <c r="M207" s="281" t="s">
        <v>12</v>
      </c>
      <c r="N207" s="280">
        <f t="shared" si="45"/>
        <v>0</v>
      </c>
      <c r="O207" s="281" t="s">
        <v>12</v>
      </c>
      <c r="P207" s="280">
        <f t="shared" si="46"/>
        <v>0</v>
      </c>
      <c r="Q207" s="281" t="s">
        <v>12</v>
      </c>
      <c r="R207" s="280">
        <f t="shared" si="53"/>
        <v>0</v>
      </c>
      <c r="S207" s="280">
        <f t="shared" si="47"/>
        <v>0</v>
      </c>
      <c r="T207" s="303">
        <f t="shared" si="48"/>
        <v>0</v>
      </c>
      <c r="U207" s="303">
        <f t="shared" si="49"/>
        <v>0</v>
      </c>
      <c r="V207" s="303">
        <f t="shared" si="50"/>
        <v>0</v>
      </c>
      <c r="W207" s="306">
        <f t="shared" si="43"/>
        <v>0</v>
      </c>
      <c r="X207" s="303">
        <v>0</v>
      </c>
      <c r="Y207" s="334">
        <v>0</v>
      </c>
      <c r="Z207" s="303">
        <v>0</v>
      </c>
      <c r="AA207" s="334">
        <v>0</v>
      </c>
      <c r="AB207" s="303">
        <v>0</v>
      </c>
      <c r="AC207" s="335">
        <f t="shared" si="51"/>
        <v>0</v>
      </c>
      <c r="AD207" s="303">
        <v>0</v>
      </c>
      <c r="AE207" s="303">
        <v>0</v>
      </c>
      <c r="AF207" s="303">
        <v>0</v>
      </c>
      <c r="AG207" s="334">
        <v>0</v>
      </c>
      <c r="AH207" s="334">
        <v>0</v>
      </c>
      <c r="AI207" s="334">
        <v>243.12</v>
      </c>
      <c r="AJ207" s="369">
        <f t="shared" si="52"/>
        <v>243.12</v>
      </c>
    </row>
    <row r="208" spans="1:36" s="282" customFormat="1" ht="18" hidden="1" customHeight="1" x14ac:dyDescent="0.2">
      <c r="A208" s="309" t="s">
        <v>38</v>
      </c>
      <c r="B208" s="284" t="s">
        <v>758</v>
      </c>
      <c r="C208" s="271" t="s">
        <v>758</v>
      </c>
      <c r="D208" s="276" t="s">
        <v>20</v>
      </c>
      <c r="E208" s="275"/>
      <c r="F208" s="276" t="s">
        <v>11</v>
      </c>
      <c r="G208" s="276" t="s">
        <v>606</v>
      </c>
      <c r="H208" s="276" t="s">
        <v>609</v>
      </c>
      <c r="I208" s="283">
        <v>153800</v>
      </c>
      <c r="J208" s="278">
        <v>0</v>
      </c>
      <c r="K208" s="279">
        <v>0</v>
      </c>
      <c r="L208" s="280">
        <f t="shared" si="44"/>
        <v>0</v>
      </c>
      <c r="M208" s="281" t="s">
        <v>12</v>
      </c>
      <c r="N208" s="280">
        <f t="shared" si="45"/>
        <v>0</v>
      </c>
      <c r="O208" s="281" t="s">
        <v>12</v>
      </c>
      <c r="P208" s="280">
        <f t="shared" si="46"/>
        <v>0</v>
      </c>
      <c r="Q208" s="281" t="s">
        <v>12</v>
      </c>
      <c r="R208" s="280">
        <f t="shared" si="53"/>
        <v>0</v>
      </c>
      <c r="S208" s="280">
        <f t="shared" si="47"/>
        <v>0</v>
      </c>
      <c r="T208" s="303">
        <f t="shared" si="48"/>
        <v>0</v>
      </c>
      <c r="U208" s="303">
        <f t="shared" si="49"/>
        <v>0</v>
      </c>
      <c r="V208" s="303">
        <f t="shared" si="50"/>
        <v>0</v>
      </c>
      <c r="W208" s="306">
        <f t="shared" si="43"/>
        <v>0</v>
      </c>
      <c r="X208" s="303">
        <v>7260.67</v>
      </c>
      <c r="Y208" s="334">
        <v>19412</v>
      </c>
      <c r="Z208" s="303">
        <v>0</v>
      </c>
      <c r="AA208" s="334">
        <v>0</v>
      </c>
      <c r="AB208" s="303">
        <v>42.5</v>
      </c>
      <c r="AC208" s="335">
        <f t="shared" si="51"/>
        <v>0.5</v>
      </c>
      <c r="AD208" s="303">
        <v>0</v>
      </c>
      <c r="AE208" s="303">
        <v>0</v>
      </c>
      <c r="AF208" s="303">
        <v>0</v>
      </c>
      <c r="AG208" s="334">
        <v>0</v>
      </c>
      <c r="AH208" s="334">
        <v>19412</v>
      </c>
      <c r="AI208" s="334">
        <v>6946.8</v>
      </c>
      <c r="AJ208" s="369">
        <f t="shared" si="52"/>
        <v>14249.970000000001</v>
      </c>
    </row>
    <row r="209" spans="1:36" s="282" customFormat="1" ht="18" hidden="1" customHeight="1" x14ac:dyDescent="0.2">
      <c r="A209" s="309" t="s">
        <v>121</v>
      </c>
      <c r="B209" s="276" t="s">
        <v>758</v>
      </c>
      <c r="C209" s="273" t="s">
        <v>758</v>
      </c>
      <c r="D209" s="276" t="s">
        <v>90</v>
      </c>
      <c r="E209" s="275"/>
      <c r="F209" s="276" t="s">
        <v>135</v>
      </c>
      <c r="G209" s="276" t="s">
        <v>602</v>
      </c>
      <c r="H209" s="289" t="s">
        <v>635</v>
      </c>
      <c r="I209" s="289" t="s">
        <v>805</v>
      </c>
      <c r="J209" s="278">
        <v>0</v>
      </c>
      <c r="K209" s="279">
        <v>0</v>
      </c>
      <c r="L209" s="280">
        <f t="shared" si="44"/>
        <v>0</v>
      </c>
      <c r="M209" s="281" t="s">
        <v>999</v>
      </c>
      <c r="N209" s="280">
        <f t="shared" si="45"/>
        <v>0</v>
      </c>
      <c r="O209" s="281" t="s">
        <v>12</v>
      </c>
      <c r="P209" s="280">
        <f t="shared" si="46"/>
        <v>0</v>
      </c>
      <c r="Q209" s="281" t="s">
        <v>12</v>
      </c>
      <c r="R209" s="280">
        <f t="shared" si="53"/>
        <v>0</v>
      </c>
      <c r="S209" s="280">
        <f t="shared" si="47"/>
        <v>0</v>
      </c>
      <c r="T209" s="303">
        <f t="shared" si="48"/>
        <v>0</v>
      </c>
      <c r="U209" s="303">
        <f t="shared" si="49"/>
        <v>0</v>
      </c>
      <c r="V209" s="303">
        <f t="shared" si="50"/>
        <v>0</v>
      </c>
      <c r="W209" s="306">
        <f t="shared" si="43"/>
        <v>0</v>
      </c>
      <c r="X209" s="303">
        <v>65.12</v>
      </c>
      <c r="Y209" s="334">
        <v>187</v>
      </c>
      <c r="Z209" s="303">
        <v>0</v>
      </c>
      <c r="AA209" s="334">
        <v>0</v>
      </c>
      <c r="AB209" s="303">
        <v>0</v>
      </c>
      <c r="AC209" s="335">
        <f t="shared" si="51"/>
        <v>0</v>
      </c>
      <c r="AD209" s="303">
        <v>0</v>
      </c>
      <c r="AE209" s="303">
        <v>0</v>
      </c>
      <c r="AF209" s="303">
        <v>0</v>
      </c>
      <c r="AG209" s="334">
        <v>0</v>
      </c>
      <c r="AH209" s="334">
        <v>187</v>
      </c>
      <c r="AI209" s="334">
        <v>243.12</v>
      </c>
      <c r="AJ209" s="369">
        <f t="shared" si="52"/>
        <v>308.24</v>
      </c>
    </row>
    <row r="210" spans="1:36" s="282" customFormat="1" ht="18" hidden="1" customHeight="1" x14ac:dyDescent="0.2">
      <c r="A210" s="309" t="s">
        <v>503</v>
      </c>
      <c r="B210" s="272" t="s">
        <v>758</v>
      </c>
      <c r="C210" s="271" t="s">
        <v>758</v>
      </c>
      <c r="D210" s="274"/>
      <c r="E210" s="275">
        <v>4</v>
      </c>
      <c r="F210" s="276" t="s">
        <v>498</v>
      </c>
      <c r="G210" s="272" t="s">
        <v>599</v>
      </c>
      <c r="H210" s="272" t="s">
        <v>916</v>
      </c>
      <c r="I210" s="277">
        <v>601600</v>
      </c>
      <c r="J210" s="278">
        <v>0</v>
      </c>
      <c r="K210" s="279">
        <v>0</v>
      </c>
      <c r="L210" s="280">
        <f t="shared" si="44"/>
        <v>0</v>
      </c>
      <c r="M210" s="281" t="s">
        <v>12</v>
      </c>
      <c r="N210" s="280">
        <f t="shared" si="45"/>
        <v>0</v>
      </c>
      <c r="O210" s="281" t="s">
        <v>12</v>
      </c>
      <c r="P210" s="280">
        <f t="shared" si="46"/>
        <v>0</v>
      </c>
      <c r="Q210" s="281" t="s">
        <v>12</v>
      </c>
      <c r="R210" s="280">
        <f t="shared" si="53"/>
        <v>0</v>
      </c>
      <c r="S210" s="280">
        <f t="shared" si="47"/>
        <v>0</v>
      </c>
      <c r="T210" s="303">
        <f t="shared" si="48"/>
        <v>0</v>
      </c>
      <c r="U210" s="303">
        <f t="shared" si="49"/>
        <v>0</v>
      </c>
      <c r="V210" s="303">
        <f t="shared" si="50"/>
        <v>0</v>
      </c>
      <c r="W210" s="306">
        <f t="shared" si="43"/>
        <v>0</v>
      </c>
      <c r="X210" s="303">
        <v>13801.21</v>
      </c>
      <c r="Y210" s="334">
        <v>11214</v>
      </c>
      <c r="Z210" s="303">
        <v>220.22</v>
      </c>
      <c r="AA210" s="334">
        <v>42</v>
      </c>
      <c r="AB210" s="303">
        <v>42.5</v>
      </c>
      <c r="AC210" s="335">
        <f t="shared" si="51"/>
        <v>0.5</v>
      </c>
      <c r="AD210" s="303">
        <v>15.27</v>
      </c>
      <c r="AE210" s="303">
        <v>313.48</v>
      </c>
      <c r="AF210" s="303">
        <v>477.25</v>
      </c>
      <c r="AG210" s="334">
        <v>17676</v>
      </c>
      <c r="AH210" s="334">
        <v>28932</v>
      </c>
      <c r="AI210" s="334">
        <v>5651.9</v>
      </c>
      <c r="AJ210" s="369">
        <f t="shared" si="52"/>
        <v>20521.829999999998</v>
      </c>
    </row>
    <row r="211" spans="1:36" s="282" customFormat="1" ht="18" hidden="1" customHeight="1" x14ac:dyDescent="0.2">
      <c r="A211" s="309" t="s">
        <v>695</v>
      </c>
      <c r="B211" s="272" t="s">
        <v>758</v>
      </c>
      <c r="C211" s="273" t="s">
        <v>758</v>
      </c>
      <c r="D211" s="274" t="s">
        <v>696</v>
      </c>
      <c r="E211" s="275"/>
      <c r="F211" s="276" t="s">
        <v>498</v>
      </c>
      <c r="G211" s="272" t="s">
        <v>599</v>
      </c>
      <c r="H211" s="272" t="s">
        <v>697</v>
      </c>
      <c r="I211" s="272" t="s">
        <v>840</v>
      </c>
      <c r="J211" s="278">
        <v>0</v>
      </c>
      <c r="K211" s="279">
        <v>0</v>
      </c>
      <c r="L211" s="280">
        <f t="shared" si="44"/>
        <v>0</v>
      </c>
      <c r="M211" s="281" t="s">
        <v>12</v>
      </c>
      <c r="N211" s="280">
        <f t="shared" si="45"/>
        <v>0</v>
      </c>
      <c r="O211" s="281" t="s">
        <v>12</v>
      </c>
      <c r="P211" s="280">
        <f t="shared" si="46"/>
        <v>0</v>
      </c>
      <c r="Q211" s="281" t="s">
        <v>12</v>
      </c>
      <c r="R211" s="280">
        <f t="shared" si="53"/>
        <v>0</v>
      </c>
      <c r="S211" s="280">
        <f t="shared" si="47"/>
        <v>0</v>
      </c>
      <c r="T211" s="303">
        <f t="shared" si="48"/>
        <v>0</v>
      </c>
      <c r="U211" s="303">
        <f t="shared" si="49"/>
        <v>0</v>
      </c>
      <c r="V211" s="303">
        <f t="shared" si="50"/>
        <v>0</v>
      </c>
      <c r="W211" s="306">
        <f t="shared" si="43"/>
        <v>0</v>
      </c>
      <c r="X211" s="303">
        <v>0</v>
      </c>
      <c r="Y211" s="334">
        <v>0</v>
      </c>
      <c r="Z211" s="303">
        <v>0</v>
      </c>
      <c r="AA211" s="334">
        <v>0</v>
      </c>
      <c r="AB211" s="303">
        <v>0</v>
      </c>
      <c r="AC211" s="335">
        <f t="shared" si="51"/>
        <v>0</v>
      </c>
      <c r="AD211" s="303">
        <v>0</v>
      </c>
      <c r="AE211" s="303">
        <v>0</v>
      </c>
      <c r="AF211" s="303">
        <v>0</v>
      </c>
      <c r="AG211" s="334">
        <v>0</v>
      </c>
      <c r="AH211" s="334">
        <v>0</v>
      </c>
      <c r="AI211" s="334">
        <v>0</v>
      </c>
      <c r="AJ211" s="369">
        <f t="shared" si="52"/>
        <v>0</v>
      </c>
    </row>
    <row r="212" spans="1:36" s="282" customFormat="1" ht="18" hidden="1" customHeight="1" x14ac:dyDescent="0.2">
      <c r="A212" s="309" t="s">
        <v>504</v>
      </c>
      <c r="B212" s="284" t="s">
        <v>758</v>
      </c>
      <c r="C212" s="271" t="s">
        <v>758</v>
      </c>
      <c r="D212" s="284"/>
      <c r="E212" s="284"/>
      <c r="F212" s="284" t="s">
        <v>498</v>
      </c>
      <c r="G212" s="284" t="s">
        <v>581</v>
      </c>
      <c r="H212" s="284" t="s">
        <v>687</v>
      </c>
      <c r="I212" s="284">
        <v>601774</v>
      </c>
      <c r="J212" s="278">
        <v>0</v>
      </c>
      <c r="K212" s="279">
        <v>0</v>
      </c>
      <c r="L212" s="280">
        <f t="shared" si="44"/>
        <v>0</v>
      </c>
      <c r="M212" s="281" t="s">
        <v>12</v>
      </c>
      <c r="N212" s="280">
        <f t="shared" si="45"/>
        <v>0</v>
      </c>
      <c r="O212" s="281" t="s">
        <v>12</v>
      </c>
      <c r="P212" s="280">
        <f t="shared" si="46"/>
        <v>0</v>
      </c>
      <c r="Q212" s="281" t="s">
        <v>12</v>
      </c>
      <c r="R212" s="280">
        <f t="shared" si="53"/>
        <v>0</v>
      </c>
      <c r="S212" s="280">
        <f t="shared" si="47"/>
        <v>0</v>
      </c>
      <c r="T212" s="303">
        <f t="shared" si="48"/>
        <v>0</v>
      </c>
      <c r="U212" s="303">
        <f t="shared" si="49"/>
        <v>0</v>
      </c>
      <c r="V212" s="303">
        <f t="shared" si="50"/>
        <v>0</v>
      </c>
      <c r="W212" s="306">
        <f t="shared" si="43"/>
        <v>0</v>
      </c>
      <c r="X212" s="303">
        <v>6357.79</v>
      </c>
      <c r="Y212" s="334">
        <v>16916</v>
      </c>
      <c r="Z212" s="303">
        <v>0</v>
      </c>
      <c r="AA212" s="334">
        <v>0</v>
      </c>
      <c r="AB212" s="303">
        <v>0</v>
      </c>
      <c r="AC212" s="335">
        <f t="shared" si="51"/>
        <v>0</v>
      </c>
      <c r="AD212" s="303">
        <v>0</v>
      </c>
      <c r="AE212" s="303">
        <v>0</v>
      </c>
      <c r="AF212" s="303">
        <v>0</v>
      </c>
      <c r="AG212" s="334">
        <v>0</v>
      </c>
      <c r="AH212" s="334">
        <v>16916</v>
      </c>
      <c r="AI212" s="334">
        <v>5210.04</v>
      </c>
      <c r="AJ212" s="369">
        <f t="shared" si="52"/>
        <v>11567.83</v>
      </c>
    </row>
    <row r="213" spans="1:36" s="282" customFormat="1" ht="18" hidden="1" customHeight="1" x14ac:dyDescent="0.2">
      <c r="A213" s="309" t="s">
        <v>505</v>
      </c>
      <c r="B213" s="284" t="s">
        <v>758</v>
      </c>
      <c r="C213" s="271" t="s">
        <v>758</v>
      </c>
      <c r="D213" s="284"/>
      <c r="E213" s="284"/>
      <c r="F213" s="284" t="s">
        <v>498</v>
      </c>
      <c r="G213" s="284" t="s">
        <v>581</v>
      </c>
      <c r="H213" s="284" t="s">
        <v>683</v>
      </c>
      <c r="I213" s="284">
        <v>601775</v>
      </c>
      <c r="J213" s="278">
        <v>0</v>
      </c>
      <c r="K213" s="279">
        <v>0</v>
      </c>
      <c r="L213" s="280">
        <f t="shared" si="44"/>
        <v>0</v>
      </c>
      <c r="M213" s="281" t="s">
        <v>12</v>
      </c>
      <c r="N213" s="280">
        <f t="shared" si="45"/>
        <v>0</v>
      </c>
      <c r="O213" s="281" t="s">
        <v>12</v>
      </c>
      <c r="P213" s="280">
        <f t="shared" si="46"/>
        <v>0</v>
      </c>
      <c r="Q213" s="281" t="s">
        <v>12</v>
      </c>
      <c r="R213" s="280">
        <f t="shared" si="53"/>
        <v>0</v>
      </c>
      <c r="S213" s="280">
        <f t="shared" si="47"/>
        <v>0</v>
      </c>
      <c r="T213" s="303">
        <f t="shared" si="48"/>
        <v>0</v>
      </c>
      <c r="U213" s="303">
        <f t="shared" si="49"/>
        <v>0</v>
      </c>
      <c r="V213" s="303">
        <f t="shared" si="50"/>
        <v>0</v>
      </c>
      <c r="W213" s="306">
        <f t="shared" si="43"/>
        <v>0</v>
      </c>
      <c r="X213" s="303">
        <v>5050.41</v>
      </c>
      <c r="Y213" s="334">
        <v>6951</v>
      </c>
      <c r="Z213" s="303">
        <v>2.62</v>
      </c>
      <c r="AA213" s="334">
        <v>1</v>
      </c>
      <c r="AB213" s="303">
        <v>0</v>
      </c>
      <c r="AC213" s="335">
        <f t="shared" si="51"/>
        <v>0</v>
      </c>
      <c r="AD213" s="303">
        <v>0</v>
      </c>
      <c r="AE213" s="303">
        <v>0</v>
      </c>
      <c r="AF213" s="303">
        <v>0</v>
      </c>
      <c r="AG213" s="334">
        <v>0</v>
      </c>
      <c r="AH213" s="334">
        <v>6952</v>
      </c>
      <c r="AI213" s="334">
        <v>1538.82</v>
      </c>
      <c r="AJ213" s="369">
        <f t="shared" si="52"/>
        <v>6591.8499999999995</v>
      </c>
    </row>
    <row r="214" spans="1:36" s="282" customFormat="1" ht="18" hidden="1" customHeight="1" x14ac:dyDescent="0.2">
      <c r="A214" s="309" t="s">
        <v>510</v>
      </c>
      <c r="B214" s="284" t="s">
        <v>758</v>
      </c>
      <c r="C214" s="271" t="s">
        <v>758</v>
      </c>
      <c r="D214" s="284"/>
      <c r="E214" s="284"/>
      <c r="F214" s="284" t="s">
        <v>498</v>
      </c>
      <c r="G214" s="284" t="s">
        <v>618</v>
      </c>
      <c r="H214" s="284" t="s">
        <v>666</v>
      </c>
      <c r="I214" s="284">
        <v>601422</v>
      </c>
      <c r="J214" s="278">
        <v>0</v>
      </c>
      <c r="K214" s="279">
        <v>0</v>
      </c>
      <c r="L214" s="280">
        <f t="shared" si="44"/>
        <v>0</v>
      </c>
      <c r="M214" s="281" t="s">
        <v>12</v>
      </c>
      <c r="N214" s="280">
        <f t="shared" si="45"/>
        <v>0</v>
      </c>
      <c r="O214" s="281" t="s">
        <v>12</v>
      </c>
      <c r="P214" s="280">
        <f t="shared" si="46"/>
        <v>0</v>
      </c>
      <c r="Q214" s="281" t="s">
        <v>12</v>
      </c>
      <c r="R214" s="280">
        <f t="shared" si="53"/>
        <v>0</v>
      </c>
      <c r="S214" s="280">
        <f t="shared" si="47"/>
        <v>0</v>
      </c>
      <c r="T214" s="303">
        <f t="shared" si="48"/>
        <v>0</v>
      </c>
      <c r="U214" s="303">
        <f t="shared" si="49"/>
        <v>0</v>
      </c>
      <c r="V214" s="303">
        <f t="shared" si="50"/>
        <v>0</v>
      </c>
      <c r="W214" s="306">
        <f t="shared" si="43"/>
        <v>0</v>
      </c>
      <c r="X214" s="303">
        <v>0</v>
      </c>
      <c r="Y214" s="334">
        <v>0</v>
      </c>
      <c r="Z214" s="303">
        <v>0</v>
      </c>
      <c r="AA214" s="334">
        <v>0</v>
      </c>
      <c r="AB214" s="303">
        <v>0</v>
      </c>
      <c r="AC214" s="335">
        <f t="shared" si="51"/>
        <v>0</v>
      </c>
      <c r="AD214" s="303">
        <v>0</v>
      </c>
      <c r="AE214" s="303">
        <v>0</v>
      </c>
      <c r="AF214" s="303">
        <v>0</v>
      </c>
      <c r="AG214" s="334">
        <v>0</v>
      </c>
      <c r="AH214" s="334">
        <v>0</v>
      </c>
      <c r="AI214" s="334">
        <v>243.12</v>
      </c>
      <c r="AJ214" s="369">
        <f t="shared" si="52"/>
        <v>243.12</v>
      </c>
    </row>
    <row r="215" spans="1:36" s="282" customFormat="1" ht="18" hidden="1" customHeight="1" x14ac:dyDescent="0.2">
      <c r="A215" s="309" t="s">
        <v>333</v>
      </c>
      <c r="B215" s="284" t="s">
        <v>758</v>
      </c>
      <c r="C215" s="271" t="s">
        <v>758</v>
      </c>
      <c r="D215" s="284"/>
      <c r="E215" s="284"/>
      <c r="F215" s="284" t="s">
        <v>789</v>
      </c>
      <c r="G215" s="284"/>
      <c r="H215" s="284"/>
      <c r="I215" s="284" t="s">
        <v>816</v>
      </c>
      <c r="J215" s="278">
        <v>0</v>
      </c>
      <c r="K215" s="279">
        <v>0</v>
      </c>
      <c r="L215" s="280">
        <f t="shared" si="44"/>
        <v>0</v>
      </c>
      <c r="M215" s="281" t="s">
        <v>12</v>
      </c>
      <c r="N215" s="280">
        <f t="shared" si="45"/>
        <v>0</v>
      </c>
      <c r="O215" s="281" t="s">
        <v>12</v>
      </c>
      <c r="P215" s="280">
        <f t="shared" si="46"/>
        <v>0</v>
      </c>
      <c r="Q215" s="281" t="s">
        <v>12</v>
      </c>
      <c r="R215" s="280">
        <f t="shared" si="53"/>
        <v>0</v>
      </c>
      <c r="S215" s="280">
        <f t="shared" si="47"/>
        <v>0</v>
      </c>
      <c r="T215" s="303">
        <f t="shared" si="48"/>
        <v>0</v>
      </c>
      <c r="U215" s="303">
        <f t="shared" si="49"/>
        <v>0</v>
      </c>
      <c r="V215" s="303">
        <f t="shared" si="50"/>
        <v>0</v>
      </c>
      <c r="W215" s="306">
        <f t="shared" si="43"/>
        <v>0</v>
      </c>
      <c r="X215" s="303">
        <v>0</v>
      </c>
      <c r="Y215" s="334">
        <v>0</v>
      </c>
      <c r="Z215" s="303">
        <v>0</v>
      </c>
      <c r="AA215" s="334">
        <v>0</v>
      </c>
      <c r="AB215" s="303">
        <v>0</v>
      </c>
      <c r="AC215" s="335">
        <f t="shared" si="51"/>
        <v>0</v>
      </c>
      <c r="AD215" s="303">
        <v>0</v>
      </c>
      <c r="AE215" s="303">
        <v>0</v>
      </c>
      <c r="AF215" s="303">
        <v>0</v>
      </c>
      <c r="AG215" s="334">
        <v>0</v>
      </c>
      <c r="AH215" s="334">
        <v>0</v>
      </c>
      <c r="AI215" s="334">
        <v>243.12</v>
      </c>
      <c r="AJ215" s="369">
        <f t="shared" si="52"/>
        <v>243.12</v>
      </c>
    </row>
    <row r="216" spans="1:36" s="282" customFormat="1" ht="18" hidden="1" customHeight="1" x14ac:dyDescent="0.2">
      <c r="A216" s="309" t="s">
        <v>334</v>
      </c>
      <c r="B216" s="284" t="s">
        <v>758</v>
      </c>
      <c r="C216" s="271" t="s">
        <v>758</v>
      </c>
      <c r="D216" s="284"/>
      <c r="E216" s="284"/>
      <c r="F216" s="284" t="s">
        <v>789</v>
      </c>
      <c r="G216" s="284" t="s">
        <v>947</v>
      </c>
      <c r="H216" s="284" t="s">
        <v>949</v>
      </c>
      <c r="I216" s="284">
        <v>403615</v>
      </c>
      <c r="J216" s="278">
        <v>0</v>
      </c>
      <c r="K216" s="279">
        <v>0</v>
      </c>
      <c r="L216" s="280">
        <f t="shared" si="44"/>
        <v>0</v>
      </c>
      <c r="M216" s="281" t="s">
        <v>12</v>
      </c>
      <c r="N216" s="280">
        <f t="shared" si="45"/>
        <v>0</v>
      </c>
      <c r="O216" s="281" t="s">
        <v>12</v>
      </c>
      <c r="P216" s="280">
        <f t="shared" si="46"/>
        <v>0</v>
      </c>
      <c r="Q216" s="281" t="s">
        <v>12</v>
      </c>
      <c r="R216" s="280">
        <f t="shared" si="53"/>
        <v>0</v>
      </c>
      <c r="S216" s="280">
        <f t="shared" si="47"/>
        <v>0</v>
      </c>
      <c r="T216" s="303">
        <f t="shared" si="48"/>
        <v>0</v>
      </c>
      <c r="U216" s="303">
        <f t="shared" si="49"/>
        <v>0</v>
      </c>
      <c r="V216" s="303">
        <f t="shared" si="50"/>
        <v>0</v>
      </c>
      <c r="W216" s="306">
        <f t="shared" si="43"/>
        <v>0</v>
      </c>
      <c r="X216" s="303">
        <v>121.1</v>
      </c>
      <c r="Y216" s="334">
        <v>320</v>
      </c>
      <c r="Z216" s="303">
        <v>0</v>
      </c>
      <c r="AA216" s="334">
        <v>0</v>
      </c>
      <c r="AB216" s="303">
        <v>0</v>
      </c>
      <c r="AC216" s="335">
        <f t="shared" si="51"/>
        <v>0</v>
      </c>
      <c r="AD216" s="303">
        <v>0</v>
      </c>
      <c r="AE216" s="303">
        <v>0</v>
      </c>
      <c r="AF216" s="303">
        <v>0</v>
      </c>
      <c r="AG216" s="334">
        <v>0</v>
      </c>
      <c r="AH216" s="334">
        <v>320</v>
      </c>
      <c r="AI216" s="334">
        <v>243.12</v>
      </c>
      <c r="AJ216" s="369">
        <f t="shared" si="52"/>
        <v>364.22</v>
      </c>
    </row>
    <row r="217" spans="1:36" s="282" customFormat="1" ht="18" hidden="1" customHeight="1" x14ac:dyDescent="0.2">
      <c r="A217" s="310" t="s">
        <v>776</v>
      </c>
      <c r="B217" s="276" t="s">
        <v>758</v>
      </c>
      <c r="C217" s="271" t="s">
        <v>758</v>
      </c>
      <c r="D217" s="276" t="s">
        <v>700</v>
      </c>
      <c r="E217" s="275"/>
      <c r="F217" s="284" t="s">
        <v>789</v>
      </c>
      <c r="G217" s="276"/>
      <c r="H217" s="276" t="s">
        <v>404</v>
      </c>
      <c r="I217" s="276" t="s">
        <v>819</v>
      </c>
      <c r="J217" s="278">
        <v>0</v>
      </c>
      <c r="K217" s="279">
        <v>0</v>
      </c>
      <c r="L217" s="280">
        <f t="shared" si="44"/>
        <v>0</v>
      </c>
      <c r="M217" s="281" t="s">
        <v>12</v>
      </c>
      <c r="N217" s="280">
        <f t="shared" si="45"/>
        <v>0</v>
      </c>
      <c r="O217" s="281" t="s">
        <v>12</v>
      </c>
      <c r="P217" s="280">
        <f t="shared" si="46"/>
        <v>0</v>
      </c>
      <c r="Q217" s="281" t="s">
        <v>12</v>
      </c>
      <c r="R217" s="280">
        <f t="shared" si="53"/>
        <v>0</v>
      </c>
      <c r="S217" s="280">
        <f t="shared" si="47"/>
        <v>0</v>
      </c>
      <c r="T217" s="303">
        <f t="shared" si="48"/>
        <v>0</v>
      </c>
      <c r="U217" s="303">
        <f t="shared" si="49"/>
        <v>0</v>
      </c>
      <c r="V217" s="303">
        <f t="shared" si="50"/>
        <v>0</v>
      </c>
      <c r="W217" s="306">
        <f t="shared" si="43"/>
        <v>0</v>
      </c>
      <c r="X217" s="303">
        <v>7.88</v>
      </c>
      <c r="Y217" s="334">
        <v>21</v>
      </c>
      <c r="Z217" s="303">
        <v>0</v>
      </c>
      <c r="AA217" s="334">
        <v>0</v>
      </c>
      <c r="AB217" s="303">
        <v>0</v>
      </c>
      <c r="AC217" s="335">
        <f t="shared" si="51"/>
        <v>0</v>
      </c>
      <c r="AD217" s="303">
        <v>0</v>
      </c>
      <c r="AE217" s="303">
        <v>0</v>
      </c>
      <c r="AF217" s="303">
        <v>0</v>
      </c>
      <c r="AG217" s="334">
        <v>0</v>
      </c>
      <c r="AH217" s="334">
        <v>21</v>
      </c>
      <c r="AI217" s="334">
        <v>0</v>
      </c>
      <c r="AJ217" s="369">
        <f t="shared" si="52"/>
        <v>7.88</v>
      </c>
    </row>
    <row r="218" spans="1:36" s="282" customFormat="1" ht="18" hidden="1" customHeight="1" x14ac:dyDescent="0.2">
      <c r="A218" s="309" t="s">
        <v>123</v>
      </c>
      <c r="B218" s="284" t="s">
        <v>758</v>
      </c>
      <c r="C218" s="271" t="s">
        <v>758</v>
      </c>
      <c r="D218" s="284"/>
      <c r="E218" s="284"/>
      <c r="F218" s="284" t="s">
        <v>789</v>
      </c>
      <c r="G218" s="284"/>
      <c r="H218" s="284"/>
      <c r="I218" s="284">
        <v>401101</v>
      </c>
      <c r="J218" s="278">
        <v>0</v>
      </c>
      <c r="K218" s="279">
        <v>0</v>
      </c>
      <c r="L218" s="280">
        <f t="shared" si="44"/>
        <v>0</v>
      </c>
      <c r="M218" s="281" t="s">
        <v>12</v>
      </c>
      <c r="N218" s="280">
        <f t="shared" si="45"/>
        <v>0</v>
      </c>
      <c r="O218" s="281" t="s">
        <v>12</v>
      </c>
      <c r="P218" s="280">
        <f t="shared" si="46"/>
        <v>0</v>
      </c>
      <c r="Q218" s="281" t="s">
        <v>12</v>
      </c>
      <c r="R218" s="280">
        <f t="shared" si="53"/>
        <v>0</v>
      </c>
      <c r="S218" s="280">
        <f t="shared" si="47"/>
        <v>0</v>
      </c>
      <c r="T218" s="303">
        <f t="shared" si="48"/>
        <v>0</v>
      </c>
      <c r="U218" s="303">
        <f t="shared" si="49"/>
        <v>0</v>
      </c>
      <c r="V218" s="303">
        <f t="shared" si="50"/>
        <v>0</v>
      </c>
      <c r="W218" s="306">
        <f t="shared" si="43"/>
        <v>0</v>
      </c>
      <c r="X218" s="303">
        <v>0</v>
      </c>
      <c r="Y218" s="334">
        <v>0</v>
      </c>
      <c r="Z218" s="303">
        <v>8.11</v>
      </c>
      <c r="AA218" s="334">
        <v>3</v>
      </c>
      <c r="AB218" s="303">
        <v>0</v>
      </c>
      <c r="AC218" s="335">
        <f t="shared" si="51"/>
        <v>0</v>
      </c>
      <c r="AD218" s="303">
        <v>0</v>
      </c>
      <c r="AE218" s="303">
        <v>0</v>
      </c>
      <c r="AF218" s="303">
        <v>0</v>
      </c>
      <c r="AG218" s="334">
        <v>0</v>
      </c>
      <c r="AH218" s="334">
        <v>3</v>
      </c>
      <c r="AI218" s="334">
        <v>243.12</v>
      </c>
      <c r="AJ218" s="369">
        <f t="shared" si="52"/>
        <v>251.23000000000002</v>
      </c>
    </row>
    <row r="219" spans="1:36" s="282" customFormat="1" ht="18" hidden="1" customHeight="1" x14ac:dyDescent="0.2">
      <c r="A219" s="309" t="s">
        <v>203</v>
      </c>
      <c r="B219" s="284" t="s">
        <v>758</v>
      </c>
      <c r="C219" s="271" t="s">
        <v>758</v>
      </c>
      <c r="D219" s="284"/>
      <c r="E219" s="284"/>
      <c r="F219" s="284" t="s">
        <v>200</v>
      </c>
      <c r="G219" s="284"/>
      <c r="H219" s="284"/>
      <c r="I219" s="284">
        <v>700000</v>
      </c>
      <c r="J219" s="278">
        <v>0</v>
      </c>
      <c r="K219" s="279">
        <v>0</v>
      </c>
      <c r="L219" s="280">
        <f t="shared" si="44"/>
        <v>0</v>
      </c>
      <c r="M219" s="281" t="s">
        <v>12</v>
      </c>
      <c r="N219" s="280">
        <f t="shared" si="45"/>
        <v>0</v>
      </c>
      <c r="O219" s="281" t="s">
        <v>12</v>
      </c>
      <c r="P219" s="280">
        <f t="shared" si="46"/>
        <v>0</v>
      </c>
      <c r="Q219" s="281" t="s">
        <v>12</v>
      </c>
      <c r="R219" s="280">
        <f t="shared" si="53"/>
        <v>0</v>
      </c>
      <c r="S219" s="280">
        <f t="shared" si="47"/>
        <v>0</v>
      </c>
      <c r="T219" s="303">
        <f t="shared" si="48"/>
        <v>0</v>
      </c>
      <c r="U219" s="303">
        <f t="shared" si="49"/>
        <v>0</v>
      </c>
      <c r="V219" s="303">
        <f t="shared" si="50"/>
        <v>0</v>
      </c>
      <c r="W219" s="306">
        <f t="shared" si="43"/>
        <v>0</v>
      </c>
      <c r="X219" s="303">
        <v>0</v>
      </c>
      <c r="Y219" s="334">
        <v>0</v>
      </c>
      <c r="Z219" s="303">
        <v>0</v>
      </c>
      <c r="AA219" s="334">
        <v>0</v>
      </c>
      <c r="AB219" s="303">
        <v>0</v>
      </c>
      <c r="AC219" s="335">
        <f t="shared" si="51"/>
        <v>0</v>
      </c>
      <c r="AD219" s="303">
        <v>0</v>
      </c>
      <c r="AE219" s="303">
        <v>0</v>
      </c>
      <c r="AF219" s="303">
        <v>0</v>
      </c>
      <c r="AG219" s="334">
        <v>0</v>
      </c>
      <c r="AH219" s="334">
        <v>0</v>
      </c>
      <c r="AI219" s="334">
        <v>243.12</v>
      </c>
      <c r="AJ219" s="369">
        <f t="shared" si="52"/>
        <v>243.12</v>
      </c>
    </row>
    <row r="220" spans="1:36" s="282" customFormat="1" ht="18" hidden="1" customHeight="1" x14ac:dyDescent="0.2">
      <c r="A220" s="309" t="s">
        <v>124</v>
      </c>
      <c r="B220" s="284" t="s">
        <v>758</v>
      </c>
      <c r="C220" s="271" t="s">
        <v>758</v>
      </c>
      <c r="D220" s="284"/>
      <c r="E220" s="284"/>
      <c r="F220" s="284" t="s">
        <v>66</v>
      </c>
      <c r="G220" s="276" t="s">
        <v>900</v>
      </c>
      <c r="H220" s="284" t="s">
        <v>905</v>
      </c>
      <c r="I220" s="284" t="s">
        <v>842</v>
      </c>
      <c r="J220" s="278">
        <v>0</v>
      </c>
      <c r="K220" s="279">
        <v>0</v>
      </c>
      <c r="L220" s="280">
        <f t="shared" si="44"/>
        <v>0</v>
      </c>
      <c r="M220" s="281" t="s">
        <v>12</v>
      </c>
      <c r="N220" s="280">
        <f t="shared" si="45"/>
        <v>0</v>
      </c>
      <c r="O220" s="281" t="s">
        <v>12</v>
      </c>
      <c r="P220" s="280">
        <f t="shared" si="46"/>
        <v>0</v>
      </c>
      <c r="Q220" s="281" t="s">
        <v>12</v>
      </c>
      <c r="R220" s="280">
        <f t="shared" si="53"/>
        <v>0</v>
      </c>
      <c r="S220" s="280">
        <f t="shared" si="47"/>
        <v>0</v>
      </c>
      <c r="T220" s="303">
        <f t="shared" si="48"/>
        <v>0</v>
      </c>
      <c r="U220" s="303">
        <f t="shared" si="49"/>
        <v>0</v>
      </c>
      <c r="V220" s="303">
        <f t="shared" si="50"/>
        <v>0</v>
      </c>
      <c r="W220" s="306">
        <f t="shared" si="43"/>
        <v>0</v>
      </c>
      <c r="X220" s="303">
        <v>26.16</v>
      </c>
      <c r="Y220" s="334">
        <v>48</v>
      </c>
      <c r="Z220" s="303">
        <v>6.8</v>
      </c>
      <c r="AA220" s="334">
        <v>1</v>
      </c>
      <c r="AB220" s="303">
        <v>0</v>
      </c>
      <c r="AC220" s="335">
        <f t="shared" si="51"/>
        <v>0</v>
      </c>
      <c r="AD220" s="303">
        <v>0</v>
      </c>
      <c r="AE220" s="303">
        <v>0</v>
      </c>
      <c r="AF220" s="303">
        <v>0</v>
      </c>
      <c r="AG220" s="334">
        <v>0</v>
      </c>
      <c r="AH220" s="334">
        <v>49</v>
      </c>
      <c r="AI220" s="334">
        <v>243.12</v>
      </c>
      <c r="AJ220" s="369">
        <f t="shared" si="52"/>
        <v>276.08</v>
      </c>
    </row>
    <row r="221" spans="1:36" s="282" customFormat="1" ht="18" hidden="1" customHeight="1" x14ac:dyDescent="0.2">
      <c r="A221" s="309" t="s">
        <v>395</v>
      </c>
      <c r="B221" s="284" t="s">
        <v>758</v>
      </c>
      <c r="C221" s="271" t="s">
        <v>758</v>
      </c>
      <c r="D221" s="284"/>
      <c r="E221" s="284"/>
      <c r="F221" s="284" t="s">
        <v>789</v>
      </c>
      <c r="G221" s="284" t="s">
        <v>624</v>
      </c>
      <c r="H221" s="284" t="s">
        <v>783</v>
      </c>
      <c r="I221" s="284" t="s">
        <v>954</v>
      </c>
      <c r="J221" s="278">
        <v>0</v>
      </c>
      <c r="K221" s="279">
        <v>0</v>
      </c>
      <c r="L221" s="280">
        <f t="shared" si="44"/>
        <v>0</v>
      </c>
      <c r="M221" s="281" t="s">
        <v>12</v>
      </c>
      <c r="N221" s="280">
        <f t="shared" si="45"/>
        <v>0</v>
      </c>
      <c r="O221" s="281" t="s">
        <v>12</v>
      </c>
      <c r="P221" s="280">
        <f t="shared" si="46"/>
        <v>0</v>
      </c>
      <c r="Q221" s="281" t="s">
        <v>12</v>
      </c>
      <c r="R221" s="280">
        <f t="shared" si="53"/>
        <v>0</v>
      </c>
      <c r="S221" s="280">
        <f t="shared" si="47"/>
        <v>0</v>
      </c>
      <c r="T221" s="303">
        <f t="shared" si="48"/>
        <v>0</v>
      </c>
      <c r="U221" s="303">
        <f t="shared" si="49"/>
        <v>0</v>
      </c>
      <c r="V221" s="303">
        <f t="shared" si="50"/>
        <v>0</v>
      </c>
      <c r="W221" s="306">
        <f t="shared" si="43"/>
        <v>0</v>
      </c>
      <c r="X221" s="303">
        <v>283.11</v>
      </c>
      <c r="Y221" s="334">
        <v>756</v>
      </c>
      <c r="Z221" s="303">
        <v>0</v>
      </c>
      <c r="AA221" s="334">
        <v>0</v>
      </c>
      <c r="AB221" s="303">
        <v>0</v>
      </c>
      <c r="AC221" s="335">
        <f t="shared" si="51"/>
        <v>0</v>
      </c>
      <c r="AD221" s="303">
        <v>15.55</v>
      </c>
      <c r="AE221" s="303">
        <v>0</v>
      </c>
      <c r="AF221" s="303">
        <v>0</v>
      </c>
      <c r="AG221" s="334">
        <v>0</v>
      </c>
      <c r="AH221" s="334">
        <v>756</v>
      </c>
      <c r="AI221" s="334">
        <v>347.4</v>
      </c>
      <c r="AJ221" s="369">
        <f t="shared" si="52"/>
        <v>646.05999999999995</v>
      </c>
    </row>
    <row r="222" spans="1:36" s="282" customFormat="1" ht="18" hidden="1" customHeight="1" x14ac:dyDescent="0.2">
      <c r="A222" s="310" t="s">
        <v>49</v>
      </c>
      <c r="B222" s="276" t="s">
        <v>758</v>
      </c>
      <c r="C222" s="273" t="s">
        <v>758</v>
      </c>
      <c r="D222" s="276" t="s">
        <v>1186</v>
      </c>
      <c r="E222" s="275"/>
      <c r="F222" s="276" t="s">
        <v>40</v>
      </c>
      <c r="G222" s="276" t="s">
        <v>50</v>
      </c>
      <c r="H222" s="337" t="s">
        <v>51</v>
      </c>
      <c r="I222" s="337">
        <v>902211</v>
      </c>
      <c r="J222" s="338">
        <v>0</v>
      </c>
      <c r="K222" s="339">
        <v>0</v>
      </c>
      <c r="L222" s="340">
        <f t="shared" si="44"/>
        <v>0</v>
      </c>
      <c r="M222" s="281" t="s">
        <v>12</v>
      </c>
      <c r="N222" s="280">
        <f t="shared" si="45"/>
        <v>0</v>
      </c>
      <c r="O222" s="281" t="s">
        <v>12</v>
      </c>
      <c r="P222" s="280">
        <f t="shared" si="46"/>
        <v>0</v>
      </c>
      <c r="Q222" s="281" t="s">
        <v>12</v>
      </c>
      <c r="R222" s="280">
        <f t="shared" si="53"/>
        <v>0</v>
      </c>
      <c r="S222" s="280">
        <f t="shared" si="47"/>
        <v>0</v>
      </c>
      <c r="T222" s="303">
        <f t="shared" si="48"/>
        <v>0</v>
      </c>
      <c r="U222" s="303">
        <f t="shared" si="49"/>
        <v>0</v>
      </c>
      <c r="V222" s="303">
        <f t="shared" si="50"/>
        <v>0</v>
      </c>
      <c r="W222" s="306">
        <f t="shared" ref="W222:W241" si="54">V222/12</f>
        <v>0</v>
      </c>
      <c r="X222" s="303">
        <v>3550.03</v>
      </c>
      <c r="Y222" s="334">
        <v>4</v>
      </c>
      <c r="Z222" s="303">
        <v>51.22</v>
      </c>
      <c r="AA222" s="334">
        <v>11</v>
      </c>
      <c r="AB222" s="303">
        <v>0</v>
      </c>
      <c r="AC222" s="335">
        <f t="shared" si="51"/>
        <v>0</v>
      </c>
      <c r="AD222" s="303">
        <v>50.55</v>
      </c>
      <c r="AE222" s="303">
        <v>0</v>
      </c>
      <c r="AF222" s="303">
        <v>4887.18</v>
      </c>
      <c r="AG222" s="334">
        <v>21483</v>
      </c>
      <c r="AH222" s="334">
        <v>21498</v>
      </c>
      <c r="AI222" s="334">
        <v>243.12</v>
      </c>
      <c r="AJ222" s="369">
        <f t="shared" si="52"/>
        <v>8782.1000000000022</v>
      </c>
    </row>
    <row r="223" spans="1:36" s="282" customFormat="1" ht="18" hidden="1" customHeight="1" x14ac:dyDescent="0.2">
      <c r="A223" s="310" t="s">
        <v>801</v>
      </c>
      <c r="B223" s="276" t="s">
        <v>758</v>
      </c>
      <c r="C223" s="273" t="s">
        <v>802</v>
      </c>
      <c r="D223" s="276" t="s">
        <v>236</v>
      </c>
      <c r="E223" s="275"/>
      <c r="F223" s="284" t="s">
        <v>796</v>
      </c>
      <c r="G223" s="276" t="s">
        <v>803</v>
      </c>
      <c r="H223" s="276"/>
      <c r="I223" s="276">
        <v>406001</v>
      </c>
      <c r="J223" s="278">
        <v>0</v>
      </c>
      <c r="K223" s="279">
        <v>0</v>
      </c>
      <c r="L223" s="280">
        <f t="shared" si="44"/>
        <v>0</v>
      </c>
      <c r="M223" s="281" t="s">
        <v>12</v>
      </c>
      <c r="N223" s="280">
        <f t="shared" si="45"/>
        <v>0</v>
      </c>
      <c r="O223" s="281" t="s">
        <v>12</v>
      </c>
      <c r="P223" s="280">
        <f t="shared" si="46"/>
        <v>0</v>
      </c>
      <c r="Q223" s="281" t="s">
        <v>12</v>
      </c>
      <c r="R223" s="280"/>
      <c r="S223" s="280">
        <f t="shared" si="47"/>
        <v>0</v>
      </c>
      <c r="T223" s="303">
        <f t="shared" si="48"/>
        <v>0</v>
      </c>
      <c r="U223" s="303">
        <f t="shared" si="49"/>
        <v>0</v>
      </c>
      <c r="V223" s="303">
        <f t="shared" si="50"/>
        <v>0</v>
      </c>
      <c r="W223" s="306">
        <f t="shared" si="54"/>
        <v>0</v>
      </c>
      <c r="X223" s="303">
        <v>15.7</v>
      </c>
      <c r="Y223" s="334">
        <v>5</v>
      </c>
      <c r="Z223" s="303">
        <v>0</v>
      </c>
      <c r="AA223" s="334">
        <v>0</v>
      </c>
      <c r="AB223" s="303">
        <v>0</v>
      </c>
      <c r="AC223" s="335">
        <f t="shared" si="51"/>
        <v>0</v>
      </c>
      <c r="AD223" s="303">
        <v>0</v>
      </c>
      <c r="AE223" s="303">
        <v>0</v>
      </c>
      <c r="AF223" s="303">
        <v>0</v>
      </c>
      <c r="AG223" s="334">
        <v>0</v>
      </c>
      <c r="AH223" s="334">
        <v>5</v>
      </c>
      <c r="AI223" s="334">
        <v>0</v>
      </c>
      <c r="AJ223" s="369">
        <f t="shared" si="52"/>
        <v>15.7</v>
      </c>
    </row>
    <row r="224" spans="1:36" s="282" customFormat="1" ht="18" hidden="1" customHeight="1" x14ac:dyDescent="0.2">
      <c r="A224" s="309" t="s">
        <v>526</v>
      </c>
      <c r="B224" s="284" t="s">
        <v>758</v>
      </c>
      <c r="C224" s="271" t="s">
        <v>758</v>
      </c>
      <c r="D224" s="284"/>
      <c r="E224" s="284"/>
      <c r="F224" s="284" t="s">
        <v>521</v>
      </c>
      <c r="G224" s="284" t="s">
        <v>784</v>
      </c>
      <c r="H224" s="284"/>
      <c r="I224" s="284">
        <v>707000</v>
      </c>
      <c r="J224" s="278">
        <v>0</v>
      </c>
      <c r="K224" s="279">
        <v>0</v>
      </c>
      <c r="L224" s="280">
        <f t="shared" si="44"/>
        <v>0</v>
      </c>
      <c r="M224" s="281" t="s">
        <v>12</v>
      </c>
      <c r="N224" s="280">
        <f t="shared" si="45"/>
        <v>0</v>
      </c>
      <c r="O224" s="281" t="s">
        <v>12</v>
      </c>
      <c r="P224" s="280">
        <f t="shared" si="46"/>
        <v>0</v>
      </c>
      <c r="Q224" s="281" t="s">
        <v>12</v>
      </c>
      <c r="R224" s="280">
        <v>0</v>
      </c>
      <c r="S224" s="280">
        <f t="shared" si="47"/>
        <v>0</v>
      </c>
      <c r="T224" s="303">
        <f t="shared" si="48"/>
        <v>0</v>
      </c>
      <c r="U224" s="303">
        <f t="shared" si="49"/>
        <v>0</v>
      </c>
      <c r="V224" s="303">
        <f t="shared" si="50"/>
        <v>0</v>
      </c>
      <c r="W224" s="306">
        <f t="shared" si="54"/>
        <v>0</v>
      </c>
      <c r="X224" s="303">
        <v>240.43</v>
      </c>
      <c r="Y224" s="334">
        <v>635</v>
      </c>
      <c r="Z224" s="303">
        <v>0</v>
      </c>
      <c r="AA224" s="334">
        <v>0</v>
      </c>
      <c r="AB224" s="303">
        <v>0</v>
      </c>
      <c r="AC224" s="335">
        <f t="shared" si="51"/>
        <v>0</v>
      </c>
      <c r="AD224" s="303">
        <v>8.08</v>
      </c>
      <c r="AE224" s="303">
        <v>0</v>
      </c>
      <c r="AF224" s="303">
        <v>0</v>
      </c>
      <c r="AG224" s="334">
        <v>0</v>
      </c>
      <c r="AH224" s="334">
        <v>635</v>
      </c>
      <c r="AI224" s="334">
        <v>347.4</v>
      </c>
      <c r="AJ224" s="369">
        <f t="shared" si="52"/>
        <v>595.91</v>
      </c>
    </row>
    <row r="225" spans="1:36" s="282" customFormat="1" ht="18" hidden="1" customHeight="1" x14ac:dyDescent="0.2">
      <c r="A225" s="309" t="s">
        <v>458</v>
      </c>
      <c r="B225" s="284" t="s">
        <v>758</v>
      </c>
      <c r="C225" s="271" t="s">
        <v>758</v>
      </c>
      <c r="D225" s="284"/>
      <c r="E225" s="284"/>
      <c r="F225" s="284" t="s">
        <v>789</v>
      </c>
      <c r="G225" s="284"/>
      <c r="H225" s="284"/>
      <c r="I225" s="284">
        <v>406550</v>
      </c>
      <c r="J225" s="278">
        <v>0</v>
      </c>
      <c r="K225" s="279">
        <v>0</v>
      </c>
      <c r="L225" s="280">
        <f t="shared" si="44"/>
        <v>0</v>
      </c>
      <c r="M225" s="281" t="s">
        <v>12</v>
      </c>
      <c r="N225" s="280">
        <f t="shared" si="45"/>
        <v>0</v>
      </c>
      <c r="O225" s="281" t="s">
        <v>12</v>
      </c>
      <c r="P225" s="280">
        <f t="shared" si="46"/>
        <v>0</v>
      </c>
      <c r="Q225" s="281" t="s">
        <v>12</v>
      </c>
      <c r="R225" s="280">
        <v>0</v>
      </c>
      <c r="S225" s="280">
        <f t="shared" si="47"/>
        <v>0</v>
      </c>
      <c r="T225" s="303">
        <f t="shared" si="48"/>
        <v>0</v>
      </c>
      <c r="U225" s="303">
        <f t="shared" si="49"/>
        <v>0</v>
      </c>
      <c r="V225" s="303">
        <f t="shared" si="50"/>
        <v>0</v>
      </c>
      <c r="W225" s="306">
        <f t="shared" si="54"/>
        <v>0</v>
      </c>
      <c r="X225" s="303">
        <v>1858.05</v>
      </c>
      <c r="Y225" s="334">
        <v>4768</v>
      </c>
      <c r="Z225" s="303">
        <v>28.99</v>
      </c>
      <c r="AA225" s="334">
        <v>7</v>
      </c>
      <c r="AB225" s="303">
        <v>0</v>
      </c>
      <c r="AC225" s="335">
        <f t="shared" si="51"/>
        <v>0</v>
      </c>
      <c r="AD225" s="303">
        <v>16.55</v>
      </c>
      <c r="AE225" s="303">
        <v>0</v>
      </c>
      <c r="AF225" s="303">
        <v>0</v>
      </c>
      <c r="AG225" s="334">
        <v>0</v>
      </c>
      <c r="AH225" s="334">
        <v>4775</v>
      </c>
      <c r="AI225" s="334">
        <v>694.68</v>
      </c>
      <c r="AJ225" s="369">
        <f t="shared" si="52"/>
        <v>2598.27</v>
      </c>
    </row>
    <row r="226" spans="1:36" s="282" customFormat="1" ht="18" hidden="1" customHeight="1" x14ac:dyDescent="0.2">
      <c r="A226" s="309" t="s">
        <v>175</v>
      </c>
      <c r="B226" s="284" t="s">
        <v>758</v>
      </c>
      <c r="C226" s="271" t="s">
        <v>758</v>
      </c>
      <c r="D226" s="284"/>
      <c r="E226" s="284"/>
      <c r="F226" s="284" t="s">
        <v>168</v>
      </c>
      <c r="G226" s="276" t="s">
        <v>888</v>
      </c>
      <c r="H226" s="284" t="s">
        <v>890</v>
      </c>
      <c r="I226" s="284">
        <v>704050</v>
      </c>
      <c r="J226" s="278">
        <v>0</v>
      </c>
      <c r="K226" s="279">
        <v>0</v>
      </c>
      <c r="L226" s="280">
        <f t="shared" si="44"/>
        <v>0</v>
      </c>
      <c r="M226" s="281" t="s">
        <v>12</v>
      </c>
      <c r="N226" s="280">
        <f t="shared" si="45"/>
        <v>0</v>
      </c>
      <c r="O226" s="281" t="s">
        <v>12</v>
      </c>
      <c r="P226" s="280">
        <f t="shared" si="46"/>
        <v>0</v>
      </c>
      <c r="Q226" s="281" t="s">
        <v>12</v>
      </c>
      <c r="R226" s="280">
        <v>0</v>
      </c>
      <c r="S226" s="280">
        <f t="shared" si="47"/>
        <v>0</v>
      </c>
      <c r="T226" s="303">
        <f t="shared" si="48"/>
        <v>0</v>
      </c>
      <c r="U226" s="303">
        <f t="shared" si="49"/>
        <v>0</v>
      </c>
      <c r="V226" s="303">
        <f t="shared" si="50"/>
        <v>0</v>
      </c>
      <c r="W226" s="306">
        <f t="shared" si="54"/>
        <v>0</v>
      </c>
      <c r="X226" s="303">
        <v>9446.18</v>
      </c>
      <c r="Y226" s="334">
        <v>24948</v>
      </c>
      <c r="Z226" s="303">
        <v>3.57</v>
      </c>
      <c r="AA226" s="334">
        <v>1</v>
      </c>
      <c r="AB226" s="303">
        <v>42.5</v>
      </c>
      <c r="AC226" s="335">
        <f t="shared" si="51"/>
        <v>0.5</v>
      </c>
      <c r="AD226" s="303">
        <v>109.58</v>
      </c>
      <c r="AE226" s="303">
        <v>0</v>
      </c>
      <c r="AF226" s="303">
        <v>1046.3699999999999</v>
      </c>
      <c r="AG226" s="334">
        <v>772</v>
      </c>
      <c r="AH226" s="334">
        <v>25721</v>
      </c>
      <c r="AI226" s="334">
        <v>5210.04</v>
      </c>
      <c r="AJ226" s="369">
        <f t="shared" si="52"/>
        <v>15858.240000000002</v>
      </c>
    </row>
    <row r="227" spans="1:36" s="282" customFormat="1" ht="18" hidden="1" customHeight="1" x14ac:dyDescent="0.2">
      <c r="A227" s="309" t="s">
        <v>53</v>
      </c>
      <c r="B227" s="284" t="s">
        <v>758</v>
      </c>
      <c r="C227" s="271" t="s">
        <v>758</v>
      </c>
      <c r="D227" s="284"/>
      <c r="E227" s="284"/>
      <c r="F227" s="284" t="s">
        <v>40</v>
      </c>
      <c r="G227" s="284" t="s">
        <v>924</v>
      </c>
      <c r="H227" s="284" t="s">
        <v>928</v>
      </c>
      <c r="I227" s="284">
        <v>705300</v>
      </c>
      <c r="J227" s="278">
        <v>0</v>
      </c>
      <c r="K227" s="279">
        <v>0</v>
      </c>
      <c r="L227" s="280">
        <f t="shared" si="44"/>
        <v>0</v>
      </c>
      <c r="M227" s="281" t="s">
        <v>12</v>
      </c>
      <c r="N227" s="280">
        <f t="shared" si="45"/>
        <v>0</v>
      </c>
      <c r="O227" s="281" t="s">
        <v>12</v>
      </c>
      <c r="P227" s="280">
        <f t="shared" si="46"/>
        <v>0</v>
      </c>
      <c r="Q227" s="281" t="s">
        <v>12</v>
      </c>
      <c r="R227" s="280">
        <v>0</v>
      </c>
      <c r="S227" s="280">
        <f t="shared" si="47"/>
        <v>0</v>
      </c>
      <c r="T227" s="303">
        <f t="shared" si="48"/>
        <v>0</v>
      </c>
      <c r="U227" s="303">
        <f t="shared" si="49"/>
        <v>0</v>
      </c>
      <c r="V227" s="303">
        <f t="shared" si="50"/>
        <v>0</v>
      </c>
      <c r="W227" s="306">
        <f t="shared" si="54"/>
        <v>0</v>
      </c>
      <c r="X227" s="303">
        <v>17.02</v>
      </c>
      <c r="Y227" s="334">
        <v>8</v>
      </c>
      <c r="Z227" s="303">
        <v>0</v>
      </c>
      <c r="AA227" s="334">
        <v>0</v>
      </c>
      <c r="AB227" s="303">
        <v>0</v>
      </c>
      <c r="AC227" s="335">
        <f t="shared" si="51"/>
        <v>0</v>
      </c>
      <c r="AD227" s="303">
        <v>0</v>
      </c>
      <c r="AE227" s="303">
        <v>0</v>
      </c>
      <c r="AF227" s="303">
        <v>0</v>
      </c>
      <c r="AG227" s="334">
        <v>0</v>
      </c>
      <c r="AH227" s="334">
        <v>8</v>
      </c>
      <c r="AI227" s="334">
        <v>243.12</v>
      </c>
      <c r="AJ227" s="369">
        <f t="shared" si="52"/>
        <v>260.14</v>
      </c>
    </row>
    <row r="228" spans="1:36" s="282" customFormat="1" ht="18" hidden="1" customHeight="1" x14ac:dyDescent="0.2">
      <c r="A228" s="309" t="s">
        <v>183</v>
      </c>
      <c r="B228" s="284" t="s">
        <v>758</v>
      </c>
      <c r="C228" s="271" t="s">
        <v>758</v>
      </c>
      <c r="D228" s="284"/>
      <c r="E228" s="284"/>
      <c r="F228" s="284" t="s">
        <v>168</v>
      </c>
      <c r="G228" s="276" t="s">
        <v>888</v>
      </c>
      <c r="H228" s="284" t="s">
        <v>891</v>
      </c>
      <c r="I228" s="284">
        <v>704050</v>
      </c>
      <c r="J228" s="278">
        <v>0</v>
      </c>
      <c r="K228" s="279">
        <v>0</v>
      </c>
      <c r="L228" s="280">
        <f t="shared" si="44"/>
        <v>0</v>
      </c>
      <c r="M228" s="281" t="s">
        <v>12</v>
      </c>
      <c r="N228" s="280">
        <f t="shared" si="45"/>
        <v>0</v>
      </c>
      <c r="O228" s="281" t="s">
        <v>12</v>
      </c>
      <c r="P228" s="280">
        <f t="shared" si="46"/>
        <v>0</v>
      </c>
      <c r="Q228" s="281" t="s">
        <v>12</v>
      </c>
      <c r="R228" s="280">
        <v>0</v>
      </c>
      <c r="S228" s="280">
        <f t="shared" si="47"/>
        <v>0</v>
      </c>
      <c r="T228" s="303">
        <f t="shared" si="48"/>
        <v>0</v>
      </c>
      <c r="U228" s="303">
        <f t="shared" si="49"/>
        <v>0</v>
      </c>
      <c r="V228" s="303">
        <f t="shared" si="50"/>
        <v>0</v>
      </c>
      <c r="W228" s="306">
        <f t="shared" si="54"/>
        <v>0</v>
      </c>
      <c r="X228" s="303">
        <v>2126.19</v>
      </c>
      <c r="Y228" s="334">
        <v>4833</v>
      </c>
      <c r="Z228" s="303">
        <v>13.25</v>
      </c>
      <c r="AA228" s="334">
        <v>2</v>
      </c>
      <c r="AB228" s="303">
        <v>63.75</v>
      </c>
      <c r="AC228" s="335">
        <f t="shared" si="51"/>
        <v>0.75</v>
      </c>
      <c r="AD228" s="303">
        <v>0</v>
      </c>
      <c r="AE228" s="303">
        <v>0</v>
      </c>
      <c r="AF228" s="303">
        <v>162.35</v>
      </c>
      <c r="AG228" s="334">
        <v>6788</v>
      </c>
      <c r="AH228" s="334">
        <v>11623</v>
      </c>
      <c r="AI228" s="334">
        <v>3473.4</v>
      </c>
      <c r="AJ228" s="369">
        <f t="shared" si="52"/>
        <v>5838.9400000000005</v>
      </c>
    </row>
    <row r="229" spans="1:36" s="282" customFormat="1" ht="18" hidden="1" customHeight="1" x14ac:dyDescent="0.2">
      <c r="A229" s="309" t="s">
        <v>184</v>
      </c>
      <c r="B229" s="284" t="s">
        <v>758</v>
      </c>
      <c r="C229" s="271" t="s">
        <v>758</v>
      </c>
      <c r="D229" s="284"/>
      <c r="E229" s="284"/>
      <c r="F229" s="284" t="s">
        <v>168</v>
      </c>
      <c r="G229" s="276" t="s">
        <v>888</v>
      </c>
      <c r="H229" s="284" t="s">
        <v>892</v>
      </c>
      <c r="I229" s="284">
        <v>704050</v>
      </c>
      <c r="J229" s="278">
        <v>0</v>
      </c>
      <c r="K229" s="279">
        <v>0</v>
      </c>
      <c r="L229" s="280">
        <f t="shared" si="44"/>
        <v>0</v>
      </c>
      <c r="M229" s="281" t="s">
        <v>12</v>
      </c>
      <c r="N229" s="280">
        <f t="shared" si="45"/>
        <v>0</v>
      </c>
      <c r="O229" s="281" t="s">
        <v>12</v>
      </c>
      <c r="P229" s="280">
        <f t="shared" si="46"/>
        <v>0</v>
      </c>
      <c r="Q229" s="281" t="s">
        <v>12</v>
      </c>
      <c r="R229" s="280">
        <v>0</v>
      </c>
      <c r="S229" s="280">
        <f t="shared" si="47"/>
        <v>0</v>
      </c>
      <c r="T229" s="303">
        <f t="shared" si="48"/>
        <v>0</v>
      </c>
      <c r="U229" s="303">
        <f t="shared" si="49"/>
        <v>0</v>
      </c>
      <c r="V229" s="303">
        <f t="shared" si="50"/>
        <v>0</v>
      </c>
      <c r="W229" s="306">
        <f t="shared" si="54"/>
        <v>0</v>
      </c>
      <c r="X229" s="303">
        <v>42.24</v>
      </c>
      <c r="Y229" s="334">
        <v>102</v>
      </c>
      <c r="Z229" s="303">
        <v>14.94</v>
      </c>
      <c r="AA229" s="334">
        <v>4</v>
      </c>
      <c r="AB229" s="303">
        <v>0</v>
      </c>
      <c r="AC229" s="335">
        <f t="shared" si="51"/>
        <v>0</v>
      </c>
      <c r="AD229" s="303">
        <v>0</v>
      </c>
      <c r="AE229" s="303">
        <v>0</v>
      </c>
      <c r="AF229" s="303">
        <v>0</v>
      </c>
      <c r="AG229" s="334">
        <v>0</v>
      </c>
      <c r="AH229" s="334">
        <v>106</v>
      </c>
      <c r="AI229" s="334">
        <v>243.12</v>
      </c>
      <c r="AJ229" s="369">
        <f t="shared" si="52"/>
        <v>300.3</v>
      </c>
    </row>
    <row r="230" spans="1:36" s="282" customFormat="1" ht="18" hidden="1" customHeight="1" x14ac:dyDescent="0.2">
      <c r="A230" s="309" t="s">
        <v>185</v>
      </c>
      <c r="B230" s="284" t="s">
        <v>758</v>
      </c>
      <c r="C230" s="271" t="s">
        <v>758</v>
      </c>
      <c r="D230" s="284"/>
      <c r="E230" s="284"/>
      <c r="F230" s="284" t="s">
        <v>168</v>
      </c>
      <c r="G230" s="276" t="s">
        <v>729</v>
      </c>
      <c r="H230" s="284" t="s">
        <v>788</v>
      </c>
      <c r="I230" s="284">
        <v>705210</v>
      </c>
      <c r="J230" s="278">
        <v>0</v>
      </c>
      <c r="K230" s="279">
        <v>0</v>
      </c>
      <c r="L230" s="280">
        <f t="shared" si="44"/>
        <v>0</v>
      </c>
      <c r="M230" s="281" t="s">
        <v>12</v>
      </c>
      <c r="N230" s="280">
        <f t="shared" si="45"/>
        <v>0</v>
      </c>
      <c r="O230" s="281" t="s">
        <v>12</v>
      </c>
      <c r="P230" s="280">
        <f t="shared" si="46"/>
        <v>0</v>
      </c>
      <c r="Q230" s="281" t="s">
        <v>12</v>
      </c>
      <c r="R230" s="280">
        <v>0</v>
      </c>
      <c r="S230" s="280">
        <f t="shared" si="47"/>
        <v>0</v>
      </c>
      <c r="T230" s="303">
        <f t="shared" si="48"/>
        <v>0</v>
      </c>
      <c r="U230" s="303">
        <f t="shared" si="49"/>
        <v>0</v>
      </c>
      <c r="V230" s="303">
        <f t="shared" si="50"/>
        <v>0</v>
      </c>
      <c r="W230" s="306">
        <f t="shared" si="54"/>
        <v>0</v>
      </c>
      <c r="X230" s="303">
        <v>5686.82</v>
      </c>
      <c r="Y230" s="334">
        <v>2247</v>
      </c>
      <c r="Z230" s="303">
        <v>7.2</v>
      </c>
      <c r="AA230" s="334">
        <v>1</v>
      </c>
      <c r="AB230" s="303">
        <v>0</v>
      </c>
      <c r="AC230" s="335">
        <f t="shared" si="51"/>
        <v>0</v>
      </c>
      <c r="AD230" s="303">
        <v>0</v>
      </c>
      <c r="AE230" s="303">
        <v>0.57999999999999996</v>
      </c>
      <c r="AF230" s="303">
        <v>979.46</v>
      </c>
      <c r="AG230" s="334">
        <v>16679</v>
      </c>
      <c r="AH230" s="334">
        <v>18927</v>
      </c>
      <c r="AI230" s="334">
        <v>694.68</v>
      </c>
      <c r="AJ230" s="369">
        <f t="shared" si="52"/>
        <v>7368.74</v>
      </c>
    </row>
    <row r="231" spans="1:36" s="282" customFormat="1" ht="18" hidden="1" customHeight="1" x14ac:dyDescent="0.2">
      <c r="A231" s="309" t="s">
        <v>186</v>
      </c>
      <c r="B231" s="284" t="s">
        <v>758</v>
      </c>
      <c r="C231" s="271" t="s">
        <v>758</v>
      </c>
      <c r="D231" s="284"/>
      <c r="E231" s="284"/>
      <c r="F231" s="284" t="s">
        <v>168</v>
      </c>
      <c r="G231" s="276" t="s">
        <v>729</v>
      </c>
      <c r="H231" s="284" t="s">
        <v>788</v>
      </c>
      <c r="I231" s="284">
        <v>705245</v>
      </c>
      <c r="J231" s="278">
        <v>0</v>
      </c>
      <c r="K231" s="279">
        <v>0</v>
      </c>
      <c r="L231" s="280">
        <f t="shared" si="44"/>
        <v>0</v>
      </c>
      <c r="M231" s="281" t="s">
        <v>12</v>
      </c>
      <c r="N231" s="280">
        <f t="shared" si="45"/>
        <v>0</v>
      </c>
      <c r="O231" s="281" t="s">
        <v>12</v>
      </c>
      <c r="P231" s="280">
        <f t="shared" si="46"/>
        <v>0</v>
      </c>
      <c r="Q231" s="281" t="s">
        <v>12</v>
      </c>
      <c r="R231" s="280">
        <v>0</v>
      </c>
      <c r="S231" s="280">
        <f t="shared" si="47"/>
        <v>0</v>
      </c>
      <c r="T231" s="303">
        <f t="shared" si="48"/>
        <v>0</v>
      </c>
      <c r="U231" s="303">
        <f t="shared" si="49"/>
        <v>0</v>
      </c>
      <c r="V231" s="303">
        <f t="shared" si="50"/>
        <v>0</v>
      </c>
      <c r="W231" s="306">
        <f t="shared" si="54"/>
        <v>0</v>
      </c>
      <c r="X231" s="303">
        <v>1889.72</v>
      </c>
      <c r="Y231" s="334">
        <v>3598</v>
      </c>
      <c r="Z231" s="303">
        <v>6.65</v>
      </c>
      <c r="AA231" s="334">
        <v>1</v>
      </c>
      <c r="AB231" s="303">
        <v>0</v>
      </c>
      <c r="AC231" s="335">
        <f t="shared" si="51"/>
        <v>0</v>
      </c>
      <c r="AD231" s="303">
        <v>0</v>
      </c>
      <c r="AE231" s="303">
        <v>0</v>
      </c>
      <c r="AF231" s="303">
        <v>0</v>
      </c>
      <c r="AG231" s="334">
        <v>0</v>
      </c>
      <c r="AH231" s="334">
        <v>3599</v>
      </c>
      <c r="AI231" s="334">
        <v>694.68</v>
      </c>
      <c r="AJ231" s="369">
        <f t="shared" si="52"/>
        <v>2591.0500000000002</v>
      </c>
    </row>
    <row r="232" spans="1:36" s="282" customFormat="1" ht="18" hidden="1" customHeight="1" x14ac:dyDescent="0.2">
      <c r="A232" s="309" t="s">
        <v>187</v>
      </c>
      <c r="B232" s="284" t="s">
        <v>758</v>
      </c>
      <c r="C232" s="271" t="s">
        <v>758</v>
      </c>
      <c r="D232" s="284"/>
      <c r="E232" s="284"/>
      <c r="F232" s="284" t="s">
        <v>168</v>
      </c>
      <c r="G232" s="276" t="s">
        <v>729</v>
      </c>
      <c r="H232" s="284" t="s">
        <v>788</v>
      </c>
      <c r="I232" s="284">
        <v>705200</v>
      </c>
      <c r="J232" s="278">
        <v>0</v>
      </c>
      <c r="K232" s="279">
        <v>0</v>
      </c>
      <c r="L232" s="280">
        <f t="shared" si="44"/>
        <v>0</v>
      </c>
      <c r="M232" s="281" t="s">
        <v>12</v>
      </c>
      <c r="N232" s="280">
        <f t="shared" si="45"/>
        <v>0</v>
      </c>
      <c r="O232" s="281" t="s">
        <v>12</v>
      </c>
      <c r="P232" s="280">
        <f t="shared" si="46"/>
        <v>0</v>
      </c>
      <c r="Q232" s="281" t="s">
        <v>12</v>
      </c>
      <c r="R232" s="280">
        <v>0</v>
      </c>
      <c r="S232" s="280">
        <f t="shared" si="47"/>
        <v>0</v>
      </c>
      <c r="T232" s="303">
        <f t="shared" si="48"/>
        <v>0</v>
      </c>
      <c r="U232" s="303">
        <f t="shared" si="49"/>
        <v>0</v>
      </c>
      <c r="V232" s="303">
        <f t="shared" si="50"/>
        <v>0</v>
      </c>
      <c r="W232" s="306">
        <f t="shared" si="54"/>
        <v>0</v>
      </c>
      <c r="X232" s="303">
        <v>412.41</v>
      </c>
      <c r="Y232" s="334">
        <v>701</v>
      </c>
      <c r="Z232" s="303">
        <v>0</v>
      </c>
      <c r="AA232" s="334">
        <v>0</v>
      </c>
      <c r="AB232" s="303">
        <v>0</v>
      </c>
      <c r="AC232" s="335">
        <f t="shared" si="51"/>
        <v>0</v>
      </c>
      <c r="AD232" s="303">
        <v>0</v>
      </c>
      <c r="AE232" s="303">
        <v>0</v>
      </c>
      <c r="AF232" s="303">
        <v>0</v>
      </c>
      <c r="AG232" s="334">
        <v>0</v>
      </c>
      <c r="AH232" s="334">
        <v>701</v>
      </c>
      <c r="AI232" s="334">
        <v>347.4</v>
      </c>
      <c r="AJ232" s="369">
        <f t="shared" si="52"/>
        <v>759.81</v>
      </c>
    </row>
    <row r="233" spans="1:36" s="282" customFormat="1" ht="18" hidden="1" customHeight="1" x14ac:dyDescent="0.2">
      <c r="A233" s="309" t="s">
        <v>188</v>
      </c>
      <c r="B233" s="284" t="s">
        <v>758</v>
      </c>
      <c r="C233" s="271" t="s">
        <v>758</v>
      </c>
      <c r="D233" s="284"/>
      <c r="E233" s="284"/>
      <c r="F233" s="284" t="s">
        <v>168</v>
      </c>
      <c r="G233" s="276" t="s">
        <v>888</v>
      </c>
      <c r="H233" s="284" t="s">
        <v>893</v>
      </c>
      <c r="I233" s="284">
        <v>708100</v>
      </c>
      <c r="J233" s="278">
        <v>0</v>
      </c>
      <c r="K233" s="279">
        <v>0</v>
      </c>
      <c r="L233" s="280">
        <f t="shared" si="44"/>
        <v>0</v>
      </c>
      <c r="M233" s="281" t="s">
        <v>12</v>
      </c>
      <c r="N233" s="280">
        <f t="shared" si="45"/>
        <v>0</v>
      </c>
      <c r="O233" s="281" t="s">
        <v>12</v>
      </c>
      <c r="P233" s="280">
        <f t="shared" si="46"/>
        <v>0</v>
      </c>
      <c r="Q233" s="281" t="s">
        <v>12</v>
      </c>
      <c r="R233" s="280">
        <v>0</v>
      </c>
      <c r="S233" s="280">
        <f t="shared" si="47"/>
        <v>0</v>
      </c>
      <c r="T233" s="303">
        <f t="shared" si="48"/>
        <v>0</v>
      </c>
      <c r="U233" s="303">
        <f t="shared" si="49"/>
        <v>0</v>
      </c>
      <c r="V233" s="303">
        <f t="shared" si="50"/>
        <v>0</v>
      </c>
      <c r="W233" s="306">
        <f t="shared" si="54"/>
        <v>0</v>
      </c>
      <c r="X233" s="303">
        <v>17.670000000000002</v>
      </c>
      <c r="Y233" s="334">
        <v>14</v>
      </c>
      <c r="Z233" s="303">
        <v>3.57</v>
      </c>
      <c r="AA233" s="334">
        <v>1</v>
      </c>
      <c r="AB233" s="303">
        <v>0</v>
      </c>
      <c r="AC233" s="335">
        <f t="shared" si="51"/>
        <v>0</v>
      </c>
      <c r="AD233" s="303">
        <v>0</v>
      </c>
      <c r="AE233" s="303">
        <v>0</v>
      </c>
      <c r="AF233" s="303">
        <v>0</v>
      </c>
      <c r="AG233" s="334">
        <v>0</v>
      </c>
      <c r="AH233" s="334">
        <v>15</v>
      </c>
      <c r="AI233" s="334">
        <v>243.12</v>
      </c>
      <c r="AJ233" s="369">
        <f t="shared" si="52"/>
        <v>264.36</v>
      </c>
    </row>
    <row r="234" spans="1:36" s="282" customFormat="1" ht="18" hidden="1" customHeight="1" x14ac:dyDescent="0.2">
      <c r="A234" s="309" t="s">
        <v>594</v>
      </c>
      <c r="B234" s="284" t="s">
        <v>758</v>
      </c>
      <c r="C234" s="271" t="s">
        <v>758</v>
      </c>
      <c r="D234" s="284"/>
      <c r="E234" s="284"/>
      <c r="F234" s="284" t="s">
        <v>200</v>
      </c>
      <c r="G234" s="284"/>
      <c r="H234" s="284"/>
      <c r="I234" s="284">
        <v>908020</v>
      </c>
      <c r="J234" s="278">
        <v>0</v>
      </c>
      <c r="K234" s="279">
        <v>0</v>
      </c>
      <c r="L234" s="280">
        <f t="shared" si="44"/>
        <v>0</v>
      </c>
      <c r="M234" s="281" t="s">
        <v>12</v>
      </c>
      <c r="N234" s="280">
        <f t="shared" si="45"/>
        <v>0</v>
      </c>
      <c r="O234" s="281" t="s">
        <v>12</v>
      </c>
      <c r="P234" s="280">
        <f t="shared" si="46"/>
        <v>0</v>
      </c>
      <c r="Q234" s="281" t="s">
        <v>12</v>
      </c>
      <c r="R234" s="280">
        <v>0</v>
      </c>
      <c r="S234" s="280">
        <f t="shared" si="47"/>
        <v>0</v>
      </c>
      <c r="T234" s="303">
        <f t="shared" si="48"/>
        <v>0</v>
      </c>
      <c r="U234" s="303">
        <f t="shared" si="49"/>
        <v>0</v>
      </c>
      <c r="V234" s="303">
        <f t="shared" si="50"/>
        <v>0</v>
      </c>
      <c r="W234" s="306">
        <f t="shared" si="54"/>
        <v>0</v>
      </c>
      <c r="X234" s="303">
        <v>4768.43</v>
      </c>
      <c r="Y234" s="334">
        <v>9131</v>
      </c>
      <c r="Z234" s="303">
        <v>0</v>
      </c>
      <c r="AA234" s="334">
        <v>0</v>
      </c>
      <c r="AB234" s="303">
        <v>0</v>
      </c>
      <c r="AC234" s="335">
        <f t="shared" si="51"/>
        <v>0</v>
      </c>
      <c r="AD234" s="303">
        <v>0</v>
      </c>
      <c r="AE234" s="303">
        <v>0</v>
      </c>
      <c r="AF234" s="303">
        <v>118.25</v>
      </c>
      <c r="AG234" s="334">
        <v>3885</v>
      </c>
      <c r="AH234" s="334">
        <v>13016</v>
      </c>
      <c r="AI234" s="334">
        <v>3473.4</v>
      </c>
      <c r="AJ234" s="369">
        <f t="shared" si="52"/>
        <v>8360.08</v>
      </c>
    </row>
    <row r="235" spans="1:36" s="282" customFormat="1" ht="18" hidden="1" customHeight="1" x14ac:dyDescent="0.2">
      <c r="A235" s="309" t="s">
        <v>595</v>
      </c>
      <c r="B235" s="284" t="s">
        <v>758</v>
      </c>
      <c r="C235" s="271" t="s">
        <v>758</v>
      </c>
      <c r="D235" s="284"/>
      <c r="E235" s="284"/>
      <c r="F235" s="284" t="s">
        <v>200</v>
      </c>
      <c r="G235" s="284"/>
      <c r="H235" s="284"/>
      <c r="I235" s="284">
        <v>908040</v>
      </c>
      <c r="J235" s="278">
        <v>0</v>
      </c>
      <c r="K235" s="279">
        <v>0</v>
      </c>
      <c r="L235" s="280">
        <f t="shared" si="44"/>
        <v>0</v>
      </c>
      <c r="M235" s="281" t="s">
        <v>12</v>
      </c>
      <c r="N235" s="280">
        <f t="shared" si="45"/>
        <v>0</v>
      </c>
      <c r="O235" s="281" t="s">
        <v>12</v>
      </c>
      <c r="P235" s="280">
        <f t="shared" si="46"/>
        <v>0</v>
      </c>
      <c r="Q235" s="281" t="s">
        <v>12</v>
      </c>
      <c r="R235" s="280">
        <v>0</v>
      </c>
      <c r="S235" s="280">
        <f t="shared" si="47"/>
        <v>0</v>
      </c>
      <c r="T235" s="303">
        <f t="shared" si="48"/>
        <v>0</v>
      </c>
      <c r="U235" s="303">
        <f t="shared" si="49"/>
        <v>0</v>
      </c>
      <c r="V235" s="303">
        <f t="shared" si="50"/>
        <v>0</v>
      </c>
      <c r="W235" s="306">
        <f t="shared" si="54"/>
        <v>0</v>
      </c>
      <c r="X235" s="303">
        <v>1821.8</v>
      </c>
      <c r="Y235" s="334">
        <v>5791</v>
      </c>
      <c r="Z235" s="303">
        <v>0</v>
      </c>
      <c r="AA235" s="334">
        <v>0</v>
      </c>
      <c r="AB235" s="303">
        <v>0</v>
      </c>
      <c r="AC235" s="335">
        <f t="shared" si="51"/>
        <v>0</v>
      </c>
      <c r="AD235" s="303">
        <v>0</v>
      </c>
      <c r="AE235" s="303">
        <v>0</v>
      </c>
      <c r="AF235" s="303">
        <v>55.52</v>
      </c>
      <c r="AG235" s="334">
        <v>2055</v>
      </c>
      <c r="AH235" s="334">
        <v>7846</v>
      </c>
      <c r="AI235" s="334">
        <v>694.68</v>
      </c>
      <c r="AJ235" s="369">
        <f t="shared" si="52"/>
        <v>2572</v>
      </c>
    </row>
    <row r="236" spans="1:36" s="282" customFormat="1" ht="18" hidden="1" customHeight="1" x14ac:dyDescent="0.2">
      <c r="A236" s="309" t="s">
        <v>55</v>
      </c>
      <c r="B236" s="284" t="s">
        <v>758</v>
      </c>
      <c r="C236" s="271" t="s">
        <v>758</v>
      </c>
      <c r="D236" s="284"/>
      <c r="E236" s="284"/>
      <c r="F236" s="284" t="s">
        <v>40</v>
      </c>
      <c r="G236" s="284" t="s">
        <v>925</v>
      </c>
      <c r="H236" s="284" t="s">
        <v>929</v>
      </c>
      <c r="I236" s="284">
        <v>704060</v>
      </c>
      <c r="J236" s="278">
        <v>0</v>
      </c>
      <c r="K236" s="279">
        <v>0</v>
      </c>
      <c r="L236" s="280">
        <f t="shared" si="44"/>
        <v>0</v>
      </c>
      <c r="M236" s="281" t="s">
        <v>12</v>
      </c>
      <c r="N236" s="280">
        <f t="shared" si="45"/>
        <v>0</v>
      </c>
      <c r="O236" s="281" t="s">
        <v>12</v>
      </c>
      <c r="P236" s="280">
        <f t="shared" si="46"/>
        <v>0</v>
      </c>
      <c r="Q236" s="281" t="s">
        <v>12</v>
      </c>
      <c r="R236" s="280">
        <v>0</v>
      </c>
      <c r="S236" s="280">
        <f t="shared" si="47"/>
        <v>0</v>
      </c>
      <c r="T236" s="303">
        <f t="shared" si="48"/>
        <v>0</v>
      </c>
      <c r="U236" s="303">
        <f t="shared" si="49"/>
        <v>0</v>
      </c>
      <c r="V236" s="303">
        <f t="shared" si="50"/>
        <v>0</v>
      </c>
      <c r="W236" s="306">
        <f t="shared" si="54"/>
        <v>0</v>
      </c>
      <c r="X236" s="303">
        <v>143.66</v>
      </c>
      <c r="Y236" s="334">
        <v>349</v>
      </c>
      <c r="Z236" s="303">
        <v>0</v>
      </c>
      <c r="AA236" s="334">
        <v>0</v>
      </c>
      <c r="AB236" s="303">
        <v>42.5</v>
      </c>
      <c r="AC236" s="335">
        <f t="shared" si="51"/>
        <v>0.5</v>
      </c>
      <c r="AD236" s="303">
        <v>0</v>
      </c>
      <c r="AE236" s="303">
        <v>0</v>
      </c>
      <c r="AF236" s="303">
        <v>0</v>
      </c>
      <c r="AG236" s="334">
        <v>0</v>
      </c>
      <c r="AH236" s="334">
        <v>349</v>
      </c>
      <c r="AI236" s="334">
        <v>347.4</v>
      </c>
      <c r="AJ236" s="369">
        <f t="shared" si="52"/>
        <v>533.55999999999995</v>
      </c>
    </row>
    <row r="237" spans="1:36" s="282" customFormat="1" ht="18" hidden="1" customHeight="1" x14ac:dyDescent="0.2">
      <c r="A237" s="309" t="s">
        <v>56</v>
      </c>
      <c r="B237" s="284" t="s">
        <v>758</v>
      </c>
      <c r="C237" s="271" t="s">
        <v>758</v>
      </c>
      <c r="D237" s="284"/>
      <c r="E237" s="284"/>
      <c r="F237" s="284" t="s">
        <v>40</v>
      </c>
      <c r="G237" s="284" t="s">
        <v>924</v>
      </c>
      <c r="H237" s="284" t="s">
        <v>928</v>
      </c>
      <c r="I237" s="284">
        <v>705300</v>
      </c>
      <c r="J237" s="278">
        <v>0</v>
      </c>
      <c r="K237" s="279">
        <v>0</v>
      </c>
      <c r="L237" s="280">
        <f t="shared" si="44"/>
        <v>0</v>
      </c>
      <c r="M237" s="281" t="s">
        <v>12</v>
      </c>
      <c r="N237" s="280">
        <f t="shared" si="45"/>
        <v>0</v>
      </c>
      <c r="O237" s="281" t="s">
        <v>12</v>
      </c>
      <c r="P237" s="280">
        <f t="shared" si="46"/>
        <v>0</v>
      </c>
      <c r="Q237" s="281" t="s">
        <v>12</v>
      </c>
      <c r="R237" s="280">
        <v>0</v>
      </c>
      <c r="S237" s="280">
        <f t="shared" si="47"/>
        <v>0</v>
      </c>
      <c r="T237" s="303">
        <f t="shared" si="48"/>
        <v>0</v>
      </c>
      <c r="U237" s="303">
        <f t="shared" si="49"/>
        <v>0</v>
      </c>
      <c r="V237" s="303">
        <f t="shared" si="50"/>
        <v>0</v>
      </c>
      <c r="W237" s="306">
        <f t="shared" si="54"/>
        <v>0</v>
      </c>
      <c r="X237" s="303">
        <v>4.6900000000000004</v>
      </c>
      <c r="Y237" s="334">
        <v>11</v>
      </c>
      <c r="Z237" s="303">
        <v>23.63</v>
      </c>
      <c r="AA237" s="334">
        <v>4</v>
      </c>
      <c r="AB237" s="303">
        <v>63.75</v>
      </c>
      <c r="AC237" s="335">
        <f t="shared" si="51"/>
        <v>0.75</v>
      </c>
      <c r="AD237" s="303">
        <v>0</v>
      </c>
      <c r="AE237" s="303">
        <v>0</v>
      </c>
      <c r="AF237" s="303">
        <v>0</v>
      </c>
      <c r="AG237" s="334">
        <v>0</v>
      </c>
      <c r="AH237" s="334">
        <v>15</v>
      </c>
      <c r="AI237" s="334">
        <v>243.12</v>
      </c>
      <c r="AJ237" s="369">
        <f t="shared" si="52"/>
        <v>335.19</v>
      </c>
    </row>
    <row r="238" spans="1:36" s="282" customFormat="1" ht="18" hidden="1" customHeight="1" x14ac:dyDescent="0.2">
      <c r="A238" s="309" t="s">
        <v>57</v>
      </c>
      <c r="B238" s="284" t="s">
        <v>758</v>
      </c>
      <c r="C238" s="271" t="s">
        <v>758</v>
      </c>
      <c r="D238" s="284"/>
      <c r="E238" s="284"/>
      <c r="F238" s="284" t="s">
        <v>40</v>
      </c>
      <c r="G238" s="284" t="s">
        <v>926</v>
      </c>
      <c r="H238" s="284" t="s">
        <v>927</v>
      </c>
      <c r="I238" s="284">
        <v>709102</v>
      </c>
      <c r="J238" s="278">
        <v>0</v>
      </c>
      <c r="K238" s="279">
        <v>0</v>
      </c>
      <c r="L238" s="280">
        <f t="shared" si="44"/>
        <v>0</v>
      </c>
      <c r="M238" s="281" t="s">
        <v>12</v>
      </c>
      <c r="N238" s="280">
        <f t="shared" si="45"/>
        <v>0</v>
      </c>
      <c r="O238" s="281" t="s">
        <v>12</v>
      </c>
      <c r="P238" s="280">
        <f t="shared" si="46"/>
        <v>0</v>
      </c>
      <c r="Q238" s="281" t="s">
        <v>12</v>
      </c>
      <c r="R238" s="280">
        <v>0</v>
      </c>
      <c r="S238" s="280">
        <f t="shared" si="47"/>
        <v>0</v>
      </c>
      <c r="T238" s="303">
        <f t="shared" si="48"/>
        <v>0</v>
      </c>
      <c r="U238" s="303">
        <f t="shared" si="49"/>
        <v>0</v>
      </c>
      <c r="V238" s="303">
        <f t="shared" si="50"/>
        <v>0</v>
      </c>
      <c r="W238" s="306">
        <f t="shared" si="54"/>
        <v>0</v>
      </c>
      <c r="X238" s="303">
        <v>0</v>
      </c>
      <c r="Y238" s="334">
        <v>0</v>
      </c>
      <c r="Z238" s="303">
        <v>0</v>
      </c>
      <c r="AA238" s="334">
        <v>0</v>
      </c>
      <c r="AB238" s="303">
        <v>0</v>
      </c>
      <c r="AC238" s="335">
        <f t="shared" si="51"/>
        <v>0</v>
      </c>
      <c r="AD238" s="303">
        <v>0</v>
      </c>
      <c r="AE238" s="303">
        <v>0</v>
      </c>
      <c r="AF238" s="303">
        <v>0</v>
      </c>
      <c r="AG238" s="334">
        <v>0</v>
      </c>
      <c r="AH238" s="334">
        <v>0</v>
      </c>
      <c r="AI238" s="334">
        <v>243.12</v>
      </c>
      <c r="AJ238" s="369">
        <f t="shared" si="52"/>
        <v>243.12</v>
      </c>
    </row>
    <row r="239" spans="1:36" s="282" customFormat="1" ht="18" hidden="1" customHeight="1" x14ac:dyDescent="0.2">
      <c r="A239" s="309" t="s">
        <v>63</v>
      </c>
      <c r="B239" s="284" t="s">
        <v>758</v>
      </c>
      <c r="C239" s="271" t="s">
        <v>758</v>
      </c>
      <c r="D239" s="284"/>
      <c r="E239" s="284"/>
      <c r="F239" s="284" t="s">
        <v>40</v>
      </c>
      <c r="G239" s="284" t="s">
        <v>930</v>
      </c>
      <c r="H239" s="284" t="s">
        <v>931</v>
      </c>
      <c r="I239" s="284">
        <v>709101</v>
      </c>
      <c r="J239" s="278">
        <v>0</v>
      </c>
      <c r="K239" s="279">
        <v>0</v>
      </c>
      <c r="L239" s="280">
        <f t="shared" si="44"/>
        <v>0</v>
      </c>
      <c r="M239" s="281" t="s">
        <v>12</v>
      </c>
      <c r="N239" s="280">
        <f t="shared" si="45"/>
        <v>0</v>
      </c>
      <c r="O239" s="281" t="s">
        <v>12</v>
      </c>
      <c r="P239" s="280">
        <f t="shared" si="46"/>
        <v>0</v>
      </c>
      <c r="Q239" s="281" t="s">
        <v>12</v>
      </c>
      <c r="R239" s="280">
        <v>0</v>
      </c>
      <c r="S239" s="280">
        <f t="shared" si="47"/>
        <v>0</v>
      </c>
      <c r="T239" s="303">
        <f t="shared" si="48"/>
        <v>0</v>
      </c>
      <c r="U239" s="303">
        <f t="shared" si="49"/>
        <v>0</v>
      </c>
      <c r="V239" s="303">
        <f t="shared" si="50"/>
        <v>0</v>
      </c>
      <c r="W239" s="306">
        <f t="shared" si="54"/>
        <v>0</v>
      </c>
      <c r="X239" s="303">
        <v>0</v>
      </c>
      <c r="Y239" s="334">
        <v>0</v>
      </c>
      <c r="Z239" s="303">
        <v>0</v>
      </c>
      <c r="AA239" s="334">
        <v>0</v>
      </c>
      <c r="AB239" s="303">
        <v>212.5</v>
      </c>
      <c r="AC239" s="335">
        <f t="shared" si="51"/>
        <v>2.5</v>
      </c>
      <c r="AD239" s="303">
        <v>0</v>
      </c>
      <c r="AE239" s="303">
        <v>0</v>
      </c>
      <c r="AF239" s="303">
        <v>0</v>
      </c>
      <c r="AG239" s="334">
        <v>0</v>
      </c>
      <c r="AH239" s="334">
        <v>0</v>
      </c>
      <c r="AI239" s="334">
        <v>243.12</v>
      </c>
      <c r="AJ239" s="369">
        <f t="shared" si="52"/>
        <v>455.62</v>
      </c>
    </row>
    <row r="240" spans="1:36" s="282" customFormat="1" ht="18" hidden="1" customHeight="1" x14ac:dyDescent="0.2">
      <c r="A240" s="309" t="s">
        <v>493</v>
      </c>
      <c r="B240" s="284" t="s">
        <v>758</v>
      </c>
      <c r="C240" s="271" t="s">
        <v>758</v>
      </c>
      <c r="D240" s="284"/>
      <c r="E240" s="284"/>
      <c r="F240" s="284" t="s">
        <v>789</v>
      </c>
      <c r="G240" s="284"/>
      <c r="H240" s="284"/>
      <c r="I240" s="284">
        <v>405760</v>
      </c>
      <c r="J240" s="278">
        <v>0</v>
      </c>
      <c r="K240" s="279">
        <v>0</v>
      </c>
      <c r="L240" s="280">
        <f t="shared" si="44"/>
        <v>0</v>
      </c>
      <c r="M240" s="281" t="s">
        <v>12</v>
      </c>
      <c r="N240" s="280">
        <f t="shared" si="45"/>
        <v>0</v>
      </c>
      <c r="O240" s="281" t="s">
        <v>12</v>
      </c>
      <c r="P240" s="280">
        <f t="shared" si="46"/>
        <v>0</v>
      </c>
      <c r="Q240" s="281" t="s">
        <v>12</v>
      </c>
      <c r="R240" s="280">
        <v>0</v>
      </c>
      <c r="S240" s="280">
        <f t="shared" si="47"/>
        <v>0</v>
      </c>
      <c r="T240" s="303">
        <f t="shared" si="48"/>
        <v>0</v>
      </c>
      <c r="U240" s="303">
        <f t="shared" si="49"/>
        <v>0</v>
      </c>
      <c r="V240" s="303">
        <f t="shared" si="50"/>
        <v>0</v>
      </c>
      <c r="W240" s="306">
        <f t="shared" si="54"/>
        <v>0</v>
      </c>
      <c r="X240" s="303">
        <v>75.27</v>
      </c>
      <c r="Y240" s="334">
        <v>121</v>
      </c>
      <c r="Z240" s="303">
        <v>27.41</v>
      </c>
      <c r="AA240" s="334">
        <v>5</v>
      </c>
      <c r="AB240" s="303">
        <v>0</v>
      </c>
      <c r="AC240" s="335">
        <f t="shared" si="51"/>
        <v>0</v>
      </c>
      <c r="AD240" s="303">
        <v>0</v>
      </c>
      <c r="AE240" s="303">
        <v>0</v>
      </c>
      <c r="AF240" s="303">
        <v>0</v>
      </c>
      <c r="AG240" s="334">
        <v>0</v>
      </c>
      <c r="AH240" s="334">
        <v>126</v>
      </c>
      <c r="AI240" s="334">
        <v>243.12</v>
      </c>
      <c r="AJ240" s="369">
        <f>AF240+AE240+AD240+AB240+Z240+X240+AI240</f>
        <v>345.8</v>
      </c>
    </row>
    <row r="241" spans="1:37" s="282" customFormat="1" ht="18" customHeight="1" x14ac:dyDescent="0.2">
      <c r="A241" s="323" t="s">
        <v>1235</v>
      </c>
      <c r="B241" s="324"/>
      <c r="C241" s="325"/>
      <c r="D241" s="324"/>
      <c r="E241" s="324"/>
      <c r="F241" s="324"/>
      <c r="G241" s="324"/>
      <c r="H241" s="324"/>
      <c r="I241" s="324"/>
      <c r="J241" s="326"/>
      <c r="K241" s="327"/>
      <c r="L241" s="328">
        <f>SUM(L3:L240)</f>
        <v>112.33000000000007</v>
      </c>
      <c r="M241" s="329"/>
      <c r="N241" s="328"/>
      <c r="O241" s="329"/>
      <c r="P241" s="328">
        <f>SUBTOTAL(9,P3:P240)</f>
        <v>8.9999999999999947</v>
      </c>
      <c r="Q241" s="329"/>
      <c r="R241" s="328"/>
      <c r="S241" s="328">
        <f>SUM(S3:S240)</f>
        <v>163.34000000000009</v>
      </c>
      <c r="T241" s="330">
        <f t="shared" si="48"/>
        <v>1109193.858</v>
      </c>
      <c r="U241" s="330">
        <f t="shared" si="49"/>
        <v>131732.94042440917</v>
      </c>
      <c r="V241" s="330">
        <f t="shared" si="50"/>
        <v>977460.91757559078</v>
      </c>
      <c r="W241" s="331">
        <f t="shared" si="54"/>
        <v>81455.07646463257</v>
      </c>
      <c r="X241" s="330">
        <f>SUM(X3:X240)</f>
        <v>530995.41999999993</v>
      </c>
      <c r="Y241" s="367">
        <f>SUM(Y3:Y240)</f>
        <v>694116</v>
      </c>
      <c r="Z241" s="330">
        <f t="shared" ref="Z241:AG241" si="55">SUM(Z3:Z240)</f>
        <v>27224.900000000009</v>
      </c>
      <c r="AA241" s="367">
        <f t="shared" si="55"/>
        <v>7774</v>
      </c>
      <c r="AB241" s="330">
        <f t="shared" si="55"/>
        <v>20633.919999999998</v>
      </c>
      <c r="AC241" s="370">
        <f t="shared" si="55"/>
        <v>242.75200000000001</v>
      </c>
      <c r="AD241" s="330">
        <f t="shared" si="55"/>
        <v>2515.86</v>
      </c>
      <c r="AE241" s="330">
        <f t="shared" si="55"/>
        <v>13995.32</v>
      </c>
      <c r="AF241" s="330">
        <f t="shared" si="55"/>
        <v>40536.76</v>
      </c>
      <c r="AG241" s="367">
        <f t="shared" si="55"/>
        <v>543443</v>
      </c>
      <c r="AH241" s="367">
        <f>SUM(AH3:AH240)</f>
        <v>1245333</v>
      </c>
      <c r="AI241" s="336">
        <f>SUM(AI2:AI240)</f>
        <v>231673.75999999951</v>
      </c>
      <c r="AJ241" s="330">
        <f>SUM(AJ3:AJ240)+685781</f>
        <v>1553356.94</v>
      </c>
      <c r="AK241" s="282" t="s">
        <v>1221</v>
      </c>
    </row>
    <row r="242" spans="1:37" ht="18" customHeight="1" x14ac:dyDescent="0.2">
      <c r="R242" s="345" t="s">
        <v>1192</v>
      </c>
      <c r="S242" s="345">
        <v>175.74</v>
      </c>
    </row>
    <row r="243" spans="1:37" ht="18" customHeight="1" x14ac:dyDescent="0.2">
      <c r="R243" s="345" t="s">
        <v>1193</v>
      </c>
      <c r="S243" s="344">
        <f>S242-S241</f>
        <v>12.39999999999992</v>
      </c>
    </row>
    <row r="244" spans="1:37" ht="18" customHeight="1" x14ac:dyDescent="0.2">
      <c r="A244" s="311" t="s">
        <v>1236</v>
      </c>
      <c r="R244" s="345" t="s">
        <v>1195</v>
      </c>
      <c r="S244" s="364"/>
      <c r="T244" s="374">
        <v>685781</v>
      </c>
      <c r="U244" s="365"/>
      <c r="V244" s="371">
        <v>685781</v>
      </c>
      <c r="W244" s="365"/>
      <c r="X244" s="371">
        <v>533163</v>
      </c>
      <c r="Y244" s="366">
        <v>695630</v>
      </c>
      <c r="Z244" s="371">
        <v>27246</v>
      </c>
      <c r="AA244" s="366">
        <v>7778</v>
      </c>
      <c r="AB244" s="371">
        <v>22355</v>
      </c>
      <c r="AC244" s="372"/>
      <c r="AD244" s="371">
        <v>2559</v>
      </c>
      <c r="AE244" s="371">
        <v>13998</v>
      </c>
      <c r="AF244" s="371">
        <v>41742</v>
      </c>
      <c r="AG244" s="366">
        <v>548087</v>
      </c>
      <c r="AH244" s="366">
        <v>1251495</v>
      </c>
      <c r="AI244" s="419">
        <v>232785</v>
      </c>
      <c r="AJ244" s="420">
        <f>AI244+AF244+AE244+AD244+AB244+Z244+X244+V244</f>
        <v>1559629</v>
      </c>
      <c r="AK244" s="373" t="s">
        <v>1222</v>
      </c>
    </row>
    <row r="245" spans="1:37" ht="18" customHeight="1" x14ac:dyDescent="0.2">
      <c r="A245" s="311" t="s">
        <v>1237</v>
      </c>
      <c r="X245" s="305">
        <f>X241-X244</f>
        <v>-2167.5800000000745</v>
      </c>
      <c r="Y245" s="305">
        <f t="shared" ref="Y245:AJ245" si="56">Y241-Y244</f>
        <v>-1514</v>
      </c>
      <c r="Z245" s="305">
        <f t="shared" si="56"/>
        <v>-21.099999999991269</v>
      </c>
      <c r="AA245" s="305">
        <f t="shared" si="56"/>
        <v>-4</v>
      </c>
      <c r="AB245" s="305">
        <f t="shared" si="56"/>
        <v>-1721.0800000000017</v>
      </c>
      <c r="AC245" s="305">
        <f t="shared" si="56"/>
        <v>242.75200000000001</v>
      </c>
      <c r="AD245" s="305">
        <f t="shared" si="56"/>
        <v>-43.139999999999873</v>
      </c>
      <c r="AE245" s="305">
        <f t="shared" si="56"/>
        <v>-2.680000000000291</v>
      </c>
      <c r="AF245" s="305">
        <f t="shared" si="56"/>
        <v>-1205.239999999998</v>
      </c>
      <c r="AG245" s="305">
        <f t="shared" si="56"/>
        <v>-4644</v>
      </c>
      <c r="AH245" s="305">
        <f t="shared" si="56"/>
        <v>-6162</v>
      </c>
      <c r="AI245" s="305">
        <f t="shared" si="56"/>
        <v>-1111.2400000004855</v>
      </c>
      <c r="AJ245" s="305">
        <f t="shared" si="56"/>
        <v>-6272.0600000000559</v>
      </c>
    </row>
    <row r="248" spans="1:37" s="292" customFormat="1" ht="18" customHeight="1" x14ac:dyDescent="0.2">
      <c r="A248" s="312"/>
      <c r="B248" s="290"/>
      <c r="C248" s="290"/>
      <c r="D248" s="290"/>
      <c r="E248" s="290"/>
      <c r="F248" s="290"/>
      <c r="G248" s="290"/>
      <c r="H248" s="290"/>
      <c r="I248" s="290"/>
      <c r="J248" s="291"/>
      <c r="K248" s="291"/>
      <c r="L248" s="291"/>
      <c r="M248" s="291"/>
      <c r="N248" s="291"/>
      <c r="O248" s="291"/>
      <c r="P248" s="291"/>
      <c r="Q248" s="291"/>
      <c r="R248" s="291"/>
      <c r="S248" s="291"/>
      <c r="T248" s="304"/>
      <c r="U248" s="304"/>
      <c r="V248" s="304"/>
      <c r="W248" s="304"/>
      <c r="X248" s="304"/>
      <c r="Y248" s="362"/>
      <c r="Z248" s="304"/>
      <c r="AA248" s="362"/>
      <c r="AB248" s="304"/>
      <c r="AC248" s="332"/>
      <c r="AD248" s="304"/>
      <c r="AE248" s="304"/>
      <c r="AF248" s="304"/>
      <c r="AG248" s="362"/>
      <c r="AH248" s="362"/>
      <c r="AI248" s="362"/>
    </row>
    <row r="249" spans="1:37" s="292" customFormat="1" ht="18" customHeight="1" x14ac:dyDescent="0.2">
      <c r="A249" s="312"/>
      <c r="B249" s="290"/>
      <c r="C249" s="290"/>
      <c r="D249" s="290"/>
      <c r="E249" s="293"/>
      <c r="F249" s="293"/>
      <c r="G249" s="294"/>
      <c r="H249" s="294"/>
      <c r="I249" s="294"/>
      <c r="J249" s="291"/>
      <c r="K249" s="291"/>
      <c r="L249" s="291"/>
      <c r="M249" s="291"/>
      <c r="N249" s="291"/>
      <c r="O249" s="291"/>
      <c r="P249" s="291"/>
      <c r="Q249" s="291"/>
      <c r="R249" s="291"/>
      <c r="S249" s="291"/>
      <c r="T249" s="304"/>
      <c r="U249" s="304"/>
      <c r="V249" s="304"/>
      <c r="W249" s="304"/>
      <c r="X249" s="304"/>
      <c r="Y249" s="362"/>
      <c r="Z249" s="304"/>
      <c r="AA249" s="362"/>
      <c r="AB249" s="304"/>
      <c r="AC249" s="332"/>
      <c r="AD249" s="304"/>
      <c r="AE249" s="304"/>
      <c r="AF249" s="304"/>
      <c r="AG249" s="362"/>
      <c r="AH249" s="362"/>
      <c r="AI249" s="362"/>
    </row>
    <row r="250" spans="1:37" s="292" customFormat="1" ht="18" customHeight="1" x14ac:dyDescent="0.2">
      <c r="A250" s="312"/>
      <c r="B250" s="290"/>
      <c r="C250" s="290"/>
      <c r="D250" s="290"/>
      <c r="E250" s="293"/>
      <c r="F250" s="293"/>
      <c r="G250" s="294"/>
      <c r="H250" s="294"/>
      <c r="I250" s="294"/>
      <c r="J250" s="291"/>
      <c r="K250" s="291"/>
      <c r="L250" s="291"/>
      <c r="M250" s="291"/>
      <c r="N250" s="291"/>
      <c r="O250" s="291"/>
      <c r="P250" s="291"/>
      <c r="Q250" s="291"/>
      <c r="R250" s="291"/>
      <c r="S250" s="291"/>
      <c r="T250" s="304"/>
      <c r="U250" s="304"/>
      <c r="V250" s="304"/>
      <c r="W250" s="304"/>
      <c r="X250" s="304"/>
      <c r="Y250" s="362"/>
      <c r="Z250" s="304"/>
      <c r="AA250" s="362"/>
      <c r="AB250" s="304"/>
      <c r="AC250" s="332"/>
      <c r="AD250" s="304"/>
      <c r="AE250" s="304"/>
      <c r="AF250" s="304"/>
      <c r="AG250" s="362"/>
      <c r="AH250" s="362"/>
      <c r="AI250" s="362"/>
    </row>
    <row r="251" spans="1:37" s="292" customFormat="1" ht="18" customHeight="1" x14ac:dyDescent="0.2">
      <c r="A251" s="312"/>
      <c r="B251" s="290"/>
      <c r="C251" s="290"/>
      <c r="D251" s="290"/>
      <c r="E251" s="293"/>
      <c r="F251" s="293"/>
      <c r="G251" s="294"/>
      <c r="H251" s="294"/>
      <c r="I251" s="294"/>
      <c r="J251" s="291"/>
      <c r="K251" s="291"/>
      <c r="L251" s="291"/>
      <c r="M251" s="291"/>
      <c r="N251" s="291"/>
      <c r="O251" s="291"/>
      <c r="P251" s="291"/>
      <c r="Q251" s="291"/>
      <c r="R251" s="291"/>
      <c r="S251" s="291"/>
      <c r="T251" s="304"/>
      <c r="U251" s="304"/>
      <c r="V251" s="304"/>
      <c r="W251" s="304"/>
      <c r="X251" s="304"/>
      <c r="Y251" s="362"/>
      <c r="Z251" s="304"/>
      <c r="AA251" s="362"/>
      <c r="AB251" s="304"/>
      <c r="AC251" s="332"/>
      <c r="AD251" s="304"/>
      <c r="AE251" s="304"/>
      <c r="AF251" s="304"/>
      <c r="AG251" s="362"/>
      <c r="AH251" s="362"/>
      <c r="AI251" s="362"/>
    </row>
    <row r="252" spans="1:37" s="292" customFormat="1" ht="18" customHeight="1" x14ac:dyDescent="0.2">
      <c r="A252" s="312"/>
      <c r="B252" s="290"/>
      <c r="C252" s="290"/>
      <c r="D252" s="290"/>
      <c r="E252" s="293"/>
      <c r="F252" s="293"/>
      <c r="G252" s="294"/>
      <c r="H252" s="294"/>
      <c r="I252" s="294"/>
      <c r="J252" s="291"/>
      <c r="K252" s="291"/>
      <c r="L252" s="291"/>
      <c r="M252" s="291"/>
      <c r="N252" s="291"/>
      <c r="O252" s="291"/>
      <c r="P252" s="291"/>
      <c r="Q252" s="291"/>
      <c r="R252" s="291"/>
      <c r="S252" s="291"/>
      <c r="T252" s="304"/>
      <c r="U252" s="304"/>
      <c r="V252" s="304"/>
      <c r="W252" s="304"/>
      <c r="X252" s="304"/>
      <c r="Y252" s="362"/>
      <c r="Z252" s="304"/>
      <c r="AA252" s="362"/>
      <c r="AB252" s="304"/>
      <c r="AC252" s="332"/>
      <c r="AD252" s="304"/>
      <c r="AE252" s="304"/>
      <c r="AF252" s="304"/>
      <c r="AG252" s="362"/>
      <c r="AH252" s="362"/>
      <c r="AI252" s="362"/>
    </row>
    <row r="253" spans="1:37" s="292" customFormat="1" ht="18" customHeight="1" x14ac:dyDescent="0.2">
      <c r="A253" s="312"/>
      <c r="B253" s="290"/>
      <c r="C253" s="290"/>
      <c r="D253" s="290"/>
      <c r="E253" s="293"/>
      <c r="F253" s="293"/>
      <c r="G253" s="294"/>
      <c r="H253" s="294"/>
      <c r="I253" s="294"/>
      <c r="J253" s="291"/>
      <c r="K253" s="291"/>
      <c r="L253" s="291"/>
      <c r="M253" s="291"/>
      <c r="N253" s="291"/>
      <c r="O253" s="291"/>
      <c r="P253" s="291"/>
      <c r="Q253" s="291"/>
      <c r="R253" s="291"/>
      <c r="S253" s="291"/>
      <c r="T253" s="304"/>
      <c r="U253" s="304"/>
      <c r="V253" s="304"/>
      <c r="W253" s="304"/>
      <c r="X253" s="304"/>
      <c r="Y253" s="362"/>
      <c r="Z253" s="304"/>
      <c r="AA253" s="362"/>
      <c r="AB253" s="304"/>
      <c r="AC253" s="332"/>
      <c r="AD253" s="304"/>
      <c r="AE253" s="304"/>
      <c r="AF253" s="304"/>
      <c r="AG253" s="362"/>
      <c r="AH253" s="362"/>
      <c r="AI253" s="362"/>
    </row>
    <row r="254" spans="1:37" s="292" customFormat="1" ht="18" customHeight="1" x14ac:dyDescent="0.2">
      <c r="A254" s="312"/>
      <c r="B254" s="290"/>
      <c r="C254" s="290"/>
      <c r="D254" s="290"/>
      <c r="E254" s="293"/>
      <c r="F254" s="293"/>
      <c r="G254" s="294"/>
      <c r="H254" s="294"/>
      <c r="I254" s="294"/>
      <c r="J254" s="291"/>
      <c r="K254" s="291"/>
      <c r="L254" s="291"/>
      <c r="M254" s="291"/>
      <c r="N254" s="291"/>
      <c r="O254" s="291"/>
      <c r="P254" s="291"/>
      <c r="Q254" s="291"/>
      <c r="R254" s="291"/>
      <c r="S254" s="291"/>
      <c r="T254" s="304"/>
      <c r="U254" s="304"/>
      <c r="V254" s="304"/>
      <c r="W254" s="304"/>
      <c r="X254" s="304"/>
      <c r="Y254" s="362"/>
      <c r="Z254" s="304"/>
      <c r="AA254" s="362"/>
      <c r="AB254" s="304"/>
      <c r="AC254" s="332"/>
      <c r="AD254" s="304"/>
      <c r="AE254" s="304"/>
      <c r="AF254" s="304"/>
      <c r="AG254" s="362"/>
      <c r="AH254" s="362"/>
      <c r="AI254" s="362"/>
    </row>
    <row r="255" spans="1:37" s="292" customFormat="1" ht="18" customHeight="1" x14ac:dyDescent="0.2">
      <c r="A255" s="312"/>
      <c r="B255" s="290"/>
      <c r="C255" s="290"/>
      <c r="D255" s="290"/>
      <c r="E255" s="293"/>
      <c r="F255" s="293"/>
      <c r="G255" s="294"/>
      <c r="H255" s="294"/>
      <c r="I255" s="294"/>
      <c r="J255" s="291"/>
      <c r="K255" s="291"/>
      <c r="L255" s="291"/>
      <c r="M255" s="291"/>
      <c r="N255" s="291"/>
      <c r="O255" s="291"/>
      <c r="P255" s="291"/>
      <c r="Q255" s="291"/>
      <c r="R255" s="291"/>
      <c r="S255" s="291"/>
      <c r="T255" s="304"/>
      <c r="U255" s="304"/>
      <c r="V255" s="304"/>
      <c r="W255" s="304"/>
      <c r="X255" s="304"/>
      <c r="Y255" s="362"/>
      <c r="Z255" s="304"/>
      <c r="AA255" s="362"/>
      <c r="AB255" s="304"/>
      <c r="AC255" s="332"/>
      <c r="AD255" s="304"/>
      <c r="AE255" s="304"/>
      <c r="AF255" s="304"/>
      <c r="AG255" s="362"/>
      <c r="AH255" s="362"/>
      <c r="AI255" s="362"/>
    </row>
    <row r="256" spans="1:37" s="292" customFormat="1" ht="18" customHeight="1" x14ac:dyDescent="0.2">
      <c r="A256" s="312"/>
      <c r="B256" s="290"/>
      <c r="C256" s="290"/>
      <c r="D256" s="290"/>
      <c r="E256" s="293"/>
      <c r="F256" s="293"/>
      <c r="G256" s="294"/>
      <c r="H256" s="294"/>
      <c r="I256" s="294"/>
      <c r="J256" s="291"/>
      <c r="K256" s="291"/>
      <c r="L256" s="291"/>
      <c r="M256" s="291"/>
      <c r="N256" s="291"/>
      <c r="O256" s="291"/>
      <c r="P256" s="291"/>
      <c r="Q256" s="291"/>
      <c r="R256" s="291"/>
      <c r="S256" s="291"/>
      <c r="T256" s="304"/>
      <c r="U256" s="304"/>
      <c r="V256" s="304"/>
      <c r="W256" s="304"/>
      <c r="X256" s="304"/>
      <c r="Y256" s="362"/>
      <c r="Z256" s="304"/>
      <c r="AA256" s="362"/>
      <c r="AB256" s="304"/>
      <c r="AC256" s="332"/>
      <c r="AD256" s="304"/>
      <c r="AE256" s="304"/>
      <c r="AF256" s="304"/>
      <c r="AG256" s="362"/>
      <c r="AH256" s="362"/>
      <c r="AI256" s="362"/>
    </row>
    <row r="257" spans="1:35" s="292" customFormat="1" ht="18" customHeight="1" x14ac:dyDescent="0.2">
      <c r="A257" s="312"/>
      <c r="B257" s="290"/>
      <c r="C257" s="290"/>
      <c r="D257" s="290"/>
      <c r="E257" s="293"/>
      <c r="F257" s="293"/>
      <c r="G257" s="294"/>
      <c r="H257" s="294"/>
      <c r="I257" s="294"/>
      <c r="J257" s="291"/>
      <c r="K257" s="291"/>
      <c r="L257" s="291"/>
      <c r="M257" s="291"/>
      <c r="N257" s="291"/>
      <c r="O257" s="291"/>
      <c r="P257" s="291"/>
      <c r="Q257" s="291"/>
      <c r="R257" s="291"/>
      <c r="S257" s="291"/>
      <c r="T257" s="304"/>
      <c r="U257" s="304"/>
      <c r="V257" s="304"/>
      <c r="W257" s="304"/>
      <c r="X257" s="304"/>
      <c r="Y257" s="362"/>
      <c r="Z257" s="304"/>
      <c r="AA257" s="362"/>
      <c r="AB257" s="304"/>
      <c r="AC257" s="332"/>
      <c r="AD257" s="304"/>
      <c r="AE257" s="304"/>
      <c r="AF257" s="304"/>
      <c r="AG257" s="362"/>
      <c r="AH257" s="362"/>
      <c r="AI257" s="362"/>
    </row>
    <row r="258" spans="1:35" s="292" customFormat="1" ht="18" customHeight="1" x14ac:dyDescent="0.2">
      <c r="A258" s="312"/>
      <c r="B258" s="290"/>
      <c r="C258" s="290"/>
      <c r="D258" s="290"/>
      <c r="E258" s="295"/>
      <c r="F258" s="295"/>
      <c r="G258" s="294"/>
      <c r="H258" s="294"/>
      <c r="I258" s="294"/>
      <c r="J258" s="291"/>
      <c r="K258" s="291"/>
      <c r="L258" s="291"/>
      <c r="M258" s="291"/>
      <c r="N258" s="291"/>
      <c r="O258" s="291"/>
      <c r="P258" s="291"/>
      <c r="Q258" s="291"/>
      <c r="R258" s="291"/>
      <c r="S258" s="291"/>
      <c r="T258" s="304"/>
      <c r="U258" s="304"/>
      <c r="V258" s="304"/>
      <c r="W258" s="304"/>
      <c r="X258" s="304"/>
      <c r="Y258" s="362"/>
      <c r="Z258" s="304"/>
      <c r="AA258" s="362"/>
      <c r="AB258" s="304"/>
      <c r="AC258" s="332"/>
      <c r="AD258" s="304"/>
      <c r="AE258" s="304"/>
      <c r="AF258" s="304"/>
      <c r="AG258" s="362"/>
      <c r="AH258" s="362"/>
      <c r="AI258" s="362"/>
    </row>
    <row r="259" spans="1:35" s="292" customFormat="1" ht="18" customHeight="1" x14ac:dyDescent="0.2">
      <c r="A259" s="312"/>
      <c r="B259" s="290"/>
      <c r="C259" s="290"/>
      <c r="D259" s="290"/>
      <c r="E259" s="293"/>
      <c r="F259" s="293"/>
      <c r="G259" s="294"/>
      <c r="H259" s="294"/>
      <c r="I259" s="294"/>
      <c r="J259" s="291"/>
      <c r="K259" s="291"/>
      <c r="L259" s="291"/>
      <c r="M259" s="291"/>
      <c r="N259" s="291"/>
      <c r="O259" s="291"/>
      <c r="P259" s="291"/>
      <c r="Q259" s="291"/>
      <c r="R259" s="291"/>
      <c r="S259" s="291"/>
      <c r="T259" s="304"/>
      <c r="U259" s="304"/>
      <c r="V259" s="304"/>
      <c r="W259" s="304"/>
      <c r="X259" s="304"/>
      <c r="Y259" s="362"/>
      <c r="Z259" s="304"/>
      <c r="AA259" s="362"/>
      <c r="AB259" s="304"/>
      <c r="AC259" s="332"/>
      <c r="AD259" s="304"/>
      <c r="AE259" s="304"/>
      <c r="AF259" s="304"/>
      <c r="AG259" s="362"/>
      <c r="AH259" s="362"/>
      <c r="AI259" s="362"/>
    </row>
    <row r="260" spans="1:35" s="292" customFormat="1" ht="18" customHeight="1" x14ac:dyDescent="0.2">
      <c r="A260" s="312"/>
      <c r="B260" s="290"/>
      <c r="C260" s="290"/>
      <c r="D260" s="290"/>
      <c r="E260" s="295"/>
      <c r="F260" s="295"/>
      <c r="G260" s="296"/>
      <c r="H260" s="296"/>
      <c r="I260" s="296"/>
      <c r="J260" s="291"/>
      <c r="K260" s="291"/>
      <c r="L260" s="291"/>
      <c r="M260" s="291"/>
      <c r="N260" s="291"/>
      <c r="O260" s="291"/>
      <c r="P260" s="291"/>
      <c r="Q260" s="291"/>
      <c r="R260" s="291"/>
      <c r="S260" s="291"/>
      <c r="T260" s="304"/>
      <c r="U260" s="304"/>
      <c r="V260" s="304"/>
      <c r="W260" s="304"/>
      <c r="X260" s="304"/>
      <c r="Y260" s="362"/>
      <c r="Z260" s="304"/>
      <c r="AA260" s="362"/>
      <c r="AB260" s="304"/>
      <c r="AC260" s="332"/>
      <c r="AD260" s="304"/>
      <c r="AE260" s="304"/>
      <c r="AF260" s="304"/>
      <c r="AG260" s="362"/>
      <c r="AH260" s="362"/>
      <c r="AI260" s="362"/>
    </row>
    <row r="261" spans="1:35" s="292" customFormat="1" ht="18" customHeight="1" x14ac:dyDescent="0.2">
      <c r="A261" s="312"/>
      <c r="B261" s="290"/>
      <c r="C261" s="290"/>
      <c r="D261" s="290"/>
      <c r="E261" s="295"/>
      <c r="F261" s="295"/>
      <c r="G261" s="296"/>
      <c r="H261" s="296"/>
      <c r="I261" s="296"/>
      <c r="J261" s="291"/>
      <c r="K261" s="291"/>
      <c r="L261" s="291"/>
      <c r="M261" s="291"/>
      <c r="N261" s="291"/>
      <c r="O261" s="291"/>
      <c r="P261" s="291"/>
      <c r="Q261" s="291"/>
      <c r="R261" s="291"/>
      <c r="S261" s="291"/>
      <c r="T261" s="304"/>
      <c r="U261" s="304"/>
      <c r="V261" s="304"/>
      <c r="W261" s="304"/>
      <c r="X261" s="304"/>
      <c r="Y261" s="362"/>
      <c r="Z261" s="304"/>
      <c r="AA261" s="362"/>
      <c r="AB261" s="304"/>
      <c r="AC261" s="332"/>
      <c r="AD261" s="304"/>
      <c r="AE261" s="304"/>
      <c r="AF261" s="304"/>
      <c r="AG261" s="362"/>
      <c r="AH261" s="362"/>
      <c r="AI261" s="362"/>
    </row>
    <row r="262" spans="1:35" s="292" customFormat="1" ht="18" customHeight="1" x14ac:dyDescent="0.2">
      <c r="A262" s="312"/>
      <c r="B262" s="290"/>
      <c r="C262" s="290"/>
      <c r="D262" s="290"/>
      <c r="E262" s="295"/>
      <c r="F262" s="295"/>
      <c r="G262" s="296"/>
      <c r="H262" s="296"/>
      <c r="I262" s="296"/>
      <c r="J262" s="291"/>
      <c r="K262" s="291"/>
      <c r="L262" s="291"/>
      <c r="M262" s="291"/>
      <c r="N262" s="291"/>
      <c r="O262" s="291"/>
      <c r="P262" s="291"/>
      <c r="Q262" s="291"/>
      <c r="R262" s="291"/>
      <c r="S262" s="291"/>
      <c r="T262" s="304"/>
      <c r="U262" s="304"/>
      <c r="V262" s="304"/>
      <c r="W262" s="304"/>
      <c r="X262" s="304"/>
      <c r="Y262" s="362"/>
      <c r="Z262" s="304"/>
      <c r="AA262" s="362"/>
      <c r="AB262" s="304"/>
      <c r="AC262" s="332"/>
      <c r="AD262" s="304"/>
      <c r="AE262" s="304"/>
      <c r="AF262" s="304"/>
      <c r="AG262" s="362"/>
      <c r="AH262" s="362"/>
      <c r="AI262" s="362"/>
    </row>
    <row r="263" spans="1:35" s="292" customFormat="1" ht="18" customHeight="1" x14ac:dyDescent="0.2">
      <c r="A263" s="312"/>
      <c r="B263" s="290"/>
      <c r="C263" s="290"/>
      <c r="D263" s="290"/>
      <c r="E263" s="295"/>
      <c r="F263" s="295"/>
      <c r="G263" s="296"/>
      <c r="H263" s="296"/>
      <c r="I263" s="296"/>
      <c r="J263" s="291"/>
      <c r="K263" s="291"/>
      <c r="L263" s="291"/>
      <c r="M263" s="291"/>
      <c r="N263" s="291"/>
      <c r="O263" s="291"/>
      <c r="P263" s="291"/>
      <c r="Q263" s="291"/>
      <c r="R263" s="291"/>
      <c r="S263" s="291"/>
      <c r="T263" s="304"/>
      <c r="U263" s="304"/>
      <c r="V263" s="304"/>
      <c r="W263" s="304"/>
      <c r="X263" s="304"/>
      <c r="Y263" s="362"/>
      <c r="Z263" s="304"/>
      <c r="AA263" s="362"/>
      <c r="AB263" s="304"/>
      <c r="AC263" s="332"/>
      <c r="AD263" s="304"/>
      <c r="AE263" s="304"/>
      <c r="AF263" s="304"/>
      <c r="AG263" s="362"/>
      <c r="AH263" s="362"/>
      <c r="AI263" s="362"/>
    </row>
    <row r="264" spans="1:35" s="292" customFormat="1" ht="18" customHeight="1" x14ac:dyDescent="0.2">
      <c r="A264" s="312"/>
      <c r="B264" s="290"/>
      <c r="C264" s="290"/>
      <c r="D264" s="290"/>
      <c r="E264" s="295"/>
      <c r="F264" s="295"/>
      <c r="G264" s="296"/>
      <c r="H264" s="296"/>
      <c r="I264" s="296"/>
      <c r="J264" s="291"/>
      <c r="K264" s="291"/>
      <c r="L264" s="291"/>
      <c r="M264" s="291"/>
      <c r="N264" s="291"/>
      <c r="O264" s="291"/>
      <c r="P264" s="291"/>
      <c r="Q264" s="291"/>
      <c r="R264" s="291"/>
      <c r="S264" s="291"/>
      <c r="T264" s="304"/>
      <c r="U264" s="304"/>
      <c r="V264" s="304"/>
      <c r="W264" s="304"/>
      <c r="X264" s="304"/>
      <c r="Y264" s="362"/>
      <c r="Z264" s="304"/>
      <c r="AA264" s="362"/>
      <c r="AB264" s="304"/>
      <c r="AC264" s="332"/>
      <c r="AD264" s="304"/>
      <c r="AE264" s="304"/>
      <c r="AF264" s="304"/>
      <c r="AG264" s="362"/>
      <c r="AH264" s="362"/>
      <c r="AI264" s="362"/>
    </row>
    <row r="265" spans="1:35" s="292" customFormat="1" ht="18" customHeight="1" x14ac:dyDescent="0.2">
      <c r="A265" s="312"/>
      <c r="B265" s="290"/>
      <c r="C265" s="290"/>
      <c r="D265" s="290"/>
      <c r="E265" s="295"/>
      <c r="F265" s="295"/>
      <c r="G265" s="296"/>
      <c r="H265" s="296"/>
      <c r="I265" s="296"/>
      <c r="J265" s="291"/>
      <c r="K265" s="291"/>
      <c r="L265" s="291"/>
      <c r="M265" s="291"/>
      <c r="N265" s="291"/>
      <c r="O265" s="291"/>
      <c r="P265" s="291"/>
      <c r="Q265" s="291"/>
      <c r="R265" s="291"/>
      <c r="S265" s="291"/>
      <c r="T265" s="304"/>
      <c r="U265" s="304"/>
      <c r="V265" s="304"/>
      <c r="W265" s="304"/>
      <c r="X265" s="304"/>
      <c r="Y265" s="362"/>
      <c r="Z265" s="304"/>
      <c r="AA265" s="362"/>
      <c r="AB265" s="304"/>
      <c r="AC265" s="332"/>
      <c r="AD265" s="304"/>
      <c r="AE265" s="304"/>
      <c r="AF265" s="304"/>
      <c r="AG265" s="362"/>
      <c r="AH265" s="362"/>
      <c r="AI265" s="362"/>
    </row>
    <row r="266" spans="1:35" s="292" customFormat="1" ht="18" customHeight="1" x14ac:dyDescent="0.2">
      <c r="A266" s="312"/>
      <c r="B266" s="290"/>
      <c r="C266" s="290"/>
      <c r="D266" s="290"/>
      <c r="E266" s="295"/>
      <c r="F266" s="295"/>
      <c r="G266" s="296"/>
      <c r="H266" s="296"/>
      <c r="I266" s="296"/>
      <c r="J266" s="291"/>
      <c r="K266" s="291"/>
      <c r="L266" s="291"/>
      <c r="M266" s="291"/>
      <c r="N266" s="291"/>
      <c r="O266" s="291"/>
      <c r="P266" s="291"/>
      <c r="Q266" s="291"/>
      <c r="R266" s="291"/>
      <c r="S266" s="291"/>
      <c r="T266" s="304"/>
      <c r="U266" s="304"/>
      <c r="V266" s="304"/>
      <c r="W266" s="304"/>
      <c r="X266" s="304"/>
      <c r="Y266" s="362"/>
      <c r="Z266" s="304"/>
      <c r="AA266" s="362"/>
      <c r="AB266" s="304"/>
      <c r="AC266" s="332"/>
      <c r="AD266" s="304"/>
      <c r="AE266" s="304"/>
      <c r="AF266" s="304"/>
      <c r="AG266" s="362"/>
      <c r="AH266" s="362"/>
      <c r="AI266" s="362"/>
    </row>
    <row r="267" spans="1:35" s="292" customFormat="1" ht="18" customHeight="1" x14ac:dyDescent="0.2">
      <c r="A267" s="312"/>
      <c r="B267" s="290"/>
      <c r="C267" s="290"/>
      <c r="D267" s="290"/>
      <c r="E267" s="295"/>
      <c r="F267" s="295"/>
      <c r="G267" s="296"/>
      <c r="H267" s="296"/>
      <c r="I267" s="296"/>
      <c r="J267" s="291"/>
      <c r="K267" s="291"/>
      <c r="L267" s="291"/>
      <c r="M267" s="291"/>
      <c r="N267" s="291"/>
      <c r="O267" s="291"/>
      <c r="P267" s="291"/>
      <c r="Q267" s="291"/>
      <c r="R267" s="291"/>
      <c r="S267" s="291"/>
      <c r="T267" s="304"/>
      <c r="U267" s="304"/>
      <c r="V267" s="304"/>
      <c r="W267" s="304"/>
      <c r="X267" s="304"/>
      <c r="Y267" s="362"/>
      <c r="Z267" s="304"/>
      <c r="AA267" s="362"/>
      <c r="AB267" s="304"/>
      <c r="AC267" s="332"/>
      <c r="AD267" s="304"/>
      <c r="AE267" s="304"/>
      <c r="AF267" s="304"/>
      <c r="AG267" s="362"/>
      <c r="AH267" s="362"/>
      <c r="AI267" s="362"/>
    </row>
    <row r="268" spans="1:35" s="292" customFormat="1" ht="18" customHeight="1" x14ac:dyDescent="0.2">
      <c r="A268" s="312"/>
      <c r="B268" s="290"/>
      <c r="C268" s="290"/>
      <c r="D268" s="290"/>
      <c r="E268" s="295"/>
      <c r="F268" s="295"/>
      <c r="G268" s="296"/>
      <c r="H268" s="296"/>
      <c r="I268" s="296"/>
      <c r="J268" s="291"/>
      <c r="K268" s="291"/>
      <c r="L268" s="291"/>
      <c r="M268" s="291"/>
      <c r="N268" s="291"/>
      <c r="O268" s="291"/>
      <c r="P268" s="291"/>
      <c r="Q268" s="291"/>
      <c r="R268" s="291"/>
      <c r="S268" s="291"/>
      <c r="T268" s="304"/>
      <c r="U268" s="304"/>
      <c r="V268" s="304"/>
      <c r="W268" s="304"/>
      <c r="X268" s="304"/>
      <c r="Y268" s="362"/>
      <c r="Z268" s="304"/>
      <c r="AA268" s="362"/>
      <c r="AB268" s="304"/>
      <c r="AC268" s="332"/>
      <c r="AD268" s="304"/>
      <c r="AE268" s="304"/>
      <c r="AF268" s="304"/>
      <c r="AG268" s="362"/>
      <c r="AH268" s="362"/>
      <c r="AI268" s="362"/>
    </row>
    <row r="269" spans="1:35" s="292" customFormat="1" ht="18" customHeight="1" x14ac:dyDescent="0.2">
      <c r="A269" s="312"/>
      <c r="B269" s="290"/>
      <c r="C269" s="290"/>
      <c r="D269" s="290"/>
      <c r="E269" s="290"/>
      <c r="F269" s="290"/>
      <c r="G269" s="290"/>
      <c r="H269" s="290"/>
      <c r="I269" s="290"/>
      <c r="J269" s="291"/>
      <c r="K269" s="291"/>
      <c r="L269" s="291"/>
      <c r="M269" s="291"/>
      <c r="N269" s="291"/>
      <c r="O269" s="291"/>
      <c r="P269" s="291"/>
      <c r="Q269" s="291"/>
      <c r="R269" s="291"/>
      <c r="S269" s="291"/>
      <c r="T269" s="304"/>
      <c r="U269" s="304"/>
      <c r="V269" s="304"/>
      <c r="W269" s="304"/>
      <c r="X269" s="304"/>
      <c r="Y269" s="362"/>
      <c r="Z269" s="304"/>
      <c r="AA269" s="362"/>
      <c r="AB269" s="304"/>
      <c r="AC269" s="332"/>
      <c r="AD269" s="304"/>
      <c r="AE269" s="304"/>
      <c r="AF269" s="304"/>
      <c r="AG269" s="362"/>
      <c r="AH269" s="362"/>
      <c r="AI269" s="362"/>
    </row>
    <row r="270" spans="1:35" s="292" customFormat="1" ht="18" customHeight="1" x14ac:dyDescent="0.2">
      <c r="A270" s="312"/>
      <c r="B270" s="290"/>
      <c r="C270" s="290"/>
      <c r="D270" s="290"/>
      <c r="E270" s="290"/>
      <c r="F270" s="290"/>
      <c r="G270" s="290"/>
      <c r="H270" s="290"/>
      <c r="I270" s="290"/>
      <c r="J270" s="291"/>
      <c r="K270" s="291"/>
      <c r="L270" s="291"/>
      <c r="M270" s="291"/>
      <c r="N270" s="291"/>
      <c r="O270" s="291"/>
      <c r="P270" s="291"/>
      <c r="Q270" s="291"/>
      <c r="R270" s="291"/>
      <c r="S270" s="291"/>
      <c r="T270" s="304"/>
      <c r="U270" s="304"/>
      <c r="V270" s="304"/>
      <c r="W270" s="304"/>
      <c r="X270" s="304"/>
      <c r="Y270" s="362"/>
      <c r="Z270" s="304"/>
      <c r="AA270" s="362"/>
      <c r="AB270" s="304"/>
      <c r="AC270" s="332"/>
      <c r="AD270" s="304"/>
      <c r="AE270" s="304"/>
      <c r="AF270" s="304"/>
      <c r="AG270" s="362"/>
      <c r="AH270" s="362"/>
      <c r="AI270" s="362"/>
    </row>
  </sheetData>
  <sheetProtection insertRows="0" sort="0" autoFilter="0"/>
  <autoFilter ref="A2:AG245">
    <filterColumn colId="14">
      <filters blank="1">
        <filter val="Y"/>
      </filters>
    </filterColumn>
  </autoFilter>
  <sortState ref="A3:AK240">
    <sortCondition ref="B3:B240"/>
  </sortState>
  <conditionalFormatting sqref="A3:A240">
    <cfRule type="duplicateValues" dxfId="3" priority="3"/>
  </conditionalFormatting>
  <conditionalFormatting sqref="A241">
    <cfRule type="duplicateValues" dxfId="2" priority="2"/>
  </conditionalFormatting>
  <conditionalFormatting sqref="A1:A1048576">
    <cfRule type="duplicateValues" dxfId="1" priority="1"/>
  </conditionalFormatting>
  <dataValidations count="1">
    <dataValidation type="list" allowBlank="1" showInputMessage="1" showErrorMessage="1" sqref="B9 B145:B148 B152:B153 B188">
      <formula1>STOPID</formula1>
    </dataValidation>
  </dataValidations>
  <pageMargins left="0.25" right="0.25" top="0.75" bottom="0.75" header="0.3" footer="0.3"/>
  <pageSetup paperSize="17" scale="55" fitToHeight="0" orientation="landscape" r:id="rId1"/>
  <headerFooter>
    <oddHeader>&amp;C&amp;A</oddHeader>
    <oddFooter>&amp;L&amp;6&amp;Z&amp;F&amp;C&amp;P of &amp;N&amp;RPrinted&amp;D</oddFooter>
  </headerFooter>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7"/>
  <sheetViews>
    <sheetView workbookViewId="0">
      <pane ySplit="1" topLeftCell="A17" activePane="bottomLeft" state="frozen"/>
      <selection pane="bottomLeft" activeCell="G43" sqref="G42:G43"/>
    </sheetView>
  </sheetViews>
  <sheetFormatPr defaultRowHeight="15" x14ac:dyDescent="0.2"/>
  <cols>
    <col min="1" max="1" width="14.21875" customWidth="1"/>
    <col min="2" max="2" width="20.109375" customWidth="1"/>
    <col min="3" max="3" width="17.109375" customWidth="1"/>
    <col min="4" max="4" width="16.6640625" customWidth="1"/>
    <col min="5" max="5" width="19.6640625" customWidth="1"/>
    <col min="6" max="6" width="15.77734375" customWidth="1"/>
  </cols>
  <sheetData>
    <row r="1" spans="1:5" s="266" customFormat="1" ht="15.75" x14ac:dyDescent="0.25">
      <c r="A1" s="264" t="s">
        <v>1157</v>
      </c>
      <c r="B1" s="264" t="s">
        <v>1158</v>
      </c>
      <c r="C1" s="264" t="s">
        <v>1159</v>
      </c>
      <c r="D1" s="264" t="s">
        <v>1160</v>
      </c>
      <c r="E1" s="265" t="s">
        <v>1161</v>
      </c>
    </row>
    <row r="2" spans="1:5" s="261" customFormat="1" ht="25.5" x14ac:dyDescent="0.2">
      <c r="A2" s="116" t="s">
        <v>1084</v>
      </c>
      <c r="B2" s="49" t="s">
        <v>25</v>
      </c>
      <c r="C2" s="53">
        <v>0</v>
      </c>
      <c r="D2" s="263"/>
      <c r="E2" s="262" t="s">
        <v>1004</v>
      </c>
    </row>
    <row r="3" spans="1:5" s="261" customFormat="1" x14ac:dyDescent="0.2">
      <c r="A3" s="116" t="s">
        <v>1102</v>
      </c>
      <c r="B3" s="29" t="s">
        <v>346</v>
      </c>
      <c r="C3" s="33">
        <v>0.7</v>
      </c>
      <c r="D3" s="263"/>
    </row>
    <row r="4" spans="1:5" s="261" customFormat="1" x14ac:dyDescent="0.2">
      <c r="A4" s="116" t="s">
        <v>1103</v>
      </c>
      <c r="B4" s="29" t="s">
        <v>337</v>
      </c>
      <c r="C4" s="33">
        <v>0.87</v>
      </c>
      <c r="D4" s="263"/>
    </row>
    <row r="5" spans="1:5" s="261" customFormat="1" x14ac:dyDescent="0.2">
      <c r="A5" s="116" t="s">
        <v>1105</v>
      </c>
      <c r="B5" s="29" t="s">
        <v>366</v>
      </c>
      <c r="C5" s="33">
        <v>0.87</v>
      </c>
      <c r="D5" s="263"/>
    </row>
    <row r="6" spans="1:5" s="261" customFormat="1" x14ac:dyDescent="0.2">
      <c r="A6" s="116" t="s">
        <v>1108</v>
      </c>
      <c r="B6" s="29" t="s">
        <v>354</v>
      </c>
      <c r="C6" s="33">
        <v>0.87</v>
      </c>
      <c r="D6" s="263"/>
    </row>
    <row r="7" spans="1:5" s="261" customFormat="1" x14ac:dyDescent="0.2">
      <c r="A7" s="116" t="s">
        <v>1111</v>
      </c>
      <c r="B7" s="29" t="s">
        <v>662</v>
      </c>
      <c r="C7" s="33">
        <v>0.52</v>
      </c>
      <c r="D7" s="263"/>
    </row>
    <row r="8" spans="1:5" s="261" customFormat="1" x14ac:dyDescent="0.2">
      <c r="A8" s="116" t="s">
        <v>1120</v>
      </c>
      <c r="B8" s="29" t="s">
        <v>358</v>
      </c>
      <c r="C8" s="33">
        <v>0.52</v>
      </c>
      <c r="D8" s="263"/>
    </row>
    <row r="9" spans="1:5" s="261" customFormat="1" x14ac:dyDescent="0.2">
      <c r="A9" s="116" t="s">
        <v>1122</v>
      </c>
      <c r="B9" s="29" t="s">
        <v>362</v>
      </c>
      <c r="C9" s="33">
        <v>0.35</v>
      </c>
      <c r="D9" s="263"/>
    </row>
    <row r="10" spans="1:5" s="261" customFormat="1" x14ac:dyDescent="0.2">
      <c r="A10" s="116" t="s">
        <v>1123</v>
      </c>
      <c r="B10" s="29" t="s">
        <v>276</v>
      </c>
      <c r="C10" s="33">
        <v>0.87</v>
      </c>
      <c r="D10" s="263"/>
    </row>
    <row r="11" spans="1:5" s="261" customFormat="1" x14ac:dyDescent="0.2">
      <c r="A11" s="116" t="s">
        <v>1124</v>
      </c>
      <c r="B11" s="29" t="s">
        <v>404</v>
      </c>
      <c r="C11" s="33">
        <v>0.87</v>
      </c>
      <c r="D11" s="263"/>
    </row>
    <row r="12" spans="1:5" s="261" customFormat="1" x14ac:dyDescent="0.2">
      <c r="A12" s="116" t="s">
        <v>1132</v>
      </c>
      <c r="B12" s="29" t="s">
        <v>342</v>
      </c>
      <c r="C12" s="33">
        <v>0.87</v>
      </c>
      <c r="D12" s="263"/>
    </row>
    <row r="13" spans="1:5" s="261" customFormat="1" x14ac:dyDescent="0.2">
      <c r="A13" s="116" t="s">
        <v>1138</v>
      </c>
      <c r="B13" s="29" t="s">
        <v>376</v>
      </c>
      <c r="C13" s="33">
        <v>0.52</v>
      </c>
      <c r="D13" s="263"/>
    </row>
    <row r="14" spans="1:5" s="261" customFormat="1" x14ac:dyDescent="0.2">
      <c r="A14" s="116" t="s">
        <v>1143</v>
      </c>
      <c r="B14" s="29" t="s">
        <v>370</v>
      </c>
      <c r="C14" s="33">
        <v>0.7</v>
      </c>
      <c r="D14" s="263"/>
    </row>
    <row r="15" spans="1:5" s="261" customFormat="1" x14ac:dyDescent="0.2">
      <c r="A15" s="116" t="s">
        <v>1153</v>
      </c>
      <c r="B15" s="27" t="s">
        <v>792</v>
      </c>
      <c r="C15" s="33">
        <v>0.4</v>
      </c>
      <c r="D15" s="263"/>
    </row>
    <row r="17" spans="1:6" ht="15.75" x14ac:dyDescent="0.25">
      <c r="A17" s="519" t="s">
        <v>1162</v>
      </c>
      <c r="B17" s="519"/>
      <c r="C17" s="519"/>
      <c r="D17" s="519"/>
      <c r="E17" s="519"/>
      <c r="F17" s="519"/>
    </row>
    <row r="18" spans="1:6" ht="38.25" x14ac:dyDescent="0.2">
      <c r="A18" s="120" t="s">
        <v>0</v>
      </c>
      <c r="B18" s="121" t="s">
        <v>970</v>
      </c>
      <c r="C18" s="121" t="s">
        <v>1155</v>
      </c>
      <c r="D18" s="121" t="s">
        <v>1</v>
      </c>
      <c r="E18" s="124" t="s">
        <v>973</v>
      </c>
      <c r="F18" s="124" t="s">
        <v>974</v>
      </c>
    </row>
    <row r="19" spans="1:6" x14ac:dyDescent="0.2">
      <c r="A19" s="27" t="s">
        <v>509</v>
      </c>
      <c r="B19" s="28" t="s">
        <v>145</v>
      </c>
      <c r="C19" s="89" t="s">
        <v>1012</v>
      </c>
      <c r="D19" s="29" t="s">
        <v>25</v>
      </c>
      <c r="E19" s="33">
        <v>1</v>
      </c>
      <c r="F19" s="34">
        <v>2</v>
      </c>
    </row>
    <row r="20" spans="1:6" x14ac:dyDescent="0.2">
      <c r="A20" s="27" t="s">
        <v>144</v>
      </c>
      <c r="B20" s="28" t="s">
        <v>615</v>
      </c>
      <c r="C20" s="89" t="s">
        <v>1012</v>
      </c>
      <c r="D20" s="29" t="s">
        <v>15</v>
      </c>
      <c r="E20" s="33">
        <v>1</v>
      </c>
      <c r="F20" s="34">
        <v>2</v>
      </c>
    </row>
    <row r="21" spans="1:6" x14ac:dyDescent="0.2">
      <c r="A21" s="27" t="s">
        <v>13</v>
      </c>
      <c r="B21" s="28" t="s">
        <v>14</v>
      </c>
      <c r="C21" s="89" t="s">
        <v>1012</v>
      </c>
      <c r="D21" s="29" t="s">
        <v>15</v>
      </c>
      <c r="E21" s="33">
        <v>1</v>
      </c>
      <c r="F21" s="34">
        <v>2</v>
      </c>
    </row>
    <row r="22" spans="1:6" x14ac:dyDescent="0.2">
      <c r="A22" s="237"/>
      <c r="B22" s="238"/>
      <c r="C22" s="239" t="s">
        <v>1086</v>
      </c>
      <c r="D22" s="240"/>
      <c r="E22" s="244">
        <v>3</v>
      </c>
      <c r="F22" s="245"/>
    </row>
    <row r="23" spans="1:6" x14ac:dyDescent="0.2">
      <c r="A23" s="31" t="s">
        <v>473</v>
      </c>
      <c r="B23" s="28" t="s">
        <v>474</v>
      </c>
      <c r="C23" s="89" t="s">
        <v>1024</v>
      </c>
      <c r="D23" s="29" t="s">
        <v>235</v>
      </c>
      <c r="E23" s="33">
        <v>1</v>
      </c>
      <c r="F23" s="34">
        <v>1</v>
      </c>
    </row>
    <row r="24" spans="1:6" x14ac:dyDescent="0.2">
      <c r="A24" s="31" t="s">
        <v>477</v>
      </c>
      <c r="B24" s="28" t="s">
        <v>474</v>
      </c>
      <c r="C24" s="89" t="s">
        <v>1024</v>
      </c>
      <c r="D24" s="29" t="s">
        <v>235</v>
      </c>
      <c r="E24" s="33">
        <v>1</v>
      </c>
      <c r="F24" s="34">
        <v>2</v>
      </c>
    </row>
    <row r="25" spans="1:6" x14ac:dyDescent="0.2">
      <c r="A25" s="237"/>
      <c r="B25" s="238"/>
      <c r="C25" s="239" t="s">
        <v>1098</v>
      </c>
      <c r="D25" s="240"/>
      <c r="E25" s="244">
        <v>2</v>
      </c>
      <c r="F25" s="245"/>
    </row>
    <row r="26" spans="1:6" x14ac:dyDescent="0.2">
      <c r="A26" s="27" t="s">
        <v>155</v>
      </c>
      <c r="B26" s="28" t="s">
        <v>156</v>
      </c>
      <c r="C26" s="89" t="s">
        <v>1035</v>
      </c>
      <c r="D26" s="29" t="s">
        <v>157</v>
      </c>
      <c r="E26" s="33">
        <v>1</v>
      </c>
      <c r="F26" s="34">
        <v>2</v>
      </c>
    </row>
    <row r="27" spans="1:6" x14ac:dyDescent="0.2">
      <c r="A27" s="31" t="s">
        <v>489</v>
      </c>
      <c r="B27" s="28" t="s">
        <v>490</v>
      </c>
      <c r="C27" s="89" t="s">
        <v>1035</v>
      </c>
      <c r="D27" s="29" t="s">
        <v>157</v>
      </c>
      <c r="E27" s="33">
        <v>1</v>
      </c>
      <c r="F27" s="34">
        <v>1</v>
      </c>
    </row>
    <row r="28" spans="1:6" x14ac:dyDescent="0.2">
      <c r="A28" s="237"/>
      <c r="B28" s="238"/>
      <c r="C28" s="239" t="s">
        <v>1109</v>
      </c>
      <c r="D28" s="240"/>
      <c r="E28" s="244">
        <v>2</v>
      </c>
      <c r="F28" s="245"/>
    </row>
    <row r="29" spans="1:6" x14ac:dyDescent="0.2">
      <c r="A29" s="31" t="s">
        <v>452</v>
      </c>
      <c r="B29" s="28" t="s">
        <v>453</v>
      </c>
      <c r="C29" s="89" t="s">
        <v>1045</v>
      </c>
      <c r="D29" s="29" t="s">
        <v>454</v>
      </c>
      <c r="E29" s="33">
        <v>1</v>
      </c>
      <c r="F29" s="34">
        <v>1</v>
      </c>
    </row>
    <row r="30" spans="1:6" x14ac:dyDescent="0.2">
      <c r="A30" s="31" t="s">
        <v>452</v>
      </c>
      <c r="B30" s="28" t="s">
        <v>457</v>
      </c>
      <c r="C30" s="89" t="s">
        <v>1045</v>
      </c>
      <c r="D30" s="29" t="s">
        <v>454</v>
      </c>
      <c r="E30" s="33">
        <v>1</v>
      </c>
      <c r="F30" s="34">
        <v>0</v>
      </c>
    </row>
    <row r="31" spans="1:6" x14ac:dyDescent="0.2">
      <c r="A31" s="237"/>
      <c r="B31" s="238"/>
      <c r="C31" s="239" t="s">
        <v>1119</v>
      </c>
      <c r="D31" s="240"/>
      <c r="E31" s="244">
        <v>2</v>
      </c>
      <c r="F31" s="245"/>
    </row>
    <row r="32" spans="1:6" x14ac:dyDescent="0.2">
      <c r="A32" s="31" t="s">
        <v>189</v>
      </c>
      <c r="B32" s="28" t="s">
        <v>190</v>
      </c>
      <c r="C32" s="89" t="s">
        <v>1074</v>
      </c>
      <c r="D32" s="29" t="s">
        <v>133</v>
      </c>
      <c r="E32" s="33">
        <v>1</v>
      </c>
      <c r="F32" s="34">
        <v>1</v>
      </c>
    </row>
    <row r="33" spans="1:6" x14ac:dyDescent="0.2">
      <c r="A33" s="27" t="s">
        <v>502</v>
      </c>
      <c r="B33" s="89" t="s">
        <v>731</v>
      </c>
      <c r="C33" s="89" t="s">
        <v>1074</v>
      </c>
      <c r="D33" s="29" t="s">
        <v>133</v>
      </c>
      <c r="E33" s="33">
        <v>1</v>
      </c>
      <c r="F33" s="34">
        <v>2</v>
      </c>
    </row>
    <row r="34" spans="1:6" x14ac:dyDescent="0.2">
      <c r="A34" s="237"/>
      <c r="B34" s="238"/>
      <c r="C34" s="239" t="s">
        <v>1148</v>
      </c>
      <c r="D34" s="240"/>
      <c r="E34" s="244">
        <v>2</v>
      </c>
      <c r="F34" s="245"/>
    </row>
    <row r="35" spans="1:6" x14ac:dyDescent="0.2">
      <c r="A35" s="31" t="s">
        <v>181</v>
      </c>
      <c r="B35" s="28" t="s">
        <v>182</v>
      </c>
      <c r="C35" s="89" t="s">
        <v>1076</v>
      </c>
      <c r="D35" s="29" t="s">
        <v>133</v>
      </c>
      <c r="E35" s="53">
        <v>1</v>
      </c>
      <c r="F35" s="44">
        <v>2</v>
      </c>
    </row>
    <row r="36" spans="1:6" x14ac:dyDescent="0.2">
      <c r="A36" s="31" t="s">
        <v>523</v>
      </c>
      <c r="B36" s="28" t="s">
        <v>524</v>
      </c>
      <c r="C36" s="89" t="s">
        <v>1076</v>
      </c>
      <c r="D36" s="29" t="s">
        <v>133</v>
      </c>
      <c r="E36" s="33">
        <v>1</v>
      </c>
      <c r="F36" s="34">
        <v>1</v>
      </c>
    </row>
    <row r="37" spans="1:6" x14ac:dyDescent="0.2">
      <c r="A37" s="237"/>
      <c r="B37" s="238"/>
      <c r="C37" s="239" t="s">
        <v>1150</v>
      </c>
      <c r="D37" s="240"/>
      <c r="E37" s="244">
        <v>2</v>
      </c>
      <c r="F37" s="245"/>
    </row>
  </sheetData>
  <mergeCells count="1">
    <mergeCell ref="A17:F17"/>
  </mergeCells>
  <dataValidations count="1">
    <dataValidation type="list" allowBlank="1" showInputMessage="1" showErrorMessage="1" sqref="B19">
      <formula1>STOPID</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7</vt:i4>
      </vt:variant>
    </vt:vector>
  </HeadingPairs>
  <TitlesOfParts>
    <vt:vector size="17" baseType="lpstr">
      <vt:lpstr>Distribution Instructions</vt:lpstr>
      <vt:lpstr>Workbook Overview</vt:lpstr>
      <vt:lpstr>FY2019 Distribution Summary</vt:lpstr>
      <vt:lpstr> FY2019 Distribution Detail</vt:lpstr>
      <vt:lpstr>FY2019 Distribution Rates</vt:lpstr>
      <vt:lpstr>Dist BWC BuyDown Methodology</vt:lpstr>
      <vt:lpstr>FY17 Care Oregon</vt:lpstr>
      <vt:lpstr> FY2019 Distribution ISR</vt:lpstr>
      <vt:lpstr>Stop % Confirmation </vt:lpstr>
      <vt:lpstr>Floor Stop % 2017.10.25</vt:lpstr>
      <vt:lpstr>' FY2019 Distribution Detail'!Print_Area</vt:lpstr>
      <vt:lpstr>' FY2019 Distribution ISR'!Print_Area</vt:lpstr>
      <vt:lpstr>'Dist BWC BuyDown Methodology'!Print_Area</vt:lpstr>
      <vt:lpstr>'Distribution Instructions'!Print_Area</vt:lpstr>
      <vt:lpstr>'Floor Stop % 2017.10.25'!Print_Area</vt:lpstr>
      <vt:lpstr>'FY2019 Distribution Summary'!Print_Area</vt:lpstr>
      <vt:lpstr>'Workbook Overview'!Print_Area</vt:lpstr>
    </vt:vector>
  </TitlesOfParts>
  <Company>Multnomah County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aortiz</dc:creator>
  <cp:lastModifiedBy>WHEDON Lisa</cp:lastModifiedBy>
  <cp:lastPrinted>2017-12-01T19:17:37Z</cp:lastPrinted>
  <dcterms:created xsi:type="dcterms:W3CDTF">2014-12-02T21:31:24Z</dcterms:created>
  <dcterms:modified xsi:type="dcterms:W3CDTF">2017-12-12T03:03:05Z</dcterms:modified>
</cp:coreProperties>
</file>