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ata\DCM\DCA Director\Budget\FY 2021\Rate Setting\FY21 Published ISR Final\"/>
    </mc:Choice>
  </mc:AlternateContent>
  <bookViews>
    <workbookView xWindow="0" yWindow="0" windowWidth="25200" windowHeight="11100"/>
  </bookViews>
  <sheets>
    <sheet name="Overview" sheetId="3" r:id="rId1"/>
    <sheet name="FY2021 Records - Dept Summary" sheetId="1" r:id="rId2"/>
    <sheet name="FY2021 Records Details" sheetId="2" r:id="rId3"/>
  </sheets>
  <definedNames>
    <definedName name="_xlnm._FilterDatabase" localSheetId="2" hidden="1">'FY2021 Records Details'!$A$2:$N$474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2" l="1"/>
  <c r="N61" i="2"/>
  <c r="N79" i="2"/>
  <c r="N171" i="2"/>
  <c r="N226" i="2"/>
  <c r="N364" i="2"/>
  <c r="N379" i="2"/>
  <c r="N397" i="2"/>
  <c r="N423" i="2"/>
  <c r="N474" i="2"/>
  <c r="E489" i="2"/>
  <c r="G488" i="2"/>
  <c r="G487" i="2"/>
  <c r="G486" i="2"/>
  <c r="G485" i="2"/>
  <c r="G484" i="2"/>
  <c r="G483" i="2"/>
  <c r="K489"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5" i="2"/>
  <c r="G444" i="2"/>
  <c r="G443" i="2"/>
  <c r="G442" i="2"/>
  <c r="G441" i="2"/>
  <c r="G440" i="2"/>
  <c r="G439" i="2"/>
  <c r="G437" i="2"/>
  <c r="G436" i="2"/>
  <c r="G435" i="2"/>
  <c r="G433" i="2"/>
  <c r="G432" i="2"/>
  <c r="G431" i="2"/>
  <c r="G430" i="2"/>
  <c r="G429" i="2"/>
  <c r="G427" i="2"/>
  <c r="G426" i="2"/>
  <c r="G425" i="2"/>
  <c r="G422" i="2"/>
  <c r="G421" i="2"/>
  <c r="G420" i="2"/>
  <c r="G419" i="2"/>
  <c r="G418" i="2"/>
  <c r="G417" i="2"/>
  <c r="G416" i="2"/>
  <c r="G415" i="2"/>
  <c r="G414" i="2"/>
  <c r="G413" i="2"/>
  <c r="G412" i="2"/>
  <c r="G411" i="2"/>
  <c r="G410" i="2"/>
  <c r="G409" i="2"/>
  <c r="G408" i="2"/>
  <c r="G407" i="2"/>
  <c r="G406" i="2"/>
  <c r="G405" i="2"/>
  <c r="G404" i="2"/>
  <c r="G403" i="2"/>
  <c r="G402" i="2"/>
  <c r="G401" i="2"/>
  <c r="G400" i="2"/>
  <c r="G399" i="2"/>
  <c r="G398" i="2"/>
  <c r="F423" i="2"/>
  <c r="G396" i="2"/>
  <c r="G394" i="2"/>
  <c r="G393" i="2"/>
  <c r="G392" i="2"/>
  <c r="G391" i="2"/>
  <c r="G390" i="2"/>
  <c r="G387" i="2"/>
  <c r="G386" i="2"/>
  <c r="G385" i="2"/>
  <c r="G384" i="2"/>
  <c r="G383" i="2"/>
  <c r="G382" i="2"/>
  <c r="G381" i="2"/>
  <c r="G378" i="2"/>
  <c r="G377" i="2"/>
  <c r="G376" i="2"/>
  <c r="G375" i="2"/>
  <c r="G374" i="2"/>
  <c r="G373" i="2"/>
  <c r="G372" i="2"/>
  <c r="G371" i="2"/>
  <c r="G370" i="2"/>
  <c r="G369" i="2"/>
  <c r="G368" i="2"/>
  <c r="G367" i="2"/>
  <c r="K379" i="2"/>
  <c r="F11" i="1" s="1"/>
  <c r="G365" i="2"/>
  <c r="G363" i="2"/>
  <c r="G362" i="2"/>
  <c r="G361" i="2"/>
  <c r="G360" i="2"/>
  <c r="G359" i="2"/>
  <c r="G358" i="2"/>
  <c r="G357" i="2"/>
  <c r="G356" i="2"/>
  <c r="G355" i="2"/>
  <c r="G354" i="2"/>
  <c r="G353" i="2"/>
  <c r="G352" i="2"/>
  <c r="G351" i="2"/>
  <c r="G349" i="2"/>
  <c r="G348" i="2"/>
  <c r="G347" i="2"/>
  <c r="G346" i="2"/>
  <c r="G345" i="2"/>
  <c r="G344" i="2"/>
  <c r="G343" i="2"/>
  <c r="G342" i="2"/>
  <c r="G341" i="2"/>
  <c r="G340" i="2"/>
  <c r="G339" i="2"/>
  <c r="G338" i="2"/>
  <c r="G337" i="2"/>
  <c r="G336" i="2"/>
  <c r="G335" i="2"/>
  <c r="G334" i="2"/>
  <c r="G333" i="2"/>
  <c r="G332" i="2"/>
  <c r="G331" i="2"/>
  <c r="G330" i="2"/>
  <c r="G328" i="2"/>
  <c r="G327" i="2"/>
  <c r="G326" i="2"/>
  <c r="G325" i="2"/>
  <c r="G324" i="2"/>
  <c r="G323" i="2"/>
  <c r="G322" i="2"/>
  <c r="G321" i="2"/>
  <c r="G320" i="2"/>
  <c r="G319" i="2"/>
  <c r="G318" i="2"/>
  <c r="G317" i="2"/>
  <c r="G316" i="2"/>
  <c r="G315" i="2"/>
  <c r="G314" i="2"/>
  <c r="G312" i="2"/>
  <c r="G311" i="2"/>
  <c r="G310" i="2"/>
  <c r="G309" i="2"/>
  <c r="G308" i="2"/>
  <c r="G307" i="2"/>
  <c r="G306" i="2"/>
  <c r="G305" i="2"/>
  <c r="G304" i="2"/>
  <c r="G303" i="2"/>
  <c r="G302" i="2"/>
  <c r="G301" i="2"/>
  <c r="G300" i="2"/>
  <c r="G299" i="2"/>
  <c r="G298" i="2"/>
  <c r="G297" i="2"/>
  <c r="G296" i="2"/>
  <c r="G295" i="2"/>
  <c r="G294" i="2"/>
  <c r="G293"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8" i="2"/>
  <c r="G237" i="2"/>
  <c r="G236" i="2"/>
  <c r="G234" i="2"/>
  <c r="G233" i="2"/>
  <c r="G232" i="2"/>
  <c r="G230" i="2"/>
  <c r="G229" i="2"/>
  <c r="G228" i="2"/>
  <c r="F364" i="2"/>
  <c r="G225" i="2"/>
  <c r="G224" i="2"/>
  <c r="G223" i="2"/>
  <c r="G221" i="2"/>
  <c r="G220" i="2"/>
  <c r="G219" i="2"/>
  <c r="G218" i="2"/>
  <c r="G217" i="2"/>
  <c r="G216" i="2"/>
  <c r="G213" i="2"/>
  <c r="G212" i="2"/>
  <c r="G211" i="2"/>
  <c r="G210" i="2"/>
  <c r="G209" i="2"/>
  <c r="G208" i="2"/>
  <c r="G207"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F226" i="2"/>
  <c r="G170" i="2"/>
  <c r="G169" i="2"/>
  <c r="G168" i="2"/>
  <c r="G167" i="2"/>
  <c r="G166" i="2"/>
  <c r="G165" i="2"/>
  <c r="G164" i="2"/>
  <c r="G163" i="2"/>
  <c r="G161" i="2"/>
  <c r="G160" i="2"/>
  <c r="G159" i="2"/>
  <c r="G158" i="2"/>
  <c r="G157" i="2"/>
  <c r="G156" i="2"/>
  <c r="G155" i="2"/>
  <c r="G154" i="2"/>
  <c r="G153" i="2"/>
  <c r="G152" i="2"/>
  <c r="G151" i="2"/>
  <c r="G150" i="2"/>
  <c r="G149" i="2"/>
  <c r="G148" i="2"/>
  <c r="G147" i="2"/>
  <c r="G146" i="2"/>
  <c r="G145" i="2"/>
  <c r="G144" i="2"/>
  <c r="G143" i="2"/>
  <c r="G142" i="2"/>
  <c r="G141" i="2"/>
  <c r="G140" i="2"/>
  <c r="G139" i="2"/>
  <c r="G136" i="2"/>
  <c r="G135" i="2"/>
  <c r="G134" i="2"/>
  <c r="G133" i="2"/>
  <c r="G132" i="2"/>
  <c r="G131" i="2"/>
  <c r="G130" i="2"/>
  <c r="G129" i="2"/>
  <c r="G128" i="2"/>
  <c r="G127" i="2"/>
  <c r="G126" i="2"/>
  <c r="G125" i="2"/>
  <c r="G124" i="2"/>
  <c r="G123" i="2"/>
  <c r="G122" i="2"/>
  <c r="G120" i="2"/>
  <c r="G119" i="2"/>
  <c r="G118" i="2"/>
  <c r="G117" i="2"/>
  <c r="G116" i="2"/>
  <c r="G115" i="2"/>
  <c r="G114" i="2"/>
  <c r="G113" i="2"/>
  <c r="G112" i="2"/>
  <c r="G111" i="2"/>
  <c r="G110" i="2"/>
  <c r="G109" i="2"/>
  <c r="G108" i="2"/>
  <c r="G107" i="2"/>
  <c r="G106" i="2"/>
  <c r="G104" i="2"/>
  <c r="G103" i="2"/>
  <c r="G102" i="2"/>
  <c r="G101" i="2"/>
  <c r="G100" i="2"/>
  <c r="G99" i="2"/>
  <c r="G98" i="2"/>
  <c r="G97" i="2"/>
  <c r="G96" i="2"/>
  <c r="G95" i="2"/>
  <c r="G94" i="2"/>
  <c r="G93" i="2"/>
  <c r="G92" i="2"/>
  <c r="G91" i="2"/>
  <c r="G90" i="2"/>
  <c r="G89" i="2"/>
  <c r="G88" i="2"/>
  <c r="G87" i="2"/>
  <c r="G86" i="2"/>
  <c r="G85" i="2"/>
  <c r="G84" i="2"/>
  <c r="G83" i="2"/>
  <c r="G82" i="2"/>
  <c r="G78" i="2"/>
  <c r="G77" i="2"/>
  <c r="G76" i="2"/>
  <c r="G75" i="2"/>
  <c r="G74" i="2"/>
  <c r="G73" i="2"/>
  <c r="G72" i="2"/>
  <c r="G71" i="2"/>
  <c r="G70" i="2"/>
  <c r="G69" i="2"/>
  <c r="G67" i="2"/>
  <c r="G66" i="2"/>
  <c r="G65" i="2"/>
  <c r="G64" i="2"/>
  <c r="G63" i="2"/>
  <c r="G62" i="2"/>
  <c r="G60" i="2"/>
  <c r="G59" i="2"/>
  <c r="G58" i="2"/>
  <c r="G57" i="2"/>
  <c r="G56" i="2"/>
  <c r="G54" i="2"/>
  <c r="G53" i="2"/>
  <c r="G52" i="2"/>
  <c r="G51" i="2"/>
  <c r="G50" i="2"/>
  <c r="G49" i="2"/>
  <c r="G46" i="2"/>
  <c r="G45" i="2"/>
  <c r="G44" i="2"/>
  <c r="G43" i="2"/>
  <c r="G42" i="2"/>
  <c r="G41" i="2"/>
  <c r="G40" i="2"/>
  <c r="G38" i="2"/>
  <c r="G37" i="2"/>
  <c r="G36" i="2"/>
  <c r="G35" i="2"/>
  <c r="G34" i="2"/>
  <c r="G33" i="2"/>
  <c r="G30" i="2"/>
  <c r="F61" i="2"/>
  <c r="G28" i="2"/>
  <c r="G27" i="2"/>
  <c r="G26" i="2"/>
  <c r="G24" i="2"/>
  <c r="G23" i="2"/>
  <c r="G22" i="2"/>
  <c r="G21" i="2"/>
  <c r="G20" i="2"/>
  <c r="G19" i="2"/>
  <c r="G17" i="2"/>
  <c r="G16" i="2"/>
  <c r="G15" i="2"/>
  <c r="G14" i="2"/>
  <c r="G13" i="2"/>
  <c r="G12" i="2"/>
  <c r="G11" i="2"/>
  <c r="G10" i="2"/>
  <c r="G9" i="2"/>
  <c r="I25" i="2"/>
  <c r="G8" i="2"/>
  <c r="G7" i="2"/>
  <c r="G6" i="2"/>
  <c r="G5" i="2"/>
  <c r="G4" i="2"/>
  <c r="F25" i="2"/>
  <c r="R29" i="1"/>
  <c r="R28" i="1"/>
  <c r="R27" i="1"/>
  <c r="R26" i="1"/>
  <c r="R25" i="1"/>
  <c r="R24" i="1"/>
  <c r="R23" i="1"/>
  <c r="R22" i="1"/>
  <c r="R21" i="1"/>
  <c r="R20" i="1"/>
  <c r="R19" i="1"/>
  <c r="N14" i="1"/>
  <c r="M14" i="1"/>
  <c r="O13" i="1"/>
  <c r="P13" i="1" s="1"/>
  <c r="O12" i="1"/>
  <c r="P12" i="1" s="1"/>
  <c r="O11" i="1"/>
  <c r="P11" i="1" s="1"/>
  <c r="O10" i="1"/>
  <c r="P10" i="1" s="1"/>
  <c r="O9" i="1"/>
  <c r="P9" i="1" s="1"/>
  <c r="O8" i="1"/>
  <c r="P8" i="1" s="1"/>
  <c r="O7" i="1"/>
  <c r="P7" i="1" s="1"/>
  <c r="O6" i="1"/>
  <c r="P6" i="1" s="1"/>
  <c r="O5" i="1"/>
  <c r="P5" i="1" s="1"/>
  <c r="O4" i="1"/>
  <c r="P4" i="1" s="1"/>
  <c r="N479" i="2" l="1"/>
  <c r="D5" i="1"/>
  <c r="E25" i="2"/>
  <c r="G31" i="2"/>
  <c r="G47" i="2"/>
  <c r="I61" i="2"/>
  <c r="K79" i="2"/>
  <c r="G105" i="2"/>
  <c r="I171" i="2"/>
  <c r="O14" i="1"/>
  <c r="P14" i="1" s="1"/>
  <c r="K25" i="2"/>
  <c r="E79" i="2"/>
  <c r="G81" i="2"/>
  <c r="G3" i="2"/>
  <c r="G18" i="2"/>
  <c r="G29" i="2"/>
  <c r="G39" i="2"/>
  <c r="G55" i="2"/>
  <c r="F79" i="2"/>
  <c r="G68" i="2"/>
  <c r="G79" i="2" s="1"/>
  <c r="K171" i="2"/>
  <c r="K61" i="2"/>
  <c r="I79" i="2"/>
  <c r="G32" i="2"/>
  <c r="G48" i="2"/>
  <c r="E61" i="2"/>
  <c r="G162" i="2"/>
  <c r="E171" i="2"/>
  <c r="G121" i="2"/>
  <c r="G138" i="2"/>
  <c r="F171" i="2"/>
  <c r="G80" i="2"/>
  <c r="G172" i="2"/>
  <c r="G137" i="2"/>
  <c r="G215" i="2"/>
  <c r="E226" i="2"/>
  <c r="I226" i="2"/>
  <c r="G214" i="2"/>
  <c r="K226" i="2"/>
  <c r="G206" i="2"/>
  <c r="G222" i="2"/>
  <c r="E364" i="2"/>
  <c r="G231" i="2"/>
  <c r="G227" i="2"/>
  <c r="G235" i="2"/>
  <c r="G239" i="2"/>
  <c r="I364" i="2"/>
  <c r="K364" i="2"/>
  <c r="I379" i="2"/>
  <c r="G292" i="2"/>
  <c r="G329" i="2"/>
  <c r="G350" i="2"/>
  <c r="G313" i="2"/>
  <c r="K397" i="2"/>
  <c r="G366" i="2"/>
  <c r="E379" i="2"/>
  <c r="F379" i="2"/>
  <c r="G423" i="2"/>
  <c r="E474" i="2"/>
  <c r="G434" i="2"/>
  <c r="E397" i="2"/>
  <c r="F474" i="2"/>
  <c r="F397" i="2"/>
  <c r="I423" i="2"/>
  <c r="G380" i="2"/>
  <c r="K423" i="2"/>
  <c r="I474" i="2"/>
  <c r="G446" i="2"/>
  <c r="F489" i="2"/>
  <c r="G482" i="2"/>
  <c r="G388" i="2"/>
  <c r="G389" i="2"/>
  <c r="I489" i="2"/>
  <c r="I397" i="2"/>
  <c r="E423" i="2"/>
  <c r="G424" i="2"/>
  <c r="K474" i="2"/>
  <c r="E490" i="2" l="1"/>
  <c r="F490" i="2"/>
  <c r="G61" i="2"/>
  <c r="F491" i="2"/>
  <c r="F4" i="1"/>
  <c r="B9" i="1"/>
  <c r="G25" i="2"/>
  <c r="I491" i="2"/>
  <c r="J364" i="2" s="1"/>
  <c r="E10" i="1" s="1"/>
  <c r="D12" i="1"/>
  <c r="F6" i="1"/>
  <c r="F8" i="1"/>
  <c r="F5" i="1"/>
  <c r="F9" i="1"/>
  <c r="G171" i="2"/>
  <c r="D8" i="1"/>
  <c r="F12" i="1"/>
  <c r="G474" i="2"/>
  <c r="K490" i="2"/>
  <c r="I490" i="2"/>
  <c r="B4" i="1"/>
  <c r="G379" i="2"/>
  <c r="D10" i="1"/>
  <c r="G226" i="2"/>
  <c r="D13" i="1"/>
  <c r="G364" i="2"/>
  <c r="F7" i="1"/>
  <c r="D7" i="1"/>
  <c r="G397" i="2"/>
  <c r="G489" i="2"/>
  <c r="E491" i="2"/>
  <c r="F13" i="1"/>
  <c r="F10" i="1"/>
  <c r="D4" i="1"/>
  <c r="D11" i="1"/>
  <c r="D6" i="1"/>
  <c r="D9" i="1"/>
  <c r="J171" i="2" l="1"/>
  <c r="E7" i="1" s="1"/>
  <c r="J474" i="2"/>
  <c r="E12" i="1" s="1"/>
  <c r="J61" i="2"/>
  <c r="E8" i="1" s="1"/>
  <c r="J423" i="2"/>
  <c r="E4" i="1" s="1"/>
  <c r="J489" i="2"/>
  <c r="J79" i="2"/>
  <c r="E9" i="1" s="1"/>
  <c r="J397" i="2"/>
  <c r="E13" i="1" s="1"/>
  <c r="J226" i="2"/>
  <c r="E6" i="1" s="1"/>
  <c r="J379" i="2"/>
  <c r="E11" i="1" s="1"/>
  <c r="B8" i="1"/>
  <c r="B10" i="1"/>
  <c r="K491" i="2"/>
  <c r="L492" i="2" s="1"/>
  <c r="B5" i="1"/>
  <c r="G491" i="2"/>
  <c r="H474" i="2" s="1"/>
  <c r="B12" i="1"/>
  <c r="B7" i="1"/>
  <c r="J492" i="2"/>
  <c r="I492" i="2"/>
  <c r="D14" i="1"/>
  <c r="B13" i="1"/>
  <c r="G490" i="2"/>
  <c r="B6" i="1"/>
  <c r="J456" i="2"/>
  <c r="J448" i="2"/>
  <c r="J440" i="2"/>
  <c r="J427" i="2"/>
  <c r="J422" i="2"/>
  <c r="J414" i="2"/>
  <c r="J406" i="2"/>
  <c r="J398" i="2"/>
  <c r="J487" i="2"/>
  <c r="J455" i="2"/>
  <c r="J447" i="2"/>
  <c r="J439" i="2"/>
  <c r="J465" i="2"/>
  <c r="J438" i="2"/>
  <c r="J482" i="2"/>
  <c r="J462" i="2"/>
  <c r="J454" i="2"/>
  <c r="J446" i="2"/>
  <c r="J434" i="2"/>
  <c r="J425" i="2"/>
  <c r="J420" i="2"/>
  <c r="J466" i="2"/>
  <c r="J430" i="2"/>
  <c r="J413" i="2"/>
  <c r="J412" i="2"/>
  <c r="J392" i="2"/>
  <c r="J372" i="2"/>
  <c r="J359" i="2"/>
  <c r="J458" i="2"/>
  <c r="J421" i="2"/>
  <c r="J450" i="2"/>
  <c r="J391" i="2"/>
  <c r="J442" i="2"/>
  <c r="J384" i="2"/>
  <c r="J371" i="2"/>
  <c r="J390" i="2"/>
  <c r="J486" i="2"/>
  <c r="J405" i="2"/>
  <c r="J404" i="2"/>
  <c r="J394" i="2"/>
  <c r="J383" i="2"/>
  <c r="J357" i="2"/>
  <c r="J416" i="2"/>
  <c r="J358" i="2"/>
  <c r="J400" i="2"/>
  <c r="J350" i="2"/>
  <c r="J343" i="2"/>
  <c r="J335" i="2"/>
  <c r="J327" i="2"/>
  <c r="J344" i="2"/>
  <c r="J333" i="2"/>
  <c r="J309" i="2"/>
  <c r="J303" i="2"/>
  <c r="J426" i="2"/>
  <c r="J341" i="2"/>
  <c r="J298" i="2"/>
  <c r="J287" i="2"/>
  <c r="J283" i="2"/>
  <c r="J272" i="2"/>
  <c r="J264" i="2"/>
  <c r="J370" i="2"/>
  <c r="J330" i="2"/>
  <c r="J338" i="2"/>
  <c r="J311" i="2"/>
  <c r="J306" i="2"/>
  <c r="J271" i="2"/>
  <c r="J263" i="2"/>
  <c r="J255" i="2"/>
  <c r="J295" i="2"/>
  <c r="J257" i="2"/>
  <c r="J249" i="2"/>
  <c r="J248" i="2"/>
  <c r="J233" i="2"/>
  <c r="J378" i="2"/>
  <c r="J232" i="2"/>
  <c r="J231" i="2"/>
  <c r="J224" i="2"/>
  <c r="J216" i="2"/>
  <c r="J208" i="2"/>
  <c r="J200" i="2"/>
  <c r="J192" i="2"/>
  <c r="J184" i="2"/>
  <c r="J319" i="2"/>
  <c r="J279" i="2"/>
  <c r="J229" i="2"/>
  <c r="J241" i="2"/>
  <c r="J228" i="2"/>
  <c r="J194" i="2"/>
  <c r="J173" i="2"/>
  <c r="J157" i="2"/>
  <c r="J149" i="2"/>
  <c r="J141" i="2"/>
  <c r="J218" i="2"/>
  <c r="J196" i="2"/>
  <c r="J195" i="2"/>
  <c r="J167" i="2"/>
  <c r="J247" i="2"/>
  <c r="J220" i="2"/>
  <c r="J219" i="2"/>
  <c r="J265" i="2"/>
  <c r="J202" i="2"/>
  <c r="J172" i="2"/>
  <c r="J165" i="2"/>
  <c r="J156" i="2"/>
  <c r="J148" i="2"/>
  <c r="J140" i="2"/>
  <c r="J132" i="2"/>
  <c r="J124" i="2"/>
  <c r="J239" i="2"/>
  <c r="J236" i="2"/>
  <c r="J204" i="2"/>
  <c r="J203" i="2"/>
  <c r="J180" i="2"/>
  <c r="J212" i="2"/>
  <c r="J211" i="2"/>
  <c r="J176" i="2"/>
  <c r="J170" i="2"/>
  <c r="J142" i="2"/>
  <c r="J115" i="2"/>
  <c r="J109" i="2"/>
  <c r="J210" i="2"/>
  <c r="J187" i="2"/>
  <c r="J150" i="2"/>
  <c r="J134" i="2"/>
  <c r="J133" i="2"/>
  <c r="J119" i="2"/>
  <c r="J106" i="2"/>
  <c r="J98" i="2"/>
  <c r="J90" i="2"/>
  <c r="J82" i="2"/>
  <c r="J77" i="2"/>
  <c r="J69" i="2"/>
  <c r="J56" i="2"/>
  <c r="J48" i="2"/>
  <c r="J40" i="2"/>
  <c r="J32" i="2"/>
  <c r="J168" i="2"/>
  <c r="J188" i="2"/>
  <c r="J139" i="2"/>
  <c r="J123" i="2"/>
  <c r="J118" i="2"/>
  <c r="J108" i="2"/>
  <c r="J100" i="2"/>
  <c r="J92" i="2"/>
  <c r="J84" i="2"/>
  <c r="J147" i="2"/>
  <c r="J155" i="2"/>
  <c r="J256" i="2"/>
  <c r="J240" i="2"/>
  <c r="J186" i="2"/>
  <c r="J126" i="2"/>
  <c r="J107" i="2"/>
  <c r="J85" i="2"/>
  <c r="J62" i="2"/>
  <c r="J19" i="2"/>
  <c r="J3" i="2"/>
  <c r="J51" i="2"/>
  <c r="J49" i="2"/>
  <c r="J35" i="2"/>
  <c r="J34" i="2"/>
  <c r="J33" i="2"/>
  <c r="J131" i="2"/>
  <c r="J93" i="2"/>
  <c r="J64" i="2"/>
  <c r="J63" i="2"/>
  <c r="J91" i="2"/>
  <c r="J50" i="2"/>
  <c r="J21" i="2"/>
  <c r="J116" i="2"/>
  <c r="J101" i="2"/>
  <c r="J57" i="2"/>
  <c r="J43" i="2"/>
  <c r="J42" i="2"/>
  <c r="J41" i="2"/>
  <c r="J27" i="2"/>
  <c r="J13" i="2"/>
  <c r="J163" i="2"/>
  <c r="J70" i="2"/>
  <c r="J59" i="2"/>
  <c r="J58" i="2"/>
  <c r="J26" i="2"/>
  <c r="J83" i="2"/>
  <c r="J12" i="2"/>
  <c r="J78" i="2"/>
  <c r="J4" i="2"/>
  <c r="J72" i="2"/>
  <c r="J71" i="2"/>
  <c r="J99" i="2"/>
  <c r="J20" i="2"/>
  <c r="J15" i="2"/>
  <c r="J11" i="2"/>
  <c r="J7" i="2"/>
  <c r="J125" i="2"/>
  <c r="J23" i="2"/>
  <c r="J25" i="2"/>
  <c r="E5" i="1" s="1"/>
  <c r="J22" i="2"/>
  <c r="J74" i="2"/>
  <c r="J110" i="2"/>
  <c r="J209" i="2"/>
  <c r="J130" i="2"/>
  <c r="J175" i="2"/>
  <c r="J144" i="2"/>
  <c r="J199" i="2"/>
  <c r="J317" i="2"/>
  <c r="J146" i="2"/>
  <c r="J177" i="2"/>
  <c r="J280" i="2"/>
  <c r="J161" i="2"/>
  <c r="J237" i="2"/>
  <c r="J215" i="2"/>
  <c r="J260" i="2"/>
  <c r="J183" i="2"/>
  <c r="J217" i="2"/>
  <c r="J300" i="2"/>
  <c r="J339" i="2"/>
  <c r="J305" i="2"/>
  <c r="J299" i="2"/>
  <c r="J373" i="2"/>
  <c r="J321" i="2"/>
  <c r="J340" i="2"/>
  <c r="J361" i="2"/>
  <c r="J468" i="2"/>
  <c r="J377" i="2"/>
  <c r="J362" i="2"/>
  <c r="J433" i="2"/>
  <c r="J484" i="2"/>
  <c r="J419" i="2"/>
  <c r="J451" i="2"/>
  <c r="J428" i="2"/>
  <c r="J459" i="2"/>
  <c r="J467" i="2"/>
  <c r="J461" i="2"/>
  <c r="J417" i="2"/>
  <c r="J401" i="2"/>
  <c r="J472" i="2"/>
  <c r="J471" i="2"/>
  <c r="J449" i="2"/>
  <c r="J174" i="2"/>
  <c r="J267" i="2"/>
  <c r="J112" i="2"/>
  <c r="J88" i="2"/>
  <c r="J47" i="2"/>
  <c r="J152" i="2"/>
  <c r="J65" i="2"/>
  <c r="J104" i="2"/>
  <c r="J158" i="2"/>
  <c r="J145" i="2"/>
  <c r="J138" i="2"/>
  <c r="J182" i="2"/>
  <c r="J120" i="2"/>
  <c r="J164" i="2"/>
  <c r="J189" i="2"/>
  <c r="J197" i="2"/>
  <c r="J273" i="2"/>
  <c r="J207" i="2"/>
  <c r="J274" i="2"/>
  <c r="J254" i="2"/>
  <c r="J243" i="2"/>
  <c r="J293" i="2"/>
  <c r="J365" i="2"/>
  <c r="J312" i="2"/>
  <c r="J276" i="2"/>
  <c r="J297" i="2"/>
  <c r="J329" i="2"/>
  <c r="J360" i="2"/>
  <c r="J366" i="2"/>
  <c r="J353" i="2"/>
  <c r="J411" i="2"/>
  <c r="J386" i="2"/>
  <c r="J403" i="2"/>
  <c r="J431" i="2"/>
  <c r="J469" i="2"/>
  <c r="J441" i="2"/>
  <c r="J436" i="2"/>
  <c r="J259" i="2"/>
  <c r="J445" i="2"/>
  <c r="J10" i="2"/>
  <c r="J36" i="2"/>
  <c r="J44" i="2"/>
  <c r="J54" i="2"/>
  <c r="J60" i="2"/>
  <c r="J37" i="2"/>
  <c r="J117" i="2"/>
  <c r="J151" i="2"/>
  <c r="J270" i="2"/>
  <c r="J121" i="2"/>
  <c r="J193" i="2"/>
  <c r="J252" i="2"/>
  <c r="J181" i="2"/>
  <c r="J221" i="2"/>
  <c r="J201" i="2"/>
  <c r="J275" i="2"/>
  <c r="J262" i="2"/>
  <c r="J290" i="2"/>
  <c r="J251" i="2"/>
  <c r="J346" i="2"/>
  <c r="J227" i="2"/>
  <c r="J318" i="2"/>
  <c r="J253" i="2"/>
  <c r="J313" i="2"/>
  <c r="J367" i="2"/>
  <c r="J408" i="2"/>
  <c r="J342" i="2"/>
  <c r="J334" i="2"/>
  <c r="J284" i="2"/>
  <c r="J326" i="2"/>
  <c r="J382" i="2"/>
  <c r="J354" i="2"/>
  <c r="J387" i="2"/>
  <c r="J407" i="2"/>
  <c r="J5" i="2"/>
  <c r="J55" i="2"/>
  <c r="J238" i="2"/>
  <c r="J269" i="2"/>
  <c r="J292" i="2"/>
  <c r="J356" i="2"/>
  <c r="J396" i="2"/>
  <c r="J28" i="2"/>
  <c r="J80" i="2"/>
  <c r="J8" i="2"/>
  <c r="J66" i="2"/>
  <c r="J102" i="2"/>
  <c r="J53" i="2"/>
  <c r="J30" i="2"/>
  <c r="J94" i="2"/>
  <c r="J113" i="2"/>
  <c r="J73" i="2"/>
  <c r="J39" i="2"/>
  <c r="J159" i="2"/>
  <c r="J154" i="2"/>
  <c r="J122" i="2"/>
  <c r="J127" i="2"/>
  <c r="J179" i="2"/>
  <c r="J185" i="2"/>
  <c r="J336" i="2"/>
  <c r="J301" i="2"/>
  <c r="J268" i="2"/>
  <c r="J245" i="2"/>
  <c r="J325" i="2"/>
  <c r="J307" i="2"/>
  <c r="J320" i="2"/>
  <c r="J323" i="2"/>
  <c r="J385" i="2"/>
  <c r="J310" i="2"/>
  <c r="J304" i="2"/>
  <c r="J302" i="2"/>
  <c r="J376" i="2"/>
  <c r="J389" i="2"/>
  <c r="J352" i="2"/>
  <c r="J460" i="2"/>
  <c r="J437" i="2"/>
  <c r="J409" i="2"/>
  <c r="J485" i="2"/>
  <c r="J444" i="2"/>
  <c r="J452" i="2"/>
  <c r="J381" i="2"/>
  <c r="J399" i="2"/>
  <c r="J470" i="2"/>
  <c r="J483" i="2"/>
  <c r="J76" i="2"/>
  <c r="J86" i="2"/>
  <c r="J169" i="2"/>
  <c r="J322" i="2"/>
  <c r="J289" i="2"/>
  <c r="J435" i="2"/>
  <c r="J137" i="2"/>
  <c r="J24" i="2"/>
  <c r="J105" i="2"/>
  <c r="J97" i="2"/>
  <c r="J67" i="2"/>
  <c r="J114" i="2"/>
  <c r="J75" i="2"/>
  <c r="J96" i="2"/>
  <c r="J162" i="2"/>
  <c r="J129" i="2"/>
  <c r="J206" i="2"/>
  <c r="J214" i="2"/>
  <c r="J288" i="2"/>
  <c r="J242" i="2"/>
  <c r="J258" i="2"/>
  <c r="J296" i="2"/>
  <c r="J278" i="2"/>
  <c r="J266" i="2"/>
  <c r="J332" i="2"/>
  <c r="J349" i="2"/>
  <c r="J281" i="2"/>
  <c r="J337" i="2"/>
  <c r="J393" i="2"/>
  <c r="J380" i="2"/>
  <c r="J432" i="2"/>
  <c r="J424" i="2"/>
  <c r="J14" i="2"/>
  <c r="J29" i="2"/>
  <c r="J294" i="2"/>
  <c r="J355" i="2"/>
  <c r="J457" i="2"/>
  <c r="J6" i="2"/>
  <c r="J52" i="2"/>
  <c r="J16" i="2"/>
  <c r="J38" i="2"/>
  <c r="J103" i="2"/>
  <c r="J81" i="2"/>
  <c r="J87" i="2"/>
  <c r="J160" i="2"/>
  <c r="J128" i="2"/>
  <c r="J153" i="2"/>
  <c r="J205" i="2"/>
  <c r="J285" i="2"/>
  <c r="J198" i="2"/>
  <c r="J235" i="2"/>
  <c r="J246" i="2"/>
  <c r="J277" i="2"/>
  <c r="J230" i="2"/>
  <c r="J244" i="2"/>
  <c r="J261" i="2"/>
  <c r="J314" i="2"/>
  <c r="J250" i="2"/>
  <c r="J328" i="2"/>
  <c r="J331" i="2"/>
  <c r="J316" i="2"/>
  <c r="J345" i="2"/>
  <c r="J286" i="2"/>
  <c r="J315" i="2"/>
  <c r="J351" i="2"/>
  <c r="J443" i="2"/>
  <c r="J308" i="2"/>
  <c r="J347" i="2"/>
  <c r="J369" i="2"/>
  <c r="J368" i="2"/>
  <c r="J410" i="2"/>
  <c r="J418" i="2"/>
  <c r="J453" i="2"/>
  <c r="J17" i="2"/>
  <c r="J135" i="2"/>
  <c r="J222" i="2"/>
  <c r="J190" i="2"/>
  <c r="J429" i="2"/>
  <c r="J31" i="2"/>
  <c r="J9" i="2"/>
  <c r="J46" i="2"/>
  <c r="J111" i="2"/>
  <c r="J95" i="2"/>
  <c r="J45" i="2"/>
  <c r="J89" i="2"/>
  <c r="J18" i="2"/>
  <c r="J68" i="2"/>
  <c r="J166" i="2"/>
  <c r="J178" i="2"/>
  <c r="J136" i="2"/>
  <c r="J143" i="2"/>
  <c r="J225" i="2"/>
  <c r="J191" i="2"/>
  <c r="J213" i="2"/>
  <c r="J324" i="2"/>
  <c r="J282" i="2"/>
  <c r="J348" i="2"/>
  <c r="J234" i="2"/>
  <c r="J363" i="2"/>
  <c r="J291" i="2"/>
  <c r="J388" i="2"/>
  <c r="J375" i="2"/>
  <c r="J395" i="2"/>
  <c r="J473" i="2"/>
  <c r="J488" i="2"/>
  <c r="J464" i="2"/>
  <c r="J402" i="2"/>
  <c r="J463" i="2"/>
  <c r="J223" i="2"/>
  <c r="J374" i="2"/>
  <c r="J415" i="2"/>
  <c r="F14" i="1"/>
  <c r="B11" i="1"/>
  <c r="E14" i="1" l="1"/>
  <c r="H226" i="2"/>
  <c r="C6" i="1" s="1"/>
  <c r="H379" i="2"/>
  <c r="H25" i="2"/>
  <c r="C5" i="1" s="1"/>
  <c r="H489" i="2"/>
  <c r="H397" i="2"/>
  <c r="C13" i="1" s="1"/>
  <c r="L466" i="2"/>
  <c r="L458" i="2"/>
  <c r="L450" i="2"/>
  <c r="L442" i="2"/>
  <c r="L430" i="2"/>
  <c r="L416" i="2"/>
  <c r="L408" i="2"/>
  <c r="L400" i="2"/>
  <c r="L473" i="2"/>
  <c r="L465" i="2"/>
  <c r="L457" i="2"/>
  <c r="L449" i="2"/>
  <c r="L441" i="2"/>
  <c r="L438" i="2"/>
  <c r="L437" i="2"/>
  <c r="L467" i="2"/>
  <c r="L459" i="2"/>
  <c r="L451" i="2"/>
  <c r="L443" i="2"/>
  <c r="L472" i="2"/>
  <c r="L464" i="2"/>
  <c r="L456" i="2"/>
  <c r="L448" i="2"/>
  <c r="L440" i="2"/>
  <c r="L436" i="2"/>
  <c r="L427" i="2"/>
  <c r="L422" i="2"/>
  <c r="L414" i="2"/>
  <c r="L391" i="2"/>
  <c r="L374" i="2"/>
  <c r="L366" i="2"/>
  <c r="L361" i="2"/>
  <c r="L398" i="2"/>
  <c r="L358" i="2"/>
  <c r="L432" i="2"/>
  <c r="L415" i="2"/>
  <c r="L399" i="2"/>
  <c r="L373" i="2"/>
  <c r="L365" i="2"/>
  <c r="L468" i="2"/>
  <c r="L406" i="2"/>
  <c r="L394" i="2"/>
  <c r="L460" i="2"/>
  <c r="L429" i="2"/>
  <c r="L393" i="2"/>
  <c r="L444" i="2"/>
  <c r="L385" i="2"/>
  <c r="L350" i="2"/>
  <c r="L407" i="2"/>
  <c r="L392" i="2"/>
  <c r="L372" i="2"/>
  <c r="L359" i="2"/>
  <c r="L452" i="2"/>
  <c r="L360" i="2"/>
  <c r="L344" i="2"/>
  <c r="L396" i="2"/>
  <c r="L353" i="2"/>
  <c r="L337" i="2"/>
  <c r="L329" i="2"/>
  <c r="L321" i="2"/>
  <c r="L352" i="2"/>
  <c r="L316" i="2"/>
  <c r="L311" i="2"/>
  <c r="L292" i="2"/>
  <c r="L281" i="2"/>
  <c r="L280" i="2"/>
  <c r="L266" i="2"/>
  <c r="L305" i="2"/>
  <c r="L247" i="2"/>
  <c r="L239" i="2"/>
  <c r="L231" i="2"/>
  <c r="L346" i="2"/>
  <c r="L343" i="2"/>
  <c r="L324" i="2"/>
  <c r="L319" i="2"/>
  <c r="L279" i="2"/>
  <c r="L265" i="2"/>
  <c r="L257" i="2"/>
  <c r="L332" i="2"/>
  <c r="L313" i="2"/>
  <c r="L273" i="2"/>
  <c r="L351" i="2"/>
  <c r="L297" i="2"/>
  <c r="L289" i="2"/>
  <c r="L258" i="2"/>
  <c r="L166" i="2"/>
  <c r="L303" i="2"/>
  <c r="L267" i="2"/>
  <c r="L251" i="2"/>
  <c r="L308" i="2"/>
  <c r="L259" i="2"/>
  <c r="L229" i="2"/>
  <c r="L221" i="2"/>
  <c r="L340" i="2"/>
  <c r="L218" i="2"/>
  <c r="L210" i="2"/>
  <c r="L202" i="2"/>
  <c r="L194" i="2"/>
  <c r="L186" i="2"/>
  <c r="L290" i="2"/>
  <c r="L277" i="2"/>
  <c r="L242" i="2"/>
  <c r="L249" i="2"/>
  <c r="L243" i="2"/>
  <c r="L235" i="2"/>
  <c r="L234" i="2"/>
  <c r="L238" i="2"/>
  <c r="L220" i="2"/>
  <c r="L214" i="2"/>
  <c r="L197" i="2"/>
  <c r="L159" i="2"/>
  <c r="L151" i="2"/>
  <c r="L143" i="2"/>
  <c r="L204" i="2"/>
  <c r="L198" i="2"/>
  <c r="L181" i="2"/>
  <c r="L180" i="2"/>
  <c r="L178" i="2"/>
  <c r="L347" i="2"/>
  <c r="L205" i="2"/>
  <c r="L177" i="2"/>
  <c r="L170" i="2"/>
  <c r="L164" i="2"/>
  <c r="L158" i="2"/>
  <c r="L150" i="2"/>
  <c r="L142" i="2"/>
  <c r="L134" i="2"/>
  <c r="L126" i="2"/>
  <c r="L188" i="2"/>
  <c r="L182" i="2"/>
  <c r="L169" i="2"/>
  <c r="L196" i="2"/>
  <c r="L190" i="2"/>
  <c r="L157" i="2"/>
  <c r="L114" i="2"/>
  <c r="L111" i="2"/>
  <c r="L173" i="2"/>
  <c r="L135" i="2"/>
  <c r="L118" i="2"/>
  <c r="L108" i="2"/>
  <c r="L100" i="2"/>
  <c r="L92" i="2"/>
  <c r="L84" i="2"/>
  <c r="L71" i="2"/>
  <c r="L63" i="2"/>
  <c r="L58" i="2"/>
  <c r="L50" i="2"/>
  <c r="L42" i="2"/>
  <c r="L34" i="2"/>
  <c r="L285" i="2"/>
  <c r="L206" i="2"/>
  <c r="L117" i="2"/>
  <c r="L237" i="2"/>
  <c r="L227" i="2"/>
  <c r="L174" i="2"/>
  <c r="L144" i="2"/>
  <c r="L110" i="2"/>
  <c r="L102" i="2"/>
  <c r="L94" i="2"/>
  <c r="L86" i="2"/>
  <c r="L189" i="2"/>
  <c r="L125" i="2"/>
  <c r="L212" i="2"/>
  <c r="L250" i="2"/>
  <c r="L213" i="2"/>
  <c r="L149" i="2"/>
  <c r="L133" i="2"/>
  <c r="L119" i="2"/>
  <c r="L101" i="2"/>
  <c r="L65" i="2"/>
  <c r="L45" i="2"/>
  <c r="L43" i="2"/>
  <c r="L29" i="2"/>
  <c r="L27" i="2"/>
  <c r="L222" i="2"/>
  <c r="L127" i="2"/>
  <c r="L59" i="2"/>
  <c r="L46" i="2"/>
  <c r="L26" i="2"/>
  <c r="L103" i="2"/>
  <c r="L141" i="2"/>
  <c r="L72" i="2"/>
  <c r="L66" i="2"/>
  <c r="L60" i="2"/>
  <c r="L24" i="2"/>
  <c r="L23" i="2"/>
  <c r="L8" i="2"/>
  <c r="L109" i="2"/>
  <c r="L87" i="2"/>
  <c r="L73" i="2"/>
  <c r="L52" i="2"/>
  <c r="L36" i="2"/>
  <c r="L22" i="2"/>
  <c r="L15" i="2"/>
  <c r="L228" i="2"/>
  <c r="L95" i="2"/>
  <c r="L53" i="2"/>
  <c r="L51" i="2"/>
  <c r="L37" i="2"/>
  <c r="L35" i="2"/>
  <c r="L21" i="2"/>
  <c r="L74" i="2"/>
  <c r="L85" i="2"/>
  <c r="L14" i="2"/>
  <c r="L93" i="2"/>
  <c r="L64" i="2"/>
  <c r="L44" i="2"/>
  <c r="L28" i="2"/>
  <c r="L10" i="2"/>
  <c r="L6" i="2"/>
  <c r="L17" i="2"/>
  <c r="L16" i="2"/>
  <c r="L99" i="2"/>
  <c r="L19" i="2"/>
  <c r="L11" i="2"/>
  <c r="L90" i="2"/>
  <c r="L91" i="2"/>
  <c r="L47" i="2"/>
  <c r="L82" i="2"/>
  <c r="L33" i="2"/>
  <c r="L97" i="2"/>
  <c r="L156" i="2"/>
  <c r="L132" i="2"/>
  <c r="L129" i="2"/>
  <c r="L225" i="2"/>
  <c r="L161" i="2"/>
  <c r="L183" i="2"/>
  <c r="L191" i="2"/>
  <c r="L270" i="2"/>
  <c r="L272" i="2"/>
  <c r="L276" i="2"/>
  <c r="L376" i="2"/>
  <c r="L261" i="2"/>
  <c r="L339" i="2"/>
  <c r="L331" i="2"/>
  <c r="L293" i="2"/>
  <c r="L326" i="2"/>
  <c r="L370" i="2"/>
  <c r="L291" i="2"/>
  <c r="L378" i="2"/>
  <c r="L454" i="2"/>
  <c r="L428" i="2"/>
  <c r="L403" i="2"/>
  <c r="L434" i="2"/>
  <c r="L424" i="2"/>
  <c r="L435" i="2"/>
  <c r="L447" i="2"/>
  <c r="L40" i="2"/>
  <c r="L106" i="2"/>
  <c r="L123" i="2"/>
  <c r="L419" i="2"/>
  <c r="L5" i="2"/>
  <c r="L112" i="2"/>
  <c r="L56" i="2"/>
  <c r="L75" i="2"/>
  <c r="L140" i="2"/>
  <c r="L147" i="2"/>
  <c r="L246" i="2"/>
  <c r="L241" i="2"/>
  <c r="L176" i="2"/>
  <c r="L282" i="2"/>
  <c r="L248" i="2"/>
  <c r="L223" i="2"/>
  <c r="L260" i="2"/>
  <c r="L288" i="2"/>
  <c r="L245" i="2"/>
  <c r="L335" i="2"/>
  <c r="L388" i="2"/>
  <c r="L314" i="2"/>
  <c r="L309" i="2"/>
  <c r="L307" i="2"/>
  <c r="L341" i="2"/>
  <c r="L401" i="2"/>
  <c r="L389" i="2"/>
  <c r="L439" i="2"/>
  <c r="L469" i="2"/>
  <c r="L455" i="2"/>
  <c r="L4" i="2"/>
  <c r="L39" i="2"/>
  <c r="L160" i="2"/>
  <c r="L20" i="2"/>
  <c r="L209" i="2"/>
  <c r="L323" i="2"/>
  <c r="L315" i="2"/>
  <c r="L7" i="2"/>
  <c r="L70" i="2"/>
  <c r="L67" i="2"/>
  <c r="L57" i="2"/>
  <c r="L81" i="2"/>
  <c r="L113" i="2"/>
  <c r="L148" i="2"/>
  <c r="L62" i="2"/>
  <c r="L139" i="2"/>
  <c r="L193" i="2"/>
  <c r="L167" i="2"/>
  <c r="L203" i="2"/>
  <c r="L236" i="2"/>
  <c r="L269" i="2"/>
  <c r="L300" i="2"/>
  <c r="L306" i="2"/>
  <c r="L330" i="2"/>
  <c r="L380" i="2"/>
  <c r="L298" i="2"/>
  <c r="L368" i="2"/>
  <c r="L363" i="2"/>
  <c r="L446" i="2"/>
  <c r="L425" i="2"/>
  <c r="L404" i="2"/>
  <c r="L409" i="2"/>
  <c r="L420" i="2"/>
  <c r="L105" i="2"/>
  <c r="L471" i="2"/>
  <c r="L38" i="2"/>
  <c r="L30" i="2"/>
  <c r="L32" i="2"/>
  <c r="L55" i="2"/>
  <c r="L120" i="2"/>
  <c r="L80" i="2"/>
  <c r="L152" i="2"/>
  <c r="L98" i="2"/>
  <c r="L69" i="2"/>
  <c r="L175" i="2"/>
  <c r="L121" i="2"/>
  <c r="L199" i="2"/>
  <c r="L168" i="2"/>
  <c r="L200" i="2"/>
  <c r="L230" i="2"/>
  <c r="L356" i="2"/>
  <c r="L208" i="2"/>
  <c r="L271" i="2"/>
  <c r="L240" i="2"/>
  <c r="L295" i="2"/>
  <c r="L287" i="2"/>
  <c r="L284" i="2"/>
  <c r="L232" i="2"/>
  <c r="L318" i="2"/>
  <c r="L342" i="2"/>
  <c r="L299" i="2"/>
  <c r="L334" i="2"/>
  <c r="L433" i="2"/>
  <c r="L382" i="2"/>
  <c r="L418" i="2"/>
  <c r="L377" i="2"/>
  <c r="L362" i="2"/>
  <c r="L402" i="2"/>
  <c r="L412" i="2"/>
  <c r="L426" i="2"/>
  <c r="L462" i="2"/>
  <c r="L405" i="2"/>
  <c r="L470" i="2"/>
  <c r="L445" i="2"/>
  <c r="L417" i="2"/>
  <c r="L489" i="2"/>
  <c r="L48" i="2"/>
  <c r="L145" i="2"/>
  <c r="L224" i="2"/>
  <c r="L386" i="2"/>
  <c r="L387" i="2"/>
  <c r="L3" i="2"/>
  <c r="L96" i="2"/>
  <c r="L77" i="2"/>
  <c r="L128" i="2"/>
  <c r="L31" i="2"/>
  <c r="L76" i="2"/>
  <c r="L116" i="2"/>
  <c r="L78" i="2"/>
  <c r="L153" i="2"/>
  <c r="L130" i="2"/>
  <c r="L155" i="2"/>
  <c r="L154" i="2"/>
  <c r="L216" i="2"/>
  <c r="L187" i="2"/>
  <c r="L192" i="2"/>
  <c r="L233" i="2"/>
  <c r="L179" i="2"/>
  <c r="L215" i="2"/>
  <c r="L172" i="2"/>
  <c r="L219" i="2"/>
  <c r="L195" i="2"/>
  <c r="L252" i="2"/>
  <c r="L244" i="2"/>
  <c r="L325" i="2"/>
  <c r="L328" i="2"/>
  <c r="L312" i="2"/>
  <c r="L275" i="2"/>
  <c r="L348" i="2"/>
  <c r="L304" i="2"/>
  <c r="L367" i="2"/>
  <c r="L395" i="2"/>
  <c r="L413" i="2"/>
  <c r="L207" i="2"/>
  <c r="L283" i="2"/>
  <c r="L371" i="2"/>
  <c r="L54" i="2"/>
  <c r="L12" i="2"/>
  <c r="L9" i="2"/>
  <c r="L49" i="2"/>
  <c r="L136" i="2"/>
  <c r="L131" i="2"/>
  <c r="L163" i="2"/>
  <c r="L124" i="2"/>
  <c r="L211" i="2"/>
  <c r="L165" i="2"/>
  <c r="L122" i="2"/>
  <c r="L146" i="2"/>
  <c r="L217" i="2"/>
  <c r="L185" i="2"/>
  <c r="L184" i="2"/>
  <c r="L320" i="2"/>
  <c r="L255" i="2"/>
  <c r="L264" i="2"/>
  <c r="L379" i="2"/>
  <c r="G11" i="1" s="1"/>
  <c r="L327" i="2"/>
  <c r="L333" i="2"/>
  <c r="L294" i="2"/>
  <c r="L310" i="2"/>
  <c r="L338" i="2"/>
  <c r="L383" i="2"/>
  <c r="L410" i="2"/>
  <c r="L369" i="2"/>
  <c r="L349" i="2"/>
  <c r="L384" i="2"/>
  <c r="L463" i="2"/>
  <c r="L411" i="2"/>
  <c r="L453" i="2"/>
  <c r="L13" i="2"/>
  <c r="L263" i="2"/>
  <c r="L421" i="2"/>
  <c r="L88" i="2"/>
  <c r="L18" i="2"/>
  <c r="L68" i="2"/>
  <c r="L107" i="2"/>
  <c r="L83" i="2"/>
  <c r="L41" i="2"/>
  <c r="L89" i="2"/>
  <c r="L104" i="2"/>
  <c r="L115" i="2"/>
  <c r="L137" i="2"/>
  <c r="L162" i="2"/>
  <c r="L268" i="2"/>
  <c r="L138" i="2"/>
  <c r="L253" i="2"/>
  <c r="L201" i="2"/>
  <c r="L256" i="2"/>
  <c r="L262" i="2"/>
  <c r="L274" i="2"/>
  <c r="L254" i="2"/>
  <c r="L278" i="2"/>
  <c r="L302" i="2"/>
  <c r="L296" i="2"/>
  <c r="L336" i="2"/>
  <c r="L301" i="2"/>
  <c r="L317" i="2"/>
  <c r="L345" i="2"/>
  <c r="L322" i="2"/>
  <c r="L286" i="2"/>
  <c r="L357" i="2"/>
  <c r="L355" i="2"/>
  <c r="L375" i="2"/>
  <c r="L354" i="2"/>
  <c r="L381" i="2"/>
  <c r="L390" i="2"/>
  <c r="L431" i="2"/>
  <c r="L461" i="2"/>
  <c r="L423" i="2"/>
  <c r="G4" i="1" s="1"/>
  <c r="L79" i="2"/>
  <c r="G9" i="1" s="1"/>
  <c r="L474" i="2"/>
  <c r="L364" i="2"/>
  <c r="G10" i="1" s="1"/>
  <c r="L226" i="2"/>
  <c r="G6" i="1" s="1"/>
  <c r="L61" i="2"/>
  <c r="G8" i="1" s="1"/>
  <c r="L171" i="2"/>
  <c r="G7" i="1" s="1"/>
  <c r="L397" i="2"/>
  <c r="G13" i="1" s="1"/>
  <c r="L25" i="2"/>
  <c r="G5" i="1" s="1"/>
  <c r="C12" i="1"/>
  <c r="H428" i="2"/>
  <c r="H463" i="2"/>
  <c r="H447" i="2"/>
  <c r="H438" i="2"/>
  <c r="M438" i="2" s="1"/>
  <c r="H484" i="2"/>
  <c r="H433" i="2"/>
  <c r="H395" i="2"/>
  <c r="H427" i="2"/>
  <c r="M427" i="2" s="1"/>
  <c r="H402" i="2"/>
  <c r="H414" i="2"/>
  <c r="M414" i="2" s="1"/>
  <c r="H422" i="2"/>
  <c r="H398" i="2"/>
  <c r="H411" i="2"/>
  <c r="H376" i="2"/>
  <c r="H381" i="2"/>
  <c r="H419" i="2"/>
  <c r="H448" i="2"/>
  <c r="H348" i="2"/>
  <c r="H320" i="2"/>
  <c r="H288" i="2"/>
  <c r="H304" i="2"/>
  <c r="H355" i="2"/>
  <c r="H363" i="2"/>
  <c r="M363" i="2" s="1"/>
  <c r="H317" i="2"/>
  <c r="H336" i="2"/>
  <c r="H390" i="2"/>
  <c r="H339" i="2"/>
  <c r="H233" i="2"/>
  <c r="M233" i="2" s="1"/>
  <c r="H328" i="2"/>
  <c r="M328" i="2" s="1"/>
  <c r="H255" i="2"/>
  <c r="H246" i="2"/>
  <c r="H210" i="2"/>
  <c r="H193" i="2"/>
  <c r="H168" i="2"/>
  <c r="H194" i="2"/>
  <c r="H242" i="2"/>
  <c r="M242" i="2" s="1"/>
  <c r="H184" i="2"/>
  <c r="H186" i="2"/>
  <c r="H202" i="2"/>
  <c r="M202" i="2" s="1"/>
  <c r="H192" i="2"/>
  <c r="H156" i="2"/>
  <c r="H145" i="2"/>
  <c r="H131" i="2"/>
  <c r="H245" i="2"/>
  <c r="H177" i="2"/>
  <c r="H185" i="2"/>
  <c r="H165" i="2"/>
  <c r="H123" i="2"/>
  <c r="M123" i="2" s="1"/>
  <c r="H209" i="2"/>
  <c r="H91" i="2"/>
  <c r="H78" i="2"/>
  <c r="H50" i="2"/>
  <c r="H49" i="2"/>
  <c r="H34" i="2"/>
  <c r="H33" i="2"/>
  <c r="H17" i="2"/>
  <c r="H117" i="2"/>
  <c r="H140" i="2"/>
  <c r="H99" i="2"/>
  <c r="M99" i="2" s="1"/>
  <c r="H11" i="2"/>
  <c r="H113" i="2"/>
  <c r="H19" i="2"/>
  <c r="H8" i="2"/>
  <c r="H77" i="2"/>
  <c r="H178" i="2"/>
  <c r="H70" i="2"/>
  <c r="H83" i="2"/>
  <c r="H12" i="2"/>
  <c r="H42" i="2"/>
  <c r="H52" i="2"/>
  <c r="H154" i="2"/>
  <c r="H46" i="2"/>
  <c r="M46" i="2" s="1"/>
  <c r="H143" i="2"/>
  <c r="H82" i="2"/>
  <c r="H96" i="2"/>
  <c r="H74" i="2"/>
  <c r="H110" i="2"/>
  <c r="H167" i="2"/>
  <c r="H203" i="2"/>
  <c r="H271" i="2"/>
  <c r="M271" i="2" s="1"/>
  <c r="H196" i="2"/>
  <c r="H229" i="2"/>
  <c r="M229" i="2" s="1"/>
  <c r="H240" i="2"/>
  <c r="H259" i="2"/>
  <c r="H284" i="2"/>
  <c r="H331" i="2"/>
  <c r="H244" i="2"/>
  <c r="H327" i="2"/>
  <c r="H250" i="2"/>
  <c r="H311" i="2"/>
  <c r="H241" i="2"/>
  <c r="H280" i="2"/>
  <c r="H306" i="2"/>
  <c r="H368" i="2"/>
  <c r="M368" i="2" s="1"/>
  <c r="H347" i="2"/>
  <c r="H401" i="2"/>
  <c r="H359" i="2"/>
  <c r="H386" i="2"/>
  <c r="H382" i="2"/>
  <c r="M382" i="2" s="1"/>
  <c r="H399" i="2"/>
  <c r="H465" i="2"/>
  <c r="H425" i="2"/>
  <c r="H468" i="2"/>
  <c r="H404" i="2"/>
  <c r="H426" i="2"/>
  <c r="H459" i="2"/>
  <c r="H444" i="2"/>
  <c r="H471" i="2"/>
  <c r="H473" i="2"/>
  <c r="H449" i="2"/>
  <c r="H454" i="2"/>
  <c r="M454" i="2" s="1"/>
  <c r="H69" i="2"/>
  <c r="H111" i="2"/>
  <c r="H87" i="2"/>
  <c r="H164" i="2"/>
  <c r="H216" i="2"/>
  <c r="H107" i="2"/>
  <c r="H21" i="2"/>
  <c r="H41" i="2"/>
  <c r="H76" i="2"/>
  <c r="H24" i="2"/>
  <c r="H22" i="2"/>
  <c r="H53" i="2"/>
  <c r="M53" i="2" s="1"/>
  <c r="H114" i="2"/>
  <c r="H71" i="2"/>
  <c r="H161" i="2"/>
  <c r="H94" i="2"/>
  <c r="H230" i="2"/>
  <c r="H28" i="2"/>
  <c r="H86" i="2"/>
  <c r="H66" i="2"/>
  <c r="H115" i="2"/>
  <c r="H26" i="2"/>
  <c r="H148" i="2"/>
  <c r="H35" i="2"/>
  <c r="H112" i="2"/>
  <c r="H181" i="2"/>
  <c r="H146" i="2"/>
  <c r="H221" i="2"/>
  <c r="M221" i="2" s="1"/>
  <c r="H173" i="2"/>
  <c r="H265" i="2"/>
  <c r="H163" i="2"/>
  <c r="M163" i="2" s="1"/>
  <c r="H220" i="2"/>
  <c r="H197" i="2"/>
  <c r="H254" i="2"/>
  <c r="H187" i="2"/>
  <c r="M187" i="2" s="1"/>
  <c r="H349" i="2"/>
  <c r="M349" i="2" s="1"/>
  <c r="H281" i="2"/>
  <c r="H283" i="2"/>
  <c r="H266" i="2"/>
  <c r="H377" i="2"/>
  <c r="H341" i="2"/>
  <c r="H373" i="2"/>
  <c r="M373" i="2" s="1"/>
  <c r="H303" i="2"/>
  <c r="M303" i="2" s="1"/>
  <c r="H333" i="2"/>
  <c r="H325" i="2"/>
  <c r="M325" i="2" s="1"/>
  <c r="H295" i="2"/>
  <c r="H365" i="2"/>
  <c r="H403" i="2"/>
  <c r="H384" i="2"/>
  <c r="H353" i="2"/>
  <c r="H383" i="2"/>
  <c r="H443" i="2"/>
  <c r="H486" i="2"/>
  <c r="H453" i="2"/>
  <c r="H431" i="2"/>
  <c r="H461" i="2"/>
  <c r="H469" i="2"/>
  <c r="H407" i="2"/>
  <c r="H466" i="2"/>
  <c r="H467" i="2"/>
  <c r="H429" i="2"/>
  <c r="H412" i="2"/>
  <c r="H219" i="2"/>
  <c r="H175" i="2"/>
  <c r="H276" i="2"/>
  <c r="H248" i="2"/>
  <c r="H277" i="2"/>
  <c r="H330" i="2"/>
  <c r="M330" i="2" s="1"/>
  <c r="H340" i="2"/>
  <c r="M340" i="2" s="1"/>
  <c r="H374" i="2"/>
  <c r="H464" i="2"/>
  <c r="H57" i="2"/>
  <c r="H16" i="2"/>
  <c r="H27" i="2"/>
  <c r="H90" i="2"/>
  <c r="H120" i="2"/>
  <c r="M120" i="2" s="1"/>
  <c r="H101" i="2"/>
  <c r="H93" i="2"/>
  <c r="H191" i="2"/>
  <c r="H118" i="2"/>
  <c r="H106" i="2"/>
  <c r="H169" i="2"/>
  <c r="H58" i="2"/>
  <c r="H38" i="2"/>
  <c r="H147" i="2"/>
  <c r="H211" i="2"/>
  <c r="H180" i="2"/>
  <c r="H119" i="2"/>
  <c r="H149" i="2"/>
  <c r="H126" i="2"/>
  <c r="H166" i="2"/>
  <c r="H301" i="2"/>
  <c r="H262" i="2"/>
  <c r="H212" i="2"/>
  <c r="H188" i="2"/>
  <c r="H234" i="2"/>
  <c r="H264" i="2"/>
  <c r="H286" i="2"/>
  <c r="H278" i="2"/>
  <c r="H256" i="2"/>
  <c r="H291" i="2"/>
  <c r="H316" i="2"/>
  <c r="H321" i="2"/>
  <c r="H375" i="2"/>
  <c r="H302" i="2"/>
  <c r="H343" i="2"/>
  <c r="H410" i="2"/>
  <c r="H387" i="2"/>
  <c r="H371" i="2"/>
  <c r="H361" i="2"/>
  <c r="H451" i="2"/>
  <c r="H393" i="2"/>
  <c r="H405" i="2"/>
  <c r="H488" i="2"/>
  <c r="H408" i="2"/>
  <c r="M408" i="2" s="1"/>
  <c r="H133" i="2"/>
  <c r="H10" i="2"/>
  <c r="H92" i="2"/>
  <c r="H43" i="2"/>
  <c r="H4" i="2"/>
  <c r="H36" i="2"/>
  <c r="H95" i="2"/>
  <c r="H132" i="2"/>
  <c r="H64" i="2"/>
  <c r="H224" i="2"/>
  <c r="H75" i="2"/>
  <c r="M75" i="2" s="1"/>
  <c r="H88" i="2"/>
  <c r="H152" i="2"/>
  <c r="H122" i="2"/>
  <c r="H150" i="2"/>
  <c r="M150" i="2" s="1"/>
  <c r="H310" i="2"/>
  <c r="H141" i="2"/>
  <c r="M141" i="2" s="1"/>
  <c r="H200" i="2"/>
  <c r="M200" i="2" s="1"/>
  <c r="H125" i="2"/>
  <c r="H263" i="2"/>
  <c r="H207" i="2"/>
  <c r="H213" i="2"/>
  <c r="H189" i="2"/>
  <c r="H237" i="2"/>
  <c r="H258" i="2"/>
  <c r="M258" i="2" s="1"/>
  <c r="H257" i="2"/>
  <c r="M257" i="2" s="1"/>
  <c r="H293" i="2"/>
  <c r="H273" i="2"/>
  <c r="H260" i="2"/>
  <c r="H417" i="2"/>
  <c r="H470" i="2"/>
  <c r="H345" i="2"/>
  <c r="H332" i="2"/>
  <c r="H367" i="2"/>
  <c r="H392" i="2"/>
  <c r="H358" i="2"/>
  <c r="H413" i="2"/>
  <c r="H416" i="2"/>
  <c r="H462" i="2"/>
  <c r="H409" i="2"/>
  <c r="H487" i="2"/>
  <c r="H452" i="2"/>
  <c r="M452" i="2" s="1"/>
  <c r="H394" i="2"/>
  <c r="H13" i="2"/>
  <c r="H60" i="2"/>
  <c r="H103" i="2"/>
  <c r="H195" i="2"/>
  <c r="H323" i="2"/>
  <c r="H300" i="2"/>
  <c r="H357" i="2"/>
  <c r="H455" i="2"/>
  <c r="H40" i="2"/>
  <c r="M40" i="2" s="1"/>
  <c r="H14" i="2"/>
  <c r="H62" i="2"/>
  <c r="H5" i="2"/>
  <c r="H56" i="2"/>
  <c r="H6" i="2"/>
  <c r="H45" i="2"/>
  <c r="H37" i="2"/>
  <c r="M37" i="2" s="1"/>
  <c r="H135" i="2"/>
  <c r="H73" i="2"/>
  <c r="H65" i="2"/>
  <c r="M65" i="2" s="1"/>
  <c r="H159" i="2"/>
  <c r="M159" i="2" s="1"/>
  <c r="H204" i="2"/>
  <c r="H201" i="2"/>
  <c r="H51" i="2"/>
  <c r="M51" i="2" s="1"/>
  <c r="H139" i="2"/>
  <c r="H208" i="2"/>
  <c r="H142" i="2"/>
  <c r="H127" i="2"/>
  <c r="H179" i="2"/>
  <c r="H130" i="2"/>
  <c r="H268" i="2"/>
  <c r="H342" i="2"/>
  <c r="H270" i="2"/>
  <c r="H272" i="2"/>
  <c r="H299" i="2"/>
  <c r="H294" i="2"/>
  <c r="H261" i="2"/>
  <c r="H296" i="2"/>
  <c r="H243" i="2"/>
  <c r="H338" i="2"/>
  <c r="H282" i="2"/>
  <c r="H322" i="2"/>
  <c r="H287" i="2"/>
  <c r="H344" i="2"/>
  <c r="M344" i="2" s="1"/>
  <c r="H308" i="2"/>
  <c r="H440" i="2"/>
  <c r="H435" i="2"/>
  <c r="H362" i="2"/>
  <c r="H391" i="2"/>
  <c r="H406" i="2"/>
  <c r="H439" i="2"/>
  <c r="H67" i="2"/>
  <c r="H30" i="2"/>
  <c r="H44" i="2"/>
  <c r="M44" i="2" s="1"/>
  <c r="H116" i="2"/>
  <c r="M116" i="2" s="1"/>
  <c r="H158" i="2"/>
  <c r="H155" i="2"/>
  <c r="H289" i="2"/>
  <c r="H190" i="2"/>
  <c r="H279" i="2"/>
  <c r="H312" i="2"/>
  <c r="H307" i="2"/>
  <c r="M307" i="2" s="1"/>
  <c r="H436" i="2"/>
  <c r="H485" i="2"/>
  <c r="H458" i="2"/>
  <c r="H460" i="2"/>
  <c r="H7" i="2"/>
  <c r="H89" i="2"/>
  <c r="H144" i="2"/>
  <c r="H108" i="2"/>
  <c r="M108" i="2" s="1"/>
  <c r="H472" i="2"/>
  <c r="H232" i="2"/>
  <c r="H104" i="2"/>
  <c r="H72" i="2"/>
  <c r="H85" i="2"/>
  <c r="H251" i="2"/>
  <c r="H23" i="2"/>
  <c r="H54" i="2"/>
  <c r="H98" i="2"/>
  <c r="H151" i="2"/>
  <c r="H157" i="2"/>
  <c r="H134" i="2"/>
  <c r="H236" i="2"/>
  <c r="M236" i="2" s="1"/>
  <c r="H205" i="2"/>
  <c r="H238" i="2"/>
  <c r="H223" i="2"/>
  <c r="M223" i="2" s="1"/>
  <c r="H170" i="2"/>
  <c r="H199" i="2"/>
  <c r="H274" i="2"/>
  <c r="H305" i="2"/>
  <c r="H285" i="2"/>
  <c r="H275" i="2"/>
  <c r="H352" i="2"/>
  <c r="M352" i="2" s="1"/>
  <c r="H290" i="2"/>
  <c r="M290" i="2" s="1"/>
  <c r="H445" i="2"/>
  <c r="H370" i="2"/>
  <c r="M370" i="2" s="1"/>
  <c r="H437" i="2"/>
  <c r="M437" i="2" s="1"/>
  <c r="H415" i="2"/>
  <c r="H483" i="2"/>
  <c r="H441" i="2"/>
  <c r="M441" i="2" s="1"/>
  <c r="H84" i="2"/>
  <c r="M84" i="2" s="1"/>
  <c r="H136" i="2"/>
  <c r="H247" i="2"/>
  <c r="M247" i="2" s="1"/>
  <c r="H252" i="2"/>
  <c r="H253" i="2"/>
  <c r="H335" i="2"/>
  <c r="H334" i="2"/>
  <c r="H314" i="2"/>
  <c r="H356" i="2"/>
  <c r="H354" i="2"/>
  <c r="M354" i="2" s="1"/>
  <c r="H351" i="2"/>
  <c r="H385" i="2"/>
  <c r="M385" i="2" s="1"/>
  <c r="H430" i="2"/>
  <c r="H100" i="2"/>
  <c r="H20" i="2"/>
  <c r="M20" i="2" s="1"/>
  <c r="H63" i="2"/>
  <c r="H9" i="2"/>
  <c r="H124" i="2"/>
  <c r="H15" i="2"/>
  <c r="H174" i="2"/>
  <c r="H102" i="2"/>
  <c r="H129" i="2"/>
  <c r="M129" i="2" s="1"/>
  <c r="H59" i="2"/>
  <c r="M59" i="2" s="1"/>
  <c r="H153" i="2"/>
  <c r="H109" i="2"/>
  <c r="H218" i="2"/>
  <c r="M218" i="2" s="1"/>
  <c r="H198" i="2"/>
  <c r="H128" i="2"/>
  <c r="H176" i="2"/>
  <c r="H217" i="2"/>
  <c r="H160" i="2"/>
  <c r="M160" i="2" s="1"/>
  <c r="H315" i="2"/>
  <c r="H267" i="2"/>
  <c r="H228" i="2"/>
  <c r="H183" i="2"/>
  <c r="H225" i="2"/>
  <c r="H182" i="2"/>
  <c r="H326" i="2"/>
  <c r="H269" i="2"/>
  <c r="H318" i="2"/>
  <c r="H249" i="2"/>
  <c r="M249" i="2" s="1"/>
  <c r="H309" i="2"/>
  <c r="H346" i="2"/>
  <c r="H337" i="2"/>
  <c r="H297" i="2"/>
  <c r="H360" i="2"/>
  <c r="H369" i="2"/>
  <c r="H324" i="2"/>
  <c r="M324" i="2" s="1"/>
  <c r="H456" i="2"/>
  <c r="M456" i="2" s="1"/>
  <c r="H396" i="2"/>
  <c r="H378" i="2"/>
  <c r="H432" i="2"/>
  <c r="H418" i="2"/>
  <c r="H442" i="2"/>
  <c r="H450" i="2"/>
  <c r="H421" i="2"/>
  <c r="H457" i="2"/>
  <c r="H400" i="2"/>
  <c r="H97" i="2"/>
  <c r="M97" i="2" s="1"/>
  <c r="H298" i="2"/>
  <c r="M298" i="2" s="1"/>
  <c r="H319" i="2"/>
  <c r="H372" i="2"/>
  <c r="H420" i="2"/>
  <c r="H388" i="2"/>
  <c r="H81" i="2"/>
  <c r="H55" i="2"/>
  <c r="M55" i="2" s="1"/>
  <c r="H206" i="2"/>
  <c r="H329" i="2"/>
  <c r="H313" i="2"/>
  <c r="H482" i="2"/>
  <c r="H215" i="2"/>
  <c r="H3" i="2"/>
  <c r="M3" i="2" s="1"/>
  <c r="H79" i="2"/>
  <c r="H32" i="2"/>
  <c r="H446" i="2"/>
  <c r="H29" i="2"/>
  <c r="M29" i="2" s="1"/>
  <c r="H137" i="2"/>
  <c r="H172" i="2"/>
  <c r="H423" i="2"/>
  <c r="H138" i="2"/>
  <c r="H61" i="2"/>
  <c r="H239" i="2"/>
  <c r="M239" i="2" s="1"/>
  <c r="H47" i="2"/>
  <c r="H162" i="2"/>
  <c r="M162" i="2" s="1"/>
  <c r="H231" i="2"/>
  <c r="M231" i="2" s="1"/>
  <c r="H214" i="2"/>
  <c r="H235" i="2"/>
  <c r="M235" i="2" s="1"/>
  <c r="H434" i="2"/>
  <c r="H68" i="2"/>
  <c r="M68" i="2" s="1"/>
  <c r="H80" i="2"/>
  <c r="H424" i="2"/>
  <c r="M424" i="2" s="1"/>
  <c r="H31" i="2"/>
  <c r="H48" i="2"/>
  <c r="H292" i="2"/>
  <c r="M292" i="2" s="1"/>
  <c r="H39" i="2"/>
  <c r="H121" i="2"/>
  <c r="H366" i="2"/>
  <c r="M366" i="2" s="1"/>
  <c r="H222" i="2"/>
  <c r="M222" i="2" s="1"/>
  <c r="H227" i="2"/>
  <c r="H380" i="2"/>
  <c r="M380" i="2" s="1"/>
  <c r="H350" i="2"/>
  <c r="H389" i="2"/>
  <c r="H105" i="2"/>
  <c r="H18" i="2"/>
  <c r="K492" i="2"/>
  <c r="M379" i="2"/>
  <c r="H11" i="1" s="1"/>
  <c r="C11" i="1"/>
  <c r="J491" i="2"/>
  <c r="H171" i="2"/>
  <c r="B14" i="1"/>
  <c r="H364" i="2"/>
  <c r="M190" i="2" l="1"/>
  <c r="M142" i="2"/>
  <c r="M393" i="2"/>
  <c r="M214" i="2"/>
  <c r="M360" i="2"/>
  <c r="M326" i="2"/>
  <c r="M100" i="2"/>
  <c r="M180" i="2"/>
  <c r="M464" i="2"/>
  <c r="M285" i="2"/>
  <c r="M430" i="2"/>
  <c r="M391" i="2"/>
  <c r="M442" i="2"/>
  <c r="M415" i="2"/>
  <c r="M305" i="2"/>
  <c r="M289" i="2"/>
  <c r="M314" i="2"/>
  <c r="M88" i="2"/>
  <c r="M34" i="2"/>
  <c r="M282" i="2"/>
  <c r="M270" i="2"/>
  <c r="M139" i="2"/>
  <c r="M455" i="2"/>
  <c r="M93" i="2"/>
  <c r="M265" i="2"/>
  <c r="M110" i="2"/>
  <c r="M409" i="2"/>
  <c r="M277" i="2"/>
  <c r="M146" i="2"/>
  <c r="M87" i="2"/>
  <c r="M386" i="2"/>
  <c r="M434" i="2"/>
  <c r="M388" i="2"/>
  <c r="M315" i="2"/>
  <c r="M279" i="2"/>
  <c r="M176" i="2"/>
  <c r="M158" i="2"/>
  <c r="M429" i="2"/>
  <c r="M472" i="2"/>
  <c r="M109" i="2"/>
  <c r="M144" i="2"/>
  <c r="M18" i="2"/>
  <c r="M416" i="2"/>
  <c r="M149" i="2"/>
  <c r="M197" i="2"/>
  <c r="M418" i="2"/>
  <c r="M102" i="2"/>
  <c r="M157" i="2"/>
  <c r="M316" i="2"/>
  <c r="M374" i="2"/>
  <c r="M80" i="2"/>
  <c r="M309" i="2"/>
  <c r="M136" i="2"/>
  <c r="M56" i="2"/>
  <c r="M345" i="2"/>
  <c r="M166" i="2"/>
  <c r="M70" i="2"/>
  <c r="M105" i="2"/>
  <c r="M39" i="2"/>
  <c r="M420" i="2"/>
  <c r="M73" i="2"/>
  <c r="M134" i="2"/>
  <c r="M72" i="2"/>
  <c r="M272" i="2"/>
  <c r="M321" i="2"/>
  <c r="M365" i="2"/>
  <c r="M449" i="2"/>
  <c r="M206" i="2"/>
  <c r="M332" i="2"/>
  <c r="M384" i="2"/>
  <c r="M421" i="2"/>
  <c r="M153" i="2"/>
  <c r="M67" i="2"/>
  <c r="M294" i="2"/>
  <c r="M62" i="2"/>
  <c r="M103" i="2"/>
  <c r="M213" i="2"/>
  <c r="M122" i="2"/>
  <c r="M405" i="2"/>
  <c r="M16" i="2"/>
  <c r="M276" i="2"/>
  <c r="M469" i="2"/>
  <c r="M112" i="2"/>
  <c r="M230" i="2"/>
  <c r="M76" i="2"/>
  <c r="M404" i="2"/>
  <c r="M327" i="2"/>
  <c r="M192" i="2"/>
  <c r="M317" i="2"/>
  <c r="M215" i="2"/>
  <c r="M7" i="2"/>
  <c r="M287" i="2"/>
  <c r="M14" i="2"/>
  <c r="M60" i="2"/>
  <c r="M260" i="2"/>
  <c r="M119" i="2"/>
  <c r="M57" i="2"/>
  <c r="M461" i="2"/>
  <c r="M35" i="2"/>
  <c r="M468" i="2"/>
  <c r="M244" i="2"/>
  <c r="M203" i="2"/>
  <c r="M252" i="2"/>
  <c r="M199" i="2"/>
  <c r="M232" i="2"/>
  <c r="M367" i="2"/>
  <c r="M224" i="2"/>
  <c r="M291" i="2"/>
  <c r="M262" i="2"/>
  <c r="M115" i="2"/>
  <c r="M114" i="2"/>
  <c r="M399" i="2"/>
  <c r="M369" i="2"/>
  <c r="M413" i="2"/>
  <c r="M207" i="2"/>
  <c r="M152" i="2"/>
  <c r="M4" i="2"/>
  <c r="M377" i="2"/>
  <c r="M220" i="2"/>
  <c r="M94" i="2"/>
  <c r="M347" i="2"/>
  <c r="M217" i="2"/>
  <c r="M322" i="2"/>
  <c r="M43" i="2"/>
  <c r="M191" i="2"/>
  <c r="M431" i="2"/>
  <c r="M167" i="2"/>
  <c r="M52" i="2"/>
  <c r="M185" i="2"/>
  <c r="M445" i="2"/>
  <c r="M435" i="2"/>
  <c r="M64" i="2"/>
  <c r="M133" i="2"/>
  <c r="M33" i="2"/>
  <c r="M489" i="2"/>
  <c r="N489" i="2" s="1"/>
  <c r="M433" i="2"/>
  <c r="M137" i="2"/>
  <c r="M274" i="2"/>
  <c r="M104" i="2"/>
  <c r="M293" i="2"/>
  <c r="M92" i="2"/>
  <c r="M295" i="2"/>
  <c r="M306" i="2"/>
  <c r="M42" i="2"/>
  <c r="M387" i="2"/>
  <c r="M256" i="2"/>
  <c r="M301" i="2"/>
  <c r="M333" i="2"/>
  <c r="M444" i="2"/>
  <c r="M78" i="2"/>
  <c r="M54" i="2"/>
  <c r="M296" i="2"/>
  <c r="M204" i="2"/>
  <c r="M58" i="2"/>
  <c r="M383" i="2"/>
  <c r="M9" i="2"/>
  <c r="M23" i="2"/>
  <c r="M30" i="2"/>
  <c r="M308" i="2"/>
  <c r="M5" i="2"/>
  <c r="M462" i="2"/>
  <c r="M470" i="2"/>
  <c r="M95" i="2"/>
  <c r="M27" i="2"/>
  <c r="M248" i="2"/>
  <c r="M181" i="2"/>
  <c r="M359" i="2"/>
  <c r="M250" i="2"/>
  <c r="M196" i="2"/>
  <c r="M178" i="2"/>
  <c r="M209" i="2"/>
  <c r="M156" i="2"/>
  <c r="M193" i="2"/>
  <c r="M428" i="2"/>
  <c r="M25" i="2"/>
  <c r="H5" i="1" s="1"/>
  <c r="M138" i="2"/>
  <c r="M318" i="2"/>
  <c r="M63" i="2"/>
  <c r="M275" i="2"/>
  <c r="M205" i="2"/>
  <c r="M251" i="2"/>
  <c r="M127" i="2"/>
  <c r="M417" i="2"/>
  <c r="M36" i="2"/>
  <c r="M302" i="2"/>
  <c r="M106" i="2"/>
  <c r="M341" i="2"/>
  <c r="M69" i="2"/>
  <c r="M401" i="2"/>
  <c r="M77" i="2"/>
  <c r="M210" i="2"/>
  <c r="M273" i="2"/>
  <c r="M188" i="2"/>
  <c r="M376" i="2"/>
  <c r="M71" i="2"/>
  <c r="M107" i="2"/>
  <c r="M177" i="2"/>
  <c r="M184" i="2"/>
  <c r="M411" i="2"/>
  <c r="M172" i="2"/>
  <c r="M21" i="2"/>
  <c r="M313" i="2"/>
  <c r="M361" i="2"/>
  <c r="M283" i="2"/>
  <c r="M362" i="2"/>
  <c r="M338" i="2"/>
  <c r="M342" i="2"/>
  <c r="M357" i="2"/>
  <c r="M10" i="2"/>
  <c r="M371" i="2"/>
  <c r="M147" i="2"/>
  <c r="M101" i="2"/>
  <c r="M281" i="2"/>
  <c r="M173" i="2"/>
  <c r="M471" i="2"/>
  <c r="M11" i="2"/>
  <c r="M288" i="2"/>
  <c r="M398" i="2"/>
  <c r="M208" i="2"/>
  <c r="M350" i="2"/>
  <c r="M155" i="2"/>
  <c r="M225" i="2"/>
  <c r="M151" i="2"/>
  <c r="M378" i="2"/>
  <c r="M346" i="2"/>
  <c r="M98" i="2"/>
  <c r="M436" i="2"/>
  <c r="M243" i="2"/>
  <c r="M268" i="2"/>
  <c r="M38" i="2"/>
  <c r="M467" i="2"/>
  <c r="M66" i="2"/>
  <c r="M96" i="2"/>
  <c r="M131" i="2"/>
  <c r="M447" i="2"/>
  <c r="M406" i="2"/>
  <c r="M453" i="2"/>
  <c r="M473" i="2"/>
  <c r="M400" i="2"/>
  <c r="M396" i="2"/>
  <c r="M124" i="2"/>
  <c r="M440" i="2"/>
  <c r="M130" i="2"/>
  <c r="M237" i="2"/>
  <c r="M310" i="2"/>
  <c r="M132" i="2"/>
  <c r="M278" i="2"/>
  <c r="M90" i="2"/>
  <c r="M466" i="2"/>
  <c r="M86" i="2"/>
  <c r="M22" i="2"/>
  <c r="M459" i="2"/>
  <c r="M311" i="2"/>
  <c r="M140" i="2"/>
  <c r="M91" i="2"/>
  <c r="M463" i="2"/>
  <c r="M81" i="2"/>
  <c r="M267" i="2"/>
  <c r="M356" i="2"/>
  <c r="M312" i="2"/>
  <c r="M261" i="2"/>
  <c r="M179" i="2"/>
  <c r="M189" i="2"/>
  <c r="M343" i="2"/>
  <c r="M286" i="2"/>
  <c r="M126" i="2"/>
  <c r="M407" i="2"/>
  <c r="M353" i="2"/>
  <c r="M254" i="2"/>
  <c r="M28" i="2"/>
  <c r="M24" i="2"/>
  <c r="M111" i="2"/>
  <c r="M143" i="2"/>
  <c r="M117" i="2"/>
  <c r="M448" i="2"/>
  <c r="M402" i="2"/>
  <c r="M168" i="2"/>
  <c r="M390" i="2"/>
  <c r="M348" i="2"/>
  <c r="M299" i="2"/>
  <c r="M234" i="2"/>
  <c r="M175" i="2"/>
  <c r="M41" i="2"/>
  <c r="M154" i="2"/>
  <c r="M246" i="2"/>
  <c r="M381" i="2"/>
  <c r="M395" i="2"/>
  <c r="M269" i="2"/>
  <c r="M389" i="2"/>
  <c r="M372" i="2"/>
  <c r="M335" i="2"/>
  <c r="M460" i="2"/>
  <c r="M135" i="2"/>
  <c r="M13" i="2"/>
  <c r="M358" i="2"/>
  <c r="M263" i="2"/>
  <c r="M451" i="2"/>
  <c r="M219" i="2"/>
  <c r="M266" i="2"/>
  <c r="M148" i="2"/>
  <c r="M161" i="2"/>
  <c r="M425" i="2"/>
  <c r="M331" i="2"/>
  <c r="M19" i="2"/>
  <c r="M186" i="2"/>
  <c r="M255" i="2"/>
  <c r="M355" i="2"/>
  <c r="M48" i="2"/>
  <c r="M182" i="2"/>
  <c r="M253" i="2"/>
  <c r="M458" i="2"/>
  <c r="M394" i="2"/>
  <c r="M392" i="2"/>
  <c r="M125" i="2"/>
  <c r="M211" i="2"/>
  <c r="M412" i="2"/>
  <c r="M465" i="2"/>
  <c r="M284" i="2"/>
  <c r="M113" i="2"/>
  <c r="M49" i="2"/>
  <c r="M337" i="2"/>
  <c r="M128" i="2"/>
  <c r="M280" i="2"/>
  <c r="M74" i="2"/>
  <c r="M245" i="2"/>
  <c r="M227" i="2"/>
  <c r="M47" i="2"/>
  <c r="M446" i="2"/>
  <c r="M15" i="2"/>
  <c r="M351" i="2"/>
  <c r="M170" i="2"/>
  <c r="M6" i="2"/>
  <c r="M194" i="2"/>
  <c r="M339" i="2"/>
  <c r="M364" i="2"/>
  <c r="H10" i="1" s="1"/>
  <c r="C10" i="1"/>
  <c r="M423" i="2"/>
  <c r="H4" i="1" s="1"/>
  <c r="C4" i="1"/>
  <c r="M450" i="2"/>
  <c r="M334" i="2"/>
  <c r="M85" i="2"/>
  <c r="M439" i="2"/>
  <c r="M375" i="2"/>
  <c r="M118" i="2"/>
  <c r="M403" i="2"/>
  <c r="M8" i="2"/>
  <c r="M165" i="2"/>
  <c r="M297" i="2"/>
  <c r="M212" i="2"/>
  <c r="M26" i="2"/>
  <c r="M304" i="2"/>
  <c r="H491" i="2"/>
  <c r="M171" i="2"/>
  <c r="H7" i="1" s="1"/>
  <c r="C7" i="1"/>
  <c r="M329" i="2"/>
  <c r="M432" i="2"/>
  <c r="M174" i="2"/>
  <c r="M45" i="2"/>
  <c r="M216" i="2"/>
  <c r="M259" i="2"/>
  <c r="M12" i="2"/>
  <c r="M50" i="2"/>
  <c r="M31" i="2"/>
  <c r="M183" i="2"/>
  <c r="M198" i="2"/>
  <c r="M201" i="2"/>
  <c r="M300" i="2"/>
  <c r="M443" i="2"/>
  <c r="M164" i="2"/>
  <c r="M241" i="2"/>
  <c r="M240" i="2"/>
  <c r="M83" i="2"/>
  <c r="M320" i="2"/>
  <c r="M422" i="2"/>
  <c r="L491" i="2"/>
  <c r="G12" i="1"/>
  <c r="G14" i="1" s="1"/>
  <c r="I11" i="1"/>
  <c r="M32" i="2"/>
  <c r="M228" i="2"/>
  <c r="M323" i="2"/>
  <c r="M410" i="2"/>
  <c r="M82" i="2"/>
  <c r="M145" i="2"/>
  <c r="M226" i="2"/>
  <c r="H6" i="1" s="1"/>
  <c r="M474" i="2"/>
  <c r="H12" i="1" s="1"/>
  <c r="M238" i="2"/>
  <c r="M195" i="2"/>
  <c r="M169" i="2"/>
  <c r="M426" i="2"/>
  <c r="M336" i="2"/>
  <c r="M319" i="2"/>
  <c r="M61" i="2"/>
  <c r="H8" i="1" s="1"/>
  <c r="C8" i="1"/>
  <c r="M79" i="2"/>
  <c r="H9" i="1" s="1"/>
  <c r="C9" i="1"/>
  <c r="M457" i="2"/>
  <c r="M121" i="2"/>
  <c r="M89" i="2"/>
  <c r="M264" i="2"/>
  <c r="M17" i="2"/>
  <c r="M419" i="2"/>
  <c r="M397" i="2"/>
  <c r="H13" i="1" s="1"/>
  <c r="I4" i="1" l="1"/>
  <c r="I10" i="1"/>
  <c r="I13" i="1"/>
  <c r="I8" i="1"/>
  <c r="I5" i="1"/>
  <c r="I7" i="1"/>
  <c r="I6" i="1"/>
  <c r="R11" i="1"/>
  <c r="J11" i="1"/>
  <c r="K11" i="1" s="1"/>
  <c r="I9" i="1"/>
  <c r="C14" i="1"/>
  <c r="I12" i="1"/>
  <c r="S11" i="1" l="1"/>
  <c r="T11" i="1"/>
  <c r="R13" i="1"/>
  <c r="J13" i="1"/>
  <c r="K13" i="1" s="1"/>
  <c r="R5" i="1"/>
  <c r="J5" i="1"/>
  <c r="K5" i="1" s="1"/>
  <c r="J7" i="1"/>
  <c r="K7" i="1" s="1"/>
  <c r="R7" i="1"/>
  <c r="R10" i="1"/>
  <c r="J10" i="1"/>
  <c r="K10" i="1" s="1"/>
  <c r="H14" i="1"/>
  <c r="R12" i="1"/>
  <c r="J12" i="1"/>
  <c r="K12" i="1" s="1"/>
  <c r="J9" i="1"/>
  <c r="K9" i="1" s="1"/>
  <c r="R9" i="1"/>
  <c r="J6" i="1"/>
  <c r="K6" i="1" s="1"/>
  <c r="R6" i="1"/>
  <c r="J8" i="1"/>
  <c r="K8" i="1" s="1"/>
  <c r="R8" i="1"/>
  <c r="I14" i="1"/>
  <c r="R4" i="1"/>
  <c r="J4" i="1"/>
  <c r="T6" i="1" l="1"/>
  <c r="S6" i="1"/>
  <c r="J14" i="1"/>
  <c r="K14" i="1" s="1"/>
  <c r="K4" i="1"/>
  <c r="T4" i="1"/>
  <c r="S4" i="1"/>
  <c r="R14" i="1"/>
  <c r="T14" i="1" s="1"/>
  <c r="T9" i="1"/>
  <c r="S9" i="1"/>
  <c r="T5" i="1"/>
  <c r="S5" i="1"/>
  <c r="T10" i="1"/>
  <c r="S10" i="1"/>
  <c r="T8" i="1"/>
  <c r="S8" i="1"/>
  <c r="T7" i="1"/>
  <c r="S7" i="1"/>
  <c r="T13" i="1"/>
  <c r="S13" i="1"/>
  <c r="T12" i="1"/>
  <c r="S12" i="1"/>
  <c r="S14" i="1" l="1"/>
</calcChain>
</file>

<file path=xl/comments1.xml><?xml version="1.0" encoding="utf-8"?>
<comments xmlns="http://schemas.openxmlformats.org/spreadsheetml/2006/main">
  <authors>
    <author/>
  </authors>
  <commentList>
    <comment ref="I494" authorId="0" shapeId="0">
      <text>
        <r>
          <rPr>
            <sz val="10"/>
            <color rgb="FF000000"/>
            <rFont val="Arial"/>
            <family val="2"/>
          </rPr>
          <t xml:space="preserve">Actual boxes received
</t>
        </r>
      </text>
    </comment>
  </commentList>
</comments>
</file>

<file path=xl/sharedStrings.xml><?xml version="1.0" encoding="utf-8"?>
<sst xmlns="http://schemas.openxmlformats.org/spreadsheetml/2006/main" count="2371" uniqueCount="554">
  <si>
    <t>FY 2021 Published Record Management Internal Service Charges</t>
  </si>
  <si>
    <t>FY 2021 Allocation for Records Services</t>
  </si>
  <si>
    <t>Record Actions</t>
  </si>
  <si>
    <t>% of  Total</t>
  </si>
  <si>
    <t>Items Accessioned</t>
  </si>
  <si>
    <t>% of Total</t>
  </si>
  <si>
    <t>Items Stored</t>
  </si>
  <si>
    <t>FY 2021 % of Total</t>
  </si>
  <si>
    <t>FY 2021 Records Service Allocation</t>
  </si>
  <si>
    <t>FY 2021 vs  
FY 2020 
$ ∆</t>
  </si>
  <si>
    <t>FY 2021 vs 
FY 2020
 % ∆</t>
  </si>
  <si>
    <t>FY 2021 
Shredding
Bins</t>
  </si>
  <si>
    <t>FY 2021 
Shredding
$ Expense</t>
  </si>
  <si>
    <t>TOTAL RECORDS</t>
  </si>
  <si>
    <t>DA</t>
  </si>
  <si>
    <t>DCA</t>
  </si>
  <si>
    <t>DCHS</t>
  </si>
  <si>
    <t>DCJ</t>
  </si>
  <si>
    <t>DCM</t>
  </si>
  <si>
    <t>DCS</t>
  </si>
  <si>
    <t>HD</t>
  </si>
  <si>
    <t>LIB</t>
  </si>
  <si>
    <t>MCSO</t>
  </si>
  <si>
    <t>NOND</t>
  </si>
  <si>
    <t>Totals</t>
  </si>
  <si>
    <t>FY 2020 Published Record Management Internal Service Charges</t>
  </si>
  <si>
    <t>FY 2020 Allocation for Records Services</t>
  </si>
  <si>
    <t>FY 2020 % of Total</t>
  </si>
  <si>
    <t>FY 2020 Records Service Allocation</t>
  </si>
  <si>
    <t>FY 2020 vs  
FY 2019 
$ ∆</t>
  </si>
  <si>
    <t>FY 2020 vs 
FY 2019
 % ∆</t>
  </si>
  <si>
    <t>FY 2020 
Shredding
Bins</t>
  </si>
  <si>
    <t>FY 2020 
Shredding
$ Expense</t>
  </si>
  <si>
    <t>FY 2020 vs
FY 2019 
$ ∆</t>
  </si>
  <si>
    <t>FY 2020 vs
FY 2019
% ∆</t>
  </si>
  <si>
    <t>Activity</t>
  </si>
  <si>
    <t>Additions to Holdings</t>
  </si>
  <si>
    <t>Ongoing Maintenance</t>
  </si>
  <si>
    <t>Agency</t>
  </si>
  <si>
    <t>STAR Agency Code</t>
  </si>
  <si>
    <t>HPRM Unique Identifier</t>
  </si>
  <si>
    <t xml:space="preserve">Requested File </t>
  </si>
  <si>
    <t>Interfiles</t>
  </si>
  <si>
    <t>Record Actions (requested files + interfiles)</t>
  </si>
  <si>
    <t>Boxes Stored</t>
  </si>
  <si>
    <t>Average of %s</t>
  </si>
  <si>
    <t>Contracts, Procurements &amp; Strategic Sourcing</t>
  </si>
  <si>
    <t>558, 563</t>
  </si>
  <si>
    <t>Director's Office (DCA)</t>
  </si>
  <si>
    <t>DISTRIBUTION Services</t>
  </si>
  <si>
    <t>Facilities &amp; Property Management / Administration</t>
  </si>
  <si>
    <t>Facilities &amp; Property Management / Alarms</t>
  </si>
  <si>
    <t>005, 417</t>
  </si>
  <si>
    <t>Facilities &amp; Property Management / Budget &amp; Finance</t>
  </si>
  <si>
    <t>Facilities &amp; Property Management / Building Operations &amp; Maintenance</t>
  </si>
  <si>
    <t>Facilities &amp; Property Management / Contracts &amp; Procurement</t>
  </si>
  <si>
    <t>Facilities &amp; Property Management / Property Management</t>
  </si>
  <si>
    <t>Facilities &amp; Property Management / Property Management / Planning</t>
  </si>
  <si>
    <t>Finance &amp; Administration: DCA</t>
  </si>
  <si>
    <t>Fleet Operations &amp; Electronic Services / Electronic Services</t>
  </si>
  <si>
    <t>Fleet Operations &amp; Electronic Services / Fleet Operations</t>
  </si>
  <si>
    <t>Human Resources: DCA/DCM/Non-D</t>
  </si>
  <si>
    <t>Information Technology / Administration</t>
  </si>
  <si>
    <t>Information Technology / Applications Services / SAP Services</t>
  </si>
  <si>
    <t>Information Technology / Applications Services /Data &amp; Reporting Services</t>
  </si>
  <si>
    <t>Information Technology / Applications Services /General Government &amp; Open Source Solutions</t>
  </si>
  <si>
    <t>Information Technology / Helpdesk and Operations</t>
  </si>
  <si>
    <t>Information Technology / Infrastructure Services / Networking</t>
  </si>
  <si>
    <t>Information Technology / Infrastructure Services / Security Services</t>
  </si>
  <si>
    <t>Information Technology / Technical Services</t>
  </si>
  <si>
    <t>DCA Total</t>
  </si>
  <si>
    <t>Budget Office</t>
  </si>
  <si>
    <t>176, 259</t>
  </si>
  <si>
    <t>DART / Administration</t>
  </si>
  <si>
    <t>DART / Application Support</t>
  </si>
  <si>
    <t>DART / Customer Service, Recording &amp; Ownership</t>
  </si>
  <si>
    <t>DART / Customer Service, Recording &amp; Ownership /Marriage Licenses, Domestic Registry</t>
  </si>
  <si>
    <t>DART / Customer Service, Recording &amp; Ownership /Recording</t>
  </si>
  <si>
    <t>DART / GIS, Cartography &amp; Parcel Management</t>
  </si>
  <si>
    <t>DART / Property Valuation /Appraisal</t>
  </si>
  <si>
    <t>DART / Property Valuation /Assessment Performance Analysis</t>
  </si>
  <si>
    <t>DART / Special Programs / Assessment Special Programs</t>
  </si>
  <si>
    <t>DART / Special Programs / Board of Property Tax Appeal</t>
  </si>
  <si>
    <t>DART / Special Programs / Exemptions</t>
  </si>
  <si>
    <t>DART / Tax Accounting</t>
  </si>
  <si>
    <t>DART / Tax Operations</t>
  </si>
  <si>
    <t>DART / Tax Title</t>
  </si>
  <si>
    <t>DCM Business Services</t>
  </si>
  <si>
    <t>Director's Office (DCM)</t>
  </si>
  <si>
    <t>Division of Assessment, Recording, &amp; Taxation</t>
  </si>
  <si>
    <t>Finance &amp; Risk Management / Accounts Payable</t>
  </si>
  <si>
    <t>Finance &amp; Risk Management / Chief Financial Officer</t>
  </si>
  <si>
    <t>Finance &amp; Risk Management / Fiscal Compliance</t>
  </si>
  <si>
    <t>Finance &amp; Risk Management / General Ledger</t>
  </si>
  <si>
    <t>Finance &amp; Risk Management / Payroll</t>
  </si>
  <si>
    <t>Finance &amp; Risk Management / PERS, Deferred Compensation &amp; Tax Reporting</t>
  </si>
  <si>
    <t>Finance &amp; Risk Management / Purchasing</t>
  </si>
  <si>
    <t>Finance &amp; Risk Management / Risk Management</t>
  </si>
  <si>
    <t>Finance &amp; Risk Management / Treasury</t>
  </si>
  <si>
    <t>Human Resources / Administration</t>
  </si>
  <si>
    <t>Human Resources / Benefits</t>
  </si>
  <si>
    <t>Human Resources / Benefits / Leave</t>
  </si>
  <si>
    <t>Human Resources / Classification and Compensation Unit</t>
  </si>
  <si>
    <t>Human Resources / Employee Benefits Board</t>
  </si>
  <si>
    <t>Human Resources / Labor Relations</t>
  </si>
  <si>
    <t>Human Resources / Training &amp; Organizational Development</t>
  </si>
  <si>
    <t>Human Resources/Wellness</t>
  </si>
  <si>
    <t>DCM Total</t>
  </si>
  <si>
    <t>Community Services</t>
  </si>
  <si>
    <t>Animal Services / Administration</t>
  </si>
  <si>
    <t>Animal Services / Field Services</t>
  </si>
  <si>
    <t>Animal Services / Shelter Services</t>
  </si>
  <si>
    <t>Director's Office (DCS)</t>
  </si>
  <si>
    <t>Elections</t>
  </si>
  <si>
    <t>Land Use &amp; Transportation / Budget &amp; Operations Support / Administrative Support</t>
  </si>
  <si>
    <t>Land Use &amp; Transportation / Budget &amp; Operations Support / Fiscal</t>
  </si>
  <si>
    <t>Land Use &amp; Transportation / Budget &amp; Operations Support / Safety Program</t>
  </si>
  <si>
    <t>Land Use Planning / Code Compliance</t>
  </si>
  <si>
    <t>Land Use Planning / Community Development</t>
  </si>
  <si>
    <t>Transportation Division</t>
  </si>
  <si>
    <t>Transportation Division / Bridge Services</t>
  </si>
  <si>
    <t>Transportation Division / Dunthorpe Sewer District</t>
  </si>
  <si>
    <t>Transportation Division / Road Engineering</t>
  </si>
  <si>
    <t>Transportation Division / Road Maintenance</t>
  </si>
  <si>
    <t>Transportation Division / Surveyor's Office</t>
  </si>
  <si>
    <t>Transportation Division / Transportation Planning</t>
  </si>
  <si>
    <t>DCS Total</t>
  </si>
  <si>
    <t>Adult Services Division / Administration</t>
  </si>
  <si>
    <t>Adult Services Division / Adult Intake &amp; Court Services / Centralized Intake</t>
  </si>
  <si>
    <t>Adult Services Division / Adult Intake &amp; Court Services / Clean Court</t>
  </si>
  <si>
    <t>Adult Services Division / Adult Intake &amp; Court Services / Domestic Violence Unit</t>
  </si>
  <si>
    <t>Adult Services Division / Adult Intake &amp; Court Services / Hearings</t>
  </si>
  <si>
    <t>Adult Services Division / Adult Intake &amp; Court Services / Local Control</t>
  </si>
  <si>
    <t>Adult Services Division / Adult Intake &amp; Court Services / Pre-Sentence Investigation</t>
  </si>
  <si>
    <t>Adult Services Division / Adult Intake &amp; Court Services / Pretrial Services</t>
  </si>
  <si>
    <t>Adult Services Division / Adult Transition, Sanctions &amp; Services / Drug Unit</t>
  </si>
  <si>
    <t>Adult Services Division / Adult Transition, Services &amp; Sanctions / Community Service</t>
  </si>
  <si>
    <t>Adult Services Division / Adult Transition, Services &amp; Sanctions / Medium Risk Supervision</t>
  </si>
  <si>
    <t>Adult Services Division / Adult Transition, Services &amp; Sanctions / Sanctions Tracking</t>
  </si>
  <si>
    <t>Adult Services Division / Adult Transition, Services &amp; Sanctions / Transition Services Unit &amp; Housing</t>
  </si>
  <si>
    <t>Adult Services Division / Assessment &amp; Referral Center / ARC</t>
  </si>
  <si>
    <t>Adult Services Division / Day Reporting Center</t>
  </si>
  <si>
    <t>Adult Services Division / Family Services Unit</t>
  </si>
  <si>
    <t>Adult Services Division / Field Services / DUII / Deferred Sentencing</t>
  </si>
  <si>
    <t>Adult Services Division / Field Services / Gang Supervision</t>
  </si>
  <si>
    <t>Adult Services Division / Field Services / Mid-County Probation and Parole</t>
  </si>
  <si>
    <t>Adult Services Division / Field Services / Peninsula Probation and Parole</t>
  </si>
  <si>
    <t>Adult Services Division / Formal Supervised Misdemeanor Probation</t>
  </si>
  <si>
    <t>Adult Services Division / Londer Learning Center</t>
  </si>
  <si>
    <t>Adult Services Division / Monitored Misdemeanor Program</t>
  </si>
  <si>
    <t>Adult Services Division / Offender Supervision / Intensive Case Management</t>
  </si>
  <si>
    <t>Adult Services Division / Probation &amp; Parole</t>
  </si>
  <si>
    <t>Adult Services Division / Probation &amp; Parole / Central Probation and Parole</t>
  </si>
  <si>
    <t>Adult Services Division / Probation &amp; Parole / East Office / North Building</t>
  </si>
  <si>
    <t>Adult Services Division / Probation &amp; Parole / East Office / West Building</t>
  </si>
  <si>
    <t>Adult Services Division / Probation &amp; Parole / Gang Supervision</t>
  </si>
  <si>
    <t>Adult Services Division / Probation &amp; Parole / Gresham Unit (MTGR)</t>
  </si>
  <si>
    <t>Adult Services Division / Probation &amp; Parole / Northeast Unit (MTNO)</t>
  </si>
  <si>
    <t>Adult Services Division / Probation &amp; Parole / Southwest Unit (MTSW)</t>
  </si>
  <si>
    <t>Adult Services Division / Records</t>
  </si>
  <si>
    <t>Adult Services Division / Sanctions and Services / DUII Enhanced Bench</t>
  </si>
  <si>
    <t>Adult Services Division / Sanctions and Services / Women's Services</t>
  </si>
  <si>
    <t>Adult Services Division / Supervision &amp; Services / Reduced Supervision</t>
  </si>
  <si>
    <t>Adult Services Division / Support Services</t>
  </si>
  <si>
    <t>Adult Services Division / Transition, Sanctions, and Family Services / Forest Project</t>
  </si>
  <si>
    <t>Adult Services Division / Transition, Sanctions, and Family Services / Summit Project</t>
  </si>
  <si>
    <t>Business Applications &amp; Technology</t>
  </si>
  <si>
    <t>Director's Office (DCJ)</t>
  </si>
  <si>
    <t>Director's Office (DCJ) / Business Services / Financial Operations</t>
  </si>
  <si>
    <t>Director's Office (DCJ) / Business Services / Safety Program</t>
  </si>
  <si>
    <t>Employee, Community &amp; Clinical Services / Volunteer Services</t>
  </si>
  <si>
    <t>Employee, Community, &amp; Clinical Services / Family Initiative</t>
  </si>
  <si>
    <t>Employee, Community, &amp; Clinical Services / Treatment Services - Adult /Drug Court</t>
  </si>
  <si>
    <t>Employee, Community, &amp; Clinical Services / Victim &amp; Restorative Justice</t>
  </si>
  <si>
    <t>Human Resources: DCJ</t>
  </si>
  <si>
    <t>Juvenile Justice Division / Treatment Services /Assessment &amp; Treatment for Youth &amp; Families (ATYF)</t>
  </si>
  <si>
    <t>Juvenile Services Division</t>
  </si>
  <si>
    <t>Juvenile Services Division / Administration</t>
  </si>
  <si>
    <t>Juvenile Services Division / Counseling &amp; Court Services</t>
  </si>
  <si>
    <t>Juvenile Services Division / Counseling &amp; Court Services / ADD &amp; Hyperactivity Disorder Project</t>
  </si>
  <si>
    <t>Juvenile Services Division / Counseling &amp; Court Services / Intake Services</t>
  </si>
  <si>
    <t>Juvenile Services Division / Counseling &amp; Court Services / Juvenile Treatment Court</t>
  </si>
  <si>
    <t>Juvenile Services Division / Counseling &amp; Court Services /Adjudication Services</t>
  </si>
  <si>
    <t>Juvenile Services Division / Counseling &amp; Court Services /Community Accountability Programs</t>
  </si>
  <si>
    <t>Juvenile Services Division / Counseling &amp; Court Services /GOALS</t>
  </si>
  <si>
    <t>Juvenile Services Division / Counseling &amp; Court Services /Placement Services</t>
  </si>
  <si>
    <t>Juvenile Services Division / Counseling &amp; Court Services /School Attendance Initiative</t>
  </si>
  <si>
    <t>Juvenile Services Division / Counseling and Court Services /Day Report Center</t>
  </si>
  <si>
    <t>Juvenile Services Division / Counseling and Court Services /Diversion Services</t>
  </si>
  <si>
    <t>Juvenile Services Division / Counseling and Court Services /Gang Resources Intervention Team</t>
  </si>
  <si>
    <t>Juvenile Services Division / Counseling and Court Services /Informal Intervention Team</t>
  </si>
  <si>
    <t>Juvenile Services Division / Counseling and Court Services /Intake Intervention Team</t>
  </si>
  <si>
    <t>Juvenile Services Division / Counseling and Court Services /Sex Offender Unit</t>
  </si>
  <si>
    <t>Juvenile Services Division / Custody Services / Detention Alternatives</t>
  </si>
  <si>
    <t>Juvenile Services Division / Custody Services /Assessment Intervention Transition Program</t>
  </si>
  <si>
    <t>Juvenile Services Division / Custody Services /Detention Services</t>
  </si>
  <si>
    <t>Juvenile Services Division / Data Services /Central Records</t>
  </si>
  <si>
    <t>Juvenile Services Division / Embrace</t>
  </si>
  <si>
    <t>Juvenile Services Division / Family Court Services</t>
  </si>
  <si>
    <t>Juvenile Services Division / Treatment Services /Early Intervention Unit</t>
  </si>
  <si>
    <t>Juvenile Services Division / Treatment Services /Multi-Systemic Treatment Team</t>
  </si>
  <si>
    <t>Juvenile Services Division / Treatment Services /Residential Alcohol and Drug Unit</t>
  </si>
  <si>
    <t>Juvenile Services Division / Treatment Services /Secure Residential Treatment</t>
  </si>
  <si>
    <t>Juvenile Services Division / Treatment Services /Skill Development Unit</t>
  </si>
  <si>
    <t>Juvenile Services Division / Treatment Services /Youth Development Center</t>
  </si>
  <si>
    <t>Parole &amp; Probation / High Risk Drug Unit /HRDU</t>
  </si>
  <si>
    <t>PAROLE &amp; PROBATION / MENTAL HEALTH UNIT /MTMX</t>
  </si>
  <si>
    <t>PROBATION &amp; PAROLE / WORK RELEASE CENTER</t>
  </si>
  <si>
    <t>Parole / Sex Offender Unit /MTDV</t>
  </si>
  <si>
    <t>Parole / Sex Offender Unit /MTEA</t>
  </si>
  <si>
    <t>Parole / Sex Offender Unit /MTGR</t>
  </si>
  <si>
    <t>Parole / Sex Offender Unit /MTNO</t>
  </si>
  <si>
    <t>Probation and Parole / Sex Offender Unit /MTSX</t>
  </si>
  <si>
    <t>Research, Reports &amp; Quality Improvement</t>
  </si>
  <si>
    <t>Resource, Development, and Specialized / River Rock Program</t>
  </si>
  <si>
    <t>Resource, Development, and Specialized Services / Administration</t>
  </si>
  <si>
    <t>Resource, Development, and Specialized Services / InterChange Program</t>
  </si>
  <si>
    <t>Resource, Development, and Specialized Services / Sex Offender Services</t>
  </si>
  <si>
    <t>DCJ Total</t>
  </si>
  <si>
    <t>Department of County Human Services</t>
  </si>
  <si>
    <t>Aging, Disability &amp; Veterans Services / Administration</t>
  </si>
  <si>
    <t>Aging, Disability &amp; Veterans Services / Adult Care Home Program</t>
  </si>
  <si>
    <t>Aging, Disability &amp; Veterans Services / Adult Protective Service Program</t>
  </si>
  <si>
    <t>Aging, Disability &amp; Veterans Services / Adult Protective Services / East APS</t>
  </si>
  <si>
    <t>Aging, Disability &amp; Veterans Services / Adult Protective Services / North / Northeast APS</t>
  </si>
  <si>
    <t>Aging, Disability &amp; Veterans Services / Community Access</t>
  </si>
  <si>
    <t>Aging, Disability &amp; Veterans Services / Division Director</t>
  </si>
  <si>
    <t>Aging, Disability &amp; Veterans Services / Long Term Care / Administration</t>
  </si>
  <si>
    <t>Aging, Disability &amp; Veterans Services / Long Term Care / East ADS</t>
  </si>
  <si>
    <t>Aging, Disability &amp; Veterans Services / Long Term Care / Mid-County ADS</t>
  </si>
  <si>
    <t>Aging, Disability &amp; Veterans Services / Long Term Care / North/Northeast ADS</t>
  </si>
  <si>
    <t>Aging, Disability &amp; Veterans Services / Long Term Care / Nursing Facilities Office</t>
  </si>
  <si>
    <t>Aging, Disability &amp; Veterans Services / Long Term Care / Southeast ADS</t>
  </si>
  <si>
    <t>Aging, Disability &amp; Veterans Services / Long Term Care / West ADS</t>
  </si>
  <si>
    <t>Aging, Disability &amp; Veterans Services / Public Guardian / Conservator</t>
  </si>
  <si>
    <t>Business Services / Administration</t>
  </si>
  <si>
    <t>Business Services / Contracts</t>
  </si>
  <si>
    <t>Business Services / Finance</t>
  </si>
  <si>
    <t>Business Services / Information Services</t>
  </si>
  <si>
    <t>Business Services / Operations and Support Services /Data Management</t>
  </si>
  <si>
    <t>Community Services / Energy Services</t>
  </si>
  <si>
    <t>Community Services / Homeless Youth</t>
  </si>
  <si>
    <t>Community Services / Housing &amp; Public Works</t>
  </si>
  <si>
    <t>Community Services / HSP/EHA/Winter Shelter</t>
  </si>
  <si>
    <t>DCHS Department Director</t>
  </si>
  <si>
    <t>Developmental Disabilities / Administration</t>
  </si>
  <si>
    <t>Developmental Disabilities / Community Options Brokerage</t>
  </si>
  <si>
    <t>Developmental Disabilities / Gresham</t>
  </si>
  <si>
    <t>Developmental Disabilities / Operations &amp; Protective Services</t>
  </si>
  <si>
    <t>Developmental Disabilities / Quality and Specialized Services</t>
  </si>
  <si>
    <t>Developmental Disabilities / Regional Crisis Diversion Services</t>
  </si>
  <si>
    <t>Developmental Disabilities / Regional Crisis Diversion Services /Region 1</t>
  </si>
  <si>
    <t>Developmental Disabilities / Services for Adults</t>
  </si>
  <si>
    <t>Developmental Disabilities / Services for Children &amp; Young Adults</t>
  </si>
  <si>
    <t>Domestic Violence Coordinator's Office</t>
  </si>
  <si>
    <t>Human Resources: DCHS</t>
  </si>
  <si>
    <t>Long Term Care / Mid-County Area Services /Mid-County Disability Services Office</t>
  </si>
  <si>
    <t>Long Term Care / North/Northeast Area Services /North Disability Office</t>
  </si>
  <si>
    <t>Long Term Care / Southeast Area Services /Southeast Disability Services Office</t>
  </si>
  <si>
    <t>Long Term Care / West Area Services /West Portland Disability Services Office</t>
  </si>
  <si>
    <t>Planning and Special Projects</t>
  </si>
  <si>
    <t>Program Support / Support Team</t>
  </si>
  <si>
    <t>Youth &amp; Family Services / Administration</t>
  </si>
  <si>
    <t>Youth &amp; Family Services / CS / CFSC System</t>
  </si>
  <si>
    <t>Youth &amp; Family Services / CS / Clearinghouse</t>
  </si>
  <si>
    <t>Youth &amp; Family Services / Family Resources Centers</t>
  </si>
  <si>
    <t>Youth &amp; Family Services / Program Support / Contracts</t>
  </si>
  <si>
    <t>Youth &amp; Family Services / Program Support / Grant Administration</t>
  </si>
  <si>
    <t>Youth &amp; Family Services / Program Support / Personnel/Training</t>
  </si>
  <si>
    <t>Youth &amp; Family Services / School Linked Services</t>
  </si>
  <si>
    <t>Youth &amp; Family Services / School-Based Services /Roosevelt Neighborhood Health and Family Resource Center</t>
  </si>
  <si>
    <t>Youth &amp; Family Svcs / Program Support / Budget/Fiscal</t>
  </si>
  <si>
    <t>DCHS Total</t>
  </si>
  <si>
    <t>Behavioral Health / Chemical Dependency Managed Care</t>
  </si>
  <si>
    <t>Behavioral Health / Managed Care Administration /Garlington Mental Health Center</t>
  </si>
  <si>
    <t>Behavioral Health / Managed Care Administration /Involuntary Commitment Program</t>
  </si>
  <si>
    <t>Community Health Promotion, Partnerships &amp; Planning / Planning, Research &amp; Evaluation</t>
  </si>
  <si>
    <t>Community Health Promotion, Partnerships &amp; Planning / STARS Program</t>
  </si>
  <si>
    <t>Community Health Promotion, Partnerships, and Planning / Coalition of Community Health Clinics</t>
  </si>
  <si>
    <t>Community Health Services / Community Immunization Program</t>
  </si>
  <si>
    <t>Community Health Services / Connections Program</t>
  </si>
  <si>
    <t>Community Health Services / Disease Control</t>
  </si>
  <si>
    <t>Community Health Services / Environmental Health Services</t>
  </si>
  <si>
    <t>Community Health Services / Epidemiology</t>
  </si>
  <si>
    <t>Community Health Services / Food Handlers</t>
  </si>
  <si>
    <t>Community Health Services / HIV and Hepatitis C Community Programs</t>
  </si>
  <si>
    <t>Community Health Services / HIV Care Services Program</t>
  </si>
  <si>
    <t>Community Health Services / HIV Health Service Center</t>
  </si>
  <si>
    <t>Community Health Services / Lead Poisoning Prevention Program</t>
  </si>
  <si>
    <t>Community Health Services / Maternal Child Family Health</t>
  </si>
  <si>
    <t>Community Health Services / Maternal Child Family Health / Healthy Birth Initiative</t>
  </si>
  <si>
    <t>Community Health Services / Maternal Child Family Health / MCFH Mid County</t>
  </si>
  <si>
    <t>Community Health Services / Maternal Child Family Health / MCFH Willamette North</t>
  </si>
  <si>
    <t>Community Health Services / Maternal Child Family Health / MCFS Cascade East</t>
  </si>
  <si>
    <t>Community Health Services / Maternal Child Family Health / North Nurse Family Partnership</t>
  </si>
  <si>
    <t>Community Health Services / Maternal Child Family Health / Northeast Nurse Family Partnership</t>
  </si>
  <si>
    <t>Community Health Services / Maternal Child Family Health / Program Management</t>
  </si>
  <si>
    <t>Community Health Services / Medicaid Eligibility</t>
  </si>
  <si>
    <t>Community Health Services / Northeast Healthy Start</t>
  </si>
  <si>
    <t>Community Health Services / Occupational Health</t>
  </si>
  <si>
    <t>Community Health Services / STD Program</t>
  </si>
  <si>
    <t>Community Health Services / Tuberculosis Program</t>
  </si>
  <si>
    <t>Community Health Services / Vector Control</t>
  </si>
  <si>
    <t>Community Health Services / Vital Statistics</t>
  </si>
  <si>
    <t>Corrections Health</t>
  </si>
  <si>
    <t>Corrections Health / Inverness Jail</t>
  </si>
  <si>
    <t>Corrections Health / Juvenile Services</t>
  </si>
  <si>
    <t>County Health Officer</t>
  </si>
  <si>
    <t>County Health Officer / Emergency Medical Services</t>
  </si>
  <si>
    <t>Director's Office (DOH)</t>
  </si>
  <si>
    <t>Disease Prevention and Control / Clearcorps</t>
  </si>
  <si>
    <t>Disease Prevention and Control / Portland Women's Health Study</t>
  </si>
  <si>
    <t>Edgefield Manor</t>
  </si>
  <si>
    <t>Finance &amp; Business Services</t>
  </si>
  <si>
    <t>Finance &amp; Business Services / Accounts Payable, Procurement &amp; Contracting</t>
  </si>
  <si>
    <t>Finance &amp; Business Services / Administration</t>
  </si>
  <si>
    <t>Finance &amp; Business Services / Grants Management &amp; Accounting</t>
  </si>
  <si>
    <t>Finance &amp; Business Services / Health Information Application Support &amp; Decision Support Services</t>
  </si>
  <si>
    <t>Finance &amp; Business Services / Medical Accounts Receivable</t>
  </si>
  <si>
    <t>Finance &amp; Business Services / Special Ordering Section</t>
  </si>
  <si>
    <t>HD Administration</t>
  </si>
  <si>
    <t>Health Department/Business Services</t>
  </si>
  <si>
    <t>Human Resources: HD</t>
  </si>
  <si>
    <t>Integrated Clinical Services / Administration</t>
  </si>
  <si>
    <t>Integrated Clinical Services / Appointments &amp; Information Center</t>
  </si>
  <si>
    <t>Integrated Clinical Services / Clinic Pharmacies / Mid-County Pharmacy</t>
  </si>
  <si>
    <t>Integrated Clinical Services / Clinic Pharmacies / Northeast Pharmacy</t>
  </si>
  <si>
    <t>Integrated Clinical Services / Clinic Pharmacies / Rockwood Community Clinic</t>
  </si>
  <si>
    <t>Integrated Clinical Services / Clinic Pharmacies / Rockwood Pharmacy</t>
  </si>
  <si>
    <t>Integrated Clinical Services / Clinic Pharmacies /Clinic Pharmacies</t>
  </si>
  <si>
    <t>Integrated Clinical Services / Clinic Pharmacies /East County Pharmacy</t>
  </si>
  <si>
    <t>Integrated Clinical Services / Clinic Pharmacies /North Portland Pharmacy</t>
  </si>
  <si>
    <t>Integrated Clinical Services / Clinic Pharmacies /Southeast Pharmacy</t>
  </si>
  <si>
    <t>Integrated Clinical Services / Clinic Pharmacies /Westside Pharmacy</t>
  </si>
  <si>
    <t>Integrated Clinical Services / Dental Services / Administration</t>
  </si>
  <si>
    <t>Integrated Clinical Services / Dental Services / Billi Odegaard Dental Clinic</t>
  </si>
  <si>
    <t>Integrated Clinical Services / Dental Services / East County Dental Clinic</t>
  </si>
  <si>
    <t>Integrated Clinical Services / Dental Services / Mid-County Dental Clinic</t>
  </si>
  <si>
    <t>Integrated Clinical Services / Dental Services / MultiCare Dental</t>
  </si>
  <si>
    <t>Integrated Clinical Services / Dental Services / North Portland Clinic</t>
  </si>
  <si>
    <t>Integrated Clinical Services / Dental Services / Northeast Dental Clinic</t>
  </si>
  <si>
    <t>Integrated Clinical Services / Dental Services / Rockwood Dental Office</t>
  </si>
  <si>
    <t>Integrated Clinical Services / Dental Services / Southeast Dental Office</t>
  </si>
  <si>
    <t>Integrated Clinical Services / Dental Services /Dental Access Program</t>
  </si>
  <si>
    <t>Integrated Clinical Services / Dental Services /School &amp; Community Dental Health Programs</t>
  </si>
  <si>
    <t>Integrated Clinical Services / Primacy Care / La Clinica de Buena Salud</t>
  </si>
  <si>
    <t>Integrated Clinical Services / Primary Care / East County Health Center</t>
  </si>
  <si>
    <t>Integrated Clinical Services / Primary Care /Eastside School Linked Health Center</t>
  </si>
  <si>
    <t>Integrated Clinical Services / Primary Care /Mid-County Health Center</t>
  </si>
  <si>
    <t>Integrated Clinical Services / Primary Care /North Portland Health Center</t>
  </si>
  <si>
    <t>Integrated Clinical Services / Primary Care /Northeast Health Center</t>
  </si>
  <si>
    <t>Integrated Clinical Services / Programs / Breast &amp; Cervical Health Partnership</t>
  </si>
  <si>
    <t>Integrated Clinical Services / Programs / Children's Assessment Service</t>
  </si>
  <si>
    <t>Integrated Clinical Services / Programs / Westside Health Center</t>
  </si>
  <si>
    <t>Integrated Clinical Services / Programs /East County WIC</t>
  </si>
  <si>
    <t>Integrated Clinical Services / Programs /Gateway WIC</t>
  </si>
  <si>
    <t>Integrated Clinical Services / Programs /North Portland WIC</t>
  </si>
  <si>
    <t>Integrated Clinical Services / Programs /Northeast WIC</t>
  </si>
  <si>
    <t>Integrated Clinical Services / Programs /Southeast WIC</t>
  </si>
  <si>
    <t>Integrated Clinical Services / Programs /WIC Administration</t>
  </si>
  <si>
    <t>Integrated Clinical Services / School Based Health Centers / Madison Center</t>
  </si>
  <si>
    <t>Integrated Clinical Services / School Based Health Centers /Centennial Center</t>
  </si>
  <si>
    <t>Integrated Clinical Services / School Based Health Centers /Cesar Chavez Clinic</t>
  </si>
  <si>
    <t>Integrated Clinical Services / School Based Health Centers /Cleveland Center</t>
  </si>
  <si>
    <t>Integrated Clinical Services / School Based Health Centers /Franklin Center</t>
  </si>
  <si>
    <t>Integrated Clinical Services / School Based Health Centers /George Center</t>
  </si>
  <si>
    <t>Integrated Clinical Services / School Based Health Centers /Grant Center</t>
  </si>
  <si>
    <t>Integrated Clinical Services / School Based Health Centers /Jefferson Center</t>
  </si>
  <si>
    <t>Integrated Clinical Services / School Based Health Centers /Lane Center</t>
  </si>
  <si>
    <t>Integrated Clinical Services / School Based Health Centers /Lincoln Park Center</t>
  </si>
  <si>
    <t>Integrated Clinical Services / School Based Health Centers /Marshall Center</t>
  </si>
  <si>
    <t>Integrated Clinical Services / School Based Health Centers /Parkrose Center</t>
  </si>
  <si>
    <t>Integrated Clinical Services / School Based Health Centers /Roosevelt Center</t>
  </si>
  <si>
    <t>Integrated Clinical Services / School Based Health Centers /Whitaker Center</t>
  </si>
  <si>
    <t>Integrated Clinical Services / School Based Health Centers Administration</t>
  </si>
  <si>
    <t>Integrated Clinical Services / School Based Health Clinics /Binnsmead Clinic</t>
  </si>
  <si>
    <t>Integrated Clinical Services / Support Services /Laboratory</t>
  </si>
  <si>
    <t>Integrated Clinical Services / Support Services /Medical Records</t>
  </si>
  <si>
    <t>Integrated Clinical Services / Support Services /Privacy Office</t>
  </si>
  <si>
    <t>Medical Examiner, County</t>
  </si>
  <si>
    <t>Medical Examiner, State</t>
  </si>
  <si>
    <t>Mental Health &amp; Addiction Services / Addiction Services</t>
  </si>
  <si>
    <t>Mental Health &amp; Addiction Services / Administration</t>
  </si>
  <si>
    <t>Mental Health &amp; Addiction Services / Behavioral Health</t>
  </si>
  <si>
    <t>Mental Health &amp; Addiction Services / Call Center</t>
  </si>
  <si>
    <t>Mental Health &amp; Addiction Services / Child and Adolescent Treatment Services</t>
  </si>
  <si>
    <t>Mental Health &amp; Addiction Services / Community Mental Health /Adult Mental Health Program</t>
  </si>
  <si>
    <t>Mental Health &amp; Addiction Services / DUII Evaluation Program</t>
  </si>
  <si>
    <t>Mental Health &amp; Addiction Services / Quality Management</t>
  </si>
  <si>
    <t>Mental Health &amp; Addiction Services / System of Care to Children and Families</t>
  </si>
  <si>
    <t>Mid-County WIC</t>
  </si>
  <si>
    <t>Neighborhood Health / Community Health Field Services /East County Field Office</t>
  </si>
  <si>
    <t>Neighborhood Health / Community Health Field Services /Field Nursing</t>
  </si>
  <si>
    <t>Neighborhood Health / Community Health Field Services /Field Offices</t>
  </si>
  <si>
    <t>Neighborhood Health / Community Health Field Services /Northeast Field Office</t>
  </si>
  <si>
    <t>Neighborhood Health / Community Health Field Services /Southeast/Westside Field Office</t>
  </si>
  <si>
    <t>Neighborhood Health / Community Health Field Services /Welcome Baby</t>
  </si>
  <si>
    <t>Neighborhood Health / Neighborhood Health Access /Brentwood/Darlington Community Clinic</t>
  </si>
  <si>
    <t>Neighborhood Health / Neighborhood Health Access /Roosevelt Community Clinic</t>
  </si>
  <si>
    <t>Oregon State Police Portland Forensic Laboratory</t>
  </si>
  <si>
    <t>Primary Care Clinics / Project for Community Recovery</t>
  </si>
  <si>
    <t>Primary Care Clinics / Southeast Care Center /Southeast Family Vision</t>
  </si>
  <si>
    <t>Primary Care Clinics / Southeast Community Center /Southeast Community Health Nurse</t>
  </si>
  <si>
    <t>Primary Care Clinics / Southeast Health Center /Southeast Nursing</t>
  </si>
  <si>
    <t>Primary Care Clinics / Southeast Health Clinic</t>
  </si>
  <si>
    <t>Primary Care Services / Children's Homeless Project</t>
  </si>
  <si>
    <t>Primary Health Clinics / Neighborhood Health Clinics, Inc.</t>
  </si>
  <si>
    <t>Primary Health Clinics / Neighborhood Health Clinics, Inc. /Administration</t>
  </si>
  <si>
    <t>Program Design &amp; Evaluation Services</t>
  </si>
  <si>
    <t>Support Services / Translation &amp; Language Services</t>
  </si>
  <si>
    <t>HD Total</t>
  </si>
  <si>
    <t>Central Library / Circulation Services</t>
  </si>
  <si>
    <t>Central Library / Reference Services</t>
  </si>
  <si>
    <t>Community Services / Administration</t>
  </si>
  <si>
    <t>Community Services / Branch Libraries</t>
  </si>
  <si>
    <t>DLS Administration / Director's Office</t>
  </si>
  <si>
    <t>DLS Administration / Public Affairs</t>
  </si>
  <si>
    <t>Outreach Services</t>
  </si>
  <si>
    <t>Support Services / Administrative Services</t>
  </si>
  <si>
    <t>Support Services / Automation Services</t>
  </si>
  <si>
    <t>Support Services / Human Resources</t>
  </si>
  <si>
    <t>Support Services / Learning Systems</t>
  </si>
  <si>
    <t>Support Services / Technical Services</t>
  </si>
  <si>
    <t>Support Services / Volunteer Services/Title Wave Bookstore</t>
  </si>
  <si>
    <t>Youth Services</t>
  </si>
  <si>
    <t>DLS Total</t>
  </si>
  <si>
    <t>Board of County Commissioners</t>
  </si>
  <si>
    <t>Board of County Commissioners / Chair of the Board</t>
  </si>
  <si>
    <t>Board of County Commissioners / Clerk of the Board</t>
  </si>
  <si>
    <t>BOARD OF COUNTY COMMISSIONERS / COMMISSIONER, DISTRICT 1</t>
  </si>
  <si>
    <t>BOARD OF COUNTY COMMISSIONERS / COMMISSIONER, DISTRICT 2</t>
  </si>
  <si>
    <t>BOARD OF COUNTY COMMISSIONERS / COMMISSIONER, DISTRICT 3</t>
  </si>
  <si>
    <t>BOARD OF COUNTY COMMISSIONERS / COMMISSIONER, DISTRICT 4</t>
  </si>
  <si>
    <t>Communications Office</t>
  </si>
  <si>
    <t>County Attorney</t>
  </si>
  <si>
    <t>County Auditor</t>
  </si>
  <si>
    <t>Emergency Management</t>
  </si>
  <si>
    <t>Joint Office of Homelessness Services</t>
  </si>
  <si>
    <t>Local Public Safety Coordinating Council</t>
  </si>
  <si>
    <t>Office of Community Involvement</t>
  </si>
  <si>
    <t>Office of Diversity and Equity</t>
  </si>
  <si>
    <t>Office of Sustainability</t>
  </si>
  <si>
    <t>0</t>
  </si>
  <si>
    <t>Privacy Officer</t>
  </si>
  <si>
    <t>Non-Departmental (exc. Regional Drug, State Juvenile Court) Total</t>
  </si>
  <si>
    <t>District Attorney</t>
  </si>
  <si>
    <t>DA / Circuit Court</t>
  </si>
  <si>
    <t>DA / Control</t>
  </si>
  <si>
    <t>DA / District Court</t>
  </si>
  <si>
    <t>DA / Felony Court Division</t>
  </si>
  <si>
    <t>DA / Finance &amp; HR</t>
  </si>
  <si>
    <t>DA / Forfeitures</t>
  </si>
  <si>
    <t>DA / Gresham Trial Unit</t>
  </si>
  <si>
    <t>DA / Intake</t>
  </si>
  <si>
    <t>DA / Justice Center</t>
  </si>
  <si>
    <t>DA / MCSO Intake</t>
  </si>
  <si>
    <t>DA / SED Gresham</t>
  </si>
  <si>
    <t>DA / Unit A</t>
  </si>
  <si>
    <t>DA / Unit B</t>
  </si>
  <si>
    <t>DA / Unit D</t>
  </si>
  <si>
    <t>Family &amp; Community Justice / Child Abuse Unit</t>
  </si>
  <si>
    <t>Family &amp; Community Justice / Child Support Enforcement</t>
  </si>
  <si>
    <t>Family &amp; Community Justice / Community District Attorney Programs</t>
  </si>
  <si>
    <t>Family &amp; Community Justice / Domestic Violence Unit</t>
  </si>
  <si>
    <t>Family &amp; Community Justice / Juvenile Court Trial Unit</t>
  </si>
  <si>
    <t>Family &amp; Community Justice / Mental Commitments</t>
  </si>
  <si>
    <t>Family &amp; Community Justice / Misdemeanor Trial Unit</t>
  </si>
  <si>
    <t>Family &amp; Community Justice / Victims Assistance/Unit C</t>
  </si>
  <si>
    <t>Family &amp; Community Justice/Family Court</t>
  </si>
  <si>
    <t>Office Administration / Administrative Services</t>
  </si>
  <si>
    <t>DA Total</t>
  </si>
  <si>
    <t>Corrections Division / Administration</t>
  </si>
  <si>
    <t>Corrections Division / Facilities Services / Classification</t>
  </si>
  <si>
    <t>Corrections Division / Facility Services /Administration</t>
  </si>
  <si>
    <t>Corrections Division / Facility Services /Work Crews</t>
  </si>
  <si>
    <t>Corrections Division / Records Unit</t>
  </si>
  <si>
    <t>Corrections Division / East Side Jails / Inverness Jail</t>
  </si>
  <si>
    <t>Corrections Division / East Side Jails /Property Storage Building</t>
  </si>
  <si>
    <t>Corrections Division / West Side Jails / Restitution Center</t>
  </si>
  <si>
    <t>Corrections Division / West Side Jails /Administration</t>
  </si>
  <si>
    <t>Corrections Division / West Side Jails /Booking</t>
  </si>
  <si>
    <t>Corrections Division / West Side Jails /Courthouse Jail</t>
  </si>
  <si>
    <t>Corrections Division / West Side Jails /Courthouse Jail/Court Services</t>
  </si>
  <si>
    <t>Corrections Division / West Side Jails /Courthouse Jail/Facilities Security</t>
  </si>
  <si>
    <t>Corrections Division / West Side Jails /Courthouse Jail/Transport Unit</t>
  </si>
  <si>
    <t>Corrections Division / West Side Jails / Detention Center</t>
  </si>
  <si>
    <t>Enforcement Division / Administration</t>
  </si>
  <si>
    <t>Enforcement Division / Investigations</t>
  </si>
  <si>
    <t>Enforcement Division / Investigations / Special Investigations</t>
  </si>
  <si>
    <t>Enforcement Division / Investigations /Alarm Unit</t>
  </si>
  <si>
    <t>Enforcement Division / Investigations /Concealed Handgun Licensing Unit</t>
  </si>
  <si>
    <t>Enforcement Division / Operations / Civil Process Unit</t>
  </si>
  <si>
    <t>Enforcement Division / Operations / Logistics</t>
  </si>
  <si>
    <t>Enforcement Division / Operations / Patrol Unit</t>
  </si>
  <si>
    <t>Enforcement Division / Operations / Reserves</t>
  </si>
  <si>
    <t>Enforcement Division / Operations / Search and Rescue</t>
  </si>
  <si>
    <t>Enforcement Division / Operations / Support / Enforcement Records</t>
  </si>
  <si>
    <t>Enforcement Division / Operations / Traffic Safety</t>
  </si>
  <si>
    <t>Enforcement Division / River Patrol</t>
  </si>
  <si>
    <t>Human Resources: MCSO</t>
  </si>
  <si>
    <t>Inspector Division / Administration</t>
  </si>
  <si>
    <t>Inspector Division / Professional Standards / Inspections</t>
  </si>
  <si>
    <t>Inspector Division / Professional Standards / Internal Affairs</t>
  </si>
  <si>
    <t>MCSO Administration</t>
  </si>
  <si>
    <t>MCSO Administration / Planning and Research</t>
  </si>
  <si>
    <t>MCSO Administration / Regional Organized Crime and Narcotics Unit</t>
  </si>
  <si>
    <t>Multnomah County Sheriff's Office</t>
  </si>
  <si>
    <t>Support Division / Administration</t>
  </si>
  <si>
    <t>Support Division / Auxiliary Services</t>
  </si>
  <si>
    <t>Support Division / Auxiliary Services /Commissary</t>
  </si>
  <si>
    <t>Support Division / Auxiliary Services /Equipment</t>
  </si>
  <si>
    <t>Support Division / Auxiliary Services /Inmate Property</t>
  </si>
  <si>
    <t>Support Division / Fiscal Unit</t>
  </si>
  <si>
    <t>Support Division / Human Resources / Background Investigations</t>
  </si>
  <si>
    <t>Support Division / Human Resources /Training</t>
  </si>
  <si>
    <t>Support Division / Information Technology</t>
  </si>
  <si>
    <t>Support Division / Programs / Close Street Supervision</t>
  </si>
  <si>
    <t>Support Division / Programs / Counseling</t>
  </si>
  <si>
    <t>Support Division / Programs /Electronic Monitoring</t>
  </si>
  <si>
    <t>Support Division / Programs /In Jail Intervention Program</t>
  </si>
  <si>
    <t>Support Division / Programs /Volunteer Program</t>
  </si>
  <si>
    <t>MCSO Total</t>
  </si>
  <si>
    <t>Other - Not Included in Allocation</t>
  </si>
  <si>
    <t>Regional Drug Initiative</t>
  </si>
  <si>
    <t>State Juvenile Court</t>
  </si>
  <si>
    <t>FREDS Administration Archival</t>
  </si>
  <si>
    <t>DCA/Contracts/Materiel Management</t>
  </si>
  <si>
    <t>DCA/Contracts/Records Management</t>
  </si>
  <si>
    <t>014, 118, 137</t>
  </si>
  <si>
    <t>City of Portland Archives</t>
  </si>
  <si>
    <t>Commission on Children, Families, and Community</t>
  </si>
  <si>
    <t>Other Total</t>
  </si>
  <si>
    <t>Total</t>
  </si>
  <si>
    <t>Total Minus Other</t>
  </si>
  <si>
    <t>Other</t>
  </si>
  <si>
    <t>Cancelled</t>
  </si>
  <si>
    <t>Actual (Records Center Statistics)</t>
  </si>
  <si>
    <t>Not applicable</t>
  </si>
  <si>
    <t>Sum</t>
  </si>
  <si>
    <t>(calculation method</t>
  </si>
  <si>
    <t>Actual</t>
  </si>
  <si>
    <t>is different)</t>
  </si>
  <si>
    <t>Difference</t>
  </si>
  <si>
    <t>Overview</t>
  </si>
  <si>
    <t>Workbook Tab Contents</t>
  </si>
  <si>
    <t>Detailed information.  Filter can be applied for departmental review purposes.</t>
  </si>
  <si>
    <t>This workbook contains Records Management's internal service charges for FY 2021 budget requests.</t>
  </si>
  <si>
    <r>
      <t xml:space="preserve">Please notify dca.budget@multco.us if you plan to budget a different amount and provide detail with explanation.  </t>
    </r>
    <r>
      <rPr>
        <sz val="11"/>
        <rFont val="Calibri"/>
        <family val="2"/>
        <scheme val="minor"/>
      </rPr>
      <t>You may be directed to the Records Management Division for follow up, however, the DCA Budget Hub should be the initial point of contact to better align DCA and client departments' budgets in the final submissions to the Budget Office.</t>
    </r>
  </si>
  <si>
    <t>FY2021 Records - Dept Summary</t>
  </si>
  <si>
    <t xml:space="preserve">Total figure departments should budget for Records Management internal services in FY 2021 under Cost Element 60460 totaled by department in column R. </t>
  </si>
  <si>
    <t>FY2021 Records Detail</t>
  </si>
  <si>
    <t>Dept</t>
  </si>
  <si>
    <t>Total Budget Allocation 
(Budget in 60460)</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</si>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</sst>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23" x14ac:knownFonts="1">
    <font>
      <sz val="10"/>
      <color rgb="FF00000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6"/>
      <name val="Calibri"/>
      <family val="2"/>
    </font>
    <font>
      <sz val="10"/>
      <color theme="0" tint="-4.9989318521683403E-2"/>
      <name val="Arial"/>
      <family val="2"/>
    </font>
    <font>
      <b/>
      <sz val="10"/>
      <name val="Arial"/>
      <family val="2"/>
    </font>
    <font>
      <sz val="11"/>
      <name val="Calibri"/>
      <family val="2"/>
      <scheme val="minor"/>
    </font>
    <font>
      <sz val="10"/>
      <color rgb="FF000000"/>
      <name val="Arial"/>
      <family val="2"/>
    </font>
    <font>
      <b/>
      <sz val="11"/>
      <name val="Calibri"/>
      <family val="2"/>
      <scheme val="minor"/>
    </font>
    <font>
      <b/>
      <sz val="16"/>
      <color theme="1"/>
      <name val="Calibri"/>
      <family val="2"/>
      <scheme val="minor"/>
    </font>
    <font>
      <b/>
      <sz val="10"/>
      <color theme="1"/>
      <name val="Arial"/>
      <family val="2"/>
    </font>
    <font>
      <sz val="10"/>
      <color theme="1"/>
      <name val="Arial"/>
      <family val="2"/>
    </font>
    <font>
      <b/>
      <i/>
      <sz val="10"/>
      <color theme="1"/>
      <name val="Arial"/>
      <family val="2"/>
    </font>
    <font>
      <i/>
      <sz val="10"/>
      <color theme="1"/>
      <name val="Arial"/>
      <family val="2"/>
    </font>
    <font>
      <b/>
      <sz val="12"/>
      <color theme="1"/>
      <name val="Calibri"/>
      <family val="2"/>
      <scheme val="minor"/>
    </font>
    <font>
      <b/>
      <i/>
      <sz val="10"/>
      <name val="Arial"/>
      <family val="2"/>
    </font>
    <font>
      <i/>
      <sz val="10"/>
      <name val="Arial"/>
      <family val="2"/>
    </font>
    <font>
      <b/>
      <sz val="10"/>
      <color theme="0" tint="-0.499984740745262"/>
      <name val="Arial"/>
      <family val="2"/>
    </font>
    <font>
      <b/>
      <sz val="10"/>
      <color theme="0"/>
      <name val="Arial"/>
      <family val="2"/>
    </font>
    <font>
      <b/>
      <sz val="10"/>
      <color rgb="FF0070C0"/>
      <name val="Arial"/>
      <family val="2"/>
    </font>
  </fonts>
  <fills count="1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rgb="FF1F497D"/>
        <bgColor indexed="64"/>
      </patternFill>
    </fill>
    <fill>
      <patternFill patternType="solid">
        <fgColor theme="0"/>
        <bgColor indexed="64"/>
      </patternFill>
    </fill>
    <fill>
      <patternFill patternType="solid">
        <fgColor rgb="FFC5D9F1"/>
        <bgColor indexed="64"/>
      </patternFill>
    </fill>
    <fill>
      <patternFill patternType="solid">
        <fgColor rgb="FF8DB4E2"/>
        <bgColor indexed="64"/>
      </patternFill>
    </fill>
    <fill>
      <patternFill patternType="solid">
        <fgColor rgb="FFD6E3BC"/>
        <bgColor rgb="FFD6E3BC"/>
      </patternFill>
    </fill>
    <fill>
      <patternFill patternType="solid">
        <fgColor rgb="FFEAF1DD"/>
        <bgColor rgb="FFEAF1DD"/>
      </patternFill>
    </fill>
    <fill>
      <patternFill patternType="solid">
        <fgColor rgb="FF00FF00"/>
        <bgColor rgb="FF00FF00"/>
      </patternFill>
    </fill>
    <fill>
      <patternFill patternType="solid">
        <fgColor rgb="FFFF0000"/>
        <bgColor rgb="FFFF0000"/>
      </patternFill>
    </fill>
    <fill>
      <patternFill patternType="solid">
        <fgColor theme="8" tint="0.39997558519241921"/>
        <bgColor indexed="64"/>
      </patternFill>
    </fill>
    <fill>
      <patternFill patternType="solid">
        <fgColor theme="6" tint="0.59999389629810485"/>
        <bgColor indexed="64"/>
      </patternFill>
    </fill>
    <fill>
      <patternFill patternType="solid">
        <fgColor rgb="FFD6E3BC"/>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indexed="64"/>
      </top>
      <bottom style="double">
        <color indexed="64"/>
      </bottom>
      <diagonal/>
    </border>
  </borders>
  <cellStyleXfs count="15">
    <xf numFmtId="0" fontId="0" fillId="0" borderId="0"/>
    <xf numFmtId="43" fontId="2"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5" fillId="0" borderId="0"/>
    <xf numFmtId="0" fontId="2"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 fillId="0" borderId="0"/>
  </cellStyleXfs>
  <cellXfs count="170">
    <xf numFmtId="0" fontId="0" fillId="0" borderId="0" xfId="0"/>
    <xf numFmtId="0" fontId="6" fillId="0" borderId="0" xfId="4" applyFont="1" applyBorder="1" applyAlignment="1">
      <alignment vertical="center"/>
    </xf>
    <xf numFmtId="0" fontId="5" fillId="0" borderId="0" xfId="4" applyBorder="1" applyAlignment="1">
      <alignment vertical="center"/>
    </xf>
    <xf numFmtId="0" fontId="5" fillId="0" borderId="0" xfId="4" applyAlignment="1">
      <alignment vertical="center"/>
    </xf>
    <xf numFmtId="38" fontId="7" fillId="0" borderId="0" xfId="4" applyNumberFormat="1" applyFont="1" applyProtection="1"/>
    <xf numFmtId="0" fontId="5" fillId="0" borderId="0" xfId="4" applyFill="1" applyBorder="1" applyAlignment="1">
      <alignment vertical="center"/>
    </xf>
    <xf numFmtId="0" fontId="5" fillId="0" borderId="0" xfId="4" applyBorder="1" applyAlignment="1">
      <alignment horizontal="center"/>
    </xf>
    <xf numFmtId="0" fontId="5" fillId="0" borderId="0" xfId="4" applyBorder="1"/>
    <xf numFmtId="0" fontId="5" fillId="0" borderId="0" xfId="4"/>
    <xf numFmtId="0" fontId="5" fillId="0" borderId="0" xfId="4" applyFill="1" applyBorder="1"/>
    <xf numFmtId="0" fontId="8" fillId="0" borderId="0" xfId="4" applyFont="1" applyFill="1" applyBorder="1" applyAlignment="1">
      <alignment horizontal="center" vertical="top" wrapText="1"/>
    </xf>
    <xf numFmtId="0" fontId="3" fillId="2" borderId="1" xfId="4" applyFont="1" applyFill="1" applyBorder="1" applyAlignment="1">
      <alignment horizontal="center" vertical="center" wrapText="1"/>
    </xf>
    <xf numFmtId="0" fontId="3" fillId="3"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3" fillId="4" borderId="2" xfId="5" applyFont="1" applyFill="1" applyBorder="1" applyAlignment="1">
      <alignment horizontal="center" vertical="center" wrapText="1"/>
    </xf>
    <xf numFmtId="164" fontId="8" fillId="0" borderId="0" xfId="6" applyNumberFormat="1" applyFont="1" applyFill="1" applyBorder="1" applyAlignment="1">
      <alignment horizontal="center" vertical="top" wrapText="1"/>
    </xf>
    <xf numFmtId="0" fontId="9" fillId="5" borderId="2" xfId="5" applyFont="1" applyFill="1" applyBorder="1" applyAlignment="1">
      <alignment horizontal="left"/>
    </xf>
    <xf numFmtId="165" fontId="9" fillId="5" borderId="2" xfId="7" applyNumberFormat="1" applyFont="1" applyFill="1" applyBorder="1" applyAlignment="1">
      <alignment horizontal="center"/>
    </xf>
    <xf numFmtId="10" fontId="9" fillId="5" borderId="2" xfId="6" applyNumberFormat="1" applyFont="1" applyFill="1" applyBorder="1"/>
    <xf numFmtId="165" fontId="9" fillId="5" borderId="2" xfId="7" applyNumberFormat="1" applyFont="1" applyFill="1" applyBorder="1"/>
    <xf numFmtId="10" fontId="9" fillId="5" borderId="2" xfId="6" applyNumberFormat="1" applyFont="1" applyFill="1" applyBorder="1" applyAlignment="1">
      <alignment horizontal="center"/>
    </xf>
    <xf numFmtId="165" fontId="9" fillId="5" borderId="2" xfId="8" applyNumberFormat="1" applyFont="1" applyFill="1" applyBorder="1"/>
    <xf numFmtId="166" fontId="9" fillId="5" borderId="2" xfId="9" applyNumberFormat="1" applyFont="1" applyFill="1" applyBorder="1"/>
    <xf numFmtId="10" fontId="9" fillId="5" borderId="2" xfId="3" applyNumberFormat="1" applyFont="1" applyFill="1" applyBorder="1"/>
    <xf numFmtId="10" fontId="0" fillId="0" borderId="0" xfId="6" applyNumberFormat="1" applyFont="1" applyFill="1" applyBorder="1"/>
    <xf numFmtId="165" fontId="9" fillId="5" borderId="2" xfId="10" applyNumberFormat="1" applyFont="1" applyFill="1" applyBorder="1"/>
    <xf numFmtId="5" fontId="9" fillId="5" borderId="2" xfId="11" applyNumberFormat="1" applyFont="1" applyFill="1" applyBorder="1"/>
    <xf numFmtId="166" fontId="9" fillId="5" borderId="2" xfId="4" applyNumberFormat="1" applyFont="1" applyFill="1" applyBorder="1"/>
    <xf numFmtId="0" fontId="9" fillId="6" borderId="2" xfId="5" applyFont="1" applyFill="1" applyBorder="1" applyAlignment="1">
      <alignment horizontal="left"/>
    </xf>
    <xf numFmtId="165" fontId="9" fillId="6" borderId="2" xfId="7" applyNumberFormat="1" applyFont="1" applyFill="1" applyBorder="1" applyAlignment="1">
      <alignment horizontal="center"/>
    </xf>
    <xf numFmtId="10" fontId="9" fillId="6" borderId="2" xfId="6" applyNumberFormat="1" applyFont="1" applyFill="1" applyBorder="1"/>
    <xf numFmtId="165" fontId="9" fillId="6" borderId="2" xfId="7" applyNumberFormat="1" applyFont="1" applyFill="1" applyBorder="1"/>
    <xf numFmtId="10" fontId="9" fillId="6" borderId="2" xfId="6" applyNumberFormat="1" applyFont="1" applyFill="1" applyBorder="1" applyAlignment="1">
      <alignment horizontal="center"/>
    </xf>
    <xf numFmtId="165" fontId="9" fillId="6" borderId="2" xfId="8" applyNumberFormat="1" applyFont="1" applyFill="1" applyBorder="1"/>
    <xf numFmtId="166" fontId="9" fillId="6" borderId="2" xfId="9" applyNumberFormat="1" applyFont="1" applyFill="1" applyBorder="1"/>
    <xf numFmtId="10" fontId="9" fillId="6" borderId="2" xfId="3" applyNumberFormat="1" applyFont="1" applyFill="1" applyBorder="1"/>
    <xf numFmtId="165" fontId="9" fillId="6" borderId="2" xfId="10" applyNumberFormat="1" applyFont="1" applyFill="1" applyBorder="1"/>
    <xf numFmtId="5" fontId="9" fillId="6" borderId="2" xfId="11" applyNumberFormat="1" applyFont="1" applyFill="1" applyBorder="1"/>
    <xf numFmtId="0" fontId="11" fillId="7" borderId="2" xfId="5" applyFont="1" applyFill="1" applyBorder="1" applyAlignment="1">
      <alignment horizontal="left"/>
    </xf>
    <xf numFmtId="165" fontId="11" fillId="7" borderId="2" xfId="7" applyNumberFormat="1" applyFont="1" applyFill="1" applyBorder="1" applyAlignment="1">
      <alignment horizontal="center"/>
    </xf>
    <xf numFmtId="9" fontId="11" fillId="7" borderId="2" xfId="4" applyNumberFormat="1" applyFont="1" applyFill="1" applyBorder="1"/>
    <xf numFmtId="165" fontId="11" fillId="7" borderId="2" xfId="7" applyNumberFormat="1" applyFont="1" applyFill="1" applyBorder="1"/>
    <xf numFmtId="9" fontId="11" fillId="7" borderId="2" xfId="4" applyNumberFormat="1" applyFont="1" applyFill="1" applyBorder="1" applyAlignment="1">
      <alignment horizontal="center"/>
    </xf>
    <xf numFmtId="9" fontId="11" fillId="7" borderId="2" xfId="6" applyNumberFormat="1" applyFont="1" applyFill="1" applyBorder="1"/>
    <xf numFmtId="5" fontId="11" fillId="7" borderId="2" xfId="9" applyNumberFormat="1" applyFont="1" applyFill="1" applyBorder="1"/>
    <xf numFmtId="10" fontId="11" fillId="7" borderId="2" xfId="3" applyNumberFormat="1" applyFont="1" applyFill="1" applyBorder="1"/>
    <xf numFmtId="9" fontId="5" fillId="0" borderId="0" xfId="4" applyNumberFormat="1" applyFill="1" applyBorder="1"/>
    <xf numFmtId="166" fontId="11" fillId="7" borderId="2" xfId="9" applyNumberFormat="1" applyFont="1" applyFill="1" applyBorder="1"/>
    <xf numFmtId="10" fontId="11" fillId="7" borderId="2" xfId="4" applyNumberFormat="1" applyFont="1" applyFill="1" applyBorder="1"/>
    <xf numFmtId="165" fontId="5" fillId="0" borderId="0" xfId="7" applyNumberFormat="1" applyFont="1" applyAlignment="1">
      <alignment horizontal="center"/>
    </xf>
    <xf numFmtId="0" fontId="5" fillId="0" borderId="0" xfId="4" applyAlignment="1">
      <alignment horizontal="center"/>
    </xf>
    <xf numFmtId="0" fontId="5" fillId="0" borderId="0" xfId="4" applyFont="1"/>
    <xf numFmtId="0" fontId="12" fillId="5" borderId="0" xfId="4" applyFont="1" applyFill="1" applyBorder="1"/>
    <xf numFmtId="0" fontId="8" fillId="0" borderId="0" xfId="4" applyFont="1" applyFill="1" applyBorder="1" applyAlignment="1">
      <alignment horizontal="centerContinuous" wrapText="1"/>
    </xf>
    <xf numFmtId="0" fontId="3" fillId="3" borderId="2" xfId="5" applyFont="1" applyFill="1" applyBorder="1" applyAlignment="1">
      <alignment horizontal="center" vertical="center" wrapText="1"/>
    </xf>
    <xf numFmtId="0" fontId="3" fillId="4" borderId="2" xfId="4" applyFont="1" applyFill="1" applyBorder="1" applyAlignment="1">
      <alignment horizontal="center" vertical="center" wrapText="1"/>
    </xf>
    <xf numFmtId="5" fontId="9" fillId="5" borderId="2" xfId="9" applyNumberFormat="1" applyFont="1" applyFill="1" applyBorder="1"/>
    <xf numFmtId="5" fontId="9" fillId="5" borderId="2" xfId="12" applyNumberFormat="1" applyFont="1" applyFill="1" applyBorder="1"/>
    <xf numFmtId="5" fontId="9" fillId="6" borderId="2" xfId="9" applyNumberFormat="1" applyFont="1" applyFill="1" applyBorder="1"/>
    <xf numFmtId="5" fontId="9" fillId="6" borderId="2" xfId="12" applyNumberFormat="1" applyFont="1" applyFill="1" applyBorder="1"/>
    <xf numFmtId="165" fontId="11" fillId="7" borderId="2" xfId="13" applyNumberFormat="1" applyFont="1" applyFill="1" applyBorder="1"/>
    <xf numFmtId="5" fontId="11" fillId="7" borderId="2" xfId="11" applyNumberFormat="1" applyFont="1" applyFill="1" applyBorder="1"/>
    <xf numFmtId="0" fontId="13" fillId="0" borderId="0" xfId="0" applyFont="1"/>
    <xf numFmtId="49" fontId="13" fillId="0" borderId="0" xfId="0" applyNumberFormat="1" applyFont="1" applyAlignment="1">
      <alignment wrapText="1"/>
    </xf>
    <xf numFmtId="0" fontId="13" fillId="0" borderId="0" xfId="0" applyFont="1" applyAlignment="1">
      <alignment horizontal="right" wrapText="1"/>
    </xf>
    <xf numFmtId="1" fontId="14" fillId="0" borderId="0" xfId="0" applyNumberFormat="1" applyFont="1" applyAlignment="1">
      <alignment horizontal="right" wrapText="1"/>
    </xf>
    <xf numFmtId="164" fontId="14" fillId="0" borderId="0" xfId="0" applyNumberFormat="1" applyFont="1" applyAlignment="1">
      <alignment wrapText="1"/>
    </xf>
    <xf numFmtId="0" fontId="14" fillId="0" borderId="0" xfId="0" applyFont="1" applyAlignment="1">
      <alignment wrapText="1"/>
    </xf>
    <xf numFmtId="10" fontId="14" fillId="0" borderId="0" xfId="0" applyNumberFormat="1" applyFont="1" applyAlignment="1">
      <alignment wrapText="1"/>
    </xf>
    <xf numFmtId="0" fontId="14" fillId="0" borderId="0" xfId="0" applyFont="1"/>
    <xf numFmtId="0" fontId="0" fillId="0" borderId="0" xfId="0" applyFont="1" applyAlignment="1"/>
    <xf numFmtId="49" fontId="14" fillId="0" borderId="0" xfId="0" applyNumberFormat="1" applyFont="1" applyAlignment="1">
      <alignment wrapText="1"/>
    </xf>
    <xf numFmtId="0" fontId="14" fillId="0" borderId="0" xfId="0" applyFont="1" applyAlignment="1">
      <alignment horizontal="right" wrapText="1"/>
    </xf>
    <xf numFmtId="0" fontId="14" fillId="0" borderId="0" xfId="0" applyFont="1" applyAlignment="1">
      <alignment horizontal="center" wrapText="1"/>
    </xf>
    <xf numFmtId="10" fontId="13" fillId="0" borderId="0" xfId="0" applyNumberFormat="1" applyFont="1" applyAlignment="1">
      <alignment wrapText="1"/>
    </xf>
    <xf numFmtId="0" fontId="14" fillId="0" borderId="5" xfId="0" applyFont="1" applyBorder="1" applyAlignment="1">
      <alignment wrapText="1"/>
    </xf>
    <xf numFmtId="2" fontId="14" fillId="0" borderId="0" xfId="0" applyNumberFormat="1" applyFont="1" applyAlignment="1">
      <alignment horizontal="right" wrapText="1"/>
    </xf>
    <xf numFmtId="44" fontId="13" fillId="0" borderId="0" xfId="2" applyNumberFormat="1" applyFont="1"/>
    <xf numFmtId="2" fontId="14" fillId="0" borderId="0" xfId="0" applyNumberFormat="1" applyFont="1" applyAlignment="1">
      <alignment wrapText="1"/>
    </xf>
    <xf numFmtId="0" fontId="13" fillId="8" borderId="0" xfId="0" applyFont="1" applyFill="1" applyBorder="1" applyAlignment="1">
      <alignment horizontal="right"/>
    </xf>
    <xf numFmtId="49" fontId="14" fillId="8" borderId="0" xfId="0" applyNumberFormat="1" applyFont="1" applyFill="1" applyBorder="1" applyAlignment="1">
      <alignment wrapText="1"/>
    </xf>
    <xf numFmtId="0" fontId="13" fillId="8" borderId="0" xfId="0" applyFont="1" applyFill="1" applyBorder="1" applyAlignment="1">
      <alignment horizontal="right" wrapText="1"/>
    </xf>
    <xf numFmtId="1" fontId="13" fillId="8" borderId="0" xfId="0" applyNumberFormat="1" applyFont="1" applyFill="1" applyBorder="1" applyAlignment="1">
      <alignment horizontal="right" wrapText="1"/>
    </xf>
    <xf numFmtId="164" fontId="13" fillId="8" borderId="0" xfId="0" applyNumberFormat="1" applyFont="1" applyFill="1" applyBorder="1" applyAlignment="1">
      <alignment wrapText="1"/>
    </xf>
    <xf numFmtId="0" fontId="13" fillId="8" borderId="0" xfId="0" applyFont="1" applyFill="1" applyBorder="1" applyAlignment="1">
      <alignment wrapText="1"/>
    </xf>
    <xf numFmtId="10" fontId="13" fillId="8" borderId="0" xfId="0" applyNumberFormat="1" applyFont="1" applyFill="1" applyBorder="1" applyAlignment="1">
      <alignment wrapText="1"/>
    </xf>
    <xf numFmtId="44" fontId="13" fillId="8" borderId="0" xfId="2" applyNumberFormat="1" applyFont="1" applyFill="1" applyBorder="1"/>
    <xf numFmtId="7" fontId="13" fillId="0" borderId="0" xfId="2" applyNumberFormat="1" applyFont="1"/>
    <xf numFmtId="0" fontId="15" fillId="8" borderId="0" xfId="0" applyFont="1" applyFill="1" applyBorder="1" applyAlignment="1">
      <alignment horizontal="right"/>
    </xf>
    <xf numFmtId="0" fontId="16" fillId="0" borderId="0" xfId="0" applyFont="1"/>
    <xf numFmtId="0" fontId="14" fillId="0" borderId="5" xfId="0" applyFont="1" applyBorder="1" applyAlignment="1">
      <alignment horizontal="right" wrapText="1"/>
    </xf>
    <xf numFmtId="1" fontId="14" fillId="0" borderId="0" xfId="0" applyNumberFormat="1" applyFont="1" applyAlignment="1">
      <alignment horizontal="right"/>
    </xf>
    <xf numFmtId="0" fontId="15" fillId="8" borderId="0" xfId="0" applyFont="1" applyFill="1" applyBorder="1" applyAlignment="1">
      <alignment horizontal="right" vertical="top" wrapText="1"/>
    </xf>
    <xf numFmtId="164" fontId="13" fillId="0" borderId="0" xfId="0" applyNumberFormat="1" applyFont="1" applyAlignment="1">
      <alignment wrapText="1"/>
    </xf>
    <xf numFmtId="0" fontId="13" fillId="0" borderId="0" xfId="0" applyFont="1" applyAlignment="1">
      <alignment wrapText="1"/>
    </xf>
    <xf numFmtId="1" fontId="14" fillId="0" borderId="0" xfId="0" applyNumberFormat="1" applyFont="1" applyAlignment="1">
      <alignment wrapText="1"/>
    </xf>
    <xf numFmtId="7" fontId="13" fillId="8" borderId="0" xfId="2" applyNumberFormat="1" applyFont="1" applyFill="1" applyBorder="1"/>
    <xf numFmtId="0" fontId="16" fillId="0" borderId="0" xfId="0" applyFont="1" applyAlignment="1">
      <alignment wrapText="1"/>
    </xf>
    <xf numFmtId="0" fontId="16" fillId="0" borderId="0" xfId="0" applyFont="1" applyAlignment="1">
      <alignment horizontal="right" wrapText="1"/>
    </xf>
    <xf numFmtId="164" fontId="16" fillId="0" borderId="0" xfId="0" applyNumberFormat="1" applyFont="1" applyAlignment="1">
      <alignment wrapText="1"/>
    </xf>
    <xf numFmtId="10" fontId="15" fillId="0" borderId="0" xfId="0" applyNumberFormat="1" applyFont="1" applyAlignment="1">
      <alignment wrapText="1"/>
    </xf>
    <xf numFmtId="7" fontId="15" fillId="0" borderId="0" xfId="2" applyNumberFormat="1" applyFont="1"/>
    <xf numFmtId="49" fontId="16" fillId="0" borderId="0" xfId="0" applyNumberFormat="1" applyFont="1" applyAlignment="1">
      <alignment wrapText="1"/>
    </xf>
    <xf numFmtId="0" fontId="16" fillId="0" borderId="0" xfId="0" applyFont="1" applyFill="1" applyAlignment="1">
      <alignment wrapText="1"/>
    </xf>
    <xf numFmtId="49" fontId="15" fillId="8" borderId="0" xfId="0" applyNumberFormat="1" applyFont="1" applyFill="1" applyBorder="1" applyAlignment="1">
      <alignment horizontal="right" wrapText="1"/>
    </xf>
    <xf numFmtId="0" fontId="15" fillId="8" borderId="0" xfId="0" applyFont="1" applyFill="1" applyBorder="1" applyAlignment="1">
      <alignment horizontal="right" wrapText="1"/>
    </xf>
    <xf numFmtId="0" fontId="15" fillId="9" borderId="0" xfId="0" applyFont="1" applyFill="1" applyBorder="1" applyAlignment="1">
      <alignment horizontal="right" vertical="top" wrapText="1"/>
    </xf>
    <xf numFmtId="49" fontId="14" fillId="9" borderId="0" xfId="0" applyNumberFormat="1" applyFont="1" applyFill="1" applyBorder="1" applyAlignment="1">
      <alignment wrapText="1"/>
    </xf>
    <xf numFmtId="164" fontId="13" fillId="9" borderId="0" xfId="0" applyNumberFormat="1" applyFont="1" applyFill="1" applyBorder="1" applyAlignment="1">
      <alignment wrapText="1"/>
    </xf>
    <xf numFmtId="10" fontId="13" fillId="9" borderId="0" xfId="0" applyNumberFormat="1" applyFont="1" applyFill="1" applyBorder="1" applyAlignment="1">
      <alignment wrapText="1"/>
    </xf>
    <xf numFmtId="44" fontId="13" fillId="9" borderId="0" xfId="0" applyNumberFormat="1" applyFont="1" applyFill="1" applyBorder="1"/>
    <xf numFmtId="0" fontId="15" fillId="0" borderId="0" xfId="0" applyFont="1" applyAlignment="1">
      <alignment horizontal="right"/>
    </xf>
    <xf numFmtId="0" fontId="16" fillId="0" borderId="0" xfId="0" applyFont="1" applyAlignment="1">
      <alignment horizontal="right"/>
    </xf>
    <xf numFmtId="1" fontId="16" fillId="0" borderId="0" xfId="0" applyNumberFormat="1" applyFont="1" applyAlignment="1">
      <alignment horizontal="right" wrapText="1"/>
    </xf>
    <xf numFmtId="49" fontId="14" fillId="0" borderId="0" xfId="0" applyNumberFormat="1" applyFont="1" applyAlignment="1">
      <alignment horizontal="right" wrapText="1"/>
    </xf>
    <xf numFmtId="0" fontId="12" fillId="5" borderId="0" xfId="14" applyFont="1" applyFill="1" applyAlignment="1"/>
    <xf numFmtId="0" fontId="1" fillId="5" borderId="0" xfId="14" applyFill="1"/>
    <xf numFmtId="0" fontId="1" fillId="5" borderId="0" xfId="14" applyFont="1" applyFill="1" applyAlignment="1"/>
    <xf numFmtId="0" fontId="4" fillId="5" borderId="0" xfId="14" applyFont="1" applyFill="1" applyAlignment="1">
      <alignment vertical="top" wrapText="1"/>
    </xf>
    <xf numFmtId="0" fontId="17" fillId="5" borderId="0" xfId="14" applyFont="1" applyFill="1" applyAlignment="1"/>
    <xf numFmtId="0" fontId="9" fillId="5" borderId="0" xfId="14" applyFont="1" applyFill="1" applyAlignment="1">
      <alignment wrapText="1"/>
    </xf>
    <xf numFmtId="0" fontId="1" fillId="5" borderId="0" xfId="14" applyFont="1" applyFill="1"/>
    <xf numFmtId="0" fontId="5" fillId="0" borderId="0" xfId="0" applyFont="1" applyFill="1"/>
    <xf numFmtId="0" fontId="0" fillId="0" borderId="0" xfId="0" applyFont="1" applyFill="1" applyBorder="1"/>
    <xf numFmtId="0" fontId="0" fillId="0" borderId="0" xfId="0" applyFont="1" applyFill="1"/>
    <xf numFmtId="0" fontId="13" fillId="8" borderId="0" xfId="0" applyFont="1" applyFill="1" applyBorder="1" applyAlignment="1">
      <alignment horizontal="left" vertical="top" wrapText="1"/>
    </xf>
    <xf numFmtId="0" fontId="0" fillId="0" borderId="0" xfId="0" applyFill="1"/>
    <xf numFmtId="0" fontId="18" fillId="0" borderId="0" xfId="0" applyFont="1" applyFill="1" applyAlignment="1">
      <alignment horizontal="right" wrapText="1"/>
    </xf>
    <xf numFmtId="49" fontId="8" fillId="0" borderId="0" xfId="0" applyNumberFormat="1" applyFont="1" applyFill="1" applyAlignment="1">
      <alignment horizontal="right" wrapText="1"/>
    </xf>
    <xf numFmtId="0" fontId="8" fillId="0" borderId="0" xfId="0" applyNumberFormat="1" applyFont="1" applyFill="1" applyAlignment="1">
      <alignment horizontal="right" wrapText="1"/>
    </xf>
    <xf numFmtId="1" fontId="8" fillId="0" borderId="0" xfId="0" applyNumberFormat="1" applyFont="1" applyFill="1" applyAlignment="1">
      <alignment horizontal="right" wrapText="1"/>
    </xf>
    <xf numFmtId="164" fontId="8" fillId="0" borderId="0" xfId="6" applyNumberFormat="1" applyFont="1" applyFill="1" applyAlignment="1">
      <alignment wrapText="1"/>
    </xf>
    <xf numFmtId="0" fontId="8" fillId="0" borderId="0" xfId="0" applyFont="1" applyFill="1" applyAlignment="1">
      <alignment wrapText="1"/>
    </xf>
    <xf numFmtId="10" fontId="8" fillId="0" borderId="0" xfId="6" applyNumberFormat="1" applyFont="1" applyFill="1" applyAlignment="1">
      <alignment wrapText="1"/>
    </xf>
    <xf numFmtId="5" fontId="8" fillId="0" borderId="0" xfId="0" applyNumberFormat="1" applyFont="1" applyFill="1"/>
    <xf numFmtId="0" fontId="18" fillId="0" borderId="0" xfId="0" applyFont="1" applyFill="1" applyAlignment="1">
      <alignment horizontal="right" vertical="top" wrapText="1"/>
    </xf>
    <xf numFmtId="49" fontId="0" fillId="0" borderId="0" xfId="0" applyNumberFormat="1" applyFill="1" applyAlignment="1">
      <alignment wrapText="1"/>
    </xf>
    <xf numFmtId="0" fontId="8" fillId="0" borderId="0" xfId="0" applyFont="1" applyFill="1" applyAlignment="1">
      <alignment horizontal="right" wrapText="1"/>
    </xf>
    <xf numFmtId="5" fontId="8" fillId="0" borderId="0" xfId="12" applyNumberFormat="1" applyFont="1" applyFill="1"/>
    <xf numFmtId="49" fontId="0" fillId="13" borderId="9" xfId="0" applyNumberFormat="1" applyFill="1" applyBorder="1" applyAlignment="1">
      <alignment wrapText="1"/>
    </xf>
    <xf numFmtId="0" fontId="19" fillId="0" borderId="0" xfId="0" applyFont="1" applyFill="1"/>
    <xf numFmtId="0" fontId="0" fillId="0" borderId="0" xfId="0" applyNumberFormat="1" applyFill="1" applyAlignment="1">
      <alignment horizontal="right" wrapText="1"/>
    </xf>
    <xf numFmtId="1" fontId="5" fillId="0" borderId="0" xfId="0" applyNumberFormat="1" applyFont="1" applyFill="1" applyAlignment="1">
      <alignment horizontal="right" wrapText="1"/>
    </xf>
    <xf numFmtId="164" fontId="5" fillId="0" borderId="0" xfId="6" applyNumberFormat="1" applyFont="1" applyFill="1" applyAlignment="1">
      <alignment wrapText="1"/>
    </xf>
    <xf numFmtId="0" fontId="5" fillId="0" borderId="0" xfId="0" applyFont="1" applyFill="1" applyAlignment="1">
      <alignment wrapText="1"/>
    </xf>
    <xf numFmtId="10" fontId="0" fillId="0" borderId="0" xfId="0" applyNumberFormat="1" applyFill="1" applyAlignment="1">
      <alignment wrapText="1"/>
    </xf>
    <xf numFmtId="5" fontId="20" fillId="0" borderId="0" xfId="0" applyNumberFormat="1" applyFont="1" applyFill="1"/>
    <xf numFmtId="0" fontId="8" fillId="14" borderId="9" xfId="0" applyFont="1" applyFill="1" applyBorder="1"/>
    <xf numFmtId="3" fontId="0" fillId="14" borderId="9" xfId="0" applyNumberFormat="1" applyFill="1" applyBorder="1" applyAlignment="1">
      <alignment horizontal="right" wrapText="1"/>
    </xf>
    <xf numFmtId="164" fontId="5" fillId="14" borderId="9" xfId="6" applyNumberFormat="1" applyFont="1" applyFill="1" applyBorder="1" applyAlignment="1">
      <alignment wrapText="1"/>
    </xf>
    <xf numFmtId="10" fontId="0" fillId="14" borderId="9" xfId="0" applyNumberFormat="1" applyFill="1" applyBorder="1" applyAlignment="1">
      <alignment wrapText="1"/>
    </xf>
    <xf numFmtId="44" fontId="8" fillId="14" borderId="9" xfId="0" applyNumberFormat="1" applyFont="1" applyFill="1" applyBorder="1"/>
    <xf numFmtId="165" fontId="13" fillId="10" borderId="0" xfId="1" applyNumberFormat="1" applyFont="1" applyFill="1" applyBorder="1" applyAlignment="1">
      <alignment horizontal="right" wrapText="1"/>
    </xf>
    <xf numFmtId="165" fontId="13" fillId="9" borderId="0" xfId="1" applyNumberFormat="1" applyFont="1" applyFill="1" applyBorder="1" applyAlignment="1">
      <alignment horizontal="right" wrapText="1"/>
    </xf>
    <xf numFmtId="165" fontId="13" fillId="9" borderId="0" xfId="1" applyNumberFormat="1" applyFont="1" applyFill="1" applyBorder="1" applyAlignment="1">
      <alignment wrapText="1"/>
    </xf>
    <xf numFmtId="165" fontId="13" fillId="11" borderId="0" xfId="1" applyNumberFormat="1" applyFont="1" applyFill="1" applyBorder="1" applyAlignment="1">
      <alignment wrapText="1"/>
    </xf>
    <xf numFmtId="165" fontId="13" fillId="0" borderId="0" xfId="1" applyNumberFormat="1" applyFont="1" applyAlignment="1">
      <alignment horizontal="right" wrapText="1"/>
    </xf>
    <xf numFmtId="165" fontId="13" fillId="0" borderId="0" xfId="1" applyNumberFormat="1" applyFont="1" applyAlignment="1">
      <alignment wrapText="1"/>
    </xf>
    <xf numFmtId="0" fontId="21" fillId="2" borderId="6" xfId="4" applyFont="1" applyFill="1" applyBorder="1" applyAlignment="1">
      <alignment horizontal="center" vertical="center" wrapText="1"/>
    </xf>
    <xf numFmtId="0" fontId="21" fillId="2" borderId="6" xfId="4" applyFont="1" applyFill="1" applyBorder="1" applyAlignment="1">
      <alignment horizontal="left" vertical="center" wrapText="1"/>
    </xf>
    <xf numFmtId="0" fontId="21" fillId="2" borderId="7" xfId="4" applyFont="1" applyFill="1" applyBorder="1" applyAlignment="1">
      <alignment horizontal="center" vertical="center" wrapText="1"/>
    </xf>
    <xf numFmtId="10" fontId="22" fillId="12" borderId="7" xfId="6" applyNumberFormat="1" applyFont="1" applyFill="1" applyBorder="1" applyAlignment="1">
      <alignment horizontal="center" vertical="center" wrapText="1"/>
    </xf>
    <xf numFmtId="10" fontId="22" fillId="12" borderId="8" xfId="6" applyNumberFormat="1" applyFont="1" applyFill="1" applyBorder="1" applyAlignment="1">
      <alignment horizontal="center" vertical="center" wrapText="1"/>
    </xf>
    <xf numFmtId="0" fontId="21" fillId="2" borderId="1" xfId="4" applyFont="1" applyFill="1" applyBorder="1" applyAlignment="1">
      <alignment horizontal="center" vertical="center" wrapText="1"/>
    </xf>
    <xf numFmtId="10" fontId="22" fillId="12" borderId="1" xfId="6" applyNumberFormat="1" applyFont="1" applyFill="1" applyBorder="1" applyAlignment="1">
      <alignment horizontal="center" vertical="center" wrapText="1"/>
    </xf>
    <xf numFmtId="10" fontId="21" fillId="2" borderId="2" xfId="6" applyNumberFormat="1" applyFont="1" applyFill="1" applyBorder="1" applyAlignment="1">
      <alignment horizontal="center" vertical="center" wrapText="1"/>
    </xf>
    <xf numFmtId="166" fontId="21" fillId="2" borderId="2" xfId="12" applyNumberFormat="1" applyFont="1" applyFill="1" applyBorder="1" applyAlignment="1">
      <alignment horizontal="center" vertical="center" wrapText="1"/>
    </xf>
    <xf numFmtId="1" fontId="14" fillId="0" borderId="3" xfId="0" applyNumberFormat="1" applyFont="1" applyBorder="1" applyAlignment="1">
      <alignment horizontal="center" wrapText="1"/>
    </xf>
    <xf numFmtId="0" fontId="5" fillId="0" borderId="4" xfId="0" applyFont="1" applyBorder="1"/>
    <xf numFmtId="0" fontId="14" fillId="0" borderId="3" xfId="0" applyFont="1" applyBorder="1" applyAlignment="1">
      <alignment horizontal="center" wrapText="1"/>
    </xf>
  </cellXfs>
  <cellStyles count="15">
    <cellStyle name="Comma" xfId="1" builtinId="3"/>
    <cellStyle name="Comma 2" xfId="7"/>
    <cellStyle name="Comma 2 2" xfId="13"/>
    <cellStyle name="Comma 3" xfId="8"/>
    <cellStyle name="Comma 3 2" xfId="10"/>
    <cellStyle name="Currency" xfId="2" builtinId="4"/>
    <cellStyle name="Currency 2" xfId="12"/>
    <cellStyle name="Currency 3" xfId="9"/>
    <cellStyle name="Currency 3 2" xfId="11"/>
    <cellStyle name="Normal" xfId="0" builtinId="0"/>
    <cellStyle name="Normal 2 2" xfId="4"/>
    <cellStyle name="Normal 2 3" xfId="5"/>
    <cellStyle name="Normal 3" xfId="14"/>
    <cellStyle name="Percent" xfId="3" builtinId="5"/>
    <cellStyle name="Percent 2" xfId="6"/>
  </cellStyles>
  <dxfs count="0"/>
  <tableStyles count="0" defaultTableStyle="TableStyleMedium2" defaultPivotStyle="PivotStyleLight16"/>
  <colors>
    <mruColors>
      <color rgb="FFD6E3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heetViews>
  <sheetFormatPr defaultRowHeight="15" x14ac:dyDescent="0.25"/>
  <cols>
    <col min="1" max="1" width="89" style="121" customWidth="1"/>
    <col min="2" max="16384" width="9.140625" style="116"/>
  </cols>
  <sheetData>
    <row r="1" spans="1:1" ht="21" x14ac:dyDescent="0.35">
      <c r="A1" s="115" t="s">
        <v>543</v>
      </c>
    </row>
    <row r="2" spans="1:1" x14ac:dyDescent="0.25">
      <c r="A2" s="117" t="s">
        <v>546</v>
      </c>
    </row>
    <row r="3" spans="1:1" ht="60" x14ac:dyDescent="0.25">
      <c r="A3" s="118" t="s">
        <v>547</v>
      </c>
    </row>
    <row r="4" spans="1:1" x14ac:dyDescent="0.25">
      <c r="A4" s="118"/>
    </row>
    <row r="5" spans="1:1" x14ac:dyDescent="0.25">
      <c r="A5" s="118"/>
    </row>
    <row r="6" spans="1:1" ht="21" x14ac:dyDescent="0.35">
      <c r="A6" s="115" t="s">
        <v>544</v>
      </c>
    </row>
    <row r="7" spans="1:1" ht="15.75" x14ac:dyDescent="0.25">
      <c r="A7" s="119" t="s">
        <v>548</v>
      </c>
    </row>
    <row r="8" spans="1:1" ht="30" x14ac:dyDescent="0.25">
      <c r="A8" s="120" t="s">
        <v>549</v>
      </c>
    </row>
    <row r="9" spans="1:1" x14ac:dyDescent="0.25">
      <c r="A9" s="117"/>
    </row>
    <row r="10" spans="1:1" ht="15.75" x14ac:dyDescent="0.25">
      <c r="A10" s="119" t="s">
        <v>550</v>
      </c>
    </row>
    <row r="11" spans="1:1" x14ac:dyDescent="0.25">
      <c r="A11" s="117" t="s">
        <v>545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election activeCell="F24" sqref="F24"/>
    </sheetView>
  </sheetViews>
  <sheetFormatPr defaultColWidth="10.42578125" defaultRowHeight="12.75" x14ac:dyDescent="0.2"/>
  <cols>
    <col min="1" max="1" width="16" style="8" customWidth="1"/>
    <col min="2" max="2" width="11.28515625" style="50" customWidth="1"/>
    <col min="3" max="3" width="12.7109375" style="8" customWidth="1"/>
    <col min="4" max="4" width="13.85546875" style="8" customWidth="1"/>
    <col min="5" max="5" width="14" style="50" customWidth="1"/>
    <col min="6" max="6" width="12.7109375" style="8" customWidth="1"/>
    <col min="7" max="7" width="12.140625" style="8" customWidth="1"/>
    <col min="8" max="8" width="12.7109375" style="8" customWidth="1"/>
    <col min="9" max="9" width="17.140625" style="8" customWidth="1"/>
    <col min="10" max="11" width="13.42578125" style="8" customWidth="1"/>
    <col min="12" max="12" width="2" style="8" customWidth="1"/>
    <col min="13" max="16" width="12" style="8" customWidth="1"/>
    <col min="17" max="17" width="2" style="8" customWidth="1"/>
    <col min="18" max="18" width="12.5703125" style="8" customWidth="1"/>
    <col min="19" max="19" width="12.28515625" style="8" customWidth="1"/>
    <col min="20" max="20" width="11.7109375" style="8" customWidth="1"/>
    <col min="21" max="16384" width="10.42578125" style="8"/>
  </cols>
  <sheetData>
    <row r="1" spans="1:20" s="3" customFormat="1" ht="21" x14ac:dyDescent="0.2">
      <c r="A1" s="1" t="s">
        <v>0</v>
      </c>
      <c r="B1" s="2"/>
      <c r="C1" s="2"/>
      <c r="D1" s="2"/>
      <c r="E1" s="2"/>
      <c r="F1" s="2"/>
      <c r="G1" s="2"/>
      <c r="I1" s="4">
        <v>1327239.4679916301</v>
      </c>
      <c r="J1" s="4"/>
      <c r="K1" s="4"/>
      <c r="L1" s="5"/>
      <c r="M1" s="5"/>
      <c r="N1" s="5"/>
      <c r="O1" s="5"/>
      <c r="P1" s="5"/>
      <c r="Q1" s="5"/>
      <c r="R1" s="5"/>
      <c r="T1" s="2"/>
    </row>
    <row r="2" spans="1:20" ht="13.5" customHeight="1" x14ac:dyDescent="0.2">
      <c r="A2" s="6"/>
      <c r="B2" s="6"/>
      <c r="C2" s="7"/>
      <c r="D2" s="7"/>
      <c r="E2" s="6"/>
      <c r="F2" s="7"/>
      <c r="G2" s="7"/>
      <c r="L2" s="9"/>
      <c r="M2" s="9"/>
      <c r="N2" s="9"/>
      <c r="O2" s="9"/>
      <c r="P2" s="9"/>
      <c r="Q2" s="9"/>
      <c r="R2" s="9"/>
      <c r="T2" s="10"/>
    </row>
    <row r="3" spans="1:20" ht="51" customHeight="1" x14ac:dyDescent="0.2">
      <c r="A3" s="11" t="s">
        <v>1</v>
      </c>
      <c r="B3" s="12" t="s">
        <v>2</v>
      </c>
      <c r="C3" s="12" t="s">
        <v>3</v>
      </c>
      <c r="D3" s="13" t="s">
        <v>4</v>
      </c>
      <c r="E3" s="13" t="s">
        <v>5</v>
      </c>
      <c r="F3" s="12" t="s">
        <v>6</v>
      </c>
      <c r="G3" s="12" t="s">
        <v>3</v>
      </c>
      <c r="H3" s="14" t="s">
        <v>7</v>
      </c>
      <c r="I3" s="14" t="s">
        <v>8</v>
      </c>
      <c r="J3" s="13" t="s">
        <v>9</v>
      </c>
      <c r="K3" s="13" t="s">
        <v>10</v>
      </c>
      <c r="L3" s="15"/>
      <c r="M3" s="12" t="s">
        <v>11</v>
      </c>
      <c r="N3" s="12" t="s">
        <v>12</v>
      </c>
      <c r="O3" s="12" t="s">
        <v>9</v>
      </c>
      <c r="P3" s="12" t="s">
        <v>10</v>
      </c>
      <c r="Q3" s="15"/>
      <c r="R3" s="14" t="s">
        <v>13</v>
      </c>
      <c r="S3" s="14" t="s">
        <v>9</v>
      </c>
      <c r="T3" s="14" t="s">
        <v>10</v>
      </c>
    </row>
    <row r="4" spans="1:20" ht="15" x14ac:dyDescent="0.25">
      <c r="A4" s="16" t="s">
        <v>14</v>
      </c>
      <c r="B4" s="17">
        <f>'FY2021 Records Details'!G423</f>
        <v>578</v>
      </c>
      <c r="C4" s="18">
        <f>'FY2021 Records Details'!H423</f>
        <v>0.19986168741355465</v>
      </c>
      <c r="D4" s="19">
        <f>'FY2021 Records Details'!I423</f>
        <v>512</v>
      </c>
      <c r="E4" s="20">
        <f>'FY2021 Records Details'!J423</f>
        <v>0.15125553914327916</v>
      </c>
      <c r="F4" s="21">
        <f>'FY2021 Records Details'!K423</f>
        <v>6331</v>
      </c>
      <c r="G4" s="18">
        <f>'FY2021 Records Details'!L423</f>
        <v>0.185746978054219</v>
      </c>
      <c r="H4" s="18">
        <f>'FY2021 Records Details'!M423</f>
        <v>0.17895473487035093</v>
      </c>
      <c r="I4" s="22">
        <f>'FY2021 Records Details'!N423</f>
        <v>321145.95688360848</v>
      </c>
      <c r="J4" s="22">
        <f>I4-I19</f>
        <v>111418.40312800254</v>
      </c>
      <c r="K4" s="23">
        <f>J4/I19</f>
        <v>0.53125305250943622</v>
      </c>
      <c r="L4" s="24"/>
      <c r="M4" s="25">
        <v>33</v>
      </c>
      <c r="N4" s="26">
        <v>24544.631614821861</v>
      </c>
      <c r="O4" s="22">
        <f>N4-N19</f>
        <v>-1606.2483851781253</v>
      </c>
      <c r="P4" s="23">
        <f>O4/N19</f>
        <v>-6.1422345449871137E-2</v>
      </c>
      <c r="Q4" s="24"/>
      <c r="R4" s="22">
        <f t="shared" ref="R4:R13" si="0">SUM(I4,N4)</f>
        <v>345690.58849843033</v>
      </c>
      <c r="S4" s="27">
        <f>R4-R19</f>
        <v>109812.15474282441</v>
      </c>
      <c r="T4" s="18">
        <f>(R4-R19)/R19</f>
        <v>0.46554554816402161</v>
      </c>
    </row>
    <row r="5" spans="1:20" ht="15" x14ac:dyDescent="0.25">
      <c r="A5" s="28" t="s">
        <v>15</v>
      </c>
      <c r="B5" s="29">
        <f>'FY2021 Records Details'!G25</f>
        <v>19</v>
      </c>
      <c r="C5" s="30">
        <f>'FY2021 Records Details'!H25</f>
        <v>6.5698478561549102E-3</v>
      </c>
      <c r="D5" s="31">
        <f>'FY2021 Records Details'!I25</f>
        <v>104</v>
      </c>
      <c r="E5" s="32">
        <f>'FY2021 Records Details'!J25</f>
        <v>3.0723781388478581E-2</v>
      </c>
      <c r="F5" s="33">
        <f>'FY2021 Records Details'!K25</f>
        <v>839</v>
      </c>
      <c r="G5" s="30">
        <f>'FY2021 Records Details'!L25</f>
        <v>2.4615655439502407E-2</v>
      </c>
      <c r="H5" s="30">
        <f>'FY2021 Records Details'!M25</f>
        <v>2.06364282280453E-2</v>
      </c>
      <c r="I5" s="34">
        <f>'FY2021 Records Details'!N25</f>
        <v>37033.417946481641</v>
      </c>
      <c r="J5" s="34">
        <f t="shared" ref="J5:J13" si="1">I5-I20</f>
        <v>6488.0194844756661</v>
      </c>
      <c r="K5" s="35">
        <f t="shared" ref="K5:K13" si="2">J5/I20</f>
        <v>0.21240578978027794</v>
      </c>
      <c r="L5" s="24"/>
      <c r="M5" s="36">
        <v>7</v>
      </c>
      <c r="N5" s="37">
        <v>4481.6614285714295</v>
      </c>
      <c r="O5" s="34">
        <f t="shared" ref="O5:O13" si="3">N5-N20</f>
        <v>-10073.338571428571</v>
      </c>
      <c r="P5" s="35">
        <f t="shared" ref="P5:P13" si="4">O5/N20</f>
        <v>-0.69208784413799862</v>
      </c>
      <c r="Q5" s="24"/>
      <c r="R5" s="34">
        <f t="shared" si="0"/>
        <v>41515.079375053072</v>
      </c>
      <c r="S5" s="34">
        <f t="shared" ref="S5:S13" si="5">R5-R20</f>
        <v>-3585.3190869529062</v>
      </c>
      <c r="T5" s="30">
        <f t="shared" ref="T5:T13" si="6">(R5-R20)/R20</f>
        <v>-7.9496394914854107E-2</v>
      </c>
    </row>
    <row r="6" spans="1:20" ht="15" x14ac:dyDescent="0.25">
      <c r="A6" s="16" t="s">
        <v>16</v>
      </c>
      <c r="B6" s="17">
        <f>'FY2021 Records Details'!G226</f>
        <v>641</v>
      </c>
      <c r="C6" s="18">
        <f>'FY2021 Records Details'!H226</f>
        <v>0.22164591977869985</v>
      </c>
      <c r="D6" s="19">
        <f>'FY2021 Records Details'!I226</f>
        <v>511</v>
      </c>
      <c r="E6" s="20">
        <f>'FY2021 Records Details'!J226</f>
        <v>0.15096011816838995</v>
      </c>
      <c r="F6" s="21">
        <f>'FY2021 Records Details'!K226</f>
        <v>6937</v>
      </c>
      <c r="G6" s="18">
        <f>'FY2021 Records Details'!L226</f>
        <v>0.20352658138716112</v>
      </c>
      <c r="H6" s="18">
        <f>'FY2021 Records Details'!M226</f>
        <v>0.19204420644475029</v>
      </c>
      <c r="I6" s="22">
        <f>'FY2021 Records Details'!N226</f>
        <v>344635.86832354171</v>
      </c>
      <c r="J6" s="22">
        <f t="shared" si="1"/>
        <v>-53171.012925463845</v>
      </c>
      <c r="K6" s="23">
        <f t="shared" si="2"/>
        <v>-0.13366036494522496</v>
      </c>
      <c r="L6" s="24"/>
      <c r="M6" s="25">
        <v>78</v>
      </c>
      <c r="N6" s="26">
        <v>42974.322101230056</v>
      </c>
      <c r="O6" s="22">
        <f t="shared" si="3"/>
        <v>4417.8421012300751</v>
      </c>
      <c r="P6" s="23">
        <f t="shared" si="4"/>
        <v>0.11458105359280923</v>
      </c>
      <c r="Q6" s="24"/>
      <c r="R6" s="22">
        <f t="shared" si="0"/>
        <v>387610.19042477175</v>
      </c>
      <c r="S6" s="22">
        <f t="shared" si="5"/>
        <v>-48753.170824233792</v>
      </c>
      <c r="T6" s="18">
        <f t="shared" si="6"/>
        <v>-0.11172608691226342</v>
      </c>
    </row>
    <row r="7" spans="1:20" ht="15" x14ac:dyDescent="0.25">
      <c r="A7" s="28" t="s">
        <v>17</v>
      </c>
      <c r="B7" s="29">
        <f>'FY2021 Records Details'!G171</f>
        <v>893</v>
      </c>
      <c r="C7" s="30">
        <f>'FY2021 Records Details'!H171</f>
        <v>0.30878284923928079</v>
      </c>
      <c r="D7" s="31">
        <f>'FY2021 Records Details'!I171</f>
        <v>684</v>
      </c>
      <c r="E7" s="32">
        <f>'FY2021 Records Details'!J171</f>
        <v>0.20206794682422452</v>
      </c>
      <c r="F7" s="33">
        <f>'FY2021 Records Details'!K171</f>
        <v>4109</v>
      </c>
      <c r="G7" s="30">
        <f>'FY2021 Records Details'!L171</f>
        <v>0.12055509916676446</v>
      </c>
      <c r="H7" s="30">
        <f>'FY2021 Records Details'!M171</f>
        <v>0.21046863174342326</v>
      </c>
      <c r="I7" s="34">
        <f>'FY2021 Records Details'!N171</f>
        <v>377699.70257670974</v>
      </c>
      <c r="J7" s="34">
        <f t="shared" si="1"/>
        <v>142962.85892548031</v>
      </c>
      <c r="K7" s="35">
        <f t="shared" si="2"/>
        <v>0.60903459679254124</v>
      </c>
      <c r="L7" s="24"/>
      <c r="M7" s="36">
        <v>61</v>
      </c>
      <c r="N7" s="37">
        <v>24771.632166666663</v>
      </c>
      <c r="O7" s="34">
        <f t="shared" si="3"/>
        <v>2775.6321666666772</v>
      </c>
      <c r="P7" s="35">
        <f t="shared" si="4"/>
        <v>0.12618804176516998</v>
      </c>
      <c r="Q7" s="24"/>
      <c r="R7" s="34">
        <f t="shared" si="0"/>
        <v>402471.33474337641</v>
      </c>
      <c r="S7" s="34">
        <f t="shared" si="5"/>
        <v>145738.49109214701</v>
      </c>
      <c r="T7" s="30">
        <f t="shared" si="6"/>
        <v>0.5676659402804427</v>
      </c>
    </row>
    <row r="8" spans="1:20" ht="15" x14ac:dyDescent="0.25">
      <c r="A8" s="16" t="s">
        <v>18</v>
      </c>
      <c r="B8" s="17">
        <f>'FY2021 Records Details'!G61</f>
        <v>31</v>
      </c>
      <c r="C8" s="18">
        <f>'FY2021 Records Details'!H61</f>
        <v>1.0719225449515906E-2</v>
      </c>
      <c r="D8" s="19">
        <f>'FY2021 Records Details'!I61</f>
        <v>155</v>
      </c>
      <c r="E8" s="20">
        <f>'FY2021 Records Details'!J61</f>
        <v>4.5790251107828653E-2</v>
      </c>
      <c r="F8" s="21">
        <f>'FY2021 Records Details'!K61</f>
        <v>1722</v>
      </c>
      <c r="G8" s="18">
        <f>'FY2021 Records Details'!L61</f>
        <v>5.052223917380589E-2</v>
      </c>
      <c r="H8" s="18">
        <f>'FY2021 Records Details'!M61</f>
        <v>3.5677238577050151E-2</v>
      </c>
      <c r="I8" s="22">
        <f>'FY2021 Records Details'!N61</f>
        <v>64025.134233482902</v>
      </c>
      <c r="J8" s="22">
        <f t="shared" si="1"/>
        <v>-27109.877808752244</v>
      </c>
      <c r="K8" s="23">
        <f t="shared" si="2"/>
        <v>-0.29746940502063662</v>
      </c>
      <c r="L8" s="24"/>
      <c r="M8" s="25">
        <v>14</v>
      </c>
      <c r="N8" s="26">
        <v>4487.1805714285711</v>
      </c>
      <c r="O8" s="22">
        <f t="shared" si="3"/>
        <v>-2672.8194285714289</v>
      </c>
      <c r="P8" s="23">
        <f t="shared" si="4"/>
        <v>-0.37329880287310457</v>
      </c>
      <c r="Q8" s="24"/>
      <c r="R8" s="22">
        <f t="shared" si="0"/>
        <v>68512.314804911468</v>
      </c>
      <c r="S8" s="22">
        <f t="shared" si="5"/>
        <v>-29782.697237323679</v>
      </c>
      <c r="T8" s="18">
        <f t="shared" si="6"/>
        <v>-0.30299296595565528</v>
      </c>
    </row>
    <row r="9" spans="1:20" ht="15" x14ac:dyDescent="0.25">
      <c r="A9" s="28" t="s">
        <v>19</v>
      </c>
      <c r="B9" s="29">
        <f>'FY2021 Records Details'!G79</f>
        <v>68</v>
      </c>
      <c r="C9" s="30">
        <f>'FY2021 Records Details'!H79</f>
        <v>2.351313969571231E-2</v>
      </c>
      <c r="D9" s="31">
        <f>'FY2021 Records Details'!I79</f>
        <v>72</v>
      </c>
      <c r="E9" s="32">
        <f>'FY2021 Records Details'!J79</f>
        <v>2.1270310192023634E-2</v>
      </c>
      <c r="F9" s="33">
        <f>'FY2021 Records Details'!K79</f>
        <v>960</v>
      </c>
      <c r="G9" s="30">
        <f>'FY2021 Records Details'!L79</f>
        <v>2.8165708250205375E-2</v>
      </c>
      <c r="H9" s="30">
        <f>'FY2021 Records Details'!M79</f>
        <v>2.4316386045980437E-2</v>
      </c>
      <c r="I9" s="34">
        <f>'FY2021 Records Details'!N79</f>
        <v>43637.342539973339</v>
      </c>
      <c r="J9" s="34">
        <f t="shared" si="1"/>
        <v>-161.52578736719443</v>
      </c>
      <c r="K9" s="35">
        <f t="shared" si="2"/>
        <v>-3.6878986498006232E-3</v>
      </c>
      <c r="L9" s="24"/>
      <c r="M9" s="36">
        <v>9</v>
      </c>
      <c r="N9" s="37">
        <v>13623.006000000001</v>
      </c>
      <c r="O9" s="34">
        <f t="shared" si="3"/>
        <v>3611.0060000000012</v>
      </c>
      <c r="P9" s="35">
        <f t="shared" si="4"/>
        <v>0.36066779864163018</v>
      </c>
      <c r="Q9" s="24"/>
      <c r="R9" s="34">
        <f t="shared" si="0"/>
        <v>57260.34853997334</v>
      </c>
      <c r="S9" s="34">
        <f t="shared" si="5"/>
        <v>3449.4802126328068</v>
      </c>
      <c r="T9" s="30">
        <f t="shared" si="6"/>
        <v>6.4103782746062377E-2</v>
      </c>
    </row>
    <row r="10" spans="1:20" ht="15" x14ac:dyDescent="0.25">
      <c r="A10" s="16" t="s">
        <v>20</v>
      </c>
      <c r="B10" s="17">
        <f>'FY2021 Records Details'!G364</f>
        <v>398</v>
      </c>
      <c r="C10" s="18">
        <f>'FY2021 Records Details'!H364</f>
        <v>0.13762102351313971</v>
      </c>
      <c r="D10" s="19">
        <f>'FY2021 Records Details'!I364</f>
        <v>868</v>
      </c>
      <c r="E10" s="20">
        <f>'FY2021 Records Details'!J364</f>
        <v>0.25642540620384047</v>
      </c>
      <c r="F10" s="21">
        <f>'FY2021 Records Details'!K364</f>
        <v>8774</v>
      </c>
      <c r="G10" s="18">
        <f>'FY2021 Records Details'!L364</f>
        <v>0.25742283769510621</v>
      </c>
      <c r="H10" s="18">
        <f>'FY2021 Records Details'!M364</f>
        <v>0.21715642247069544</v>
      </c>
      <c r="I10" s="22">
        <f>'FY2021 Records Details'!N364</f>
        <v>389701.37972765614</v>
      </c>
      <c r="J10" s="22">
        <f t="shared" si="1"/>
        <v>39897.034961276164</v>
      </c>
      <c r="K10" s="23">
        <f t="shared" si="2"/>
        <v>0.11405528707175368</v>
      </c>
      <c r="L10" s="24"/>
      <c r="M10" s="25">
        <v>182</v>
      </c>
      <c r="N10" s="26">
        <v>95169.878394461586</v>
      </c>
      <c r="O10" s="22">
        <f t="shared" si="3"/>
        <v>14431.478394461577</v>
      </c>
      <c r="P10" s="23">
        <f t="shared" si="4"/>
        <v>0.17874367580310702</v>
      </c>
      <c r="Q10" s="24"/>
      <c r="R10" s="22">
        <f t="shared" si="0"/>
        <v>484871.25812211772</v>
      </c>
      <c r="S10" s="22">
        <f t="shared" si="5"/>
        <v>54328.513355737727</v>
      </c>
      <c r="T10" s="18">
        <f t="shared" si="6"/>
        <v>0.12618610815336656</v>
      </c>
    </row>
    <row r="11" spans="1:20" ht="15" x14ac:dyDescent="0.25">
      <c r="A11" s="28" t="s">
        <v>21</v>
      </c>
      <c r="B11" s="29">
        <f>'FY2021 Records Details'!G379</f>
        <v>0</v>
      </c>
      <c r="C11" s="30">
        <f>'FY2021 Records Details'!H379</f>
        <v>0</v>
      </c>
      <c r="D11" s="31">
        <f>'FY2021 Records Details'!I379</f>
        <v>78</v>
      </c>
      <c r="E11" s="32">
        <f>'FY2021 Records Details'!J379</f>
        <v>2.3042836041358938E-2</v>
      </c>
      <c r="F11" s="33">
        <f>'FY2021 Records Details'!K379</f>
        <v>219</v>
      </c>
      <c r="G11" s="30">
        <f>'FY2021 Records Details'!L379</f>
        <v>6.425302194578101E-3</v>
      </c>
      <c r="H11" s="30">
        <f>'FY2021 Records Details'!M379</f>
        <v>9.8227127453123456E-3</v>
      </c>
      <c r="I11" s="34">
        <f>'FY2021 Records Details'!N379</f>
        <v>17627.49941247176</v>
      </c>
      <c r="J11" s="34">
        <f t="shared" si="1"/>
        <v>8975.8694153439337</v>
      </c>
      <c r="K11" s="35">
        <f t="shared" si="2"/>
        <v>1.0374772636282121</v>
      </c>
      <c r="L11" s="24"/>
      <c r="M11" s="36">
        <v>42</v>
      </c>
      <c r="N11" s="37">
        <v>21264.009749999994</v>
      </c>
      <c r="O11" s="34">
        <f t="shared" si="3"/>
        <v>480.0097499999938</v>
      </c>
      <c r="P11" s="35">
        <f t="shared" si="4"/>
        <v>2.3095157332563211E-2</v>
      </c>
      <c r="Q11" s="24"/>
      <c r="R11" s="34">
        <f t="shared" si="0"/>
        <v>38891.509162471753</v>
      </c>
      <c r="S11" s="34">
        <f t="shared" si="5"/>
        <v>9455.8791653439257</v>
      </c>
      <c r="T11" s="30">
        <f t="shared" si="6"/>
        <v>0.32123923171566499</v>
      </c>
    </row>
    <row r="12" spans="1:20" ht="15" x14ac:dyDescent="0.25">
      <c r="A12" s="16" t="s">
        <v>22</v>
      </c>
      <c r="B12" s="17">
        <f>'FY2021 Records Details'!G474</f>
        <v>208</v>
      </c>
      <c r="C12" s="18">
        <f>'FY2021 Records Details'!H474</f>
        <v>7.1922544951590589E-2</v>
      </c>
      <c r="D12" s="19">
        <f>'FY2021 Records Details'!I474</f>
        <v>322</v>
      </c>
      <c r="E12" s="20">
        <f>'FY2021 Records Details'!J474</f>
        <v>9.5125553914327921E-2</v>
      </c>
      <c r="F12" s="21">
        <f>'FY2021 Records Details'!K474</f>
        <v>2803</v>
      </c>
      <c r="G12" s="18">
        <f>'FY2021 Records Details'!L474</f>
        <v>8.223800023471424E-2</v>
      </c>
      <c r="H12" s="18">
        <f>'FY2021 Records Details'!M474</f>
        <v>8.3095366366877588E-2</v>
      </c>
      <c r="I12" s="22">
        <f>'FY2021 Records Details'!N474</f>
        <v>149120.0608009517</v>
      </c>
      <c r="J12" s="22">
        <f t="shared" si="1"/>
        <v>15227.164860219345</v>
      </c>
      <c r="K12" s="23">
        <f t="shared" si="2"/>
        <v>0.11372645839970213</v>
      </c>
      <c r="L12" s="24"/>
      <c r="M12" s="25">
        <v>35</v>
      </c>
      <c r="N12" s="26">
        <v>23503.07309231571</v>
      </c>
      <c r="O12" s="22">
        <f t="shared" si="3"/>
        <v>-5193.8469076842885</v>
      </c>
      <c r="P12" s="23">
        <f t="shared" si="4"/>
        <v>-0.18098969881382004</v>
      </c>
      <c r="Q12" s="24"/>
      <c r="R12" s="22">
        <f t="shared" si="0"/>
        <v>172623.13389326743</v>
      </c>
      <c r="S12" s="22">
        <f t="shared" si="5"/>
        <v>10033.317952535057</v>
      </c>
      <c r="T12" s="18">
        <f t="shared" si="6"/>
        <v>6.170938748213127E-2</v>
      </c>
    </row>
    <row r="13" spans="1:20" ht="15" x14ac:dyDescent="0.25">
      <c r="A13" s="28" t="s">
        <v>23</v>
      </c>
      <c r="B13" s="29">
        <f>'FY2021 Records Details'!G397</f>
        <v>56</v>
      </c>
      <c r="C13" s="30">
        <f>'FY2021 Records Details'!H397</f>
        <v>1.9363762102351315E-2</v>
      </c>
      <c r="D13" s="31">
        <f>'FY2021 Records Details'!I397</f>
        <v>79</v>
      </c>
      <c r="E13" s="32">
        <f>'FY2021 Records Details'!J397</f>
        <v>2.3338257016248153E-2</v>
      </c>
      <c r="F13" s="33">
        <f>'FY2021 Records Details'!K397</f>
        <v>1390</v>
      </c>
      <c r="G13" s="30">
        <f>'FY2021 Records Details'!L397</f>
        <v>4.0781598403943201E-2</v>
      </c>
      <c r="H13" s="30">
        <f>'FY2021 Records Details'!M397</f>
        <v>2.7827872507514225E-2</v>
      </c>
      <c r="I13" s="34">
        <f>'FY2021 Records Details'!N397</f>
        <v>49938.934283774361</v>
      </c>
      <c r="J13" s="34">
        <f t="shared" si="1"/>
        <v>11992.362475437076</v>
      </c>
      <c r="K13" s="35">
        <f t="shared" si="2"/>
        <v>0.31603282994861265</v>
      </c>
      <c r="L13" s="24"/>
      <c r="M13" s="36">
        <v>16</v>
      </c>
      <c r="N13" s="37">
        <v>12583.9523333333</v>
      </c>
      <c r="O13" s="34">
        <f t="shared" si="3"/>
        <v>3843.1523333333007</v>
      </c>
      <c r="P13" s="35">
        <f t="shared" si="4"/>
        <v>0.43967970132405515</v>
      </c>
      <c r="Q13" s="24"/>
      <c r="R13" s="34">
        <f t="shared" si="0"/>
        <v>62522.886617107659</v>
      </c>
      <c r="S13" s="34">
        <f t="shared" si="5"/>
        <v>15835.514808770378</v>
      </c>
      <c r="T13" s="30">
        <f t="shared" si="6"/>
        <v>0.3391819713857297</v>
      </c>
    </row>
    <row r="14" spans="1:20" ht="15" x14ac:dyDescent="0.25">
      <c r="A14" s="38" t="s">
        <v>24</v>
      </c>
      <c r="B14" s="39">
        <f t="shared" ref="B14:H14" si="7">SUM(B4:B13)</f>
        <v>2892</v>
      </c>
      <c r="C14" s="40">
        <f>SUM(C4:C13)</f>
        <v>1</v>
      </c>
      <c r="D14" s="41">
        <f t="shared" si="7"/>
        <v>3385</v>
      </c>
      <c r="E14" s="42">
        <f t="shared" si="7"/>
        <v>1</v>
      </c>
      <c r="F14" s="41">
        <f t="shared" si="7"/>
        <v>34084</v>
      </c>
      <c r="G14" s="43">
        <f t="shared" si="7"/>
        <v>1.0000000000000002</v>
      </c>
      <c r="H14" s="43">
        <f t="shared" si="7"/>
        <v>0.99999999999999989</v>
      </c>
      <c r="I14" s="44">
        <f>SUM(I4:I13)</f>
        <v>1794565.2967286515</v>
      </c>
      <c r="J14" s="44">
        <f>SUM(J4:J13)</f>
        <v>256519.29672865177</v>
      </c>
      <c r="K14" s="45">
        <f>J14/I29</f>
        <v>0.16678259085141259</v>
      </c>
      <c r="L14" s="46"/>
      <c r="M14" s="41">
        <f>SUM(M4:M13)</f>
        <v>477</v>
      </c>
      <c r="N14" s="44">
        <f>SUM(N4:N13)</f>
        <v>267403.34745282918</v>
      </c>
      <c r="O14" s="44">
        <f>SUM(O4:O13)</f>
        <v>10012.867452829212</v>
      </c>
      <c r="P14" s="45">
        <f>O14/N29</f>
        <v>3.8901467734273644E-2</v>
      </c>
      <c r="Q14" s="46"/>
      <c r="R14" s="47">
        <f>SUM(R4:R13)</f>
        <v>2061968.6441814809</v>
      </c>
      <c r="S14" s="47">
        <f>SUM(S4:S13)</f>
        <v>266532.16418148094</v>
      </c>
      <c r="T14" s="48">
        <f>(R14-R29)/R29</f>
        <v>0.14844978764243463</v>
      </c>
    </row>
    <row r="15" spans="1:20" x14ac:dyDescent="0.2">
      <c r="B15" s="49"/>
      <c r="L15" s="9"/>
      <c r="M15" s="9"/>
      <c r="N15" s="9"/>
      <c r="O15" s="9"/>
      <c r="P15" s="9"/>
      <c r="Q15" s="9"/>
      <c r="R15" s="9"/>
      <c r="T15" s="7"/>
    </row>
    <row r="16" spans="1:20" ht="15" customHeight="1" x14ac:dyDescent="0.2">
      <c r="A16" s="51"/>
      <c r="B16" s="49"/>
      <c r="L16" s="9"/>
      <c r="M16" s="9"/>
      <c r="N16" s="9"/>
      <c r="O16" s="9"/>
      <c r="P16" s="9"/>
      <c r="Q16" s="9"/>
      <c r="R16" s="9"/>
    </row>
    <row r="17" spans="1:20" ht="21" x14ac:dyDescent="0.35">
      <c r="A17" s="52" t="s">
        <v>25</v>
      </c>
      <c r="B17" s="49"/>
      <c r="I17" s="53"/>
      <c r="J17" s="53"/>
      <c r="K17" s="53"/>
      <c r="S17" s="9"/>
      <c r="T17" s="9"/>
    </row>
    <row r="18" spans="1:20" ht="45" x14ac:dyDescent="0.2">
      <c r="A18" s="11" t="s">
        <v>26</v>
      </c>
      <c r="B18" s="54" t="s">
        <v>2</v>
      </c>
      <c r="C18" s="54" t="s">
        <v>3</v>
      </c>
      <c r="D18" s="14" t="s">
        <v>4</v>
      </c>
      <c r="E18" s="14" t="s">
        <v>5</v>
      </c>
      <c r="F18" s="54" t="s">
        <v>6</v>
      </c>
      <c r="G18" s="54" t="s">
        <v>3</v>
      </c>
      <c r="H18" s="14" t="s">
        <v>27</v>
      </c>
      <c r="I18" s="14" t="s">
        <v>28</v>
      </c>
      <c r="J18" s="55" t="s">
        <v>29</v>
      </c>
      <c r="K18" s="55" t="s">
        <v>30</v>
      </c>
      <c r="M18" s="12" t="s">
        <v>31</v>
      </c>
      <c r="N18" s="12" t="s">
        <v>32</v>
      </c>
      <c r="R18" s="14" t="s">
        <v>13</v>
      </c>
      <c r="S18" s="14" t="s">
        <v>33</v>
      </c>
      <c r="T18" s="14" t="s">
        <v>34</v>
      </c>
    </row>
    <row r="19" spans="1:20" ht="15" x14ac:dyDescent="0.25">
      <c r="A19" s="16" t="s">
        <v>14</v>
      </c>
      <c r="B19" s="17">
        <v>612</v>
      </c>
      <c r="C19" s="18">
        <v>0.15319148936170213</v>
      </c>
      <c r="D19" s="19">
        <v>256</v>
      </c>
      <c r="E19" s="20">
        <v>8.0125195618153358E-2</v>
      </c>
      <c r="F19" s="21">
        <v>5797</v>
      </c>
      <c r="G19" s="18">
        <v>0.17576253714147111</v>
      </c>
      <c r="H19" s="18">
        <v>0.13635974070710885</v>
      </c>
      <c r="I19" s="56">
        <v>209727.55375560594</v>
      </c>
      <c r="J19" s="22">
        <v>-12316.978788320703</v>
      </c>
      <c r="K19" s="23">
        <v>-5.5470759163520761E-2</v>
      </c>
      <c r="M19" s="25">
        <v>31</v>
      </c>
      <c r="N19" s="57">
        <v>26150.879999999986</v>
      </c>
      <c r="R19" s="22">
        <f>SUM(I19,N19)</f>
        <v>235878.43375560592</v>
      </c>
      <c r="S19" s="27">
        <v>-12316.978788320703</v>
      </c>
      <c r="T19" s="18">
        <v>-5.5470759163520761E-2</v>
      </c>
    </row>
    <row r="20" spans="1:20" ht="15" x14ac:dyDescent="0.25">
      <c r="A20" s="28" t="s">
        <v>15</v>
      </c>
      <c r="B20" s="29">
        <v>8</v>
      </c>
      <c r="C20" s="30">
        <v>2.0025031289111388E-3</v>
      </c>
      <c r="D20" s="31">
        <v>96</v>
      </c>
      <c r="E20" s="32">
        <v>3.0046948356807511E-2</v>
      </c>
      <c r="F20" s="33">
        <v>908</v>
      </c>
      <c r="G20" s="30">
        <v>2.7530167970408102E-2</v>
      </c>
      <c r="H20" s="30">
        <v>1.985987315204225E-2</v>
      </c>
      <c r="I20" s="58">
        <v>30545.398462005975</v>
      </c>
      <c r="J20" s="34">
        <v>6007.5100893518138</v>
      </c>
      <c r="K20" s="35">
        <v>0.24482587898829888</v>
      </c>
      <c r="M20" s="36">
        <v>7</v>
      </c>
      <c r="N20" s="59">
        <v>14555</v>
      </c>
      <c r="R20" s="58">
        <f t="shared" ref="R20:R28" si="8">SUM(I20,N20)</f>
        <v>45100.398462005978</v>
      </c>
      <c r="S20" s="34">
        <v>6007.5100893518138</v>
      </c>
      <c r="T20" s="30">
        <v>0.24482587898829888</v>
      </c>
    </row>
    <row r="21" spans="1:20" ht="15" x14ac:dyDescent="0.25">
      <c r="A21" s="16" t="s">
        <v>16</v>
      </c>
      <c r="B21" s="17">
        <v>1481</v>
      </c>
      <c r="C21" s="18">
        <v>0.3707133917396746</v>
      </c>
      <c r="D21" s="19">
        <v>650</v>
      </c>
      <c r="E21" s="20">
        <v>0.20344287949921752</v>
      </c>
      <c r="F21" s="21">
        <v>6655</v>
      </c>
      <c r="G21" s="18">
        <v>0.2017767266994118</v>
      </c>
      <c r="H21" s="18">
        <v>0.25864433264610132</v>
      </c>
      <c r="I21" s="56">
        <v>397806.88124900556</v>
      </c>
      <c r="J21" s="22">
        <v>161474.71859458668</v>
      </c>
      <c r="K21" s="23">
        <v>0.68325325161394179</v>
      </c>
      <c r="M21" s="25">
        <v>75</v>
      </c>
      <c r="N21" s="57">
        <v>38556.479999999981</v>
      </c>
      <c r="R21" s="56">
        <f t="shared" si="8"/>
        <v>436363.36124900554</v>
      </c>
      <c r="S21" s="22">
        <v>161474.71859458668</v>
      </c>
      <c r="T21" s="18">
        <v>0.68325325161394179</v>
      </c>
    </row>
    <row r="22" spans="1:20" ht="15" x14ac:dyDescent="0.25">
      <c r="A22" s="28" t="s">
        <v>17</v>
      </c>
      <c r="B22" s="29">
        <v>798</v>
      </c>
      <c r="C22" s="30">
        <v>0.1997496871088861</v>
      </c>
      <c r="D22" s="31">
        <v>483</v>
      </c>
      <c r="E22" s="32">
        <v>0.1511737089201878</v>
      </c>
      <c r="F22" s="33">
        <v>3527</v>
      </c>
      <c r="G22" s="30">
        <v>0.10693711721545085</v>
      </c>
      <c r="H22" s="30">
        <v>0.15262017108150824</v>
      </c>
      <c r="I22" s="58">
        <v>234736.84365122943</v>
      </c>
      <c r="J22" s="34">
        <v>28989.979298348975</v>
      </c>
      <c r="K22" s="35">
        <v>0.14090119618361568</v>
      </c>
      <c r="M22" s="36">
        <v>61</v>
      </c>
      <c r="N22" s="59">
        <v>21995.999999999985</v>
      </c>
      <c r="R22" s="58">
        <f t="shared" si="8"/>
        <v>256732.8436512294</v>
      </c>
      <c r="S22" s="34">
        <v>28989.979298348975</v>
      </c>
      <c r="T22" s="30">
        <v>0.14090119618361568</v>
      </c>
    </row>
    <row r="23" spans="1:20" ht="15" x14ac:dyDescent="0.25">
      <c r="A23" s="16" t="s">
        <v>18</v>
      </c>
      <c r="B23" s="17">
        <v>82</v>
      </c>
      <c r="C23" s="18">
        <v>2.0525657071339173E-2</v>
      </c>
      <c r="D23" s="19">
        <v>328</v>
      </c>
      <c r="E23" s="20">
        <v>0.102660406885759</v>
      </c>
      <c r="F23" s="21">
        <v>1800</v>
      </c>
      <c r="G23" s="18">
        <v>5.4575222848826634E-2</v>
      </c>
      <c r="H23" s="18">
        <v>5.9253762268641604E-2</v>
      </c>
      <c r="I23" s="56">
        <v>91135.012042235147</v>
      </c>
      <c r="J23" s="22">
        <v>11118.350788110693</v>
      </c>
      <c r="K23" s="23">
        <v>0.13895044624268921</v>
      </c>
      <c r="M23" s="25">
        <v>11</v>
      </c>
      <c r="N23" s="57">
        <v>7160</v>
      </c>
      <c r="R23" s="56">
        <f t="shared" si="8"/>
        <v>98295.012042235147</v>
      </c>
      <c r="S23" s="22">
        <v>11118.350788110693</v>
      </c>
      <c r="T23" s="18">
        <v>0.13895044624268921</v>
      </c>
    </row>
    <row r="24" spans="1:20" ht="15" x14ac:dyDescent="0.25">
      <c r="A24" s="28" t="s">
        <v>19</v>
      </c>
      <c r="B24" s="29">
        <v>103</v>
      </c>
      <c r="C24" s="30">
        <v>2.5782227784730914E-2</v>
      </c>
      <c r="D24" s="31">
        <v>97</v>
      </c>
      <c r="E24" s="32">
        <v>3.0359937402190923E-2</v>
      </c>
      <c r="F24" s="33">
        <v>966</v>
      </c>
      <c r="G24" s="30">
        <v>2.9288702928870293E-2</v>
      </c>
      <c r="H24" s="30">
        <v>2.8476956038597373E-2</v>
      </c>
      <c r="I24" s="58">
        <v>43798.868327340533</v>
      </c>
      <c r="J24" s="34">
        <v>9139.4232674301456</v>
      </c>
      <c r="K24" s="35">
        <v>0.26369214081853437</v>
      </c>
      <c r="M24" s="36">
        <v>9</v>
      </c>
      <c r="N24" s="59">
        <v>10012</v>
      </c>
      <c r="R24" s="58">
        <f t="shared" si="8"/>
        <v>53810.868327340533</v>
      </c>
      <c r="S24" s="34">
        <v>9139.4232674301456</v>
      </c>
      <c r="T24" s="30">
        <v>0.26369214081853437</v>
      </c>
    </row>
    <row r="25" spans="1:20" ht="15" x14ac:dyDescent="0.25">
      <c r="A25" s="16" t="s">
        <v>20</v>
      </c>
      <c r="B25" s="17">
        <v>600</v>
      </c>
      <c r="C25" s="18">
        <v>0.15018773466833543</v>
      </c>
      <c r="D25" s="19">
        <v>818</v>
      </c>
      <c r="E25" s="20">
        <v>0.25602503912363067</v>
      </c>
      <c r="F25" s="21">
        <v>9106</v>
      </c>
      <c r="G25" s="18">
        <v>0.27608998847856409</v>
      </c>
      <c r="H25" s="18">
        <v>0.22743425409017673</v>
      </c>
      <c r="I25" s="56">
        <v>349804.34476637997</v>
      </c>
      <c r="J25" s="22">
        <v>-15936.198421709472</v>
      </c>
      <c r="K25" s="23">
        <v>-4.3572414156759103E-2</v>
      </c>
      <c r="M25" s="25">
        <v>174</v>
      </c>
      <c r="N25" s="57">
        <v>80738.400000000009</v>
      </c>
      <c r="R25" s="56">
        <f t="shared" si="8"/>
        <v>430542.74476638</v>
      </c>
      <c r="S25" s="22">
        <v>-15936.198421709472</v>
      </c>
      <c r="T25" s="18">
        <v>-4.3572414156759103E-2</v>
      </c>
    </row>
    <row r="26" spans="1:20" ht="15" x14ac:dyDescent="0.25">
      <c r="A26" s="28" t="s">
        <v>21</v>
      </c>
      <c r="B26" s="29">
        <v>6</v>
      </c>
      <c r="C26" s="30">
        <v>1.5018773466833541E-3</v>
      </c>
      <c r="D26" s="31">
        <v>28</v>
      </c>
      <c r="E26" s="32">
        <v>8.7636932707355238E-3</v>
      </c>
      <c r="F26" s="33">
        <v>218</v>
      </c>
      <c r="G26" s="30">
        <v>6.6096658783578923E-3</v>
      </c>
      <c r="H26" s="30">
        <v>5.6250788319255896E-3</v>
      </c>
      <c r="I26" s="58">
        <v>8651.6299971278258</v>
      </c>
      <c r="J26" s="34">
        <v>-1309.835717063288</v>
      </c>
      <c r="K26" s="35">
        <v>-0.13149026003244629</v>
      </c>
      <c r="M26" s="36">
        <v>38</v>
      </c>
      <c r="N26" s="59">
        <v>20784</v>
      </c>
      <c r="R26" s="58">
        <f t="shared" si="8"/>
        <v>29435.629997127828</v>
      </c>
      <c r="S26" s="34">
        <v>-1309.835717063288</v>
      </c>
      <c r="T26" s="30">
        <v>-0.13149026003244629</v>
      </c>
    </row>
    <row r="27" spans="1:20" ht="15" x14ac:dyDescent="0.25">
      <c r="A27" s="16" t="s">
        <v>22</v>
      </c>
      <c r="B27" s="17">
        <v>250</v>
      </c>
      <c r="C27" s="18">
        <v>6.2578222778473094E-2</v>
      </c>
      <c r="D27" s="19">
        <v>386</v>
      </c>
      <c r="E27" s="20">
        <v>0.12081377151799687</v>
      </c>
      <c r="F27" s="21">
        <v>2565</v>
      </c>
      <c r="G27" s="18">
        <v>7.7769692559577955E-2</v>
      </c>
      <c r="H27" s="18">
        <v>8.7053895618682639E-2</v>
      </c>
      <c r="I27" s="56">
        <v>133892.89594073236</v>
      </c>
      <c r="J27" s="22">
        <v>22021.245863695993</v>
      </c>
      <c r="K27" s="23">
        <v>0.19684384603723873</v>
      </c>
      <c r="M27" s="25">
        <v>39</v>
      </c>
      <c r="N27" s="57">
        <v>28696.92</v>
      </c>
      <c r="R27" s="56">
        <f t="shared" si="8"/>
        <v>162589.81594073237</v>
      </c>
      <c r="S27" s="22">
        <v>22021.245863695993</v>
      </c>
      <c r="T27" s="18">
        <v>0.19684384603723873</v>
      </c>
    </row>
    <row r="28" spans="1:20" ht="15" x14ac:dyDescent="0.25">
      <c r="A28" s="28" t="s">
        <v>23</v>
      </c>
      <c r="B28" s="29">
        <v>55</v>
      </c>
      <c r="C28" s="30">
        <v>1.3767209011264081E-2</v>
      </c>
      <c r="D28" s="31">
        <v>53</v>
      </c>
      <c r="E28" s="32">
        <v>1.6588419405320815E-2</v>
      </c>
      <c r="F28" s="33">
        <v>1440</v>
      </c>
      <c r="G28" s="30">
        <v>4.3660178279061303E-2</v>
      </c>
      <c r="H28" s="30">
        <v>2.4671935565215398E-2</v>
      </c>
      <c r="I28" s="58">
        <v>37946.571808337285</v>
      </c>
      <c r="J28" s="34">
        <v>1618.3170339391436</v>
      </c>
      <c r="K28" s="35">
        <v>4.4547062444619034E-2</v>
      </c>
      <c r="M28" s="36">
        <v>14</v>
      </c>
      <c r="N28" s="59">
        <v>8740.7999999999993</v>
      </c>
      <c r="R28" s="58">
        <f t="shared" si="8"/>
        <v>46687.371808337281</v>
      </c>
      <c r="S28" s="34">
        <v>1618.3170339391436</v>
      </c>
      <c r="T28" s="30">
        <v>4.4547062444619034E-2</v>
      </c>
    </row>
    <row r="29" spans="1:20" ht="15" x14ac:dyDescent="0.25">
      <c r="A29" s="38" t="s">
        <v>24</v>
      </c>
      <c r="B29" s="39">
        <v>3995</v>
      </c>
      <c r="C29" s="40">
        <v>1.0000000000000002</v>
      </c>
      <c r="D29" s="41">
        <v>3195</v>
      </c>
      <c r="E29" s="42">
        <v>0.99999999999999989</v>
      </c>
      <c r="F29" s="41">
        <v>32982</v>
      </c>
      <c r="G29" s="43">
        <v>1</v>
      </c>
      <c r="H29" s="43">
        <v>1</v>
      </c>
      <c r="I29" s="44">
        <v>1538046.0000000002</v>
      </c>
      <c r="J29" s="44">
        <v>210806.53200837015</v>
      </c>
      <c r="K29" s="45">
        <v>0.15883081922462808</v>
      </c>
      <c r="M29" s="60">
        <v>459</v>
      </c>
      <c r="N29" s="61">
        <v>257390.48000000019</v>
      </c>
      <c r="R29" s="44">
        <f>I29+N29</f>
        <v>1795436.4800000004</v>
      </c>
      <c r="S29" s="47">
        <v>210806.53200837015</v>
      </c>
      <c r="T29" s="48">
        <v>0.15883081922462808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96"/>
  <sheetViews>
    <sheetView workbookViewId="0">
      <pane xSplit="2" ySplit="2" topLeftCell="J3" activePane="bottomRight" state="frozen"/>
      <selection activeCell="A14" sqref="A14"/>
      <selection pane="topRight" activeCell="A14" sqref="A14"/>
      <selection pane="bottomLeft" activeCell="A14" sqref="A14"/>
      <selection pane="bottomRight" activeCell="B12" sqref="B12"/>
    </sheetView>
  </sheetViews>
  <sheetFormatPr defaultColWidth="14.42578125" defaultRowHeight="15" customHeight="1" x14ac:dyDescent="0.2"/>
  <cols>
    <col min="1" max="1" width="14.42578125" style="70"/>
    <col min="2" max="2" width="77.85546875" style="70" customWidth="1"/>
    <col min="3" max="4" width="13" style="70" customWidth="1"/>
    <col min="5" max="5" width="11.85546875" style="70" customWidth="1"/>
    <col min="6" max="6" width="9.140625" style="70" customWidth="1"/>
    <col min="7" max="7" width="10.42578125" style="70" customWidth="1"/>
    <col min="8" max="8" width="9.140625" style="70" customWidth="1"/>
    <col min="9" max="9" width="17.42578125" style="70" customWidth="1"/>
    <col min="10" max="11" width="9.140625" style="70" customWidth="1"/>
    <col min="12" max="12" width="11.7109375" style="70" customWidth="1"/>
    <col min="13" max="13" width="12.7109375" style="70" customWidth="1"/>
    <col min="14" max="14" width="16.5703125" style="70" customWidth="1"/>
    <col min="15" max="16384" width="14.42578125" style="70"/>
  </cols>
  <sheetData>
    <row r="1" spans="1:14" ht="13.5" customHeight="1" x14ac:dyDescent="0.2">
      <c r="B1" s="69"/>
      <c r="C1" s="71"/>
      <c r="D1" s="71"/>
      <c r="E1" s="73"/>
      <c r="F1" s="73"/>
      <c r="G1" s="167" t="s">
        <v>35</v>
      </c>
      <c r="H1" s="168"/>
      <c r="I1" s="169" t="s">
        <v>36</v>
      </c>
      <c r="J1" s="168"/>
      <c r="K1" s="169" t="s">
        <v>37</v>
      </c>
      <c r="L1" s="168"/>
      <c r="M1" s="74"/>
      <c r="N1" s="62"/>
    </row>
    <row r="2" spans="1:14" ht="64.5" thickBot="1" x14ac:dyDescent="0.25">
      <c r="A2" s="158" t="s">
        <v>551</v>
      </c>
      <c r="B2" s="159" t="s">
        <v>38</v>
      </c>
      <c r="C2" s="158" t="s">
        <v>39</v>
      </c>
      <c r="D2" s="158" t="s">
        <v>40</v>
      </c>
      <c r="E2" s="158" t="s">
        <v>41</v>
      </c>
      <c r="F2" s="158" t="s">
        <v>42</v>
      </c>
      <c r="G2" s="160" t="s">
        <v>43</v>
      </c>
      <c r="H2" s="161" t="s">
        <v>5</v>
      </c>
      <c r="I2" s="160" t="s">
        <v>4</v>
      </c>
      <c r="J2" s="162" t="s">
        <v>5</v>
      </c>
      <c r="K2" s="163" t="s">
        <v>44</v>
      </c>
      <c r="L2" s="164" t="s">
        <v>5</v>
      </c>
      <c r="M2" s="165" t="s">
        <v>45</v>
      </c>
      <c r="N2" s="166" t="s">
        <v>552</v>
      </c>
    </row>
    <row r="3" spans="1:14" ht="12.75" customHeight="1" thickBot="1" x14ac:dyDescent="0.25">
      <c r="A3" s="122" t="s">
        <v>15</v>
      </c>
      <c r="B3" s="75" t="s">
        <v>46</v>
      </c>
      <c r="C3" s="76" t="s">
        <v>47</v>
      </c>
      <c r="D3" s="67">
        <v>2442</v>
      </c>
      <c r="E3" s="72" t="s">
        <v>442</v>
      </c>
      <c r="F3" s="72" t="s">
        <v>442</v>
      </c>
      <c r="G3" s="72">
        <f t="shared" ref="G3:G24" si="0">E3+F3</f>
        <v>0</v>
      </c>
      <c r="H3" s="66">
        <f t="shared" ref="H3:H66" si="1">+G3/$G$491</f>
        <v>0</v>
      </c>
      <c r="I3" s="67">
        <v>6</v>
      </c>
      <c r="J3" s="66">
        <f t="shared" ref="J3:J66" si="2">+I3/$I$491</f>
        <v>1.7725258493353029E-3</v>
      </c>
      <c r="K3" s="72">
        <v>57</v>
      </c>
      <c r="L3" s="66">
        <f t="shared" ref="L3:L66" si="3">+K3/$K$491</f>
        <v>1.6723389273559442E-3</v>
      </c>
      <c r="M3" s="74">
        <f t="shared" ref="M3:M24" si="4">+(H3+J3+L3)/3</f>
        <v>1.1482882588970823E-3</v>
      </c>
      <c r="N3" s="77">
        <v>2060.6782600576694</v>
      </c>
    </row>
    <row r="4" spans="1:14" ht="12.75" customHeight="1" thickBot="1" x14ac:dyDescent="0.25">
      <c r="A4" s="122" t="s">
        <v>15</v>
      </c>
      <c r="B4" s="75" t="s">
        <v>48</v>
      </c>
      <c r="C4" s="78"/>
      <c r="D4" s="67">
        <v>9341</v>
      </c>
      <c r="E4" s="72" t="s">
        <v>442</v>
      </c>
      <c r="F4" s="72" t="s">
        <v>442</v>
      </c>
      <c r="G4" s="72">
        <f t="shared" si="0"/>
        <v>0</v>
      </c>
      <c r="H4" s="66">
        <f t="shared" si="1"/>
        <v>0</v>
      </c>
      <c r="I4" s="65" t="s">
        <v>442</v>
      </c>
      <c r="J4" s="66">
        <f t="shared" si="2"/>
        <v>0</v>
      </c>
      <c r="K4" s="72">
        <v>2</v>
      </c>
      <c r="L4" s="66">
        <f t="shared" si="3"/>
        <v>5.8678558854594528E-5</v>
      </c>
      <c r="M4" s="74">
        <f t="shared" si="4"/>
        <v>1.9559519618198177E-5</v>
      </c>
      <c r="N4" s="77">
        <v>35.100835127501696</v>
      </c>
    </row>
    <row r="5" spans="1:14" ht="12.75" customHeight="1" thickBot="1" x14ac:dyDescent="0.25">
      <c r="A5" s="122" t="s">
        <v>15</v>
      </c>
      <c r="B5" s="75" t="s">
        <v>49</v>
      </c>
      <c r="C5" s="67">
        <v>139</v>
      </c>
      <c r="D5" s="67">
        <v>2436</v>
      </c>
      <c r="E5" s="72" t="s">
        <v>442</v>
      </c>
      <c r="F5" s="72" t="s">
        <v>442</v>
      </c>
      <c r="G5" s="72">
        <f t="shared" si="0"/>
        <v>0</v>
      </c>
      <c r="H5" s="66">
        <f t="shared" si="1"/>
        <v>0</v>
      </c>
      <c r="I5" s="65" t="s">
        <v>442</v>
      </c>
      <c r="J5" s="66">
        <f t="shared" si="2"/>
        <v>0</v>
      </c>
      <c r="K5" s="72">
        <v>1</v>
      </c>
      <c r="L5" s="66">
        <f t="shared" si="3"/>
        <v>2.9339279427297264E-5</v>
      </c>
      <c r="M5" s="74">
        <f t="shared" si="4"/>
        <v>9.7797598090990886E-6</v>
      </c>
      <c r="N5" s="77">
        <v>17.550417563750848</v>
      </c>
    </row>
    <row r="6" spans="1:14" ht="12.75" customHeight="1" thickBot="1" x14ac:dyDescent="0.25">
      <c r="A6" s="122" t="s">
        <v>15</v>
      </c>
      <c r="B6" s="75" t="s">
        <v>50</v>
      </c>
      <c r="C6" s="67">
        <v>187</v>
      </c>
      <c r="D6" s="67">
        <v>2188</v>
      </c>
      <c r="E6" s="72" t="s">
        <v>442</v>
      </c>
      <c r="F6" s="72" t="s">
        <v>442</v>
      </c>
      <c r="G6" s="72">
        <f t="shared" si="0"/>
        <v>0</v>
      </c>
      <c r="H6" s="66">
        <f t="shared" si="1"/>
        <v>0</v>
      </c>
      <c r="I6" s="65" t="s">
        <v>442</v>
      </c>
      <c r="J6" s="66">
        <f t="shared" si="2"/>
        <v>0</v>
      </c>
      <c r="K6" s="72">
        <v>2</v>
      </c>
      <c r="L6" s="66">
        <f t="shared" si="3"/>
        <v>5.8678558854594528E-5</v>
      </c>
      <c r="M6" s="74">
        <f t="shared" si="4"/>
        <v>1.9559519618198177E-5</v>
      </c>
      <c r="N6" s="77">
        <v>35.100835127501696</v>
      </c>
    </row>
    <row r="7" spans="1:14" ht="12.75" customHeight="1" thickBot="1" x14ac:dyDescent="0.25">
      <c r="A7" s="122" t="s">
        <v>15</v>
      </c>
      <c r="B7" s="75" t="s">
        <v>51</v>
      </c>
      <c r="C7" s="76" t="s">
        <v>52</v>
      </c>
      <c r="D7" s="67">
        <v>2147</v>
      </c>
      <c r="E7" s="72">
        <v>1</v>
      </c>
      <c r="F7" s="72" t="s">
        <v>442</v>
      </c>
      <c r="G7" s="72">
        <f t="shared" si="0"/>
        <v>1</v>
      </c>
      <c r="H7" s="66">
        <f t="shared" si="1"/>
        <v>3.4578146611341634E-4</v>
      </c>
      <c r="I7" s="65">
        <v>2</v>
      </c>
      <c r="J7" s="66">
        <f t="shared" si="2"/>
        <v>5.9084194977843422E-4</v>
      </c>
      <c r="K7" s="72">
        <v>6</v>
      </c>
      <c r="L7" s="66">
        <f t="shared" si="3"/>
        <v>1.760356765637836E-4</v>
      </c>
      <c r="M7" s="74">
        <f t="shared" si="4"/>
        <v>3.708863641518781E-4</v>
      </c>
      <c r="N7" s="77">
        <v>665.57979813682596</v>
      </c>
    </row>
    <row r="8" spans="1:14" ht="12.75" customHeight="1" thickBot="1" x14ac:dyDescent="0.25">
      <c r="A8" s="122" t="s">
        <v>15</v>
      </c>
      <c r="B8" s="75" t="s">
        <v>53</v>
      </c>
      <c r="C8" s="67">
        <v>545</v>
      </c>
      <c r="D8" s="67">
        <v>2148</v>
      </c>
      <c r="E8" s="72" t="s">
        <v>442</v>
      </c>
      <c r="F8" s="72" t="s">
        <v>442</v>
      </c>
      <c r="G8" s="72">
        <f t="shared" si="0"/>
        <v>0</v>
      </c>
      <c r="H8" s="66">
        <f t="shared" si="1"/>
        <v>0</v>
      </c>
      <c r="I8" s="65" t="s">
        <v>442</v>
      </c>
      <c r="J8" s="66">
        <f t="shared" si="2"/>
        <v>0</v>
      </c>
      <c r="K8" s="72" t="s">
        <v>442</v>
      </c>
      <c r="L8" s="66">
        <f t="shared" si="3"/>
        <v>0</v>
      </c>
      <c r="M8" s="74">
        <f t="shared" si="4"/>
        <v>0</v>
      </c>
      <c r="N8" s="77">
        <v>0</v>
      </c>
    </row>
    <row r="9" spans="1:14" ht="12.75" customHeight="1" thickBot="1" x14ac:dyDescent="0.25">
      <c r="A9" s="122" t="s">
        <v>15</v>
      </c>
      <c r="B9" s="75" t="s">
        <v>54</v>
      </c>
      <c r="C9" s="67">
        <v>419</v>
      </c>
      <c r="D9" s="67">
        <v>2149</v>
      </c>
      <c r="E9" s="72" t="s">
        <v>442</v>
      </c>
      <c r="F9" s="72" t="s">
        <v>442</v>
      </c>
      <c r="G9" s="72">
        <f t="shared" si="0"/>
        <v>0</v>
      </c>
      <c r="H9" s="66">
        <f t="shared" si="1"/>
        <v>0</v>
      </c>
      <c r="I9" s="65" t="s">
        <v>442</v>
      </c>
      <c r="J9" s="66">
        <f t="shared" si="2"/>
        <v>0</v>
      </c>
      <c r="K9" s="72" t="s">
        <v>442</v>
      </c>
      <c r="L9" s="66">
        <f t="shared" si="3"/>
        <v>0</v>
      </c>
      <c r="M9" s="74">
        <f t="shared" si="4"/>
        <v>0</v>
      </c>
      <c r="N9" s="77">
        <v>0</v>
      </c>
    </row>
    <row r="10" spans="1:14" ht="12.75" customHeight="1" thickBot="1" x14ac:dyDescent="0.25">
      <c r="A10" s="122" t="s">
        <v>15</v>
      </c>
      <c r="B10" s="75" t="s">
        <v>55</v>
      </c>
      <c r="C10" s="67">
        <v>252</v>
      </c>
      <c r="D10" s="67">
        <v>2150</v>
      </c>
      <c r="E10" s="72" t="s">
        <v>442</v>
      </c>
      <c r="F10" s="72" t="s">
        <v>442</v>
      </c>
      <c r="G10" s="72">
        <f t="shared" si="0"/>
        <v>0</v>
      </c>
      <c r="H10" s="66">
        <f t="shared" si="1"/>
        <v>0</v>
      </c>
      <c r="I10" s="65">
        <v>14</v>
      </c>
      <c r="J10" s="66">
        <f t="shared" si="2"/>
        <v>4.13589364844904E-3</v>
      </c>
      <c r="K10" s="72">
        <v>18</v>
      </c>
      <c r="L10" s="66">
        <f t="shared" si="3"/>
        <v>5.2810702969135082E-4</v>
      </c>
      <c r="M10" s="74">
        <f t="shared" si="4"/>
        <v>1.5546668927134636E-3</v>
      </c>
      <c r="N10" s="77">
        <v>2789.9512536365478</v>
      </c>
    </row>
    <row r="11" spans="1:14" ht="12.75" customHeight="1" thickBot="1" x14ac:dyDescent="0.25">
      <c r="A11" s="122" t="s">
        <v>15</v>
      </c>
      <c r="B11" s="75" t="s">
        <v>56</v>
      </c>
      <c r="C11" s="67">
        <v>418</v>
      </c>
      <c r="D11" s="67">
        <v>2151</v>
      </c>
      <c r="E11" s="72" t="s">
        <v>442</v>
      </c>
      <c r="F11" s="72" t="s">
        <v>442</v>
      </c>
      <c r="G11" s="72">
        <f t="shared" si="0"/>
        <v>0</v>
      </c>
      <c r="H11" s="66">
        <f t="shared" si="1"/>
        <v>0</v>
      </c>
      <c r="I11" s="65" t="s">
        <v>442</v>
      </c>
      <c r="J11" s="66">
        <f t="shared" si="2"/>
        <v>0</v>
      </c>
      <c r="K11" s="72">
        <v>9</v>
      </c>
      <c r="L11" s="66">
        <f t="shared" si="3"/>
        <v>2.6405351484567541E-4</v>
      </c>
      <c r="M11" s="74">
        <f t="shared" si="4"/>
        <v>8.8017838281891799E-5</v>
      </c>
      <c r="N11" s="77">
        <v>157.95375807375763</v>
      </c>
    </row>
    <row r="12" spans="1:14" ht="12.75" customHeight="1" thickBot="1" x14ac:dyDescent="0.25">
      <c r="A12" s="122" t="s">
        <v>15</v>
      </c>
      <c r="B12" s="75" t="s">
        <v>57</v>
      </c>
      <c r="C12" s="67">
        <v>410</v>
      </c>
      <c r="D12" s="67">
        <v>2153</v>
      </c>
      <c r="E12" s="72" t="s">
        <v>442</v>
      </c>
      <c r="F12" s="72" t="s">
        <v>442</v>
      </c>
      <c r="G12" s="72">
        <f t="shared" si="0"/>
        <v>0</v>
      </c>
      <c r="H12" s="66">
        <f t="shared" si="1"/>
        <v>0</v>
      </c>
      <c r="I12" s="65">
        <v>4</v>
      </c>
      <c r="J12" s="66">
        <f t="shared" si="2"/>
        <v>1.1816838995568684E-3</v>
      </c>
      <c r="K12" s="72">
        <v>533</v>
      </c>
      <c r="L12" s="66">
        <f t="shared" si="3"/>
        <v>1.5637835934749444E-2</v>
      </c>
      <c r="M12" s="74">
        <f t="shared" si="4"/>
        <v>5.6065066114354377E-3</v>
      </c>
      <c r="N12" s="77">
        <v>10061.242200761784</v>
      </c>
    </row>
    <row r="13" spans="1:14" ht="12.75" customHeight="1" thickBot="1" x14ac:dyDescent="0.25">
      <c r="A13" s="122" t="s">
        <v>15</v>
      </c>
      <c r="B13" s="75" t="s">
        <v>58</v>
      </c>
      <c r="C13" s="67">
        <v>420</v>
      </c>
      <c r="D13" s="67">
        <v>2152</v>
      </c>
      <c r="E13" s="72" t="s">
        <v>442</v>
      </c>
      <c r="F13" s="72" t="s">
        <v>442</v>
      </c>
      <c r="G13" s="72">
        <f t="shared" si="0"/>
        <v>0</v>
      </c>
      <c r="H13" s="66">
        <f t="shared" si="1"/>
        <v>0</v>
      </c>
      <c r="I13" s="65">
        <v>9</v>
      </c>
      <c r="J13" s="66">
        <f t="shared" si="2"/>
        <v>2.6587887740029542E-3</v>
      </c>
      <c r="K13" s="72">
        <v>23</v>
      </c>
      <c r="L13" s="66">
        <f t="shared" si="3"/>
        <v>6.7480342682783715E-4</v>
      </c>
      <c r="M13" s="74">
        <f t="shared" si="4"/>
        <v>1.1111974002769305E-3</v>
      </c>
      <c r="N13" s="77">
        <v>1994.1162923520762</v>
      </c>
    </row>
    <row r="14" spans="1:14" ht="12.75" customHeight="1" thickBot="1" x14ac:dyDescent="0.25">
      <c r="A14" s="122" t="s">
        <v>15</v>
      </c>
      <c r="B14" s="75" t="s">
        <v>59</v>
      </c>
      <c r="C14" s="67">
        <v>556</v>
      </c>
      <c r="D14" s="67">
        <v>2165</v>
      </c>
      <c r="E14" s="72">
        <v>7</v>
      </c>
      <c r="F14" s="72" t="s">
        <v>442</v>
      </c>
      <c r="G14" s="72">
        <f t="shared" si="0"/>
        <v>7</v>
      </c>
      <c r="H14" s="66">
        <f t="shared" si="1"/>
        <v>2.4204702627939143E-3</v>
      </c>
      <c r="I14" s="67">
        <v>34</v>
      </c>
      <c r="J14" s="66">
        <f t="shared" si="2"/>
        <v>1.0044313146233382E-2</v>
      </c>
      <c r="K14" s="72">
        <v>56</v>
      </c>
      <c r="L14" s="66">
        <f t="shared" si="3"/>
        <v>1.642999647928647E-3</v>
      </c>
      <c r="M14" s="74">
        <f t="shared" si="4"/>
        <v>4.7025943523186483E-3</v>
      </c>
      <c r="N14" s="77">
        <v>8439.1126292631961</v>
      </c>
    </row>
    <row r="15" spans="1:14" ht="12.75" customHeight="1" thickBot="1" x14ac:dyDescent="0.25">
      <c r="A15" s="122" t="s">
        <v>15</v>
      </c>
      <c r="B15" s="75" t="s">
        <v>60</v>
      </c>
      <c r="C15" s="67">
        <v>304</v>
      </c>
      <c r="D15" s="67">
        <v>2189</v>
      </c>
      <c r="E15" s="72">
        <v>5</v>
      </c>
      <c r="F15" s="72" t="s">
        <v>442</v>
      </c>
      <c r="G15" s="72">
        <f t="shared" si="0"/>
        <v>5</v>
      </c>
      <c r="H15" s="66">
        <f t="shared" si="1"/>
        <v>1.7289073305670815E-3</v>
      </c>
      <c r="I15" s="72" t="s">
        <v>442</v>
      </c>
      <c r="J15" s="66">
        <f t="shared" si="2"/>
        <v>0</v>
      </c>
      <c r="K15" s="72">
        <v>9</v>
      </c>
      <c r="L15" s="66">
        <f t="shared" si="3"/>
        <v>2.6405351484567541E-4</v>
      </c>
      <c r="M15" s="74">
        <f t="shared" si="4"/>
        <v>6.6432028180425228E-4</v>
      </c>
      <c r="N15" s="77">
        <v>1192.1661236389095</v>
      </c>
    </row>
    <row r="16" spans="1:14" ht="12.75" customHeight="1" thickBot="1" x14ac:dyDescent="0.25">
      <c r="A16" s="122" t="s">
        <v>15</v>
      </c>
      <c r="B16" s="75" t="s">
        <v>61</v>
      </c>
      <c r="C16" s="72">
        <v>18</v>
      </c>
      <c r="D16" s="72">
        <v>2203</v>
      </c>
      <c r="E16" s="72">
        <v>5</v>
      </c>
      <c r="F16" s="72">
        <v>1</v>
      </c>
      <c r="G16" s="72">
        <f t="shared" si="0"/>
        <v>6</v>
      </c>
      <c r="H16" s="66">
        <f t="shared" si="1"/>
        <v>2.0746887966804979E-3</v>
      </c>
      <c r="I16" s="72">
        <v>35</v>
      </c>
      <c r="J16" s="66">
        <f t="shared" si="2"/>
        <v>1.03397341211226E-2</v>
      </c>
      <c r="K16" s="72">
        <v>104</v>
      </c>
      <c r="L16" s="66">
        <f t="shared" si="3"/>
        <v>3.0512850604389155E-3</v>
      </c>
      <c r="M16" s="74">
        <f t="shared" si="4"/>
        <v>5.1552359927473377E-3</v>
      </c>
      <c r="N16" s="77">
        <v>9251.4076090308517</v>
      </c>
    </row>
    <row r="17" spans="1:14" ht="12.75" customHeight="1" thickBot="1" x14ac:dyDescent="0.25">
      <c r="A17" s="122" t="s">
        <v>15</v>
      </c>
      <c r="B17" s="75" t="s">
        <v>62</v>
      </c>
      <c r="C17" s="67">
        <v>30</v>
      </c>
      <c r="D17" s="67">
        <v>2211</v>
      </c>
      <c r="E17" s="72" t="s">
        <v>442</v>
      </c>
      <c r="F17" s="72" t="s">
        <v>442</v>
      </c>
      <c r="G17" s="72">
        <f t="shared" si="0"/>
        <v>0</v>
      </c>
      <c r="H17" s="66">
        <f t="shared" si="1"/>
        <v>0</v>
      </c>
      <c r="I17" s="72" t="s">
        <v>442</v>
      </c>
      <c r="J17" s="66">
        <f t="shared" si="2"/>
        <v>0</v>
      </c>
      <c r="K17" s="72" t="s">
        <v>442</v>
      </c>
      <c r="L17" s="66">
        <f t="shared" si="3"/>
        <v>0</v>
      </c>
      <c r="M17" s="74">
        <f t="shared" si="4"/>
        <v>0</v>
      </c>
      <c r="N17" s="77">
        <v>0</v>
      </c>
    </row>
    <row r="18" spans="1:14" ht="12.75" customHeight="1" thickBot="1" x14ac:dyDescent="0.25">
      <c r="A18" s="122" t="s">
        <v>15</v>
      </c>
      <c r="B18" s="75" t="s">
        <v>63</v>
      </c>
      <c r="C18" s="67">
        <v>549</v>
      </c>
      <c r="D18" s="67">
        <v>2205</v>
      </c>
      <c r="E18" s="72" t="s">
        <v>442</v>
      </c>
      <c r="F18" s="72" t="s">
        <v>442</v>
      </c>
      <c r="G18" s="72">
        <f t="shared" si="0"/>
        <v>0</v>
      </c>
      <c r="H18" s="66">
        <f t="shared" si="1"/>
        <v>0</v>
      </c>
      <c r="I18" s="72" t="s">
        <v>442</v>
      </c>
      <c r="J18" s="66">
        <f t="shared" si="2"/>
        <v>0</v>
      </c>
      <c r="K18" s="72" t="s">
        <v>442</v>
      </c>
      <c r="L18" s="66">
        <f t="shared" si="3"/>
        <v>0</v>
      </c>
      <c r="M18" s="74">
        <f t="shared" si="4"/>
        <v>0</v>
      </c>
      <c r="N18" s="77">
        <v>0</v>
      </c>
    </row>
    <row r="19" spans="1:14" ht="12.75" customHeight="1" thickBot="1" x14ac:dyDescent="0.25">
      <c r="A19" s="122" t="s">
        <v>15</v>
      </c>
      <c r="B19" s="75" t="s">
        <v>64</v>
      </c>
      <c r="C19" s="67">
        <v>547</v>
      </c>
      <c r="D19" s="67">
        <v>2206</v>
      </c>
      <c r="E19" s="72" t="s">
        <v>442</v>
      </c>
      <c r="F19" s="72" t="s">
        <v>442</v>
      </c>
      <c r="G19" s="72">
        <f t="shared" si="0"/>
        <v>0</v>
      </c>
      <c r="H19" s="66">
        <f t="shared" si="1"/>
        <v>0</v>
      </c>
      <c r="I19" s="72" t="s">
        <v>442</v>
      </c>
      <c r="J19" s="66">
        <f t="shared" si="2"/>
        <v>0</v>
      </c>
      <c r="K19" s="72" t="s">
        <v>442</v>
      </c>
      <c r="L19" s="66">
        <f t="shared" si="3"/>
        <v>0</v>
      </c>
      <c r="M19" s="74">
        <f t="shared" si="4"/>
        <v>0</v>
      </c>
      <c r="N19" s="77">
        <v>0</v>
      </c>
    </row>
    <row r="20" spans="1:14" ht="12.75" customHeight="1" thickBot="1" x14ac:dyDescent="0.25">
      <c r="A20" s="122" t="s">
        <v>15</v>
      </c>
      <c r="B20" s="75" t="s">
        <v>65</v>
      </c>
      <c r="C20" s="67">
        <v>570</v>
      </c>
      <c r="D20" s="67">
        <v>2208</v>
      </c>
      <c r="E20" s="72" t="s">
        <v>442</v>
      </c>
      <c r="F20" s="72" t="s">
        <v>442</v>
      </c>
      <c r="G20" s="72">
        <f t="shared" si="0"/>
        <v>0</v>
      </c>
      <c r="H20" s="66">
        <f t="shared" si="1"/>
        <v>0</v>
      </c>
      <c r="I20" s="72" t="s">
        <v>442</v>
      </c>
      <c r="J20" s="66">
        <f t="shared" si="2"/>
        <v>0</v>
      </c>
      <c r="K20" s="72" t="s">
        <v>442</v>
      </c>
      <c r="L20" s="66">
        <f t="shared" si="3"/>
        <v>0</v>
      </c>
      <c r="M20" s="74">
        <f t="shared" si="4"/>
        <v>0</v>
      </c>
      <c r="N20" s="77">
        <v>0</v>
      </c>
    </row>
    <row r="21" spans="1:14" ht="12.75" customHeight="1" thickBot="1" x14ac:dyDescent="0.25">
      <c r="A21" s="122" t="s">
        <v>15</v>
      </c>
      <c r="B21" s="75" t="s">
        <v>66</v>
      </c>
      <c r="C21" s="67">
        <v>31</v>
      </c>
      <c r="D21" s="67">
        <v>2209</v>
      </c>
      <c r="E21" s="72" t="s">
        <v>442</v>
      </c>
      <c r="F21" s="72" t="s">
        <v>442</v>
      </c>
      <c r="G21" s="72">
        <f t="shared" si="0"/>
        <v>0</v>
      </c>
      <c r="H21" s="66">
        <f t="shared" si="1"/>
        <v>0</v>
      </c>
      <c r="I21" s="72" t="s">
        <v>442</v>
      </c>
      <c r="J21" s="66">
        <f t="shared" si="2"/>
        <v>0</v>
      </c>
      <c r="K21" s="72" t="s">
        <v>442</v>
      </c>
      <c r="L21" s="66">
        <f t="shared" si="3"/>
        <v>0</v>
      </c>
      <c r="M21" s="74">
        <f t="shared" si="4"/>
        <v>0</v>
      </c>
      <c r="N21" s="77">
        <v>0</v>
      </c>
    </row>
    <row r="22" spans="1:14" ht="12.75" customHeight="1" thickBot="1" x14ac:dyDescent="0.25">
      <c r="A22" s="122" t="s">
        <v>15</v>
      </c>
      <c r="B22" s="75" t="s">
        <v>67</v>
      </c>
      <c r="C22" s="67">
        <v>525</v>
      </c>
      <c r="D22" s="67">
        <v>2210</v>
      </c>
      <c r="E22" s="72" t="s">
        <v>442</v>
      </c>
      <c r="F22" s="72" t="s">
        <v>442</v>
      </c>
      <c r="G22" s="72">
        <f t="shared" si="0"/>
        <v>0</v>
      </c>
      <c r="H22" s="66">
        <f t="shared" si="1"/>
        <v>0</v>
      </c>
      <c r="I22" s="72" t="s">
        <v>442</v>
      </c>
      <c r="J22" s="66">
        <f t="shared" si="2"/>
        <v>0</v>
      </c>
      <c r="K22" s="72" t="s">
        <v>442</v>
      </c>
      <c r="L22" s="66">
        <f t="shared" si="3"/>
        <v>0</v>
      </c>
      <c r="M22" s="74">
        <f t="shared" si="4"/>
        <v>0</v>
      </c>
      <c r="N22" s="77">
        <v>0</v>
      </c>
    </row>
    <row r="23" spans="1:14" ht="12.75" customHeight="1" thickBot="1" x14ac:dyDescent="0.25">
      <c r="A23" s="122" t="s">
        <v>15</v>
      </c>
      <c r="B23" s="75" t="s">
        <v>68</v>
      </c>
      <c r="C23" s="67">
        <v>408</v>
      </c>
      <c r="D23" s="67">
        <v>2207</v>
      </c>
      <c r="E23" s="72" t="s">
        <v>442</v>
      </c>
      <c r="F23" s="72" t="s">
        <v>442</v>
      </c>
      <c r="G23" s="72">
        <f t="shared" si="0"/>
        <v>0</v>
      </c>
      <c r="H23" s="66">
        <f t="shared" si="1"/>
        <v>0</v>
      </c>
      <c r="I23" s="72" t="s">
        <v>442</v>
      </c>
      <c r="J23" s="66">
        <f t="shared" si="2"/>
        <v>0</v>
      </c>
      <c r="K23" s="72">
        <v>19</v>
      </c>
      <c r="L23" s="66">
        <f t="shared" si="3"/>
        <v>5.5744630911864807E-4</v>
      </c>
      <c r="M23" s="74">
        <f t="shared" si="4"/>
        <v>1.8581543637288269E-4</v>
      </c>
      <c r="N23" s="77">
        <v>333.45793371126615</v>
      </c>
    </row>
    <row r="24" spans="1:14" ht="12.75" customHeight="1" thickBot="1" x14ac:dyDescent="0.25">
      <c r="A24" s="122" t="s">
        <v>15</v>
      </c>
      <c r="B24" s="75" t="s">
        <v>69</v>
      </c>
      <c r="C24" s="67">
        <v>567</v>
      </c>
      <c r="D24" s="67">
        <v>2212</v>
      </c>
      <c r="E24" s="72" t="s">
        <v>442</v>
      </c>
      <c r="F24" s="72" t="s">
        <v>442</v>
      </c>
      <c r="G24" s="72">
        <f t="shared" si="0"/>
        <v>0</v>
      </c>
      <c r="H24" s="66">
        <f t="shared" si="1"/>
        <v>0</v>
      </c>
      <c r="I24" s="72" t="s">
        <v>442</v>
      </c>
      <c r="J24" s="66">
        <f t="shared" si="2"/>
        <v>0</v>
      </c>
      <c r="K24" s="72" t="s">
        <v>442</v>
      </c>
      <c r="L24" s="66">
        <f t="shared" si="3"/>
        <v>0</v>
      </c>
      <c r="M24" s="74">
        <f t="shared" si="4"/>
        <v>0</v>
      </c>
      <c r="N24" s="77">
        <v>0</v>
      </c>
    </row>
    <row r="25" spans="1:14" ht="12.75" customHeight="1" x14ac:dyDescent="0.2">
      <c r="A25" s="125" t="s">
        <v>15</v>
      </c>
      <c r="B25" s="79" t="s">
        <v>70</v>
      </c>
      <c r="C25" s="80"/>
      <c r="D25" s="80"/>
      <c r="E25" s="81">
        <f t="shared" ref="E25:G25" si="5">SUM(E3:E24)</f>
        <v>18</v>
      </c>
      <c r="F25" s="81">
        <f t="shared" si="5"/>
        <v>1</v>
      </c>
      <c r="G25" s="82">
        <f t="shared" si="5"/>
        <v>19</v>
      </c>
      <c r="H25" s="83">
        <f t="shared" si="1"/>
        <v>6.5698478561549102E-3</v>
      </c>
      <c r="I25" s="84">
        <f>SUM(I3:I24)</f>
        <v>104</v>
      </c>
      <c r="J25" s="83">
        <f t="shared" si="2"/>
        <v>3.0723781388478581E-2</v>
      </c>
      <c r="K25" s="84">
        <f>SUM(K3:K24)</f>
        <v>839</v>
      </c>
      <c r="L25" s="83">
        <f t="shared" si="3"/>
        <v>2.4615655439502407E-2</v>
      </c>
      <c r="M25" s="85">
        <f>+(H25+J25+L25)/3</f>
        <v>2.06364282280453E-2</v>
      </c>
      <c r="N25" s="86">
        <f>SUM(N3:N24)</f>
        <v>37033.417946481641</v>
      </c>
    </row>
    <row r="26" spans="1:14" ht="12.75" customHeight="1" x14ac:dyDescent="0.2">
      <c r="A26" s="123" t="s">
        <v>18</v>
      </c>
      <c r="B26" s="69" t="s">
        <v>71</v>
      </c>
      <c r="C26" s="65" t="s">
        <v>72</v>
      </c>
      <c r="D26" s="72">
        <v>1987</v>
      </c>
      <c r="E26" s="72" t="s">
        <v>442</v>
      </c>
      <c r="F26" s="72" t="s">
        <v>442</v>
      </c>
      <c r="G26" s="72">
        <f t="shared" ref="G26:G60" si="6">E26+F26</f>
        <v>0</v>
      </c>
      <c r="H26" s="66">
        <f t="shared" si="1"/>
        <v>0</v>
      </c>
      <c r="I26" s="72">
        <v>1</v>
      </c>
      <c r="J26" s="66">
        <f t="shared" si="2"/>
        <v>2.9542097488921711E-4</v>
      </c>
      <c r="K26" s="72">
        <v>3</v>
      </c>
      <c r="L26" s="66">
        <f t="shared" si="3"/>
        <v>8.8017838281891799E-5</v>
      </c>
      <c r="M26" s="74">
        <f t="shared" ref="M26:M61" si="7">+(H26+J26+L26)/3</f>
        <v>1.2781293772370296E-4</v>
      </c>
      <c r="N26" s="77">
        <v>229.36866251189767</v>
      </c>
    </row>
    <row r="27" spans="1:14" ht="12.75" customHeight="1" x14ac:dyDescent="0.2">
      <c r="A27" s="123" t="s">
        <v>18</v>
      </c>
      <c r="B27" s="69" t="s">
        <v>73</v>
      </c>
      <c r="C27" s="72">
        <v>4</v>
      </c>
      <c r="D27" s="72">
        <v>2102</v>
      </c>
      <c r="E27" s="72" t="s">
        <v>442</v>
      </c>
      <c r="F27" s="72" t="s">
        <v>442</v>
      </c>
      <c r="G27" s="72">
        <f t="shared" si="6"/>
        <v>0</v>
      </c>
      <c r="H27" s="66">
        <f t="shared" si="1"/>
        <v>0</v>
      </c>
      <c r="I27" s="72">
        <v>4</v>
      </c>
      <c r="J27" s="66">
        <f t="shared" si="2"/>
        <v>1.1816838995568684E-3</v>
      </c>
      <c r="K27" s="72">
        <v>23</v>
      </c>
      <c r="L27" s="66">
        <f t="shared" si="3"/>
        <v>6.7480342682783715E-4</v>
      </c>
      <c r="M27" s="74">
        <f t="shared" si="7"/>
        <v>6.188291087949019E-4</v>
      </c>
      <c r="N27" s="77">
        <v>1110.5292432488502</v>
      </c>
    </row>
    <row r="28" spans="1:14" ht="12.75" customHeight="1" x14ac:dyDescent="0.2">
      <c r="A28" s="123" t="s">
        <v>18</v>
      </c>
      <c r="B28" s="69" t="s">
        <v>74</v>
      </c>
      <c r="C28" s="72">
        <v>226</v>
      </c>
      <c r="D28" s="72">
        <v>2103</v>
      </c>
      <c r="E28" s="72" t="s">
        <v>442</v>
      </c>
      <c r="F28" s="72" t="s">
        <v>442</v>
      </c>
      <c r="G28" s="72">
        <f t="shared" si="6"/>
        <v>0</v>
      </c>
      <c r="H28" s="66">
        <f t="shared" si="1"/>
        <v>0</v>
      </c>
      <c r="I28" s="72" t="s">
        <v>442</v>
      </c>
      <c r="J28" s="66">
        <f t="shared" si="2"/>
        <v>0</v>
      </c>
      <c r="K28" s="72" t="s">
        <v>442</v>
      </c>
      <c r="L28" s="66">
        <f t="shared" si="3"/>
        <v>0</v>
      </c>
      <c r="M28" s="74">
        <f t="shared" si="7"/>
        <v>0</v>
      </c>
      <c r="N28" s="77">
        <v>0</v>
      </c>
    </row>
    <row r="29" spans="1:14" ht="12.75" customHeight="1" x14ac:dyDescent="0.2">
      <c r="A29" s="123" t="s">
        <v>18</v>
      </c>
      <c r="B29" s="69" t="s">
        <v>75</v>
      </c>
      <c r="C29" s="72">
        <v>10</v>
      </c>
      <c r="D29" s="72">
        <v>2104</v>
      </c>
      <c r="E29" s="72" t="s">
        <v>442</v>
      </c>
      <c r="F29" s="72" t="s">
        <v>442</v>
      </c>
      <c r="G29" s="72">
        <f t="shared" si="6"/>
        <v>0</v>
      </c>
      <c r="H29" s="66">
        <f t="shared" si="1"/>
        <v>0</v>
      </c>
      <c r="I29" s="72" t="s">
        <v>442</v>
      </c>
      <c r="J29" s="66">
        <f t="shared" si="2"/>
        <v>0</v>
      </c>
      <c r="K29" s="72">
        <v>2</v>
      </c>
      <c r="L29" s="66">
        <f t="shared" si="3"/>
        <v>5.8678558854594528E-5</v>
      </c>
      <c r="M29" s="74">
        <f t="shared" si="7"/>
        <v>1.9559519618198177E-5</v>
      </c>
      <c r="N29" s="77">
        <v>35.100835127501696</v>
      </c>
    </row>
    <row r="30" spans="1:14" ht="12.75" customHeight="1" x14ac:dyDescent="0.2">
      <c r="A30" s="123" t="s">
        <v>18</v>
      </c>
      <c r="B30" s="69" t="s">
        <v>76</v>
      </c>
      <c r="C30" s="72">
        <v>145</v>
      </c>
      <c r="D30" s="72">
        <v>2113</v>
      </c>
      <c r="E30" s="72" t="s">
        <v>442</v>
      </c>
      <c r="F30" s="72" t="s">
        <v>442</v>
      </c>
      <c r="G30" s="72">
        <f t="shared" si="6"/>
        <v>0</v>
      </c>
      <c r="H30" s="66">
        <f t="shared" si="1"/>
        <v>0</v>
      </c>
      <c r="I30" s="72" t="s">
        <v>442</v>
      </c>
      <c r="J30" s="66">
        <f t="shared" si="2"/>
        <v>0</v>
      </c>
      <c r="K30" s="72" t="s">
        <v>442</v>
      </c>
      <c r="L30" s="66">
        <f t="shared" si="3"/>
        <v>0</v>
      </c>
      <c r="M30" s="74">
        <f t="shared" si="7"/>
        <v>0</v>
      </c>
      <c r="N30" s="77">
        <v>0</v>
      </c>
    </row>
    <row r="31" spans="1:14" ht="12.75" customHeight="1" x14ac:dyDescent="0.2">
      <c r="A31" s="123" t="s">
        <v>18</v>
      </c>
      <c r="B31" s="69" t="s">
        <v>77</v>
      </c>
      <c r="C31" s="72">
        <v>9</v>
      </c>
      <c r="D31" s="72">
        <v>2105</v>
      </c>
      <c r="E31" s="72" t="s">
        <v>442</v>
      </c>
      <c r="F31" s="72" t="s">
        <v>442</v>
      </c>
      <c r="G31" s="72">
        <f t="shared" si="6"/>
        <v>0</v>
      </c>
      <c r="H31" s="66">
        <f t="shared" si="1"/>
        <v>0</v>
      </c>
      <c r="I31" s="72">
        <v>9</v>
      </c>
      <c r="J31" s="66">
        <f t="shared" si="2"/>
        <v>2.6587887740029542E-3</v>
      </c>
      <c r="K31" s="72">
        <v>9</v>
      </c>
      <c r="L31" s="66">
        <f t="shared" si="3"/>
        <v>2.6405351484567541E-4</v>
      </c>
      <c r="M31" s="74">
        <f t="shared" si="7"/>
        <v>9.7428076294954317E-4</v>
      </c>
      <c r="N31" s="77">
        <v>1748.4104464595641</v>
      </c>
    </row>
    <row r="32" spans="1:14" ht="12.75" customHeight="1" x14ac:dyDescent="0.2">
      <c r="A32" s="123" t="s">
        <v>18</v>
      </c>
      <c r="B32" s="69" t="s">
        <v>78</v>
      </c>
      <c r="C32" s="72">
        <v>15</v>
      </c>
      <c r="D32" s="72">
        <v>2106</v>
      </c>
      <c r="E32" s="72" t="s">
        <v>442</v>
      </c>
      <c r="F32" s="72" t="s">
        <v>442</v>
      </c>
      <c r="G32" s="72">
        <f t="shared" si="6"/>
        <v>0</v>
      </c>
      <c r="H32" s="66">
        <f t="shared" si="1"/>
        <v>0</v>
      </c>
      <c r="I32" s="72">
        <v>2</v>
      </c>
      <c r="J32" s="66">
        <f t="shared" si="2"/>
        <v>5.9084194977843422E-4</v>
      </c>
      <c r="K32" s="72">
        <v>48</v>
      </c>
      <c r="L32" s="66">
        <f t="shared" si="3"/>
        <v>1.4082854125102688E-3</v>
      </c>
      <c r="M32" s="74">
        <f t="shared" si="7"/>
        <v>6.6637578742956771E-4</v>
      </c>
      <c r="N32" s="77">
        <v>1195.8548627013311</v>
      </c>
    </row>
    <row r="33" spans="1:14" ht="12.75" customHeight="1" x14ac:dyDescent="0.2">
      <c r="A33" s="123" t="s">
        <v>18</v>
      </c>
      <c r="B33" s="69" t="s">
        <v>79</v>
      </c>
      <c r="C33" s="72">
        <v>7</v>
      </c>
      <c r="D33" s="72">
        <v>2107</v>
      </c>
      <c r="E33" s="72">
        <v>1</v>
      </c>
      <c r="F33" s="72" t="s">
        <v>442</v>
      </c>
      <c r="G33" s="72">
        <f t="shared" si="6"/>
        <v>1</v>
      </c>
      <c r="H33" s="66">
        <f t="shared" si="1"/>
        <v>3.4578146611341634E-4</v>
      </c>
      <c r="I33" s="72">
        <v>27</v>
      </c>
      <c r="J33" s="66">
        <f t="shared" si="2"/>
        <v>7.9763663220088626E-3</v>
      </c>
      <c r="K33" s="72">
        <v>174</v>
      </c>
      <c r="L33" s="66">
        <f t="shared" si="3"/>
        <v>5.1050346203497243E-3</v>
      </c>
      <c r="M33" s="74">
        <f t="shared" si="7"/>
        <v>4.4757274694906682E-3</v>
      </c>
      <c r="N33" s="77">
        <v>8031.9851943630983</v>
      </c>
    </row>
    <row r="34" spans="1:14" ht="12.75" customHeight="1" x14ac:dyDescent="0.2">
      <c r="A34" s="123" t="s">
        <v>18</v>
      </c>
      <c r="B34" s="69" t="s">
        <v>80</v>
      </c>
      <c r="C34" s="65">
        <v>555</v>
      </c>
      <c r="D34" s="72">
        <v>2108</v>
      </c>
      <c r="E34" s="72" t="s">
        <v>442</v>
      </c>
      <c r="F34" s="72" t="s">
        <v>442</v>
      </c>
      <c r="G34" s="72">
        <f t="shared" si="6"/>
        <v>0</v>
      </c>
      <c r="H34" s="66">
        <f t="shared" si="1"/>
        <v>0</v>
      </c>
      <c r="I34" s="72" t="s">
        <v>442</v>
      </c>
      <c r="J34" s="66">
        <f t="shared" si="2"/>
        <v>0</v>
      </c>
      <c r="K34" s="72" t="s">
        <v>442</v>
      </c>
      <c r="L34" s="66">
        <f t="shared" si="3"/>
        <v>0</v>
      </c>
      <c r="M34" s="74">
        <f t="shared" si="7"/>
        <v>0</v>
      </c>
      <c r="N34" s="77">
        <v>0</v>
      </c>
    </row>
    <row r="35" spans="1:14" ht="12.75" customHeight="1" x14ac:dyDescent="0.2">
      <c r="A35" s="123" t="s">
        <v>18</v>
      </c>
      <c r="B35" s="69" t="s">
        <v>81</v>
      </c>
      <c r="C35" s="65"/>
      <c r="D35" s="72">
        <v>9905</v>
      </c>
      <c r="E35" s="72" t="s">
        <v>442</v>
      </c>
      <c r="F35" s="72" t="s">
        <v>442</v>
      </c>
      <c r="G35" s="72">
        <f t="shared" si="6"/>
        <v>0</v>
      </c>
      <c r="H35" s="66">
        <f t="shared" si="1"/>
        <v>0</v>
      </c>
      <c r="I35" s="72" t="s">
        <v>442</v>
      </c>
      <c r="J35" s="66">
        <f t="shared" si="2"/>
        <v>0</v>
      </c>
      <c r="K35" s="72" t="s">
        <v>442</v>
      </c>
      <c r="L35" s="66">
        <f t="shared" si="3"/>
        <v>0</v>
      </c>
      <c r="M35" s="74">
        <f t="shared" si="7"/>
        <v>0</v>
      </c>
      <c r="N35" s="77">
        <v>0</v>
      </c>
    </row>
    <row r="36" spans="1:14" ht="12.75" customHeight="1" x14ac:dyDescent="0.2">
      <c r="A36" s="123" t="s">
        <v>18</v>
      </c>
      <c r="B36" s="69" t="s">
        <v>82</v>
      </c>
      <c r="C36" s="72">
        <v>13</v>
      </c>
      <c r="D36" s="72">
        <v>2109</v>
      </c>
      <c r="E36" s="72">
        <v>1</v>
      </c>
      <c r="F36" s="72" t="s">
        <v>442</v>
      </c>
      <c r="G36" s="72">
        <f t="shared" si="6"/>
        <v>1</v>
      </c>
      <c r="H36" s="66">
        <f t="shared" si="1"/>
        <v>3.4578146611341634E-4</v>
      </c>
      <c r="I36" s="72">
        <v>13</v>
      </c>
      <c r="J36" s="66">
        <f t="shared" si="2"/>
        <v>3.8404726735598227E-3</v>
      </c>
      <c r="K36" s="72">
        <v>47</v>
      </c>
      <c r="L36" s="66">
        <f t="shared" si="3"/>
        <v>1.3789461330829715E-3</v>
      </c>
      <c r="M36" s="74">
        <f t="shared" si="7"/>
        <v>1.8550667575854033E-3</v>
      </c>
      <c r="N36" s="77">
        <v>3329.038426277707</v>
      </c>
    </row>
    <row r="37" spans="1:14" ht="12.75" customHeight="1" x14ac:dyDescent="0.2">
      <c r="A37" s="123" t="s">
        <v>18</v>
      </c>
      <c r="B37" s="69" t="s">
        <v>83</v>
      </c>
      <c r="C37" s="72">
        <v>8</v>
      </c>
      <c r="D37" s="72">
        <v>2110</v>
      </c>
      <c r="E37" s="72" t="s">
        <v>442</v>
      </c>
      <c r="F37" s="72" t="s">
        <v>442</v>
      </c>
      <c r="G37" s="72">
        <f t="shared" si="6"/>
        <v>0</v>
      </c>
      <c r="H37" s="66">
        <f t="shared" si="1"/>
        <v>0</v>
      </c>
      <c r="I37" s="72" t="s">
        <v>442</v>
      </c>
      <c r="J37" s="66">
        <f t="shared" si="2"/>
        <v>0</v>
      </c>
      <c r="K37" s="72">
        <v>7</v>
      </c>
      <c r="L37" s="66">
        <f t="shared" si="3"/>
        <v>2.0537495599108087E-4</v>
      </c>
      <c r="M37" s="74">
        <f t="shared" si="7"/>
        <v>6.8458318663693619E-5</v>
      </c>
      <c r="N37" s="77">
        <v>122.85292294625593</v>
      </c>
    </row>
    <row r="38" spans="1:14" ht="12.75" customHeight="1" x14ac:dyDescent="0.2">
      <c r="A38" s="123" t="s">
        <v>18</v>
      </c>
      <c r="B38" s="69" t="s">
        <v>84</v>
      </c>
      <c r="C38" s="72">
        <v>122</v>
      </c>
      <c r="D38" s="72">
        <v>2111</v>
      </c>
      <c r="E38" s="72" t="s">
        <v>442</v>
      </c>
      <c r="F38" s="72" t="s">
        <v>442</v>
      </c>
      <c r="G38" s="72">
        <f t="shared" si="6"/>
        <v>0</v>
      </c>
      <c r="H38" s="66">
        <f t="shared" si="1"/>
        <v>0</v>
      </c>
      <c r="I38" s="72">
        <v>28</v>
      </c>
      <c r="J38" s="66">
        <f t="shared" si="2"/>
        <v>8.27178729689808E-3</v>
      </c>
      <c r="K38" s="72">
        <v>208</v>
      </c>
      <c r="L38" s="66">
        <f t="shared" si="3"/>
        <v>6.1025701208778311E-3</v>
      </c>
      <c r="M38" s="74">
        <f t="shared" si="7"/>
        <v>4.7914524725919706E-3</v>
      </c>
      <c r="N38" s="77">
        <v>8598.5743282382409</v>
      </c>
    </row>
    <row r="39" spans="1:14" ht="12.75" customHeight="1" x14ac:dyDescent="0.2">
      <c r="A39" s="123" t="s">
        <v>18</v>
      </c>
      <c r="B39" s="69" t="s">
        <v>85</v>
      </c>
      <c r="C39" s="72">
        <v>11</v>
      </c>
      <c r="D39" s="72">
        <v>2112</v>
      </c>
      <c r="E39" s="72" t="s">
        <v>442</v>
      </c>
      <c r="F39" s="72" t="s">
        <v>442</v>
      </c>
      <c r="G39" s="72">
        <f t="shared" si="6"/>
        <v>0</v>
      </c>
      <c r="H39" s="66">
        <f t="shared" si="1"/>
        <v>0</v>
      </c>
      <c r="I39" s="72">
        <v>6</v>
      </c>
      <c r="J39" s="66">
        <f t="shared" si="2"/>
        <v>1.7725258493353029E-3</v>
      </c>
      <c r="K39" s="72">
        <v>42</v>
      </c>
      <c r="L39" s="66">
        <f t="shared" si="3"/>
        <v>1.2322497359464851E-3</v>
      </c>
      <c r="M39" s="74">
        <f t="shared" si="7"/>
        <v>1.0015918617605959E-3</v>
      </c>
      <c r="N39" s="77">
        <v>1797.4219966014064</v>
      </c>
    </row>
    <row r="40" spans="1:14" ht="12.75" customHeight="1" x14ac:dyDescent="0.2">
      <c r="A40" s="123" t="s">
        <v>18</v>
      </c>
      <c r="B40" s="69" t="s">
        <v>86</v>
      </c>
      <c r="C40" s="65">
        <v>116</v>
      </c>
      <c r="D40" s="72">
        <v>2071</v>
      </c>
      <c r="E40" s="72" t="s">
        <v>442</v>
      </c>
      <c r="F40" s="72" t="s">
        <v>442</v>
      </c>
      <c r="G40" s="72">
        <f t="shared" si="6"/>
        <v>0</v>
      </c>
      <c r="H40" s="66">
        <f t="shared" si="1"/>
        <v>0</v>
      </c>
      <c r="I40" s="72">
        <v>2</v>
      </c>
      <c r="J40" s="66">
        <f t="shared" si="2"/>
        <v>5.9084194977843422E-4</v>
      </c>
      <c r="K40" s="72">
        <v>51</v>
      </c>
      <c r="L40" s="66">
        <f t="shared" si="3"/>
        <v>1.4963032507921605E-3</v>
      </c>
      <c r="M40" s="74">
        <f t="shared" si="7"/>
        <v>6.9571506685686495E-4</v>
      </c>
      <c r="N40" s="77">
        <v>1248.5061153925835</v>
      </c>
    </row>
    <row r="41" spans="1:14" ht="12.75" customHeight="1" x14ac:dyDescent="0.2">
      <c r="A41" s="123" t="s">
        <v>18</v>
      </c>
      <c r="B41" s="69" t="s">
        <v>87</v>
      </c>
      <c r="C41" s="72"/>
      <c r="D41" s="72">
        <v>9978</v>
      </c>
      <c r="E41" s="72" t="s">
        <v>442</v>
      </c>
      <c r="F41" s="72" t="s">
        <v>442</v>
      </c>
      <c r="G41" s="72">
        <f t="shared" si="6"/>
        <v>0</v>
      </c>
      <c r="H41" s="66">
        <f t="shared" si="1"/>
        <v>0</v>
      </c>
      <c r="I41" s="72">
        <v>24</v>
      </c>
      <c r="J41" s="66">
        <f t="shared" si="2"/>
        <v>7.0901033973412115E-3</v>
      </c>
      <c r="K41" s="72">
        <v>26</v>
      </c>
      <c r="L41" s="66">
        <f t="shared" si="3"/>
        <v>7.6282126510972888E-4</v>
      </c>
      <c r="M41" s="74">
        <f t="shared" si="7"/>
        <v>2.6176415541503133E-3</v>
      </c>
      <c r="N41" s="77">
        <v>4697.5286923530057</v>
      </c>
    </row>
    <row r="42" spans="1:14" ht="12.75" customHeight="1" x14ac:dyDescent="0.2">
      <c r="A42" s="123" t="s">
        <v>18</v>
      </c>
      <c r="B42" s="69" t="s">
        <v>88</v>
      </c>
      <c r="C42" s="72">
        <v>22</v>
      </c>
      <c r="D42" s="72">
        <v>2073</v>
      </c>
      <c r="E42" s="72" t="s">
        <v>442</v>
      </c>
      <c r="F42" s="72" t="s">
        <v>442</v>
      </c>
      <c r="G42" s="72">
        <f t="shared" si="6"/>
        <v>0</v>
      </c>
      <c r="H42" s="66">
        <f t="shared" si="1"/>
        <v>0</v>
      </c>
      <c r="I42" s="72" t="s">
        <v>442</v>
      </c>
      <c r="J42" s="66">
        <f t="shared" si="2"/>
        <v>0</v>
      </c>
      <c r="K42" s="72">
        <v>66</v>
      </c>
      <c r="L42" s="66">
        <f t="shared" si="3"/>
        <v>1.9363924422016196E-3</v>
      </c>
      <c r="M42" s="74">
        <f t="shared" si="7"/>
        <v>6.4546414740053991E-4</v>
      </c>
      <c r="N42" s="77">
        <v>1158.3275592075561</v>
      </c>
    </row>
    <row r="43" spans="1:14" ht="12.75" customHeight="1" x14ac:dyDescent="0.2">
      <c r="A43" s="123" t="s">
        <v>18</v>
      </c>
      <c r="B43" s="69" t="s">
        <v>89</v>
      </c>
      <c r="C43" s="72"/>
      <c r="D43" s="72">
        <v>9172</v>
      </c>
      <c r="E43" s="72" t="s">
        <v>442</v>
      </c>
      <c r="F43" s="72" t="s">
        <v>442</v>
      </c>
      <c r="G43" s="72">
        <f t="shared" si="6"/>
        <v>0</v>
      </c>
      <c r="H43" s="66">
        <f t="shared" si="1"/>
        <v>0</v>
      </c>
      <c r="I43" s="72" t="s">
        <v>442</v>
      </c>
      <c r="J43" s="66">
        <f t="shared" si="2"/>
        <v>0</v>
      </c>
      <c r="K43" s="72" t="s">
        <v>442</v>
      </c>
      <c r="L43" s="66">
        <f t="shared" si="3"/>
        <v>0</v>
      </c>
      <c r="M43" s="74">
        <f t="shared" si="7"/>
        <v>0</v>
      </c>
      <c r="N43" s="77">
        <v>0</v>
      </c>
    </row>
    <row r="44" spans="1:14" ht="12.75" customHeight="1" x14ac:dyDescent="0.2">
      <c r="A44" s="123" t="s">
        <v>18</v>
      </c>
      <c r="B44" s="69" t="s">
        <v>90</v>
      </c>
      <c r="C44" s="72">
        <v>21</v>
      </c>
      <c r="D44" s="72">
        <v>2173</v>
      </c>
      <c r="E44" s="72" t="s">
        <v>442</v>
      </c>
      <c r="F44" s="72" t="s">
        <v>442</v>
      </c>
      <c r="G44" s="72">
        <f t="shared" si="6"/>
        <v>0</v>
      </c>
      <c r="H44" s="66">
        <f t="shared" si="1"/>
        <v>0</v>
      </c>
      <c r="I44" s="72" t="s">
        <v>442</v>
      </c>
      <c r="J44" s="66">
        <f t="shared" si="2"/>
        <v>0</v>
      </c>
      <c r="K44" s="72">
        <v>39</v>
      </c>
      <c r="L44" s="66">
        <f t="shared" si="3"/>
        <v>1.1442318976645934E-3</v>
      </c>
      <c r="M44" s="74">
        <f t="shared" si="7"/>
        <v>3.8141063255486444E-4</v>
      </c>
      <c r="N44" s="77">
        <v>684.46628498628309</v>
      </c>
    </row>
    <row r="45" spans="1:14" ht="12.75" customHeight="1" x14ac:dyDescent="0.2">
      <c r="A45" s="123" t="s">
        <v>18</v>
      </c>
      <c r="B45" s="69" t="s">
        <v>91</v>
      </c>
      <c r="C45" s="72">
        <v>565</v>
      </c>
      <c r="D45" s="72">
        <v>2175</v>
      </c>
      <c r="E45" s="72" t="s">
        <v>442</v>
      </c>
      <c r="F45" s="72" t="s">
        <v>442</v>
      </c>
      <c r="G45" s="72">
        <f t="shared" si="6"/>
        <v>0</v>
      </c>
      <c r="H45" s="66">
        <f t="shared" si="1"/>
        <v>0</v>
      </c>
      <c r="I45" s="72">
        <v>1</v>
      </c>
      <c r="J45" s="66">
        <f t="shared" si="2"/>
        <v>2.9542097488921711E-4</v>
      </c>
      <c r="K45" s="72">
        <v>7</v>
      </c>
      <c r="L45" s="66">
        <f t="shared" si="3"/>
        <v>2.0537495599108087E-4</v>
      </c>
      <c r="M45" s="74">
        <f t="shared" si="7"/>
        <v>1.6693197696009934E-4</v>
      </c>
      <c r="N45" s="77">
        <v>299.57033276690112</v>
      </c>
    </row>
    <row r="46" spans="1:14" ht="12.75" customHeight="1" x14ac:dyDescent="0.2">
      <c r="A46" s="123" t="s">
        <v>18</v>
      </c>
      <c r="B46" s="69" t="s">
        <v>92</v>
      </c>
      <c r="C46" s="72"/>
      <c r="D46" s="72">
        <v>10008</v>
      </c>
      <c r="E46" s="72" t="s">
        <v>442</v>
      </c>
      <c r="F46" s="72" t="s">
        <v>442</v>
      </c>
      <c r="G46" s="72">
        <f t="shared" si="6"/>
        <v>0</v>
      </c>
      <c r="H46" s="66">
        <f t="shared" si="1"/>
        <v>0</v>
      </c>
      <c r="I46" s="72" t="s">
        <v>442</v>
      </c>
      <c r="J46" s="66">
        <f t="shared" si="2"/>
        <v>0</v>
      </c>
      <c r="K46" s="72">
        <v>1</v>
      </c>
      <c r="L46" s="66">
        <f t="shared" si="3"/>
        <v>2.9339279427297264E-5</v>
      </c>
      <c r="M46" s="74">
        <f t="shared" si="7"/>
        <v>9.7797598090990886E-6</v>
      </c>
      <c r="N46" s="77">
        <v>17.550417563750848</v>
      </c>
    </row>
    <row r="47" spans="1:14" ht="12.75" customHeight="1" x14ac:dyDescent="0.2">
      <c r="A47" s="123" t="s">
        <v>18</v>
      </c>
      <c r="B47" s="69" t="s">
        <v>93</v>
      </c>
      <c r="C47" s="65">
        <v>26</v>
      </c>
      <c r="D47" s="72">
        <v>2176</v>
      </c>
      <c r="E47" s="72" t="s">
        <v>442</v>
      </c>
      <c r="F47" s="72" t="s">
        <v>442</v>
      </c>
      <c r="G47" s="72">
        <f t="shared" si="6"/>
        <v>0</v>
      </c>
      <c r="H47" s="66">
        <f t="shared" si="1"/>
        <v>0</v>
      </c>
      <c r="I47" s="72" t="s">
        <v>442</v>
      </c>
      <c r="J47" s="66">
        <f t="shared" si="2"/>
        <v>0</v>
      </c>
      <c r="K47" s="72">
        <v>65</v>
      </c>
      <c r="L47" s="66">
        <f t="shared" si="3"/>
        <v>1.9070531627743224E-3</v>
      </c>
      <c r="M47" s="74">
        <f t="shared" si="7"/>
        <v>6.3568438759144079E-4</v>
      </c>
      <c r="N47" s="77">
        <v>1140.7771416438052</v>
      </c>
    </row>
    <row r="48" spans="1:14" ht="12.75" customHeight="1" x14ac:dyDescent="0.2">
      <c r="A48" s="123" t="s">
        <v>18</v>
      </c>
      <c r="B48" s="69" t="s">
        <v>94</v>
      </c>
      <c r="C48" s="72">
        <v>28</v>
      </c>
      <c r="D48" s="72">
        <v>2177</v>
      </c>
      <c r="E48" s="72">
        <v>1</v>
      </c>
      <c r="F48" s="72" t="s">
        <v>442</v>
      </c>
      <c r="G48" s="72">
        <f t="shared" si="6"/>
        <v>1</v>
      </c>
      <c r="H48" s="66">
        <f t="shared" si="1"/>
        <v>3.4578146611341634E-4</v>
      </c>
      <c r="I48" s="72">
        <v>32</v>
      </c>
      <c r="J48" s="66">
        <f t="shared" si="2"/>
        <v>9.4534711964549475E-3</v>
      </c>
      <c r="K48" s="72">
        <v>141</v>
      </c>
      <c r="L48" s="66">
        <f t="shared" si="3"/>
        <v>4.1368383992489146E-3</v>
      </c>
      <c r="M48" s="74">
        <f t="shared" si="7"/>
        <v>4.645363687272426E-3</v>
      </c>
      <c r="N48" s="77">
        <v>8336.4084638625445</v>
      </c>
    </row>
    <row r="49" spans="1:14" ht="12.75" customHeight="1" x14ac:dyDescent="0.2">
      <c r="A49" s="123" t="s">
        <v>18</v>
      </c>
      <c r="B49" s="69" t="s">
        <v>95</v>
      </c>
      <c r="C49" s="72">
        <v>532</v>
      </c>
      <c r="D49" s="72">
        <v>2178</v>
      </c>
      <c r="E49" s="72" t="s">
        <v>442</v>
      </c>
      <c r="F49" s="72" t="s">
        <v>442</v>
      </c>
      <c r="G49" s="72">
        <f t="shared" si="6"/>
        <v>0</v>
      </c>
      <c r="H49" s="66">
        <f t="shared" si="1"/>
        <v>0</v>
      </c>
      <c r="I49" s="72">
        <v>1</v>
      </c>
      <c r="J49" s="66">
        <f t="shared" si="2"/>
        <v>2.9542097488921711E-4</v>
      </c>
      <c r="K49" s="72">
        <v>2</v>
      </c>
      <c r="L49" s="66">
        <f t="shared" si="3"/>
        <v>5.8678558854594528E-5</v>
      </c>
      <c r="M49" s="74">
        <f t="shared" si="7"/>
        <v>1.1803317791460388E-4</v>
      </c>
      <c r="N49" s="77">
        <v>211.81824494814686</v>
      </c>
    </row>
    <row r="50" spans="1:14" ht="12.75" customHeight="1" x14ac:dyDescent="0.2">
      <c r="A50" s="123" t="s">
        <v>18</v>
      </c>
      <c r="B50" s="69" t="s">
        <v>96</v>
      </c>
      <c r="C50" s="72">
        <v>12</v>
      </c>
      <c r="D50" s="72">
        <v>2179</v>
      </c>
      <c r="E50" s="72">
        <v>4</v>
      </c>
      <c r="F50" s="72" t="s">
        <v>442</v>
      </c>
      <c r="G50" s="72">
        <f t="shared" si="6"/>
        <v>4</v>
      </c>
      <c r="H50" s="66">
        <f t="shared" si="1"/>
        <v>1.3831258644536654E-3</v>
      </c>
      <c r="I50" s="72" t="s">
        <v>442</v>
      </c>
      <c r="J50" s="66">
        <f t="shared" si="2"/>
        <v>0</v>
      </c>
      <c r="K50" s="72">
        <v>192</v>
      </c>
      <c r="L50" s="66">
        <f t="shared" si="3"/>
        <v>5.6331416500410752E-3</v>
      </c>
      <c r="M50" s="74">
        <f t="shared" si="7"/>
        <v>2.3387558381649134E-3</v>
      </c>
      <c r="N50" s="77">
        <v>4197.0500646922846</v>
      </c>
    </row>
    <row r="51" spans="1:14" ht="12.75" customHeight="1" x14ac:dyDescent="0.2">
      <c r="A51" s="123" t="s">
        <v>18</v>
      </c>
      <c r="B51" s="69" t="s">
        <v>97</v>
      </c>
      <c r="C51" s="65">
        <v>33</v>
      </c>
      <c r="D51" s="72">
        <v>2180</v>
      </c>
      <c r="E51" s="72" t="s">
        <v>442</v>
      </c>
      <c r="F51" s="72" t="s">
        <v>442</v>
      </c>
      <c r="G51" s="72">
        <f t="shared" si="6"/>
        <v>0</v>
      </c>
      <c r="H51" s="66">
        <f t="shared" si="1"/>
        <v>0</v>
      </c>
      <c r="I51" s="72">
        <v>2</v>
      </c>
      <c r="J51" s="66">
        <f t="shared" si="2"/>
        <v>5.9084194977843422E-4</v>
      </c>
      <c r="K51" s="72">
        <v>169</v>
      </c>
      <c r="L51" s="66">
        <f t="shared" si="3"/>
        <v>4.9583382232132375E-3</v>
      </c>
      <c r="M51" s="74">
        <f t="shared" si="7"/>
        <v>1.8497267243305574E-3</v>
      </c>
      <c r="N51" s="77">
        <v>3319.455387915184</v>
      </c>
    </row>
    <row r="52" spans="1:14" ht="12.75" customHeight="1" x14ac:dyDescent="0.2">
      <c r="A52" s="123" t="s">
        <v>18</v>
      </c>
      <c r="B52" s="69" t="s">
        <v>98</v>
      </c>
      <c r="C52" s="65">
        <v>29</v>
      </c>
      <c r="D52" s="72">
        <v>2181</v>
      </c>
      <c r="E52" s="72" t="s">
        <v>442</v>
      </c>
      <c r="F52" s="72" t="s">
        <v>442</v>
      </c>
      <c r="G52" s="72">
        <f t="shared" si="6"/>
        <v>0</v>
      </c>
      <c r="H52" s="66">
        <f t="shared" si="1"/>
        <v>0</v>
      </c>
      <c r="I52" s="72" t="s">
        <v>442</v>
      </c>
      <c r="J52" s="66">
        <f t="shared" si="2"/>
        <v>0</v>
      </c>
      <c r="K52" s="72">
        <v>34</v>
      </c>
      <c r="L52" s="66">
        <f t="shared" si="3"/>
        <v>9.9753550052810694E-4</v>
      </c>
      <c r="M52" s="74">
        <f t="shared" si="7"/>
        <v>3.3251183350936896E-4</v>
      </c>
      <c r="N52" s="77">
        <v>596.71419716752871</v>
      </c>
    </row>
    <row r="53" spans="1:14" ht="12.75" customHeight="1" x14ac:dyDescent="0.2">
      <c r="A53" s="123" t="s">
        <v>18</v>
      </c>
      <c r="B53" s="69" t="s">
        <v>99</v>
      </c>
      <c r="C53" s="72">
        <v>19</v>
      </c>
      <c r="D53" s="72">
        <v>1995</v>
      </c>
      <c r="E53" s="72" t="s">
        <v>442</v>
      </c>
      <c r="F53" s="72" t="s">
        <v>442</v>
      </c>
      <c r="G53" s="72">
        <f t="shared" si="6"/>
        <v>0</v>
      </c>
      <c r="H53" s="66">
        <f t="shared" si="1"/>
        <v>0</v>
      </c>
      <c r="I53" s="72" t="s">
        <v>442</v>
      </c>
      <c r="J53" s="66">
        <f t="shared" si="2"/>
        <v>0</v>
      </c>
      <c r="K53" s="72">
        <v>8</v>
      </c>
      <c r="L53" s="66">
        <f t="shared" si="3"/>
        <v>2.3471423541837811E-4</v>
      </c>
      <c r="M53" s="74">
        <f t="shared" si="7"/>
        <v>7.8238078472792709E-5</v>
      </c>
      <c r="N53" s="77">
        <v>140.40334051000679</v>
      </c>
    </row>
    <row r="54" spans="1:14" ht="12.75" customHeight="1" x14ac:dyDescent="0.2">
      <c r="A54" s="123" t="s">
        <v>18</v>
      </c>
      <c r="B54" s="69" t="s">
        <v>100</v>
      </c>
      <c r="C54" s="72"/>
      <c r="D54" s="72">
        <v>9435</v>
      </c>
      <c r="E54" s="72">
        <v>12</v>
      </c>
      <c r="F54" s="72" t="s">
        <v>442</v>
      </c>
      <c r="G54" s="72">
        <f t="shared" si="6"/>
        <v>12</v>
      </c>
      <c r="H54" s="66">
        <f t="shared" si="1"/>
        <v>4.1493775933609959E-3</v>
      </c>
      <c r="I54" s="72">
        <v>2</v>
      </c>
      <c r="J54" s="66">
        <f t="shared" si="2"/>
        <v>5.9084194977843422E-4</v>
      </c>
      <c r="K54" s="72">
        <v>253</v>
      </c>
      <c r="L54" s="66">
        <f t="shared" si="3"/>
        <v>7.4228376951062085E-3</v>
      </c>
      <c r="M54" s="74">
        <f t="shared" si="7"/>
        <v>4.0543524127485461E-3</v>
      </c>
      <c r="N54" s="77">
        <v>7275.8001406266194</v>
      </c>
    </row>
    <row r="55" spans="1:14" ht="12.75" customHeight="1" x14ac:dyDescent="0.2">
      <c r="A55" s="123" t="s">
        <v>18</v>
      </c>
      <c r="B55" s="69" t="s">
        <v>101</v>
      </c>
      <c r="C55" s="72"/>
      <c r="D55" s="72">
        <v>9641</v>
      </c>
      <c r="E55" s="72">
        <v>1</v>
      </c>
      <c r="F55" s="72" t="s">
        <v>442</v>
      </c>
      <c r="G55" s="72">
        <f t="shared" si="6"/>
        <v>1</v>
      </c>
      <c r="H55" s="66">
        <f t="shared" si="1"/>
        <v>3.4578146611341634E-4</v>
      </c>
      <c r="I55" s="72">
        <v>1</v>
      </c>
      <c r="J55" s="66">
        <f t="shared" si="2"/>
        <v>2.9542097488921711E-4</v>
      </c>
      <c r="K55" s="72">
        <v>30</v>
      </c>
      <c r="L55" s="66">
        <f t="shared" si="3"/>
        <v>8.8017838281891797E-4</v>
      </c>
      <c r="M55" s="74">
        <f t="shared" si="7"/>
        <v>5.0712694127385053E-4</v>
      </c>
      <c r="N55" s="77">
        <v>910.07240984620114</v>
      </c>
    </row>
    <row r="56" spans="1:14" ht="12.75" customHeight="1" x14ac:dyDescent="0.2">
      <c r="A56" s="123" t="s">
        <v>18</v>
      </c>
      <c r="B56" s="69" t="s">
        <v>102</v>
      </c>
      <c r="C56" s="72">
        <v>391</v>
      </c>
      <c r="D56" s="72">
        <v>2197</v>
      </c>
      <c r="E56" s="72" t="s">
        <v>442</v>
      </c>
      <c r="F56" s="72" t="s">
        <v>442</v>
      </c>
      <c r="G56" s="72">
        <f t="shared" si="6"/>
        <v>0</v>
      </c>
      <c r="H56" s="66">
        <f t="shared" si="1"/>
        <v>0</v>
      </c>
      <c r="I56" s="72" t="s">
        <v>442</v>
      </c>
      <c r="J56" s="66">
        <f t="shared" si="2"/>
        <v>0</v>
      </c>
      <c r="K56" s="72">
        <v>14</v>
      </c>
      <c r="L56" s="66">
        <f t="shared" si="3"/>
        <v>4.1074991198216174E-4</v>
      </c>
      <c r="M56" s="74">
        <f t="shared" si="7"/>
        <v>1.3691663732738724E-4</v>
      </c>
      <c r="N56" s="77">
        <v>245.70584589251186</v>
      </c>
    </row>
    <row r="57" spans="1:14" ht="12.75" customHeight="1" x14ac:dyDescent="0.2">
      <c r="A57" s="123" t="s">
        <v>18</v>
      </c>
      <c r="B57" s="69" t="s">
        <v>103</v>
      </c>
      <c r="C57" s="72">
        <v>395</v>
      </c>
      <c r="D57" s="72">
        <v>2198</v>
      </c>
      <c r="E57" s="72" t="s">
        <v>442</v>
      </c>
      <c r="F57" s="72" t="s">
        <v>442</v>
      </c>
      <c r="G57" s="72">
        <f t="shared" si="6"/>
        <v>0</v>
      </c>
      <c r="H57" s="66">
        <f t="shared" si="1"/>
        <v>0</v>
      </c>
      <c r="I57" s="72" t="s">
        <v>442</v>
      </c>
      <c r="J57" s="66">
        <f t="shared" si="2"/>
        <v>0</v>
      </c>
      <c r="K57" s="72">
        <v>9</v>
      </c>
      <c r="L57" s="66">
        <f t="shared" si="3"/>
        <v>2.6405351484567541E-4</v>
      </c>
      <c r="M57" s="74">
        <f t="shared" si="7"/>
        <v>8.8017838281891799E-5</v>
      </c>
      <c r="N57" s="77">
        <v>157.95375807375763</v>
      </c>
    </row>
    <row r="58" spans="1:14" ht="12.75" customHeight="1" x14ac:dyDescent="0.2">
      <c r="A58" s="123" t="s">
        <v>18</v>
      </c>
      <c r="B58" s="69" t="s">
        <v>104</v>
      </c>
      <c r="C58" s="72">
        <v>16</v>
      </c>
      <c r="D58" s="72">
        <v>2199</v>
      </c>
      <c r="E58" s="72">
        <v>11</v>
      </c>
      <c r="F58" s="72" t="s">
        <v>442</v>
      </c>
      <c r="G58" s="72">
        <f t="shared" si="6"/>
        <v>11</v>
      </c>
      <c r="H58" s="66">
        <f t="shared" si="1"/>
        <v>3.8035961272475795E-3</v>
      </c>
      <c r="I58" s="72" t="s">
        <v>442</v>
      </c>
      <c r="J58" s="66">
        <f t="shared" si="2"/>
        <v>0</v>
      </c>
      <c r="K58" s="72">
        <v>52</v>
      </c>
      <c r="L58" s="66">
        <f t="shared" si="3"/>
        <v>1.5256425302194578E-3</v>
      </c>
      <c r="M58" s="74">
        <f t="shared" si="7"/>
        <v>1.7764128858223458E-3</v>
      </c>
      <c r="N58" s="77">
        <v>3187.8889175583786</v>
      </c>
    </row>
    <row r="59" spans="1:14" ht="12.75" customHeight="1" x14ac:dyDescent="0.2">
      <c r="A59" s="123" t="s">
        <v>18</v>
      </c>
      <c r="B59" s="69" t="s">
        <v>105</v>
      </c>
      <c r="C59" s="72">
        <v>393</v>
      </c>
      <c r="D59" s="72">
        <v>2202</v>
      </c>
      <c r="E59" s="72" t="s">
        <v>442</v>
      </c>
      <c r="F59" s="72" t="s">
        <v>442</v>
      </c>
      <c r="G59" s="72">
        <f t="shared" si="6"/>
        <v>0</v>
      </c>
      <c r="H59" s="66">
        <f t="shared" si="1"/>
        <v>0</v>
      </c>
      <c r="I59" s="72" t="s">
        <v>442</v>
      </c>
      <c r="J59" s="66">
        <f t="shared" si="2"/>
        <v>0</v>
      </c>
      <c r="K59" s="72" t="s">
        <v>442</v>
      </c>
      <c r="L59" s="66">
        <f t="shared" si="3"/>
        <v>0</v>
      </c>
      <c r="M59" s="74">
        <f t="shared" si="7"/>
        <v>0</v>
      </c>
      <c r="N59" s="77">
        <v>0</v>
      </c>
    </row>
    <row r="60" spans="1:14" ht="12.75" customHeight="1" x14ac:dyDescent="0.2">
      <c r="A60" s="123" t="s">
        <v>18</v>
      </c>
      <c r="B60" s="69" t="s">
        <v>106</v>
      </c>
      <c r="C60" s="72">
        <v>228</v>
      </c>
      <c r="D60" s="72">
        <v>2174</v>
      </c>
      <c r="E60" s="72" t="s">
        <v>442</v>
      </c>
      <c r="F60" s="72" t="s">
        <v>442</v>
      </c>
      <c r="G60" s="72">
        <f t="shared" si="6"/>
        <v>0</v>
      </c>
      <c r="H60" s="66">
        <f t="shared" si="1"/>
        <v>0</v>
      </c>
      <c r="I60" s="72" t="s">
        <v>442</v>
      </c>
      <c r="J60" s="66">
        <f t="shared" si="2"/>
        <v>0</v>
      </c>
      <c r="K60" s="72" t="s">
        <v>442</v>
      </c>
      <c r="L60" s="66">
        <f t="shared" si="3"/>
        <v>0</v>
      </c>
      <c r="M60" s="74">
        <f t="shared" si="7"/>
        <v>0</v>
      </c>
      <c r="N60" s="77">
        <v>0</v>
      </c>
    </row>
    <row r="61" spans="1:14" ht="12.75" customHeight="1" x14ac:dyDescent="0.2">
      <c r="A61" s="125" t="s">
        <v>18</v>
      </c>
      <c r="B61" s="88" t="s">
        <v>107</v>
      </c>
      <c r="C61" s="80"/>
      <c r="D61" s="80"/>
      <c r="E61" s="81">
        <f t="shared" ref="E61:G61" si="8">SUM(E26:E60)</f>
        <v>31</v>
      </c>
      <c r="F61" s="81">
        <f t="shared" si="8"/>
        <v>0</v>
      </c>
      <c r="G61" s="82">
        <f t="shared" si="8"/>
        <v>31</v>
      </c>
      <c r="H61" s="83">
        <f t="shared" si="1"/>
        <v>1.0719225449515906E-2</v>
      </c>
      <c r="I61" s="84">
        <f>SUM(I26:I60)</f>
        <v>155</v>
      </c>
      <c r="J61" s="83">
        <f t="shared" si="2"/>
        <v>4.5790251107828653E-2</v>
      </c>
      <c r="K61" s="84">
        <f>SUM(K26:K60)</f>
        <v>1722</v>
      </c>
      <c r="L61" s="83">
        <f t="shared" si="3"/>
        <v>5.052223917380589E-2</v>
      </c>
      <c r="M61" s="85">
        <f t="shared" si="7"/>
        <v>3.5677238577050151E-2</v>
      </c>
      <c r="N61" s="86">
        <f>SUM(N26:N60)</f>
        <v>64025.134233482902</v>
      </c>
    </row>
    <row r="62" spans="1:14" ht="12.75" customHeight="1" x14ac:dyDescent="0.2">
      <c r="A62" s="124" t="s">
        <v>19</v>
      </c>
      <c r="B62" s="69" t="s">
        <v>109</v>
      </c>
      <c r="C62" s="67">
        <v>3</v>
      </c>
      <c r="D62" s="67">
        <v>1973</v>
      </c>
      <c r="E62" s="72">
        <v>1</v>
      </c>
      <c r="F62" s="72" t="s">
        <v>442</v>
      </c>
      <c r="G62" s="72">
        <f t="shared" ref="G62:G78" si="9">E62+F62</f>
        <v>1</v>
      </c>
      <c r="H62" s="66">
        <f t="shared" si="1"/>
        <v>3.4578146611341634E-4</v>
      </c>
      <c r="I62" s="72">
        <v>2</v>
      </c>
      <c r="J62" s="66">
        <f t="shared" si="2"/>
        <v>5.9084194977843422E-4</v>
      </c>
      <c r="K62" s="72">
        <v>30</v>
      </c>
      <c r="L62" s="66">
        <f t="shared" si="3"/>
        <v>8.8017838281891797E-4</v>
      </c>
      <c r="M62" s="74">
        <f t="shared" ref="M62:M79" si="10">+(H62+J62+L62)/3</f>
        <v>6.0560059957025616E-4</v>
      </c>
      <c r="N62" s="77">
        <v>1086.7898196668461</v>
      </c>
    </row>
    <row r="63" spans="1:14" ht="12.75" customHeight="1" x14ac:dyDescent="0.2">
      <c r="A63" s="124" t="s">
        <v>19</v>
      </c>
      <c r="B63" s="69" t="s">
        <v>110</v>
      </c>
      <c r="C63" s="67">
        <v>523</v>
      </c>
      <c r="D63" s="67">
        <v>1974</v>
      </c>
      <c r="E63" s="72">
        <v>1</v>
      </c>
      <c r="F63" s="72" t="s">
        <v>442</v>
      </c>
      <c r="G63" s="72">
        <f t="shared" si="9"/>
        <v>1</v>
      </c>
      <c r="H63" s="66">
        <f t="shared" si="1"/>
        <v>3.4578146611341634E-4</v>
      </c>
      <c r="I63" s="72">
        <v>4</v>
      </c>
      <c r="J63" s="66">
        <f t="shared" si="2"/>
        <v>1.1816838995568684E-3</v>
      </c>
      <c r="K63" s="72">
        <v>163</v>
      </c>
      <c r="L63" s="66">
        <f t="shared" si="3"/>
        <v>4.7823025466494544E-3</v>
      </c>
      <c r="M63" s="74">
        <f t="shared" si="10"/>
        <v>2.1032559707732466E-3</v>
      </c>
      <c r="N63" s="77">
        <v>3774.4301752869997</v>
      </c>
    </row>
    <row r="64" spans="1:14" ht="12.75" customHeight="1" x14ac:dyDescent="0.2">
      <c r="A64" s="124" t="s">
        <v>19</v>
      </c>
      <c r="B64" s="69" t="s">
        <v>111</v>
      </c>
      <c r="C64" s="67">
        <v>524</v>
      </c>
      <c r="D64" s="67">
        <v>1975</v>
      </c>
      <c r="E64" s="72">
        <v>3</v>
      </c>
      <c r="F64" s="72">
        <v>46</v>
      </c>
      <c r="G64" s="72">
        <f t="shared" si="9"/>
        <v>49</v>
      </c>
      <c r="H64" s="66">
        <f t="shared" si="1"/>
        <v>1.6943291839557399E-2</v>
      </c>
      <c r="I64" s="72">
        <v>32</v>
      </c>
      <c r="J64" s="66">
        <f t="shared" si="2"/>
        <v>9.4534711964549475E-3</v>
      </c>
      <c r="K64" s="72">
        <v>112</v>
      </c>
      <c r="L64" s="66">
        <f t="shared" si="3"/>
        <v>3.2859992958572939E-3</v>
      </c>
      <c r="M64" s="74">
        <f t="shared" si="10"/>
        <v>9.8942541106232136E-3</v>
      </c>
      <c r="N64" s="77">
        <v>17755.885063939229</v>
      </c>
    </row>
    <row r="65" spans="1:14" ht="12.75" customHeight="1" x14ac:dyDescent="0.2">
      <c r="A65" s="124" t="s">
        <v>19</v>
      </c>
      <c r="B65" s="69" t="s">
        <v>112</v>
      </c>
      <c r="C65" s="67">
        <v>146</v>
      </c>
      <c r="D65" s="67">
        <v>2074</v>
      </c>
      <c r="E65" s="72">
        <v>5</v>
      </c>
      <c r="F65" s="72">
        <v>2</v>
      </c>
      <c r="G65" s="72">
        <f t="shared" si="9"/>
        <v>7</v>
      </c>
      <c r="H65" s="66">
        <f t="shared" si="1"/>
        <v>2.4204702627939143E-3</v>
      </c>
      <c r="I65" s="72">
        <v>5</v>
      </c>
      <c r="J65" s="66">
        <f t="shared" si="2"/>
        <v>1.4771048744460858E-3</v>
      </c>
      <c r="K65" s="72">
        <v>44</v>
      </c>
      <c r="L65" s="66">
        <f t="shared" si="3"/>
        <v>1.2909282948010796E-3</v>
      </c>
      <c r="M65" s="74">
        <f t="shared" si="10"/>
        <v>1.7295011440136932E-3</v>
      </c>
      <c r="N65" s="77">
        <v>3103.7027336994761</v>
      </c>
    </row>
    <row r="66" spans="1:14" ht="12.75" customHeight="1" x14ac:dyDescent="0.2">
      <c r="A66" s="124" t="s">
        <v>19</v>
      </c>
      <c r="B66" s="69" t="s">
        <v>113</v>
      </c>
      <c r="C66" s="67">
        <v>17</v>
      </c>
      <c r="D66" s="67">
        <v>2122</v>
      </c>
      <c r="E66" s="72" t="s">
        <v>442</v>
      </c>
      <c r="F66" s="72" t="s">
        <v>442</v>
      </c>
      <c r="G66" s="72">
        <f t="shared" si="9"/>
        <v>0</v>
      </c>
      <c r="H66" s="66">
        <f t="shared" si="1"/>
        <v>0</v>
      </c>
      <c r="I66" s="72" t="s">
        <v>442</v>
      </c>
      <c r="J66" s="66">
        <f t="shared" si="2"/>
        <v>0</v>
      </c>
      <c r="K66" s="72">
        <v>235</v>
      </c>
      <c r="L66" s="66">
        <f t="shared" si="3"/>
        <v>6.8947306654148577E-3</v>
      </c>
      <c r="M66" s="74">
        <f t="shared" si="10"/>
        <v>2.2982435551382858E-3</v>
      </c>
      <c r="N66" s="77">
        <v>4124.3481274814494</v>
      </c>
    </row>
    <row r="67" spans="1:14" ht="12.75" customHeight="1" x14ac:dyDescent="0.2">
      <c r="A67" s="124" t="s">
        <v>19</v>
      </c>
      <c r="B67" s="69" t="s">
        <v>114</v>
      </c>
      <c r="C67" s="67">
        <v>520</v>
      </c>
      <c r="D67" s="67">
        <v>2305</v>
      </c>
      <c r="E67" s="72">
        <v>1</v>
      </c>
      <c r="F67" s="72" t="s">
        <v>442</v>
      </c>
      <c r="G67" s="72">
        <f t="shared" si="9"/>
        <v>1</v>
      </c>
      <c r="H67" s="66">
        <f t="shared" ref="H67:H130" si="11">+G67/$G$491</f>
        <v>3.4578146611341634E-4</v>
      </c>
      <c r="I67" s="72">
        <v>5</v>
      </c>
      <c r="J67" s="66">
        <f t="shared" ref="J67:J130" si="12">+I67/$I$491</f>
        <v>1.4771048744460858E-3</v>
      </c>
      <c r="K67" s="72">
        <v>20</v>
      </c>
      <c r="L67" s="66">
        <f t="shared" ref="L67:L130" si="13">+K67/$K$491</f>
        <v>5.8678558854594531E-4</v>
      </c>
      <c r="M67" s="74">
        <f t="shared" si="10"/>
        <v>8.0322397636848253E-4</v>
      </c>
      <c r="N67" s="77">
        <v>1441.4378734912734</v>
      </c>
    </row>
    <row r="68" spans="1:14" ht="12.75" customHeight="1" x14ac:dyDescent="0.2">
      <c r="A68" s="124" t="s">
        <v>19</v>
      </c>
      <c r="B68" s="69" t="s">
        <v>115</v>
      </c>
      <c r="C68" s="67">
        <v>519</v>
      </c>
      <c r="D68" s="67">
        <v>2306</v>
      </c>
      <c r="E68" s="72">
        <v>2</v>
      </c>
      <c r="F68" s="72">
        <v>2</v>
      </c>
      <c r="G68" s="72">
        <f t="shared" si="9"/>
        <v>4</v>
      </c>
      <c r="H68" s="66">
        <f t="shared" si="11"/>
        <v>1.3831258644536654E-3</v>
      </c>
      <c r="I68" s="72">
        <v>18</v>
      </c>
      <c r="J68" s="66">
        <f t="shared" si="12"/>
        <v>5.3175775480059084E-3</v>
      </c>
      <c r="K68" s="72">
        <v>34</v>
      </c>
      <c r="L68" s="66">
        <f t="shared" si="13"/>
        <v>9.9753550052810694E-4</v>
      </c>
      <c r="M68" s="74">
        <f t="shared" si="10"/>
        <v>2.5660796376625601E-3</v>
      </c>
      <c r="N68" s="77">
        <v>4604.9974663912635</v>
      </c>
    </row>
    <row r="69" spans="1:14" ht="12.75" customHeight="1" x14ac:dyDescent="0.2">
      <c r="A69" s="124" t="s">
        <v>19</v>
      </c>
      <c r="B69" s="69" t="s">
        <v>116</v>
      </c>
      <c r="C69" s="67">
        <v>502</v>
      </c>
      <c r="D69" s="67">
        <v>2307</v>
      </c>
      <c r="E69" s="72" t="s">
        <v>442</v>
      </c>
      <c r="F69" s="72" t="s">
        <v>442</v>
      </c>
      <c r="G69" s="72">
        <f t="shared" si="9"/>
        <v>0</v>
      </c>
      <c r="H69" s="66">
        <f t="shared" si="11"/>
        <v>0</v>
      </c>
      <c r="I69" s="72" t="s">
        <v>442</v>
      </c>
      <c r="J69" s="66">
        <f t="shared" si="12"/>
        <v>0</v>
      </c>
      <c r="K69" s="72">
        <v>3</v>
      </c>
      <c r="L69" s="66">
        <f t="shared" si="13"/>
        <v>8.8017838281891799E-5</v>
      </c>
      <c r="M69" s="74">
        <f t="shared" si="10"/>
        <v>2.9339279427297268E-5</v>
      </c>
      <c r="N69" s="77">
        <v>52.651252691252552</v>
      </c>
    </row>
    <row r="70" spans="1:14" ht="12.75" customHeight="1" x14ac:dyDescent="0.2">
      <c r="A70" s="124" t="s">
        <v>19</v>
      </c>
      <c r="B70" s="69" t="s">
        <v>117</v>
      </c>
      <c r="C70" s="67">
        <v>491</v>
      </c>
      <c r="D70" s="67">
        <v>2143</v>
      </c>
      <c r="E70" s="72" t="s">
        <v>442</v>
      </c>
      <c r="F70" s="72" t="s">
        <v>442</v>
      </c>
      <c r="G70" s="72">
        <f t="shared" si="9"/>
        <v>0</v>
      </c>
      <c r="H70" s="66">
        <f t="shared" si="11"/>
        <v>0</v>
      </c>
      <c r="I70" s="72" t="s">
        <v>442</v>
      </c>
      <c r="J70" s="66">
        <f t="shared" si="12"/>
        <v>0</v>
      </c>
      <c r="K70" s="72" t="s">
        <v>442</v>
      </c>
      <c r="L70" s="66">
        <f t="shared" si="13"/>
        <v>0</v>
      </c>
      <c r="M70" s="74">
        <f t="shared" si="10"/>
        <v>0</v>
      </c>
      <c r="N70" s="77">
        <v>0</v>
      </c>
    </row>
    <row r="71" spans="1:14" ht="12.75" customHeight="1" x14ac:dyDescent="0.2">
      <c r="A71" s="124" t="s">
        <v>19</v>
      </c>
      <c r="B71" s="69" t="s">
        <v>118</v>
      </c>
      <c r="C71" s="67">
        <v>383</v>
      </c>
      <c r="D71" s="67">
        <v>2315</v>
      </c>
      <c r="E71" s="72" t="s">
        <v>442</v>
      </c>
      <c r="F71" s="72" t="s">
        <v>442</v>
      </c>
      <c r="G71" s="72">
        <f t="shared" si="9"/>
        <v>0</v>
      </c>
      <c r="H71" s="66">
        <f t="shared" si="11"/>
        <v>0</v>
      </c>
      <c r="I71" s="72" t="s">
        <v>442</v>
      </c>
      <c r="J71" s="66">
        <f t="shared" si="12"/>
        <v>0</v>
      </c>
      <c r="K71" s="72">
        <v>5</v>
      </c>
      <c r="L71" s="66">
        <f t="shared" si="13"/>
        <v>1.4669639713648633E-4</v>
      </c>
      <c r="M71" s="74">
        <f t="shared" si="10"/>
        <v>4.8898799045495445E-5</v>
      </c>
      <c r="N71" s="77">
        <v>87.752087818754248</v>
      </c>
    </row>
    <row r="72" spans="1:14" ht="12.75" customHeight="1" x14ac:dyDescent="0.2">
      <c r="A72" s="124" t="s">
        <v>19</v>
      </c>
      <c r="B72" s="69" t="s">
        <v>119</v>
      </c>
      <c r="C72" s="67"/>
      <c r="D72" s="67">
        <v>3753</v>
      </c>
      <c r="E72" s="72" t="s">
        <v>442</v>
      </c>
      <c r="F72" s="72" t="s">
        <v>442</v>
      </c>
      <c r="G72" s="72">
        <f t="shared" si="9"/>
        <v>0</v>
      </c>
      <c r="H72" s="66">
        <f t="shared" si="11"/>
        <v>0</v>
      </c>
      <c r="I72" s="72" t="s">
        <v>442</v>
      </c>
      <c r="J72" s="66">
        <f t="shared" si="12"/>
        <v>0</v>
      </c>
      <c r="K72" s="72" t="s">
        <v>442</v>
      </c>
      <c r="L72" s="66">
        <f t="shared" si="13"/>
        <v>0</v>
      </c>
      <c r="M72" s="74">
        <f t="shared" si="10"/>
        <v>0</v>
      </c>
      <c r="N72" s="77">
        <v>0</v>
      </c>
    </row>
    <row r="73" spans="1:14" ht="12.75" customHeight="1" x14ac:dyDescent="0.2">
      <c r="A73" s="124" t="s">
        <v>19</v>
      </c>
      <c r="B73" s="69" t="s">
        <v>120</v>
      </c>
      <c r="C73" s="67">
        <v>263</v>
      </c>
      <c r="D73" s="67">
        <v>2304</v>
      </c>
      <c r="E73" s="72">
        <v>1</v>
      </c>
      <c r="F73" s="72" t="s">
        <v>442</v>
      </c>
      <c r="G73" s="72">
        <f t="shared" si="9"/>
        <v>1</v>
      </c>
      <c r="H73" s="66">
        <f t="shared" si="11"/>
        <v>3.4578146611341634E-4</v>
      </c>
      <c r="I73" s="72">
        <v>6</v>
      </c>
      <c r="J73" s="66">
        <f t="shared" si="12"/>
        <v>1.7725258493353029E-3</v>
      </c>
      <c r="K73" s="72">
        <v>177</v>
      </c>
      <c r="L73" s="66">
        <f t="shared" si="13"/>
        <v>5.1930524586316163E-3</v>
      </c>
      <c r="M73" s="74">
        <f t="shared" si="10"/>
        <v>2.4371199246934453E-3</v>
      </c>
      <c r="N73" s="77">
        <v>4373.570840820802</v>
      </c>
    </row>
    <row r="74" spans="1:14" ht="12.75" customHeight="1" x14ac:dyDescent="0.2">
      <c r="A74" s="124" t="s">
        <v>19</v>
      </c>
      <c r="B74" s="69" t="s">
        <v>121</v>
      </c>
      <c r="C74" s="67"/>
      <c r="D74" s="67">
        <v>10163</v>
      </c>
      <c r="E74" s="72" t="s">
        <v>442</v>
      </c>
      <c r="F74" s="72" t="s">
        <v>442</v>
      </c>
      <c r="G74" s="72">
        <f t="shared" si="9"/>
        <v>0</v>
      </c>
      <c r="H74" s="66">
        <f t="shared" si="11"/>
        <v>0</v>
      </c>
      <c r="I74" s="72" t="s">
        <v>442</v>
      </c>
      <c r="J74" s="66">
        <f t="shared" si="12"/>
        <v>0</v>
      </c>
      <c r="K74" s="72" t="s">
        <v>442</v>
      </c>
      <c r="L74" s="66">
        <f t="shared" si="13"/>
        <v>0</v>
      </c>
      <c r="M74" s="74">
        <f t="shared" si="10"/>
        <v>0</v>
      </c>
      <c r="N74" s="77">
        <v>0</v>
      </c>
    </row>
    <row r="75" spans="1:14" ht="12.75" customHeight="1" x14ac:dyDescent="0.2">
      <c r="A75" s="124" t="s">
        <v>19</v>
      </c>
      <c r="B75" s="69" t="s">
        <v>122</v>
      </c>
      <c r="C75" s="67">
        <v>140</v>
      </c>
      <c r="D75" s="67">
        <v>2310</v>
      </c>
      <c r="E75" s="72" t="s">
        <v>442</v>
      </c>
      <c r="F75" s="72" t="s">
        <v>442</v>
      </c>
      <c r="G75" s="72">
        <f t="shared" si="9"/>
        <v>0</v>
      </c>
      <c r="H75" s="66">
        <f t="shared" si="11"/>
        <v>0</v>
      </c>
      <c r="I75" s="72" t="s">
        <v>442</v>
      </c>
      <c r="J75" s="66">
        <f t="shared" si="12"/>
        <v>0</v>
      </c>
      <c r="K75" s="72">
        <v>27</v>
      </c>
      <c r="L75" s="66">
        <f t="shared" si="13"/>
        <v>7.9216054453702613E-4</v>
      </c>
      <c r="M75" s="74">
        <f t="shared" si="10"/>
        <v>2.6405351484567536E-4</v>
      </c>
      <c r="N75" s="77">
        <v>473.86127422127282</v>
      </c>
    </row>
    <row r="76" spans="1:14" ht="12.75" customHeight="1" x14ac:dyDescent="0.2">
      <c r="A76" s="124" t="s">
        <v>19</v>
      </c>
      <c r="B76" s="69" t="s">
        <v>123</v>
      </c>
      <c r="C76" s="67">
        <v>503</v>
      </c>
      <c r="D76" s="67">
        <v>2312</v>
      </c>
      <c r="E76" s="72" t="s">
        <v>442</v>
      </c>
      <c r="F76" s="72" t="s">
        <v>442</v>
      </c>
      <c r="G76" s="72">
        <f t="shared" si="9"/>
        <v>0</v>
      </c>
      <c r="H76" s="66">
        <f t="shared" si="11"/>
        <v>0</v>
      </c>
      <c r="I76" s="72" t="s">
        <v>442</v>
      </c>
      <c r="J76" s="66">
        <f t="shared" si="12"/>
        <v>0</v>
      </c>
      <c r="K76" s="72">
        <v>19</v>
      </c>
      <c r="L76" s="66">
        <f t="shared" si="13"/>
        <v>5.5744630911864807E-4</v>
      </c>
      <c r="M76" s="74">
        <f t="shared" si="10"/>
        <v>1.8581543637288269E-4</v>
      </c>
      <c r="N76" s="77">
        <v>333.45793371126615</v>
      </c>
    </row>
    <row r="77" spans="1:14" ht="12.75" customHeight="1" x14ac:dyDescent="0.2">
      <c r="A77" s="124" t="s">
        <v>19</v>
      </c>
      <c r="B77" s="69" t="s">
        <v>124</v>
      </c>
      <c r="C77" s="67">
        <v>120</v>
      </c>
      <c r="D77" s="67">
        <v>2314</v>
      </c>
      <c r="E77" s="72">
        <v>3</v>
      </c>
      <c r="F77" s="72">
        <v>1</v>
      </c>
      <c r="G77" s="72">
        <f t="shared" si="9"/>
        <v>4</v>
      </c>
      <c r="H77" s="66">
        <f t="shared" si="11"/>
        <v>1.3831258644536654E-3</v>
      </c>
      <c r="I77" s="72" t="s">
        <v>442</v>
      </c>
      <c r="J77" s="66">
        <f t="shared" si="12"/>
        <v>0</v>
      </c>
      <c r="K77" s="72">
        <v>1</v>
      </c>
      <c r="L77" s="66">
        <f t="shared" si="13"/>
        <v>2.9339279427297264E-5</v>
      </c>
      <c r="M77" s="74">
        <f t="shared" si="10"/>
        <v>4.7082171462698753E-4</v>
      </c>
      <c r="N77" s="77">
        <v>844.92031001587247</v>
      </c>
    </row>
    <row r="78" spans="1:14" ht="12.75" customHeight="1" x14ac:dyDescent="0.2">
      <c r="A78" s="124" t="s">
        <v>19</v>
      </c>
      <c r="B78" s="69" t="s">
        <v>125</v>
      </c>
      <c r="C78" s="67">
        <v>126</v>
      </c>
      <c r="D78" s="67">
        <v>2309</v>
      </c>
      <c r="E78" s="72" t="s">
        <v>442</v>
      </c>
      <c r="F78" s="72" t="s">
        <v>442</v>
      </c>
      <c r="G78" s="72">
        <f t="shared" si="9"/>
        <v>0</v>
      </c>
      <c r="H78" s="66">
        <f t="shared" si="11"/>
        <v>0</v>
      </c>
      <c r="I78" s="72" t="s">
        <v>442</v>
      </c>
      <c r="J78" s="66">
        <f t="shared" si="12"/>
        <v>0</v>
      </c>
      <c r="K78" s="72">
        <v>90</v>
      </c>
      <c r="L78" s="66">
        <f t="shared" si="13"/>
        <v>2.6405351484567541E-3</v>
      </c>
      <c r="M78" s="74">
        <f t="shared" si="10"/>
        <v>8.8017838281891807E-4</v>
      </c>
      <c r="N78" s="77">
        <v>1579.5375807375765</v>
      </c>
    </row>
    <row r="79" spans="1:14" ht="12.75" customHeight="1" thickBot="1" x14ac:dyDescent="0.25">
      <c r="A79" s="125" t="s">
        <v>19</v>
      </c>
      <c r="B79" s="88" t="s">
        <v>126</v>
      </c>
      <c r="C79" s="80"/>
      <c r="D79" s="80"/>
      <c r="E79" s="81">
        <f t="shared" ref="E79:G79" si="14">SUM(E62:E78)</f>
        <v>17</v>
      </c>
      <c r="F79" s="81">
        <f t="shared" si="14"/>
        <v>51</v>
      </c>
      <c r="G79" s="82">
        <f t="shared" si="14"/>
        <v>68</v>
      </c>
      <c r="H79" s="83">
        <f t="shared" si="11"/>
        <v>2.351313969571231E-2</v>
      </c>
      <c r="I79" s="84">
        <f>SUM(I62:I78)</f>
        <v>72</v>
      </c>
      <c r="J79" s="83">
        <f t="shared" si="12"/>
        <v>2.1270310192023634E-2</v>
      </c>
      <c r="K79" s="84">
        <f>SUM(K62:K78)</f>
        <v>960</v>
      </c>
      <c r="L79" s="83">
        <f t="shared" si="13"/>
        <v>2.8165708250205375E-2</v>
      </c>
      <c r="M79" s="85">
        <f t="shared" si="10"/>
        <v>2.4316386045980437E-2</v>
      </c>
      <c r="N79" s="86">
        <f>SUM(N62:N78)</f>
        <v>43637.342539973339</v>
      </c>
    </row>
    <row r="80" spans="1:14" ht="12.75" customHeight="1" thickBot="1" x14ac:dyDescent="0.25">
      <c r="A80" s="124" t="s">
        <v>17</v>
      </c>
      <c r="B80" s="69" t="s">
        <v>127</v>
      </c>
      <c r="C80" s="90">
        <v>341</v>
      </c>
      <c r="D80" s="90">
        <v>1929</v>
      </c>
      <c r="E80" s="72" t="s">
        <v>442</v>
      </c>
      <c r="F80" s="72" t="s">
        <v>442</v>
      </c>
      <c r="G80" s="72">
        <f t="shared" ref="G80:G170" si="15">E80+F80</f>
        <v>0</v>
      </c>
      <c r="H80" s="66">
        <f t="shared" si="11"/>
        <v>0</v>
      </c>
      <c r="I80" s="72">
        <v>11</v>
      </c>
      <c r="J80" s="66">
        <f t="shared" si="12"/>
        <v>3.2496307237813884E-3</v>
      </c>
      <c r="K80" s="72">
        <v>28</v>
      </c>
      <c r="L80" s="66">
        <f t="shared" si="13"/>
        <v>8.2149982396432348E-4</v>
      </c>
      <c r="M80" s="74">
        <f t="shared" ref="M80:M171" si="16">+(H80+J80+L80)/3</f>
        <v>1.3570435159152372E-3</v>
      </c>
      <c r="N80" s="77">
        <v>2435.3031998121205</v>
      </c>
    </row>
    <row r="81" spans="1:14" ht="12.75" customHeight="1" thickBot="1" x14ac:dyDescent="0.25">
      <c r="A81" s="124" t="s">
        <v>17</v>
      </c>
      <c r="B81" s="69" t="s">
        <v>128</v>
      </c>
      <c r="C81" s="90">
        <v>373</v>
      </c>
      <c r="D81" s="90">
        <v>1930</v>
      </c>
      <c r="E81" s="72" t="s">
        <v>442</v>
      </c>
      <c r="F81" s="72" t="s">
        <v>442</v>
      </c>
      <c r="G81" s="72">
        <f t="shared" si="15"/>
        <v>0</v>
      </c>
      <c r="H81" s="66">
        <f t="shared" si="11"/>
        <v>0</v>
      </c>
      <c r="I81" s="72" t="s">
        <v>442</v>
      </c>
      <c r="J81" s="66">
        <f t="shared" si="12"/>
        <v>0</v>
      </c>
      <c r="K81" s="72">
        <v>14</v>
      </c>
      <c r="L81" s="66">
        <f t="shared" si="13"/>
        <v>4.1074991198216174E-4</v>
      </c>
      <c r="M81" s="74">
        <f t="shared" si="16"/>
        <v>1.3691663732738724E-4</v>
      </c>
      <c r="N81" s="77">
        <v>245.70584589251186</v>
      </c>
    </row>
    <row r="82" spans="1:14" ht="12.75" customHeight="1" thickBot="1" x14ac:dyDescent="0.25">
      <c r="A82" s="124" t="s">
        <v>17</v>
      </c>
      <c r="B82" s="69" t="s">
        <v>129</v>
      </c>
      <c r="C82" s="90">
        <v>475</v>
      </c>
      <c r="D82" s="90">
        <v>1931</v>
      </c>
      <c r="E82" s="72" t="s">
        <v>442</v>
      </c>
      <c r="F82" s="72" t="s">
        <v>442</v>
      </c>
      <c r="G82" s="72">
        <f t="shared" si="15"/>
        <v>0</v>
      </c>
      <c r="H82" s="66">
        <f t="shared" si="11"/>
        <v>0</v>
      </c>
      <c r="I82" s="72" t="s">
        <v>442</v>
      </c>
      <c r="J82" s="66">
        <f t="shared" si="12"/>
        <v>0</v>
      </c>
      <c r="K82" s="72" t="s">
        <v>442</v>
      </c>
      <c r="L82" s="66">
        <f t="shared" si="13"/>
        <v>0</v>
      </c>
      <c r="M82" s="74">
        <f t="shared" si="16"/>
        <v>0</v>
      </c>
      <c r="N82" s="77">
        <v>0</v>
      </c>
    </row>
    <row r="83" spans="1:14" ht="12.75" customHeight="1" thickBot="1" x14ac:dyDescent="0.25">
      <c r="A83" s="124" t="s">
        <v>17</v>
      </c>
      <c r="B83" s="69" t="s">
        <v>130</v>
      </c>
      <c r="C83" s="90">
        <v>320</v>
      </c>
      <c r="D83" s="90">
        <v>1932</v>
      </c>
      <c r="E83" s="72">
        <v>26</v>
      </c>
      <c r="F83" s="72">
        <v>5</v>
      </c>
      <c r="G83" s="72">
        <f t="shared" si="15"/>
        <v>31</v>
      </c>
      <c r="H83" s="66">
        <f t="shared" si="11"/>
        <v>1.0719225449515906E-2</v>
      </c>
      <c r="I83" s="72" t="s">
        <v>442</v>
      </c>
      <c r="J83" s="66">
        <f t="shared" si="12"/>
        <v>0</v>
      </c>
      <c r="K83" s="72">
        <v>124</v>
      </c>
      <c r="L83" s="66">
        <f t="shared" si="13"/>
        <v>3.6380706489848608E-3</v>
      </c>
      <c r="M83" s="74">
        <f t="shared" si="16"/>
        <v>4.7857653661669223E-3</v>
      </c>
      <c r="N83" s="77">
        <v>8588.3684444090468</v>
      </c>
    </row>
    <row r="84" spans="1:14" ht="12.75" customHeight="1" thickBot="1" x14ac:dyDescent="0.25">
      <c r="A84" s="124" t="s">
        <v>17</v>
      </c>
      <c r="B84" s="69" t="s">
        <v>131</v>
      </c>
      <c r="C84" s="90">
        <v>339</v>
      </c>
      <c r="D84" s="90">
        <v>1933</v>
      </c>
      <c r="E84" s="72" t="s">
        <v>442</v>
      </c>
      <c r="F84" s="72" t="s">
        <v>442</v>
      </c>
      <c r="G84" s="72">
        <f t="shared" si="15"/>
        <v>0</v>
      </c>
      <c r="H84" s="66">
        <f t="shared" si="11"/>
        <v>0</v>
      </c>
      <c r="I84" s="72" t="s">
        <v>442</v>
      </c>
      <c r="J84" s="66">
        <f t="shared" si="12"/>
        <v>0</v>
      </c>
      <c r="K84" s="72">
        <v>17</v>
      </c>
      <c r="L84" s="66">
        <f t="shared" si="13"/>
        <v>4.9876775026405347E-4</v>
      </c>
      <c r="M84" s="74">
        <f t="shared" si="16"/>
        <v>1.6625591675468448E-4</v>
      </c>
      <c r="N84" s="77">
        <v>298.35709858376435</v>
      </c>
    </row>
    <row r="85" spans="1:14" ht="12.75" customHeight="1" thickBot="1" x14ac:dyDescent="0.25">
      <c r="A85" s="124" t="s">
        <v>17</v>
      </c>
      <c r="B85" s="69" t="s">
        <v>132</v>
      </c>
      <c r="C85" s="90">
        <v>319</v>
      </c>
      <c r="D85" s="90">
        <v>1934</v>
      </c>
      <c r="E85" s="72" t="s">
        <v>442</v>
      </c>
      <c r="F85" s="72" t="s">
        <v>442</v>
      </c>
      <c r="G85" s="72">
        <f t="shared" si="15"/>
        <v>0</v>
      </c>
      <c r="H85" s="66">
        <f t="shared" si="11"/>
        <v>0</v>
      </c>
      <c r="I85" s="72" t="s">
        <v>442</v>
      </c>
      <c r="J85" s="66">
        <f t="shared" si="12"/>
        <v>0</v>
      </c>
      <c r="K85" s="72" t="s">
        <v>442</v>
      </c>
      <c r="L85" s="66">
        <f t="shared" si="13"/>
        <v>0</v>
      </c>
      <c r="M85" s="74">
        <f t="shared" si="16"/>
        <v>0</v>
      </c>
      <c r="N85" s="77">
        <v>0</v>
      </c>
    </row>
    <row r="86" spans="1:14" ht="12.75" customHeight="1" thickBot="1" x14ac:dyDescent="0.25">
      <c r="A86" s="124" t="s">
        <v>17</v>
      </c>
      <c r="B86" s="69" t="s">
        <v>133</v>
      </c>
      <c r="C86" s="90">
        <v>317</v>
      </c>
      <c r="D86" s="90">
        <v>1937</v>
      </c>
      <c r="E86" s="72" t="s">
        <v>442</v>
      </c>
      <c r="F86" s="72" t="s">
        <v>442</v>
      </c>
      <c r="G86" s="72">
        <f t="shared" si="15"/>
        <v>0</v>
      </c>
      <c r="H86" s="66">
        <f t="shared" si="11"/>
        <v>0</v>
      </c>
      <c r="I86" s="72" t="s">
        <v>442</v>
      </c>
      <c r="J86" s="66">
        <f t="shared" si="12"/>
        <v>0</v>
      </c>
      <c r="K86" s="72">
        <v>3</v>
      </c>
      <c r="L86" s="66">
        <f t="shared" si="13"/>
        <v>8.8017838281891799E-5</v>
      </c>
      <c r="M86" s="74">
        <f t="shared" si="16"/>
        <v>2.9339279427297268E-5</v>
      </c>
      <c r="N86" s="77">
        <v>52.651252691252552</v>
      </c>
    </row>
    <row r="87" spans="1:14" ht="12.75" customHeight="1" thickBot="1" x14ac:dyDescent="0.25">
      <c r="A87" s="124" t="s">
        <v>17</v>
      </c>
      <c r="B87" s="69" t="s">
        <v>134</v>
      </c>
      <c r="C87" s="90">
        <v>353</v>
      </c>
      <c r="D87" s="90">
        <v>1935</v>
      </c>
      <c r="E87" s="72" t="s">
        <v>442</v>
      </c>
      <c r="F87" s="72" t="s">
        <v>442</v>
      </c>
      <c r="G87" s="72">
        <f t="shared" si="15"/>
        <v>0</v>
      </c>
      <c r="H87" s="66">
        <f t="shared" si="11"/>
        <v>0</v>
      </c>
      <c r="I87" s="72" t="s">
        <v>442</v>
      </c>
      <c r="J87" s="66">
        <f t="shared" si="12"/>
        <v>0</v>
      </c>
      <c r="K87" s="72">
        <v>71</v>
      </c>
      <c r="L87" s="66">
        <f t="shared" si="13"/>
        <v>2.0830888393381058E-3</v>
      </c>
      <c r="M87" s="74">
        <f t="shared" si="16"/>
        <v>6.9436294644603528E-4</v>
      </c>
      <c r="N87" s="77">
        <v>1246.0796470263101</v>
      </c>
    </row>
    <row r="88" spans="1:14" ht="12.75" customHeight="1" thickBot="1" x14ac:dyDescent="0.25">
      <c r="A88" s="124" t="s">
        <v>17</v>
      </c>
      <c r="B88" s="69" t="s">
        <v>135</v>
      </c>
      <c r="C88" s="90">
        <v>159</v>
      </c>
      <c r="D88" s="90">
        <v>1938</v>
      </c>
      <c r="E88" s="72" t="s">
        <v>442</v>
      </c>
      <c r="F88" s="72" t="s">
        <v>442</v>
      </c>
      <c r="G88" s="72">
        <f t="shared" si="15"/>
        <v>0</v>
      </c>
      <c r="H88" s="66">
        <f t="shared" si="11"/>
        <v>0</v>
      </c>
      <c r="I88" s="72" t="s">
        <v>442</v>
      </c>
      <c r="J88" s="66">
        <f t="shared" si="12"/>
        <v>0</v>
      </c>
      <c r="K88" s="72" t="s">
        <v>442</v>
      </c>
      <c r="L88" s="66">
        <f t="shared" si="13"/>
        <v>0</v>
      </c>
      <c r="M88" s="74">
        <f t="shared" si="16"/>
        <v>0</v>
      </c>
      <c r="N88" s="77">
        <v>0</v>
      </c>
    </row>
    <row r="89" spans="1:14" ht="12.75" customHeight="1" thickBot="1" x14ac:dyDescent="0.25">
      <c r="A89" s="124" t="s">
        <v>17</v>
      </c>
      <c r="B89" s="69" t="s">
        <v>136</v>
      </c>
      <c r="C89" s="90">
        <v>80</v>
      </c>
      <c r="D89" s="90">
        <v>1939</v>
      </c>
      <c r="E89" s="72" t="s">
        <v>442</v>
      </c>
      <c r="F89" s="72" t="s">
        <v>442</v>
      </c>
      <c r="G89" s="72">
        <f t="shared" si="15"/>
        <v>0</v>
      </c>
      <c r="H89" s="66">
        <f t="shared" si="11"/>
        <v>0</v>
      </c>
      <c r="I89" s="72" t="s">
        <v>442</v>
      </c>
      <c r="J89" s="66">
        <f t="shared" si="12"/>
        <v>0</v>
      </c>
      <c r="K89" s="72" t="s">
        <v>442</v>
      </c>
      <c r="L89" s="66">
        <f t="shared" si="13"/>
        <v>0</v>
      </c>
      <c r="M89" s="74">
        <f t="shared" si="16"/>
        <v>0</v>
      </c>
      <c r="N89" s="77">
        <v>0</v>
      </c>
    </row>
    <row r="90" spans="1:14" ht="12.75" customHeight="1" thickBot="1" x14ac:dyDescent="0.25">
      <c r="A90" s="124" t="s">
        <v>17</v>
      </c>
      <c r="B90" s="69" t="s">
        <v>137</v>
      </c>
      <c r="C90" s="90">
        <v>561</v>
      </c>
      <c r="D90" s="90">
        <v>1945</v>
      </c>
      <c r="E90" s="72" t="s">
        <v>442</v>
      </c>
      <c r="F90" s="72" t="s">
        <v>442</v>
      </c>
      <c r="G90" s="72">
        <f t="shared" si="15"/>
        <v>0</v>
      </c>
      <c r="H90" s="66">
        <f t="shared" si="11"/>
        <v>0</v>
      </c>
      <c r="I90" s="72" t="s">
        <v>442</v>
      </c>
      <c r="J90" s="66">
        <f t="shared" si="12"/>
        <v>0</v>
      </c>
      <c r="K90" s="72">
        <v>4</v>
      </c>
      <c r="L90" s="66">
        <f t="shared" si="13"/>
        <v>1.1735711770918906E-4</v>
      </c>
      <c r="M90" s="74">
        <f t="shared" si="16"/>
        <v>3.9119039236396354E-5</v>
      </c>
      <c r="N90" s="77">
        <v>70.201670255003393</v>
      </c>
    </row>
    <row r="91" spans="1:14" ht="12.75" customHeight="1" thickBot="1" x14ac:dyDescent="0.25">
      <c r="A91" s="124" t="s">
        <v>17</v>
      </c>
      <c r="B91" s="69" t="s">
        <v>138</v>
      </c>
      <c r="C91" s="90">
        <v>374</v>
      </c>
      <c r="D91" s="90">
        <v>1946</v>
      </c>
      <c r="E91" s="72" t="s">
        <v>442</v>
      </c>
      <c r="F91" s="72" t="s">
        <v>442</v>
      </c>
      <c r="G91" s="72">
        <f t="shared" si="15"/>
        <v>0</v>
      </c>
      <c r="H91" s="66">
        <f t="shared" si="11"/>
        <v>0</v>
      </c>
      <c r="I91" s="72" t="s">
        <v>442</v>
      </c>
      <c r="J91" s="66">
        <f t="shared" si="12"/>
        <v>0</v>
      </c>
      <c r="K91" s="72">
        <v>1</v>
      </c>
      <c r="L91" s="66">
        <f t="shared" si="13"/>
        <v>2.9339279427297264E-5</v>
      </c>
      <c r="M91" s="74">
        <f t="shared" si="16"/>
        <v>9.7797598090990886E-6</v>
      </c>
      <c r="N91" s="77">
        <v>17.550417563750848</v>
      </c>
    </row>
    <row r="92" spans="1:14" ht="12.75" customHeight="1" thickBot="1" x14ac:dyDescent="0.25">
      <c r="A92" s="124" t="s">
        <v>17</v>
      </c>
      <c r="B92" s="69" t="s">
        <v>139</v>
      </c>
      <c r="C92" s="90">
        <v>185</v>
      </c>
      <c r="D92" s="90">
        <v>1947</v>
      </c>
      <c r="E92" s="72" t="s">
        <v>442</v>
      </c>
      <c r="F92" s="72" t="s">
        <v>442</v>
      </c>
      <c r="G92" s="72">
        <f t="shared" si="15"/>
        <v>0</v>
      </c>
      <c r="H92" s="66">
        <f t="shared" si="11"/>
        <v>0</v>
      </c>
      <c r="I92" s="72">
        <v>5</v>
      </c>
      <c r="J92" s="66">
        <f t="shared" si="12"/>
        <v>1.4771048744460858E-3</v>
      </c>
      <c r="K92" s="72">
        <v>3</v>
      </c>
      <c r="L92" s="66">
        <f t="shared" si="13"/>
        <v>8.8017838281891799E-5</v>
      </c>
      <c r="M92" s="74">
        <f t="shared" si="16"/>
        <v>5.2170757090932583E-4</v>
      </c>
      <c r="N92" s="77">
        <v>936.23830179447839</v>
      </c>
    </row>
    <row r="93" spans="1:14" ht="12.75" customHeight="1" thickBot="1" x14ac:dyDescent="0.25">
      <c r="A93" s="124" t="s">
        <v>17</v>
      </c>
      <c r="B93" s="69" t="s">
        <v>140</v>
      </c>
      <c r="C93" s="90">
        <v>568</v>
      </c>
      <c r="D93" s="90">
        <v>1948</v>
      </c>
      <c r="E93" s="72" t="s">
        <v>442</v>
      </c>
      <c r="F93" s="72" t="s">
        <v>442</v>
      </c>
      <c r="G93" s="72">
        <f t="shared" si="15"/>
        <v>0</v>
      </c>
      <c r="H93" s="66">
        <f t="shared" si="11"/>
        <v>0</v>
      </c>
      <c r="I93" s="72" t="s">
        <v>442</v>
      </c>
      <c r="J93" s="66">
        <f t="shared" si="12"/>
        <v>0</v>
      </c>
      <c r="K93" s="72">
        <v>13</v>
      </c>
      <c r="L93" s="66">
        <f t="shared" si="13"/>
        <v>3.8141063255486444E-4</v>
      </c>
      <c r="M93" s="74">
        <f t="shared" si="16"/>
        <v>1.2713687751828815E-4</v>
      </c>
      <c r="N93" s="77">
        <v>228.15542832876102</v>
      </c>
    </row>
    <row r="94" spans="1:14" ht="12.75" customHeight="1" thickBot="1" x14ac:dyDescent="0.25">
      <c r="A94" s="124" t="s">
        <v>17</v>
      </c>
      <c r="B94" s="69" t="s">
        <v>141</v>
      </c>
      <c r="C94" s="90">
        <v>355</v>
      </c>
      <c r="D94" s="90">
        <v>1940</v>
      </c>
      <c r="E94" s="72" t="s">
        <v>442</v>
      </c>
      <c r="F94" s="72" t="s">
        <v>442</v>
      </c>
      <c r="G94" s="72">
        <f t="shared" si="15"/>
        <v>0</v>
      </c>
      <c r="H94" s="66">
        <f t="shared" si="11"/>
        <v>0</v>
      </c>
      <c r="I94" s="72" t="s">
        <v>442</v>
      </c>
      <c r="J94" s="66">
        <f t="shared" si="12"/>
        <v>0</v>
      </c>
      <c r="K94" s="72" t="s">
        <v>442</v>
      </c>
      <c r="L94" s="66">
        <f t="shared" si="13"/>
        <v>0</v>
      </c>
      <c r="M94" s="74">
        <f t="shared" si="16"/>
        <v>0</v>
      </c>
      <c r="N94" s="77">
        <v>0</v>
      </c>
    </row>
    <row r="95" spans="1:14" ht="12.75" customHeight="1" thickBot="1" x14ac:dyDescent="0.25">
      <c r="A95" s="124" t="s">
        <v>17</v>
      </c>
      <c r="B95" s="69" t="s">
        <v>142</v>
      </c>
      <c r="C95" s="90">
        <v>481</v>
      </c>
      <c r="D95" s="90">
        <v>1942</v>
      </c>
      <c r="E95" s="72">
        <v>2</v>
      </c>
      <c r="F95" s="72" t="s">
        <v>442</v>
      </c>
      <c r="G95" s="72">
        <f t="shared" si="15"/>
        <v>2</v>
      </c>
      <c r="H95" s="66">
        <f t="shared" si="11"/>
        <v>6.9156293222683268E-4</v>
      </c>
      <c r="I95" s="72" t="s">
        <v>442</v>
      </c>
      <c r="J95" s="66">
        <f t="shared" si="12"/>
        <v>0</v>
      </c>
      <c r="K95" s="72">
        <v>10</v>
      </c>
      <c r="L95" s="66">
        <f t="shared" si="13"/>
        <v>2.9339279427297266E-4</v>
      </c>
      <c r="M95" s="74">
        <f t="shared" si="16"/>
        <v>3.2831857549993506E-4</v>
      </c>
      <c r="N95" s="77">
        <v>589.1891218635692</v>
      </c>
    </row>
    <row r="96" spans="1:14" ht="12.75" customHeight="1" thickBot="1" x14ac:dyDescent="0.25">
      <c r="A96" s="124" t="s">
        <v>17</v>
      </c>
      <c r="B96" s="69" t="s">
        <v>143</v>
      </c>
      <c r="C96" s="90">
        <v>476</v>
      </c>
      <c r="D96" s="90">
        <v>1921</v>
      </c>
      <c r="E96" s="72" t="s">
        <v>442</v>
      </c>
      <c r="F96" s="72" t="s">
        <v>442</v>
      </c>
      <c r="G96" s="72">
        <f t="shared" si="15"/>
        <v>0</v>
      </c>
      <c r="H96" s="66">
        <f t="shared" si="11"/>
        <v>0</v>
      </c>
      <c r="I96" s="72" t="s">
        <v>442</v>
      </c>
      <c r="J96" s="66">
        <f t="shared" si="12"/>
        <v>0</v>
      </c>
      <c r="K96" s="72" t="s">
        <v>442</v>
      </c>
      <c r="L96" s="66">
        <f t="shared" si="13"/>
        <v>0</v>
      </c>
      <c r="M96" s="74">
        <f t="shared" si="16"/>
        <v>0</v>
      </c>
      <c r="N96" s="77">
        <v>0</v>
      </c>
    </row>
    <row r="97" spans="1:14" ht="12.75" customHeight="1" thickBot="1" x14ac:dyDescent="0.25">
      <c r="A97" s="124" t="s">
        <v>17</v>
      </c>
      <c r="B97" s="69" t="s">
        <v>144</v>
      </c>
      <c r="C97" s="90">
        <v>377</v>
      </c>
      <c r="D97" s="90">
        <v>1919</v>
      </c>
      <c r="E97" s="72" t="s">
        <v>442</v>
      </c>
      <c r="F97" s="72" t="s">
        <v>442</v>
      </c>
      <c r="G97" s="72">
        <f t="shared" si="15"/>
        <v>0</v>
      </c>
      <c r="H97" s="66">
        <f t="shared" si="11"/>
        <v>0</v>
      </c>
      <c r="I97" s="72" t="s">
        <v>442</v>
      </c>
      <c r="J97" s="66">
        <f t="shared" si="12"/>
        <v>0</v>
      </c>
      <c r="K97" s="72" t="s">
        <v>442</v>
      </c>
      <c r="L97" s="66">
        <f t="shared" si="13"/>
        <v>0</v>
      </c>
      <c r="M97" s="74">
        <f t="shared" si="16"/>
        <v>0</v>
      </c>
      <c r="N97" s="77">
        <v>0</v>
      </c>
    </row>
    <row r="98" spans="1:14" ht="12.75" customHeight="1" thickBot="1" x14ac:dyDescent="0.25">
      <c r="A98" s="124" t="s">
        <v>17</v>
      </c>
      <c r="B98" s="69" t="s">
        <v>145</v>
      </c>
      <c r="C98" s="90">
        <v>181</v>
      </c>
      <c r="D98" s="90">
        <v>1922</v>
      </c>
      <c r="E98" s="72" t="s">
        <v>442</v>
      </c>
      <c r="F98" s="72" t="s">
        <v>442</v>
      </c>
      <c r="G98" s="72">
        <f t="shared" si="15"/>
        <v>0</v>
      </c>
      <c r="H98" s="66">
        <f t="shared" si="11"/>
        <v>0</v>
      </c>
      <c r="I98" s="72" t="s">
        <v>442</v>
      </c>
      <c r="J98" s="66">
        <f t="shared" si="12"/>
        <v>0</v>
      </c>
      <c r="K98" s="72" t="s">
        <v>442</v>
      </c>
      <c r="L98" s="66">
        <f t="shared" si="13"/>
        <v>0</v>
      </c>
      <c r="M98" s="74">
        <f t="shared" si="16"/>
        <v>0</v>
      </c>
      <c r="N98" s="77">
        <v>0</v>
      </c>
    </row>
    <row r="99" spans="1:14" ht="12.75" customHeight="1" thickBot="1" x14ac:dyDescent="0.25">
      <c r="A99" s="124" t="s">
        <v>17</v>
      </c>
      <c r="B99" s="69" t="s">
        <v>146</v>
      </c>
      <c r="C99" s="90">
        <v>101</v>
      </c>
      <c r="D99" s="90">
        <v>1923</v>
      </c>
      <c r="E99" s="72" t="s">
        <v>442</v>
      </c>
      <c r="F99" s="72" t="s">
        <v>442</v>
      </c>
      <c r="G99" s="72">
        <f t="shared" si="15"/>
        <v>0</v>
      </c>
      <c r="H99" s="66">
        <f t="shared" si="11"/>
        <v>0</v>
      </c>
      <c r="I99" s="72" t="s">
        <v>442</v>
      </c>
      <c r="J99" s="66">
        <f t="shared" si="12"/>
        <v>0</v>
      </c>
      <c r="K99" s="72" t="s">
        <v>442</v>
      </c>
      <c r="L99" s="66">
        <f t="shared" si="13"/>
        <v>0</v>
      </c>
      <c r="M99" s="74">
        <f t="shared" si="16"/>
        <v>0</v>
      </c>
      <c r="N99" s="77">
        <v>0</v>
      </c>
    </row>
    <row r="100" spans="1:14" ht="12.75" customHeight="1" thickBot="1" x14ac:dyDescent="0.25">
      <c r="A100" s="124" t="s">
        <v>17</v>
      </c>
      <c r="B100" s="69" t="s">
        <v>147</v>
      </c>
      <c r="C100" s="90">
        <v>188</v>
      </c>
      <c r="D100" s="90">
        <v>1949</v>
      </c>
      <c r="E100" s="72" t="s">
        <v>442</v>
      </c>
      <c r="F100" s="72" t="s">
        <v>442</v>
      </c>
      <c r="G100" s="72">
        <f t="shared" si="15"/>
        <v>0</v>
      </c>
      <c r="H100" s="66">
        <f t="shared" si="11"/>
        <v>0</v>
      </c>
      <c r="I100" s="72" t="s">
        <v>442</v>
      </c>
      <c r="J100" s="66">
        <f t="shared" si="12"/>
        <v>0</v>
      </c>
      <c r="K100" s="72" t="s">
        <v>442</v>
      </c>
      <c r="L100" s="66">
        <f t="shared" si="13"/>
        <v>0</v>
      </c>
      <c r="M100" s="74">
        <f t="shared" si="16"/>
        <v>0</v>
      </c>
      <c r="N100" s="77">
        <v>0</v>
      </c>
    </row>
    <row r="101" spans="1:14" ht="12.75" customHeight="1" thickBot="1" x14ac:dyDescent="0.25">
      <c r="A101" s="124" t="s">
        <v>17</v>
      </c>
      <c r="B101" s="69" t="s">
        <v>148</v>
      </c>
      <c r="C101" s="90">
        <v>376</v>
      </c>
      <c r="D101" s="90">
        <v>1944</v>
      </c>
      <c r="E101" s="72" t="s">
        <v>442</v>
      </c>
      <c r="F101" s="72" t="s">
        <v>442</v>
      </c>
      <c r="G101" s="72">
        <f t="shared" si="15"/>
        <v>0</v>
      </c>
      <c r="H101" s="66">
        <f t="shared" si="11"/>
        <v>0</v>
      </c>
      <c r="I101" s="72" t="s">
        <v>442</v>
      </c>
      <c r="J101" s="66">
        <f t="shared" si="12"/>
        <v>0</v>
      </c>
      <c r="K101" s="72" t="s">
        <v>442</v>
      </c>
      <c r="L101" s="66">
        <f t="shared" si="13"/>
        <v>0</v>
      </c>
      <c r="M101" s="74">
        <f t="shared" si="16"/>
        <v>0</v>
      </c>
      <c r="N101" s="77">
        <v>0</v>
      </c>
    </row>
    <row r="102" spans="1:14" ht="12.75" customHeight="1" thickBot="1" x14ac:dyDescent="0.25">
      <c r="A102" s="124" t="s">
        <v>17</v>
      </c>
      <c r="B102" s="69" t="s">
        <v>149</v>
      </c>
      <c r="C102" s="90">
        <v>442</v>
      </c>
      <c r="D102" s="90">
        <v>1941</v>
      </c>
      <c r="E102" s="72">
        <v>21</v>
      </c>
      <c r="F102" s="72">
        <v>15</v>
      </c>
      <c r="G102" s="72">
        <f t="shared" si="15"/>
        <v>36</v>
      </c>
      <c r="H102" s="66">
        <f t="shared" si="11"/>
        <v>1.2448132780082987E-2</v>
      </c>
      <c r="I102" s="72" t="s">
        <v>442</v>
      </c>
      <c r="J102" s="66">
        <f t="shared" si="12"/>
        <v>0</v>
      </c>
      <c r="K102" s="72">
        <v>89</v>
      </c>
      <c r="L102" s="66">
        <f t="shared" si="13"/>
        <v>2.6111958690294567E-3</v>
      </c>
      <c r="M102" s="74">
        <f t="shared" si="16"/>
        <v>5.0197762163708146E-3</v>
      </c>
      <c r="N102" s="77">
        <v>9008.31619524292</v>
      </c>
    </row>
    <row r="103" spans="1:14" ht="12.75" customHeight="1" thickBot="1" x14ac:dyDescent="0.25">
      <c r="A103" s="124" t="s">
        <v>17</v>
      </c>
      <c r="B103" s="69" t="s">
        <v>150</v>
      </c>
      <c r="C103" s="90">
        <v>254</v>
      </c>
      <c r="D103" s="90">
        <v>1924</v>
      </c>
      <c r="E103" s="72" t="s">
        <v>442</v>
      </c>
      <c r="F103" s="72" t="s">
        <v>442</v>
      </c>
      <c r="G103" s="72">
        <f t="shared" si="15"/>
        <v>0</v>
      </c>
      <c r="H103" s="66">
        <f t="shared" si="11"/>
        <v>0</v>
      </c>
      <c r="I103" s="72" t="s">
        <v>442</v>
      </c>
      <c r="J103" s="66">
        <f t="shared" si="12"/>
        <v>0</v>
      </c>
      <c r="K103" s="72" t="s">
        <v>442</v>
      </c>
      <c r="L103" s="66">
        <f t="shared" si="13"/>
        <v>0</v>
      </c>
      <c r="M103" s="74">
        <f t="shared" si="16"/>
        <v>0</v>
      </c>
      <c r="N103" s="77">
        <v>0</v>
      </c>
    </row>
    <row r="104" spans="1:14" ht="12.75" customHeight="1" thickBot="1" x14ac:dyDescent="0.25">
      <c r="A104" s="124" t="s">
        <v>17</v>
      </c>
      <c r="B104" s="69" t="s">
        <v>151</v>
      </c>
      <c r="C104" s="75"/>
      <c r="D104" s="90">
        <v>9646</v>
      </c>
      <c r="E104" s="72">
        <v>26</v>
      </c>
      <c r="F104" s="72">
        <v>13</v>
      </c>
      <c r="G104" s="72">
        <f t="shared" si="15"/>
        <v>39</v>
      </c>
      <c r="H104" s="66">
        <f t="shared" si="11"/>
        <v>1.3485477178423237E-2</v>
      </c>
      <c r="I104" s="72" t="s">
        <v>442</v>
      </c>
      <c r="J104" s="66">
        <f t="shared" si="12"/>
        <v>0</v>
      </c>
      <c r="K104" s="72">
        <v>61</v>
      </c>
      <c r="L104" s="66">
        <f t="shared" si="13"/>
        <v>1.7896960450651332E-3</v>
      </c>
      <c r="M104" s="74">
        <f t="shared" si="16"/>
        <v>5.0917244078294566E-3</v>
      </c>
      <c r="N104" s="77">
        <v>9137.4319227969881</v>
      </c>
    </row>
    <row r="105" spans="1:14" ht="12.75" customHeight="1" thickBot="1" x14ac:dyDescent="0.25">
      <c r="A105" s="124" t="s">
        <v>17</v>
      </c>
      <c r="B105" s="69" t="s">
        <v>152</v>
      </c>
      <c r="C105" s="90">
        <v>174</v>
      </c>
      <c r="D105" s="90">
        <v>1951</v>
      </c>
      <c r="E105" s="72">
        <v>3</v>
      </c>
      <c r="F105" s="72">
        <v>1</v>
      </c>
      <c r="G105" s="72">
        <f t="shared" si="15"/>
        <v>4</v>
      </c>
      <c r="H105" s="66">
        <f t="shared" si="11"/>
        <v>1.3831258644536654E-3</v>
      </c>
      <c r="I105" s="72" t="s">
        <v>442</v>
      </c>
      <c r="J105" s="66">
        <f t="shared" si="12"/>
        <v>0</v>
      </c>
      <c r="K105" s="72">
        <v>62</v>
      </c>
      <c r="L105" s="66">
        <f t="shared" si="13"/>
        <v>1.8190353244924304E-3</v>
      </c>
      <c r="M105" s="74">
        <f t="shared" si="16"/>
        <v>1.0673870629820321E-3</v>
      </c>
      <c r="N105" s="77">
        <v>1915.4957814046745</v>
      </c>
    </row>
    <row r="106" spans="1:14" ht="12.75" customHeight="1" thickBot="1" x14ac:dyDescent="0.25">
      <c r="A106" s="124" t="s">
        <v>17</v>
      </c>
      <c r="B106" s="69" t="s">
        <v>153</v>
      </c>
      <c r="C106" s="75"/>
      <c r="D106" s="90">
        <v>17973</v>
      </c>
      <c r="E106" s="72">
        <v>6</v>
      </c>
      <c r="F106" s="72">
        <v>5</v>
      </c>
      <c r="G106" s="72">
        <f t="shared" si="15"/>
        <v>11</v>
      </c>
      <c r="H106" s="66">
        <f t="shared" si="11"/>
        <v>3.8035961272475795E-3</v>
      </c>
      <c r="I106" s="72">
        <v>21</v>
      </c>
      <c r="J106" s="66">
        <f t="shared" si="12"/>
        <v>6.2038404726735595E-3</v>
      </c>
      <c r="K106" s="72">
        <v>21</v>
      </c>
      <c r="L106" s="66">
        <f t="shared" si="13"/>
        <v>6.1612486797324255E-4</v>
      </c>
      <c r="M106" s="74">
        <f t="shared" si="16"/>
        <v>3.5411871559647939E-3</v>
      </c>
      <c r="N106" s="77">
        <v>6354.8915793156511</v>
      </c>
    </row>
    <row r="107" spans="1:14" ht="12.75" customHeight="1" thickBot="1" x14ac:dyDescent="0.25">
      <c r="A107" s="124" t="s">
        <v>17</v>
      </c>
      <c r="B107" s="69" t="s">
        <v>154</v>
      </c>
      <c r="C107" s="90">
        <v>173</v>
      </c>
      <c r="D107" s="90">
        <v>1952</v>
      </c>
      <c r="E107" s="72">
        <v>120</v>
      </c>
      <c r="F107" s="72">
        <v>20</v>
      </c>
      <c r="G107" s="72">
        <f t="shared" si="15"/>
        <v>140</v>
      </c>
      <c r="H107" s="66">
        <f t="shared" si="11"/>
        <v>4.8409405255878286E-2</v>
      </c>
      <c r="I107" s="72">
        <v>54</v>
      </c>
      <c r="J107" s="66">
        <f t="shared" si="12"/>
        <v>1.5952732644017725E-2</v>
      </c>
      <c r="K107" s="72">
        <v>349</v>
      </c>
      <c r="L107" s="66">
        <f t="shared" si="13"/>
        <v>1.0239408520126746E-2</v>
      </c>
      <c r="M107" s="74">
        <f t="shared" si="16"/>
        <v>2.4867182140007587E-2</v>
      </c>
      <c r="N107" s="77">
        <v>44625.782095888142</v>
      </c>
    </row>
    <row r="108" spans="1:14" ht="12.75" customHeight="1" thickBot="1" x14ac:dyDescent="0.25">
      <c r="A108" s="124" t="s">
        <v>17</v>
      </c>
      <c r="B108" s="69" t="s">
        <v>155</v>
      </c>
      <c r="C108" s="90">
        <v>526</v>
      </c>
      <c r="D108" s="90">
        <v>1953</v>
      </c>
      <c r="E108" s="72" t="s">
        <v>442</v>
      </c>
      <c r="F108" s="72" t="s">
        <v>442</v>
      </c>
      <c r="G108" s="72">
        <f t="shared" si="15"/>
        <v>0</v>
      </c>
      <c r="H108" s="66">
        <f t="shared" si="11"/>
        <v>0</v>
      </c>
      <c r="I108" s="72" t="s">
        <v>442</v>
      </c>
      <c r="J108" s="66">
        <f t="shared" si="12"/>
        <v>0</v>
      </c>
      <c r="K108" s="72" t="s">
        <v>442</v>
      </c>
      <c r="L108" s="66">
        <f t="shared" si="13"/>
        <v>0</v>
      </c>
      <c r="M108" s="74">
        <f t="shared" si="16"/>
        <v>0</v>
      </c>
      <c r="N108" s="77">
        <v>0</v>
      </c>
    </row>
    <row r="109" spans="1:14" ht="12.75" customHeight="1" thickBot="1" x14ac:dyDescent="0.25">
      <c r="A109" s="124" t="s">
        <v>17</v>
      </c>
      <c r="B109" s="69" t="s">
        <v>156</v>
      </c>
      <c r="C109" s="90">
        <v>180</v>
      </c>
      <c r="D109" s="90">
        <v>1954</v>
      </c>
      <c r="E109" s="72">
        <v>26</v>
      </c>
      <c r="F109" s="72">
        <v>3</v>
      </c>
      <c r="G109" s="72">
        <f t="shared" si="15"/>
        <v>29</v>
      </c>
      <c r="H109" s="66">
        <f t="shared" si="11"/>
        <v>1.0027662517289074E-2</v>
      </c>
      <c r="I109" s="72">
        <v>7</v>
      </c>
      <c r="J109" s="66">
        <f t="shared" si="12"/>
        <v>2.06794682422452E-3</v>
      </c>
      <c r="K109" s="72">
        <v>112</v>
      </c>
      <c r="L109" s="66">
        <f t="shared" si="13"/>
        <v>3.2859992958572939E-3</v>
      </c>
      <c r="M109" s="74">
        <f t="shared" si="16"/>
        <v>5.1272028791236289E-3</v>
      </c>
      <c r="N109" s="77">
        <v>9201.100356162493</v>
      </c>
    </row>
    <row r="110" spans="1:14" ht="12.75" customHeight="1" thickBot="1" x14ac:dyDescent="0.25">
      <c r="A110" s="124" t="s">
        <v>17</v>
      </c>
      <c r="B110" s="69" t="s">
        <v>157</v>
      </c>
      <c r="C110" s="90">
        <v>175</v>
      </c>
      <c r="D110" s="90">
        <v>1955</v>
      </c>
      <c r="E110" s="72">
        <v>10</v>
      </c>
      <c r="F110" s="72" t="s">
        <v>442</v>
      </c>
      <c r="G110" s="72">
        <f t="shared" si="15"/>
        <v>10</v>
      </c>
      <c r="H110" s="66">
        <f t="shared" si="11"/>
        <v>3.4578146611341631E-3</v>
      </c>
      <c r="I110" s="72" t="s">
        <v>442</v>
      </c>
      <c r="J110" s="66">
        <f t="shared" si="12"/>
        <v>0</v>
      </c>
      <c r="K110" s="72">
        <v>73</v>
      </c>
      <c r="L110" s="66">
        <f t="shared" si="13"/>
        <v>2.1417673981927003E-3</v>
      </c>
      <c r="M110" s="74">
        <f t="shared" si="16"/>
        <v>1.8665273531089544E-3</v>
      </c>
      <c r="N110" s="77">
        <v>3349.6052132841155</v>
      </c>
    </row>
    <row r="111" spans="1:14" ht="12.75" customHeight="1" thickBot="1" x14ac:dyDescent="0.25">
      <c r="A111" s="124" t="s">
        <v>17</v>
      </c>
      <c r="B111" s="69" t="s">
        <v>158</v>
      </c>
      <c r="C111" s="90">
        <v>182</v>
      </c>
      <c r="D111" s="90">
        <v>1956</v>
      </c>
      <c r="E111" s="72">
        <v>97</v>
      </c>
      <c r="F111" s="72">
        <v>188</v>
      </c>
      <c r="G111" s="72">
        <f t="shared" si="15"/>
        <v>285</v>
      </c>
      <c r="H111" s="66">
        <f t="shared" si="11"/>
        <v>9.8547717842323648E-2</v>
      </c>
      <c r="I111" s="72">
        <v>152</v>
      </c>
      <c r="J111" s="66">
        <f t="shared" si="12"/>
        <v>4.4903988183161006E-2</v>
      </c>
      <c r="K111" s="72">
        <v>485</v>
      </c>
      <c r="L111" s="66">
        <f t="shared" si="13"/>
        <v>1.4229550522239174E-2</v>
      </c>
      <c r="M111" s="74">
        <f t="shared" si="16"/>
        <v>5.2560418849241279E-2</v>
      </c>
      <c r="N111" s="77">
        <v>94323.103648370903</v>
      </c>
    </row>
    <row r="112" spans="1:14" ht="12.75" customHeight="1" thickBot="1" x14ac:dyDescent="0.25">
      <c r="A112" s="124" t="s">
        <v>17</v>
      </c>
      <c r="B112" s="69" t="s">
        <v>159</v>
      </c>
      <c r="C112" s="75"/>
      <c r="D112" s="90">
        <v>17971</v>
      </c>
      <c r="E112" s="72" t="s">
        <v>442</v>
      </c>
      <c r="F112" s="72" t="s">
        <v>442</v>
      </c>
      <c r="G112" s="72">
        <f t="shared" si="15"/>
        <v>0</v>
      </c>
      <c r="H112" s="66">
        <f t="shared" si="11"/>
        <v>0</v>
      </c>
      <c r="I112" s="72" t="s">
        <v>442</v>
      </c>
      <c r="J112" s="66">
        <f t="shared" si="12"/>
        <v>0</v>
      </c>
      <c r="K112" s="72" t="s">
        <v>442</v>
      </c>
      <c r="L112" s="66">
        <f t="shared" si="13"/>
        <v>0</v>
      </c>
      <c r="M112" s="74">
        <f t="shared" si="16"/>
        <v>0</v>
      </c>
      <c r="N112" s="77">
        <v>0</v>
      </c>
    </row>
    <row r="113" spans="1:14" ht="12.75" customHeight="1" thickBot="1" x14ac:dyDescent="0.25">
      <c r="A113" s="124" t="s">
        <v>17</v>
      </c>
      <c r="B113" s="69" t="s">
        <v>160</v>
      </c>
      <c r="C113" s="90">
        <v>494</v>
      </c>
      <c r="D113" s="90">
        <v>1925</v>
      </c>
      <c r="E113" s="72" t="s">
        <v>442</v>
      </c>
      <c r="F113" s="72" t="s">
        <v>442</v>
      </c>
      <c r="G113" s="72">
        <f t="shared" si="15"/>
        <v>0</v>
      </c>
      <c r="H113" s="66">
        <f t="shared" si="11"/>
        <v>0</v>
      </c>
      <c r="I113" s="72" t="s">
        <v>442</v>
      </c>
      <c r="J113" s="66">
        <f t="shared" si="12"/>
        <v>0</v>
      </c>
      <c r="K113" s="72" t="s">
        <v>442</v>
      </c>
      <c r="L113" s="66">
        <f t="shared" si="13"/>
        <v>0</v>
      </c>
      <c r="M113" s="74">
        <f t="shared" si="16"/>
        <v>0</v>
      </c>
      <c r="N113" s="77">
        <v>0</v>
      </c>
    </row>
    <row r="114" spans="1:14" ht="12.75" customHeight="1" thickBot="1" x14ac:dyDescent="0.25">
      <c r="A114" s="124" t="s">
        <v>17</v>
      </c>
      <c r="B114" s="69" t="s">
        <v>161</v>
      </c>
      <c r="C114" s="90">
        <v>46</v>
      </c>
      <c r="D114" s="90">
        <v>1926</v>
      </c>
      <c r="E114" s="72" t="s">
        <v>442</v>
      </c>
      <c r="F114" s="72" t="s">
        <v>442</v>
      </c>
      <c r="G114" s="72">
        <f t="shared" si="15"/>
        <v>0</v>
      </c>
      <c r="H114" s="66">
        <f t="shared" si="11"/>
        <v>0</v>
      </c>
      <c r="I114" s="72" t="s">
        <v>442</v>
      </c>
      <c r="J114" s="66">
        <f t="shared" si="12"/>
        <v>0</v>
      </c>
      <c r="K114" s="72" t="s">
        <v>442</v>
      </c>
      <c r="L114" s="66">
        <f t="shared" si="13"/>
        <v>0</v>
      </c>
      <c r="M114" s="74">
        <f t="shared" si="16"/>
        <v>0</v>
      </c>
      <c r="N114" s="77">
        <v>0</v>
      </c>
    </row>
    <row r="115" spans="1:14" ht="12.75" customHeight="1" thickBot="1" x14ac:dyDescent="0.25">
      <c r="A115" s="124" t="s">
        <v>17</v>
      </c>
      <c r="B115" s="69" t="s">
        <v>162</v>
      </c>
      <c r="C115" s="90">
        <v>272</v>
      </c>
      <c r="D115" s="90">
        <v>1950</v>
      </c>
      <c r="E115" s="72">
        <v>19</v>
      </c>
      <c r="F115" s="72">
        <v>17</v>
      </c>
      <c r="G115" s="72">
        <f t="shared" si="15"/>
        <v>36</v>
      </c>
      <c r="H115" s="66">
        <f t="shared" si="11"/>
        <v>1.2448132780082987E-2</v>
      </c>
      <c r="I115" s="72">
        <v>8</v>
      </c>
      <c r="J115" s="66">
        <f t="shared" si="12"/>
        <v>2.3633677991137369E-3</v>
      </c>
      <c r="K115" s="72">
        <v>106</v>
      </c>
      <c r="L115" s="66">
        <f t="shared" si="13"/>
        <v>3.10996361929351E-3</v>
      </c>
      <c r="M115" s="74">
        <f t="shared" si="16"/>
        <v>5.9738213994967445E-3</v>
      </c>
      <c r="N115" s="77">
        <v>10720.412572391844</v>
      </c>
    </row>
    <row r="116" spans="1:14" ht="12.75" customHeight="1" thickBot="1" x14ac:dyDescent="0.25">
      <c r="A116" s="124" t="s">
        <v>17</v>
      </c>
      <c r="B116" s="69" t="s">
        <v>163</v>
      </c>
      <c r="C116" s="75"/>
      <c r="D116" s="90">
        <v>10235</v>
      </c>
      <c r="E116" s="72" t="s">
        <v>442</v>
      </c>
      <c r="F116" s="72" t="s">
        <v>442</v>
      </c>
      <c r="G116" s="72">
        <f t="shared" si="15"/>
        <v>0</v>
      </c>
      <c r="H116" s="66">
        <f t="shared" si="11"/>
        <v>0</v>
      </c>
      <c r="I116" s="72" t="s">
        <v>442</v>
      </c>
      <c r="J116" s="66">
        <f t="shared" si="12"/>
        <v>0</v>
      </c>
      <c r="K116" s="72" t="s">
        <v>442</v>
      </c>
      <c r="L116" s="66">
        <f t="shared" si="13"/>
        <v>0</v>
      </c>
      <c r="M116" s="74">
        <f t="shared" si="16"/>
        <v>0</v>
      </c>
      <c r="N116" s="77">
        <v>0</v>
      </c>
    </row>
    <row r="117" spans="1:14" ht="12.75" customHeight="1" thickBot="1" x14ac:dyDescent="0.25">
      <c r="A117" s="124" t="s">
        <v>17</v>
      </c>
      <c r="B117" s="69" t="s">
        <v>164</v>
      </c>
      <c r="C117" s="90">
        <v>316</v>
      </c>
      <c r="D117" s="90">
        <v>1927</v>
      </c>
      <c r="E117" s="72" t="s">
        <v>442</v>
      </c>
      <c r="F117" s="72" t="s">
        <v>442</v>
      </c>
      <c r="G117" s="72">
        <f t="shared" si="15"/>
        <v>0</v>
      </c>
      <c r="H117" s="66">
        <f t="shared" si="11"/>
        <v>0</v>
      </c>
      <c r="I117" s="72" t="s">
        <v>442</v>
      </c>
      <c r="J117" s="66">
        <f t="shared" si="12"/>
        <v>0</v>
      </c>
      <c r="K117" s="72" t="s">
        <v>442</v>
      </c>
      <c r="L117" s="66">
        <f t="shared" si="13"/>
        <v>0</v>
      </c>
      <c r="M117" s="74">
        <f t="shared" si="16"/>
        <v>0</v>
      </c>
      <c r="N117" s="77">
        <v>0</v>
      </c>
    </row>
    <row r="118" spans="1:14" ht="12.75" customHeight="1" thickBot="1" x14ac:dyDescent="0.25">
      <c r="A118" s="124" t="s">
        <v>17</v>
      </c>
      <c r="B118" s="69" t="s">
        <v>165</v>
      </c>
      <c r="C118" s="90">
        <v>464</v>
      </c>
      <c r="D118" s="90">
        <v>1928</v>
      </c>
      <c r="E118" s="72" t="s">
        <v>442</v>
      </c>
      <c r="F118" s="72" t="s">
        <v>442</v>
      </c>
      <c r="G118" s="72">
        <f t="shared" si="15"/>
        <v>0</v>
      </c>
      <c r="H118" s="66">
        <f t="shared" si="11"/>
        <v>0</v>
      </c>
      <c r="I118" s="72" t="s">
        <v>442</v>
      </c>
      <c r="J118" s="66">
        <f t="shared" si="12"/>
        <v>0</v>
      </c>
      <c r="K118" s="72" t="s">
        <v>442</v>
      </c>
      <c r="L118" s="66">
        <f t="shared" si="13"/>
        <v>0</v>
      </c>
      <c r="M118" s="74">
        <f t="shared" si="16"/>
        <v>0</v>
      </c>
      <c r="N118" s="77">
        <v>0</v>
      </c>
    </row>
    <row r="119" spans="1:14" ht="12.75" customHeight="1" thickBot="1" x14ac:dyDescent="0.25">
      <c r="A119" s="124" t="s">
        <v>17</v>
      </c>
      <c r="B119" s="69" t="s">
        <v>166</v>
      </c>
      <c r="C119" s="90">
        <v>360</v>
      </c>
      <c r="D119" s="90">
        <v>2204</v>
      </c>
      <c r="E119" s="72" t="s">
        <v>442</v>
      </c>
      <c r="F119" s="72" t="s">
        <v>442</v>
      </c>
      <c r="G119" s="72">
        <f t="shared" si="15"/>
        <v>0</v>
      </c>
      <c r="H119" s="66">
        <f t="shared" si="11"/>
        <v>0</v>
      </c>
      <c r="I119" s="72" t="s">
        <v>442</v>
      </c>
      <c r="J119" s="66">
        <f t="shared" si="12"/>
        <v>0</v>
      </c>
      <c r="K119" s="72" t="s">
        <v>442</v>
      </c>
      <c r="L119" s="66">
        <f t="shared" si="13"/>
        <v>0</v>
      </c>
      <c r="M119" s="74">
        <f t="shared" si="16"/>
        <v>0</v>
      </c>
      <c r="N119" s="77">
        <v>0</v>
      </c>
    </row>
    <row r="120" spans="1:14" ht="12.75" customHeight="1" thickBot="1" x14ac:dyDescent="0.25">
      <c r="A120" s="124" t="s">
        <v>17</v>
      </c>
      <c r="B120" s="69" t="s">
        <v>167</v>
      </c>
      <c r="C120" s="90">
        <v>156</v>
      </c>
      <c r="D120" s="90">
        <v>2087</v>
      </c>
      <c r="E120" s="72" t="s">
        <v>442</v>
      </c>
      <c r="F120" s="72" t="s">
        <v>442</v>
      </c>
      <c r="G120" s="72">
        <f t="shared" si="15"/>
        <v>0</v>
      </c>
      <c r="H120" s="66">
        <f t="shared" si="11"/>
        <v>0</v>
      </c>
      <c r="I120" s="72" t="s">
        <v>442</v>
      </c>
      <c r="J120" s="66">
        <f t="shared" si="12"/>
        <v>0</v>
      </c>
      <c r="K120" s="72">
        <v>49</v>
      </c>
      <c r="L120" s="66">
        <f t="shared" si="13"/>
        <v>1.437624691937566E-3</v>
      </c>
      <c r="M120" s="74">
        <f t="shared" si="16"/>
        <v>4.7920823064585534E-4</v>
      </c>
      <c r="N120" s="77">
        <v>859.97046062379161</v>
      </c>
    </row>
    <row r="121" spans="1:14" ht="12.75" customHeight="1" thickBot="1" x14ac:dyDescent="0.25">
      <c r="A121" s="124" t="s">
        <v>17</v>
      </c>
      <c r="B121" s="69" t="s">
        <v>168</v>
      </c>
      <c r="C121" s="90">
        <v>160</v>
      </c>
      <c r="D121" s="90">
        <v>2088</v>
      </c>
      <c r="E121" s="72">
        <v>1</v>
      </c>
      <c r="F121" s="72" t="s">
        <v>442</v>
      </c>
      <c r="G121" s="72">
        <f t="shared" si="15"/>
        <v>1</v>
      </c>
      <c r="H121" s="66">
        <f t="shared" si="11"/>
        <v>3.4578146611341634E-4</v>
      </c>
      <c r="I121" s="72">
        <v>22</v>
      </c>
      <c r="J121" s="66">
        <f t="shared" si="12"/>
        <v>6.4992614475627769E-3</v>
      </c>
      <c r="K121" s="72">
        <v>90</v>
      </c>
      <c r="L121" s="66">
        <f t="shared" si="13"/>
        <v>2.6405351484567541E-3</v>
      </c>
      <c r="M121" s="74">
        <f t="shared" si="16"/>
        <v>3.1618593540443155E-3</v>
      </c>
      <c r="N121" s="77">
        <v>5674.1630699048001</v>
      </c>
    </row>
    <row r="122" spans="1:14" ht="12.75" customHeight="1" thickBot="1" x14ac:dyDescent="0.25">
      <c r="A122" s="124" t="s">
        <v>17</v>
      </c>
      <c r="B122" s="69" t="s">
        <v>169</v>
      </c>
      <c r="C122" s="90">
        <v>372</v>
      </c>
      <c r="D122" s="90">
        <v>2089</v>
      </c>
      <c r="E122" s="72" t="s">
        <v>442</v>
      </c>
      <c r="F122" s="72" t="s">
        <v>442</v>
      </c>
      <c r="G122" s="72">
        <f t="shared" si="15"/>
        <v>0</v>
      </c>
      <c r="H122" s="66">
        <f t="shared" si="11"/>
        <v>0</v>
      </c>
      <c r="I122" s="72" t="s">
        <v>442</v>
      </c>
      <c r="J122" s="66">
        <f t="shared" si="12"/>
        <v>0</v>
      </c>
      <c r="K122" s="72" t="s">
        <v>442</v>
      </c>
      <c r="L122" s="66">
        <f t="shared" si="13"/>
        <v>0</v>
      </c>
      <c r="M122" s="74">
        <f t="shared" si="16"/>
        <v>0</v>
      </c>
      <c r="N122" s="77">
        <v>0</v>
      </c>
    </row>
    <row r="123" spans="1:14" ht="12.75" customHeight="1" thickBot="1" x14ac:dyDescent="0.25">
      <c r="A123" s="124" t="s">
        <v>17</v>
      </c>
      <c r="B123" s="69" t="s">
        <v>170</v>
      </c>
      <c r="C123" s="90">
        <v>370</v>
      </c>
      <c r="D123" s="90">
        <v>2126</v>
      </c>
      <c r="E123" s="72">
        <v>3</v>
      </c>
      <c r="F123" s="72" t="s">
        <v>442</v>
      </c>
      <c r="G123" s="72">
        <f t="shared" si="15"/>
        <v>3</v>
      </c>
      <c r="H123" s="66">
        <f t="shared" si="11"/>
        <v>1.037344398340249E-3</v>
      </c>
      <c r="I123" s="72">
        <v>4</v>
      </c>
      <c r="J123" s="66">
        <f t="shared" si="12"/>
        <v>1.1816838995568684E-3</v>
      </c>
      <c r="K123" s="72">
        <v>11</v>
      </c>
      <c r="L123" s="66">
        <f t="shared" si="13"/>
        <v>3.227320737002699E-4</v>
      </c>
      <c r="M123" s="74">
        <f t="shared" si="16"/>
        <v>8.4725345719912899E-4</v>
      </c>
      <c r="N123" s="77">
        <v>1520.4516518229309</v>
      </c>
    </row>
    <row r="124" spans="1:14" ht="12.75" customHeight="1" thickBot="1" x14ac:dyDescent="0.25">
      <c r="A124" s="124" t="s">
        <v>17</v>
      </c>
      <c r="B124" s="69" t="s">
        <v>171</v>
      </c>
      <c r="C124" s="90">
        <v>470</v>
      </c>
      <c r="D124" s="90">
        <v>2127</v>
      </c>
      <c r="E124" s="72" t="s">
        <v>442</v>
      </c>
      <c r="F124" s="72" t="s">
        <v>442</v>
      </c>
      <c r="G124" s="72">
        <f t="shared" si="15"/>
        <v>0</v>
      </c>
      <c r="H124" s="66">
        <f t="shared" si="11"/>
        <v>0</v>
      </c>
      <c r="I124" s="72" t="s">
        <v>442</v>
      </c>
      <c r="J124" s="66">
        <f t="shared" si="12"/>
        <v>0</v>
      </c>
      <c r="K124" s="72" t="s">
        <v>442</v>
      </c>
      <c r="L124" s="66">
        <f t="shared" si="13"/>
        <v>0</v>
      </c>
      <c r="M124" s="74">
        <f t="shared" si="16"/>
        <v>0</v>
      </c>
      <c r="N124" s="77">
        <v>0</v>
      </c>
    </row>
    <row r="125" spans="1:14" ht="12.75" customHeight="1" thickBot="1" x14ac:dyDescent="0.25">
      <c r="A125" s="124" t="s">
        <v>17</v>
      </c>
      <c r="B125" s="69" t="s">
        <v>172</v>
      </c>
      <c r="C125" s="90">
        <v>375</v>
      </c>
      <c r="D125" s="90">
        <v>2128</v>
      </c>
      <c r="E125" s="72" t="s">
        <v>442</v>
      </c>
      <c r="F125" s="72" t="s">
        <v>442</v>
      </c>
      <c r="G125" s="72">
        <f t="shared" si="15"/>
        <v>0</v>
      </c>
      <c r="H125" s="66">
        <f t="shared" si="11"/>
        <v>0</v>
      </c>
      <c r="I125" s="72" t="s">
        <v>442</v>
      </c>
      <c r="J125" s="66">
        <f t="shared" si="12"/>
        <v>0</v>
      </c>
      <c r="K125" s="72" t="s">
        <v>442</v>
      </c>
      <c r="L125" s="66">
        <f t="shared" si="13"/>
        <v>0</v>
      </c>
      <c r="M125" s="74">
        <f t="shared" si="16"/>
        <v>0</v>
      </c>
      <c r="N125" s="77">
        <v>0</v>
      </c>
    </row>
    <row r="126" spans="1:14" ht="12.75" customHeight="1" thickBot="1" x14ac:dyDescent="0.25">
      <c r="A126" s="124" t="s">
        <v>17</v>
      </c>
      <c r="B126" s="69" t="s">
        <v>173</v>
      </c>
      <c r="C126" s="90">
        <v>469</v>
      </c>
      <c r="D126" s="90">
        <v>2129</v>
      </c>
      <c r="E126" s="72" t="s">
        <v>442</v>
      </c>
      <c r="F126" s="72" t="s">
        <v>442</v>
      </c>
      <c r="G126" s="72">
        <f t="shared" si="15"/>
        <v>0</v>
      </c>
      <c r="H126" s="66">
        <f t="shared" si="11"/>
        <v>0</v>
      </c>
      <c r="I126" s="72" t="s">
        <v>442</v>
      </c>
      <c r="J126" s="66">
        <f t="shared" si="12"/>
        <v>0</v>
      </c>
      <c r="K126" s="72" t="s">
        <v>442</v>
      </c>
      <c r="L126" s="66">
        <f t="shared" si="13"/>
        <v>0</v>
      </c>
      <c r="M126" s="74">
        <f t="shared" si="16"/>
        <v>0</v>
      </c>
      <c r="N126" s="77">
        <v>0</v>
      </c>
    </row>
    <row r="127" spans="1:14" ht="12.75" customHeight="1" thickBot="1" x14ac:dyDescent="0.25">
      <c r="A127" s="124" t="s">
        <v>17</v>
      </c>
      <c r="B127" s="69" t="s">
        <v>174</v>
      </c>
      <c r="C127" s="90">
        <v>371</v>
      </c>
      <c r="D127" s="90">
        <v>2125</v>
      </c>
      <c r="E127" s="72">
        <v>33</v>
      </c>
      <c r="F127" s="72">
        <v>13</v>
      </c>
      <c r="G127" s="72">
        <f t="shared" si="15"/>
        <v>46</v>
      </c>
      <c r="H127" s="66">
        <f t="shared" si="11"/>
        <v>1.590594744121715E-2</v>
      </c>
      <c r="I127" s="72">
        <v>30</v>
      </c>
      <c r="J127" s="66">
        <f t="shared" si="12"/>
        <v>8.8626292466765146E-3</v>
      </c>
      <c r="K127" s="72">
        <v>221</v>
      </c>
      <c r="L127" s="66">
        <f t="shared" si="13"/>
        <v>6.4839807534326959E-3</v>
      </c>
      <c r="M127" s="74">
        <f t="shared" si="16"/>
        <v>1.0417519147108789E-2</v>
      </c>
      <c r="N127" s="77">
        <v>18694.918339407694</v>
      </c>
    </row>
    <row r="128" spans="1:14" ht="12.75" customHeight="1" thickBot="1" x14ac:dyDescent="0.25">
      <c r="A128" s="124" t="s">
        <v>17</v>
      </c>
      <c r="B128" s="69" t="s">
        <v>175</v>
      </c>
      <c r="C128" s="90">
        <v>541</v>
      </c>
      <c r="D128" s="90">
        <v>2275</v>
      </c>
      <c r="E128" s="72">
        <v>2</v>
      </c>
      <c r="F128" s="72" t="s">
        <v>442</v>
      </c>
      <c r="G128" s="72">
        <f t="shared" si="15"/>
        <v>2</v>
      </c>
      <c r="H128" s="66">
        <f t="shared" si="11"/>
        <v>6.9156293222683268E-4</v>
      </c>
      <c r="I128" s="72">
        <v>16</v>
      </c>
      <c r="J128" s="66">
        <f t="shared" si="12"/>
        <v>4.7267355982274738E-3</v>
      </c>
      <c r="K128" s="72">
        <v>65</v>
      </c>
      <c r="L128" s="66">
        <f t="shared" si="13"/>
        <v>1.9070531627743224E-3</v>
      </c>
      <c r="M128" s="74">
        <f t="shared" si="16"/>
        <v>2.4417838977428765E-3</v>
      </c>
      <c r="N128" s="77">
        <v>4381.9406450001889</v>
      </c>
    </row>
    <row r="129" spans="1:14" ht="12.75" customHeight="1" thickBot="1" x14ac:dyDescent="0.25">
      <c r="A129" s="124" t="s">
        <v>17</v>
      </c>
      <c r="B129" s="69" t="s">
        <v>176</v>
      </c>
      <c r="C129" s="75"/>
      <c r="D129" s="90">
        <v>3718</v>
      </c>
      <c r="E129" s="72" t="s">
        <v>442</v>
      </c>
      <c r="F129" s="72" t="s">
        <v>442</v>
      </c>
      <c r="G129" s="72">
        <f t="shared" si="15"/>
        <v>0</v>
      </c>
      <c r="H129" s="66">
        <f t="shared" si="11"/>
        <v>0</v>
      </c>
      <c r="I129" s="72" t="s">
        <v>442</v>
      </c>
      <c r="J129" s="66">
        <f t="shared" si="12"/>
        <v>0</v>
      </c>
      <c r="K129" s="72" t="s">
        <v>442</v>
      </c>
      <c r="L129" s="66">
        <f t="shared" si="13"/>
        <v>0</v>
      </c>
      <c r="M129" s="74">
        <f t="shared" si="16"/>
        <v>0</v>
      </c>
      <c r="N129" s="77">
        <v>0</v>
      </c>
    </row>
    <row r="130" spans="1:14" ht="12.75" customHeight="1" thickBot="1" x14ac:dyDescent="0.25">
      <c r="A130" s="124" t="s">
        <v>17</v>
      </c>
      <c r="B130" s="69" t="s">
        <v>177</v>
      </c>
      <c r="C130" s="90">
        <v>256</v>
      </c>
      <c r="D130" s="90">
        <v>2276</v>
      </c>
      <c r="E130" s="72">
        <v>2</v>
      </c>
      <c r="F130" s="72" t="s">
        <v>442</v>
      </c>
      <c r="G130" s="72">
        <f t="shared" si="15"/>
        <v>2</v>
      </c>
      <c r="H130" s="66">
        <f t="shared" si="11"/>
        <v>6.9156293222683268E-4</v>
      </c>
      <c r="I130" s="72" t="s">
        <v>442</v>
      </c>
      <c r="J130" s="66">
        <f t="shared" si="12"/>
        <v>0</v>
      </c>
      <c r="K130" s="72">
        <v>18</v>
      </c>
      <c r="L130" s="66">
        <f t="shared" si="13"/>
        <v>5.2810702969135082E-4</v>
      </c>
      <c r="M130" s="74">
        <f t="shared" si="16"/>
        <v>4.0655665397272789E-4</v>
      </c>
      <c r="N130" s="77">
        <v>729.59246237357615</v>
      </c>
    </row>
    <row r="131" spans="1:14" ht="12.75" customHeight="1" thickBot="1" x14ac:dyDescent="0.25">
      <c r="A131" s="124" t="s">
        <v>17</v>
      </c>
      <c r="B131" s="69" t="s">
        <v>178</v>
      </c>
      <c r="C131" s="90">
        <v>364</v>
      </c>
      <c r="D131" s="90">
        <v>2277</v>
      </c>
      <c r="E131" s="72" t="s">
        <v>442</v>
      </c>
      <c r="F131" s="72" t="s">
        <v>442</v>
      </c>
      <c r="G131" s="72">
        <f t="shared" si="15"/>
        <v>0</v>
      </c>
      <c r="H131" s="66">
        <f t="shared" ref="H131:H194" si="17">+G131/$G$491</f>
        <v>0</v>
      </c>
      <c r="I131" s="72" t="s">
        <v>442</v>
      </c>
      <c r="J131" s="66">
        <f t="shared" ref="J131:J194" si="18">+I131/$I$491</f>
        <v>0</v>
      </c>
      <c r="K131" s="72" t="s">
        <v>442</v>
      </c>
      <c r="L131" s="66">
        <f t="shared" ref="L131:L194" si="19">+K131/$K$491</f>
        <v>0</v>
      </c>
      <c r="M131" s="74">
        <f t="shared" si="16"/>
        <v>0</v>
      </c>
      <c r="N131" s="77">
        <v>0</v>
      </c>
    </row>
    <row r="132" spans="1:14" ht="12.75" customHeight="1" thickBot="1" x14ac:dyDescent="0.25">
      <c r="A132" s="124" t="s">
        <v>17</v>
      </c>
      <c r="B132" s="69" t="s">
        <v>179</v>
      </c>
      <c r="C132" s="90">
        <v>223</v>
      </c>
      <c r="D132" s="90">
        <v>2278</v>
      </c>
      <c r="E132" s="72" t="s">
        <v>442</v>
      </c>
      <c r="F132" s="72" t="s">
        <v>442</v>
      </c>
      <c r="G132" s="72">
        <f t="shared" si="15"/>
        <v>0</v>
      </c>
      <c r="H132" s="66">
        <f t="shared" si="17"/>
        <v>0</v>
      </c>
      <c r="I132" s="72" t="s">
        <v>442</v>
      </c>
      <c r="J132" s="66">
        <f t="shared" si="18"/>
        <v>0</v>
      </c>
      <c r="K132" s="72" t="s">
        <v>442</v>
      </c>
      <c r="L132" s="66">
        <f t="shared" si="19"/>
        <v>0</v>
      </c>
      <c r="M132" s="74">
        <f t="shared" si="16"/>
        <v>0</v>
      </c>
      <c r="N132" s="77">
        <v>0</v>
      </c>
    </row>
    <row r="133" spans="1:14" ht="12.75" customHeight="1" thickBot="1" x14ac:dyDescent="0.25">
      <c r="A133" s="124" t="s">
        <v>17</v>
      </c>
      <c r="B133" s="69" t="s">
        <v>180</v>
      </c>
      <c r="C133" s="90">
        <v>363</v>
      </c>
      <c r="D133" s="90">
        <v>2282</v>
      </c>
      <c r="E133" s="72" t="s">
        <v>442</v>
      </c>
      <c r="F133" s="72" t="s">
        <v>442</v>
      </c>
      <c r="G133" s="72">
        <f t="shared" si="15"/>
        <v>0</v>
      </c>
      <c r="H133" s="66">
        <f t="shared" si="17"/>
        <v>0</v>
      </c>
      <c r="I133" s="72" t="s">
        <v>442</v>
      </c>
      <c r="J133" s="66">
        <f t="shared" si="18"/>
        <v>0</v>
      </c>
      <c r="K133" s="72">
        <v>1</v>
      </c>
      <c r="L133" s="66">
        <f t="shared" si="19"/>
        <v>2.9339279427297264E-5</v>
      </c>
      <c r="M133" s="74">
        <f t="shared" si="16"/>
        <v>9.7797598090990886E-6</v>
      </c>
      <c r="N133" s="77">
        <v>17.550417563750848</v>
      </c>
    </row>
    <row r="134" spans="1:14" ht="12.75" customHeight="1" thickBot="1" x14ac:dyDescent="0.25">
      <c r="A134" s="124" t="s">
        <v>17</v>
      </c>
      <c r="B134" s="69" t="s">
        <v>181</v>
      </c>
      <c r="C134" s="90">
        <v>473</v>
      </c>
      <c r="D134" s="90">
        <v>2283</v>
      </c>
      <c r="E134" s="72" t="s">
        <v>442</v>
      </c>
      <c r="F134" s="72" t="s">
        <v>442</v>
      </c>
      <c r="G134" s="72">
        <f t="shared" si="15"/>
        <v>0</v>
      </c>
      <c r="H134" s="66">
        <f t="shared" si="17"/>
        <v>0</v>
      </c>
      <c r="I134" s="72" t="s">
        <v>442</v>
      </c>
      <c r="J134" s="66">
        <f t="shared" si="18"/>
        <v>0</v>
      </c>
      <c r="K134" s="72" t="s">
        <v>442</v>
      </c>
      <c r="L134" s="66">
        <f t="shared" si="19"/>
        <v>0</v>
      </c>
      <c r="M134" s="74">
        <f t="shared" si="16"/>
        <v>0</v>
      </c>
      <c r="N134" s="77">
        <v>0</v>
      </c>
    </row>
    <row r="135" spans="1:14" ht="12.75" customHeight="1" thickBot="1" x14ac:dyDescent="0.25">
      <c r="A135" s="124" t="s">
        <v>17</v>
      </c>
      <c r="B135" s="69" t="s">
        <v>182</v>
      </c>
      <c r="C135" s="90">
        <v>241</v>
      </c>
      <c r="D135" s="90">
        <v>2279</v>
      </c>
      <c r="E135" s="72" t="s">
        <v>442</v>
      </c>
      <c r="F135" s="72" t="s">
        <v>442</v>
      </c>
      <c r="G135" s="72">
        <f t="shared" si="15"/>
        <v>0</v>
      </c>
      <c r="H135" s="66">
        <f t="shared" si="17"/>
        <v>0</v>
      </c>
      <c r="I135" s="72" t="s">
        <v>442</v>
      </c>
      <c r="J135" s="66">
        <f t="shared" si="18"/>
        <v>0</v>
      </c>
      <c r="K135" s="72" t="s">
        <v>442</v>
      </c>
      <c r="L135" s="66">
        <f t="shared" si="19"/>
        <v>0</v>
      </c>
      <c r="M135" s="74">
        <f t="shared" si="16"/>
        <v>0</v>
      </c>
      <c r="N135" s="77">
        <v>0</v>
      </c>
    </row>
    <row r="136" spans="1:14" ht="12.75" customHeight="1" thickBot="1" x14ac:dyDescent="0.25">
      <c r="A136" s="124" t="s">
        <v>17</v>
      </c>
      <c r="B136" s="69" t="s">
        <v>183</v>
      </c>
      <c r="C136" s="90">
        <v>250</v>
      </c>
      <c r="D136" s="90">
        <v>2280</v>
      </c>
      <c r="E136" s="72" t="s">
        <v>442</v>
      </c>
      <c r="F136" s="72" t="s">
        <v>442</v>
      </c>
      <c r="G136" s="72">
        <f t="shared" si="15"/>
        <v>0</v>
      </c>
      <c r="H136" s="66">
        <f t="shared" si="17"/>
        <v>0</v>
      </c>
      <c r="I136" s="72" t="s">
        <v>442</v>
      </c>
      <c r="J136" s="66">
        <f t="shared" si="18"/>
        <v>0</v>
      </c>
      <c r="K136" s="72" t="s">
        <v>442</v>
      </c>
      <c r="L136" s="66">
        <f t="shared" si="19"/>
        <v>0</v>
      </c>
      <c r="M136" s="74">
        <f t="shared" si="16"/>
        <v>0</v>
      </c>
      <c r="N136" s="77">
        <v>0</v>
      </c>
    </row>
    <row r="137" spans="1:14" ht="12.75" customHeight="1" thickBot="1" x14ac:dyDescent="0.25">
      <c r="A137" s="124" t="s">
        <v>17</v>
      </c>
      <c r="B137" s="69" t="s">
        <v>184</v>
      </c>
      <c r="C137" s="90">
        <v>498</v>
      </c>
      <c r="D137" s="90">
        <v>2281</v>
      </c>
      <c r="E137" s="72" t="s">
        <v>442</v>
      </c>
      <c r="F137" s="72" t="s">
        <v>442</v>
      </c>
      <c r="G137" s="72">
        <f t="shared" si="15"/>
        <v>0</v>
      </c>
      <c r="H137" s="66">
        <f t="shared" si="17"/>
        <v>0</v>
      </c>
      <c r="I137" s="72" t="s">
        <v>442</v>
      </c>
      <c r="J137" s="66">
        <f t="shared" si="18"/>
        <v>0</v>
      </c>
      <c r="K137" s="72" t="s">
        <v>442</v>
      </c>
      <c r="L137" s="66">
        <f t="shared" si="19"/>
        <v>0</v>
      </c>
      <c r="M137" s="74">
        <f t="shared" si="16"/>
        <v>0</v>
      </c>
      <c r="N137" s="77">
        <v>0</v>
      </c>
    </row>
    <row r="138" spans="1:14" ht="12.75" customHeight="1" thickBot="1" x14ac:dyDescent="0.25">
      <c r="A138" s="124" t="s">
        <v>17</v>
      </c>
      <c r="B138" s="69" t="s">
        <v>185</v>
      </c>
      <c r="C138" s="90">
        <v>368</v>
      </c>
      <c r="D138" s="90">
        <v>2284</v>
      </c>
      <c r="E138" s="72" t="s">
        <v>442</v>
      </c>
      <c r="F138" s="72" t="s">
        <v>442</v>
      </c>
      <c r="G138" s="72">
        <f t="shared" si="15"/>
        <v>0</v>
      </c>
      <c r="H138" s="66">
        <f t="shared" si="17"/>
        <v>0</v>
      </c>
      <c r="I138" s="72" t="s">
        <v>442</v>
      </c>
      <c r="J138" s="66">
        <f t="shared" si="18"/>
        <v>0</v>
      </c>
      <c r="K138" s="72" t="s">
        <v>442</v>
      </c>
      <c r="L138" s="66">
        <f t="shared" si="19"/>
        <v>0</v>
      </c>
      <c r="M138" s="74">
        <f t="shared" si="16"/>
        <v>0</v>
      </c>
      <c r="N138" s="77">
        <v>0</v>
      </c>
    </row>
    <row r="139" spans="1:14" ht="12.75" customHeight="1" thickBot="1" x14ac:dyDescent="0.25">
      <c r="A139" s="124" t="s">
        <v>17</v>
      </c>
      <c r="B139" s="69" t="s">
        <v>186</v>
      </c>
      <c r="C139" s="90">
        <v>365</v>
      </c>
      <c r="D139" s="90">
        <v>2285</v>
      </c>
      <c r="E139" s="72" t="s">
        <v>442</v>
      </c>
      <c r="F139" s="72" t="s">
        <v>442</v>
      </c>
      <c r="G139" s="72">
        <f t="shared" si="15"/>
        <v>0</v>
      </c>
      <c r="H139" s="66">
        <f t="shared" si="17"/>
        <v>0</v>
      </c>
      <c r="I139" s="72" t="s">
        <v>442</v>
      </c>
      <c r="J139" s="66">
        <f t="shared" si="18"/>
        <v>0</v>
      </c>
      <c r="K139" s="72" t="s">
        <v>442</v>
      </c>
      <c r="L139" s="66">
        <f t="shared" si="19"/>
        <v>0</v>
      </c>
      <c r="M139" s="74">
        <f t="shared" si="16"/>
        <v>0</v>
      </c>
      <c r="N139" s="77">
        <v>0</v>
      </c>
    </row>
    <row r="140" spans="1:14" ht="12.75" customHeight="1" thickBot="1" x14ac:dyDescent="0.25">
      <c r="A140" s="124" t="s">
        <v>17</v>
      </c>
      <c r="B140" s="69" t="s">
        <v>187</v>
      </c>
      <c r="C140" s="90">
        <v>362</v>
      </c>
      <c r="D140" s="90">
        <v>2286</v>
      </c>
      <c r="E140" s="72" t="s">
        <v>442</v>
      </c>
      <c r="F140" s="72" t="s">
        <v>442</v>
      </c>
      <c r="G140" s="72">
        <f t="shared" si="15"/>
        <v>0</v>
      </c>
      <c r="H140" s="66">
        <f t="shared" si="17"/>
        <v>0</v>
      </c>
      <c r="I140" s="72" t="s">
        <v>442</v>
      </c>
      <c r="J140" s="66">
        <f t="shared" si="18"/>
        <v>0</v>
      </c>
      <c r="K140" s="72" t="s">
        <v>442</v>
      </c>
      <c r="L140" s="66">
        <f t="shared" si="19"/>
        <v>0</v>
      </c>
      <c r="M140" s="74">
        <f t="shared" si="16"/>
        <v>0</v>
      </c>
      <c r="N140" s="77">
        <v>0</v>
      </c>
    </row>
    <row r="141" spans="1:14" ht="12.75" customHeight="1" thickBot="1" x14ac:dyDescent="0.25">
      <c r="A141" s="124" t="s">
        <v>17</v>
      </c>
      <c r="B141" s="69" t="s">
        <v>188</v>
      </c>
      <c r="C141" s="90">
        <v>238</v>
      </c>
      <c r="D141" s="90">
        <v>2287</v>
      </c>
      <c r="E141" s="72" t="s">
        <v>442</v>
      </c>
      <c r="F141" s="72" t="s">
        <v>442</v>
      </c>
      <c r="G141" s="72">
        <f t="shared" si="15"/>
        <v>0</v>
      </c>
      <c r="H141" s="66">
        <f t="shared" si="17"/>
        <v>0</v>
      </c>
      <c r="I141" s="72" t="s">
        <v>442</v>
      </c>
      <c r="J141" s="66">
        <f t="shared" si="18"/>
        <v>0</v>
      </c>
      <c r="K141" s="72" t="s">
        <v>442</v>
      </c>
      <c r="L141" s="66">
        <f t="shared" si="19"/>
        <v>0</v>
      </c>
      <c r="M141" s="74">
        <f t="shared" si="16"/>
        <v>0</v>
      </c>
      <c r="N141" s="77">
        <v>0</v>
      </c>
    </row>
    <row r="142" spans="1:14" ht="12.75" customHeight="1" thickBot="1" x14ac:dyDescent="0.25">
      <c r="A142" s="124" t="s">
        <v>17</v>
      </c>
      <c r="B142" s="69" t="s">
        <v>189</v>
      </c>
      <c r="C142" s="90">
        <v>361</v>
      </c>
      <c r="D142" s="90">
        <v>2288</v>
      </c>
      <c r="E142" s="72" t="s">
        <v>442</v>
      </c>
      <c r="F142" s="72" t="s">
        <v>442</v>
      </c>
      <c r="G142" s="72">
        <f t="shared" si="15"/>
        <v>0</v>
      </c>
      <c r="H142" s="66">
        <f t="shared" si="17"/>
        <v>0</v>
      </c>
      <c r="I142" s="72" t="s">
        <v>442</v>
      </c>
      <c r="J142" s="66">
        <f t="shared" si="18"/>
        <v>0</v>
      </c>
      <c r="K142" s="72" t="s">
        <v>442</v>
      </c>
      <c r="L142" s="66">
        <f t="shared" si="19"/>
        <v>0</v>
      </c>
      <c r="M142" s="74">
        <f t="shared" si="16"/>
        <v>0</v>
      </c>
      <c r="N142" s="77">
        <v>0</v>
      </c>
    </row>
    <row r="143" spans="1:14" ht="12.75" customHeight="1" thickBot="1" x14ac:dyDescent="0.25">
      <c r="A143" s="124" t="s">
        <v>17</v>
      </c>
      <c r="B143" s="69" t="s">
        <v>190</v>
      </c>
      <c r="C143" s="90">
        <v>351</v>
      </c>
      <c r="D143" s="90">
        <v>2289</v>
      </c>
      <c r="E143" s="72" t="s">
        <v>442</v>
      </c>
      <c r="F143" s="72" t="s">
        <v>442</v>
      </c>
      <c r="G143" s="72">
        <f t="shared" si="15"/>
        <v>0</v>
      </c>
      <c r="H143" s="66">
        <f t="shared" si="17"/>
        <v>0</v>
      </c>
      <c r="I143" s="72" t="s">
        <v>442</v>
      </c>
      <c r="J143" s="66">
        <f t="shared" si="18"/>
        <v>0</v>
      </c>
      <c r="K143" s="72">
        <v>1</v>
      </c>
      <c r="L143" s="66">
        <f t="shared" si="19"/>
        <v>2.9339279427297264E-5</v>
      </c>
      <c r="M143" s="74">
        <f t="shared" si="16"/>
        <v>9.7797598090990886E-6</v>
      </c>
      <c r="N143" s="77">
        <v>17.550417563750848</v>
      </c>
    </row>
    <row r="144" spans="1:14" ht="12.75" customHeight="1" thickBot="1" x14ac:dyDescent="0.25">
      <c r="A144" s="124" t="s">
        <v>17</v>
      </c>
      <c r="B144" s="69" t="s">
        <v>191</v>
      </c>
      <c r="C144" s="90">
        <v>471</v>
      </c>
      <c r="D144" s="90">
        <v>2290</v>
      </c>
      <c r="E144" s="72" t="s">
        <v>442</v>
      </c>
      <c r="F144" s="72" t="s">
        <v>442</v>
      </c>
      <c r="G144" s="72">
        <f t="shared" si="15"/>
        <v>0</v>
      </c>
      <c r="H144" s="66">
        <f t="shared" si="17"/>
        <v>0</v>
      </c>
      <c r="I144" s="72" t="s">
        <v>442</v>
      </c>
      <c r="J144" s="66">
        <f t="shared" si="18"/>
        <v>0</v>
      </c>
      <c r="K144" s="72" t="s">
        <v>442</v>
      </c>
      <c r="L144" s="66">
        <f t="shared" si="19"/>
        <v>0</v>
      </c>
      <c r="M144" s="74">
        <f t="shared" si="16"/>
        <v>0</v>
      </c>
      <c r="N144" s="77">
        <v>0</v>
      </c>
    </row>
    <row r="145" spans="1:14" ht="12.75" customHeight="1" thickBot="1" x14ac:dyDescent="0.25">
      <c r="A145" s="124" t="s">
        <v>17</v>
      </c>
      <c r="B145" s="69" t="s">
        <v>192</v>
      </c>
      <c r="C145" s="90">
        <v>366</v>
      </c>
      <c r="D145" s="90">
        <v>2291</v>
      </c>
      <c r="E145" s="72" t="s">
        <v>442</v>
      </c>
      <c r="F145" s="72" t="s">
        <v>442</v>
      </c>
      <c r="G145" s="72">
        <f t="shared" si="15"/>
        <v>0</v>
      </c>
      <c r="H145" s="66">
        <f t="shared" si="17"/>
        <v>0</v>
      </c>
      <c r="I145" s="72" t="s">
        <v>442</v>
      </c>
      <c r="J145" s="66">
        <f t="shared" si="18"/>
        <v>0</v>
      </c>
      <c r="K145" s="72" t="s">
        <v>442</v>
      </c>
      <c r="L145" s="66">
        <f t="shared" si="19"/>
        <v>0</v>
      </c>
      <c r="M145" s="74">
        <f t="shared" si="16"/>
        <v>0</v>
      </c>
      <c r="N145" s="77">
        <v>0</v>
      </c>
    </row>
    <row r="146" spans="1:14" ht="12.75" customHeight="1" thickBot="1" x14ac:dyDescent="0.25">
      <c r="A146" s="124" t="s">
        <v>17</v>
      </c>
      <c r="B146" s="69" t="s">
        <v>193</v>
      </c>
      <c r="C146" s="90">
        <v>349</v>
      </c>
      <c r="D146" s="90">
        <v>2293</v>
      </c>
      <c r="E146" s="72" t="s">
        <v>442</v>
      </c>
      <c r="F146" s="72" t="s">
        <v>442</v>
      </c>
      <c r="G146" s="72">
        <f t="shared" si="15"/>
        <v>0</v>
      </c>
      <c r="H146" s="66">
        <f t="shared" si="17"/>
        <v>0</v>
      </c>
      <c r="I146" s="72" t="s">
        <v>442</v>
      </c>
      <c r="J146" s="66">
        <f t="shared" si="18"/>
        <v>0</v>
      </c>
      <c r="K146" s="72">
        <v>13</v>
      </c>
      <c r="L146" s="66">
        <f t="shared" si="19"/>
        <v>3.8141063255486444E-4</v>
      </c>
      <c r="M146" s="74">
        <f t="shared" si="16"/>
        <v>1.2713687751828815E-4</v>
      </c>
      <c r="N146" s="77">
        <v>228.15542832876102</v>
      </c>
    </row>
    <row r="147" spans="1:14" ht="12.75" customHeight="1" thickBot="1" x14ac:dyDescent="0.25">
      <c r="A147" s="124" t="s">
        <v>17</v>
      </c>
      <c r="B147" s="69" t="s">
        <v>194</v>
      </c>
      <c r="C147" s="90">
        <v>336</v>
      </c>
      <c r="D147" s="90">
        <v>2292</v>
      </c>
      <c r="E147" s="72" t="s">
        <v>442</v>
      </c>
      <c r="F147" s="72" t="s">
        <v>442</v>
      </c>
      <c r="G147" s="72">
        <f t="shared" si="15"/>
        <v>0</v>
      </c>
      <c r="H147" s="66">
        <f t="shared" si="17"/>
        <v>0</v>
      </c>
      <c r="I147" s="72" t="s">
        <v>442</v>
      </c>
      <c r="J147" s="66">
        <f t="shared" si="18"/>
        <v>0</v>
      </c>
      <c r="K147" s="72" t="s">
        <v>442</v>
      </c>
      <c r="L147" s="66">
        <f t="shared" si="19"/>
        <v>0</v>
      </c>
      <c r="M147" s="74">
        <f t="shared" si="16"/>
        <v>0</v>
      </c>
      <c r="N147" s="77">
        <v>0</v>
      </c>
    </row>
    <row r="148" spans="1:14" ht="12.75" customHeight="1" thickBot="1" x14ac:dyDescent="0.25">
      <c r="A148" s="124" t="s">
        <v>17</v>
      </c>
      <c r="B148" s="69" t="s">
        <v>195</v>
      </c>
      <c r="C148" s="90">
        <v>260</v>
      </c>
      <c r="D148" s="90">
        <v>2294</v>
      </c>
      <c r="E148" s="72" t="s">
        <v>442</v>
      </c>
      <c r="F148" s="72" t="s">
        <v>442</v>
      </c>
      <c r="G148" s="72">
        <f t="shared" si="15"/>
        <v>0</v>
      </c>
      <c r="H148" s="66">
        <f t="shared" si="17"/>
        <v>0</v>
      </c>
      <c r="I148" s="72">
        <v>4</v>
      </c>
      <c r="J148" s="66">
        <f t="shared" si="18"/>
        <v>1.1816838995568684E-3</v>
      </c>
      <c r="K148" s="72">
        <v>55</v>
      </c>
      <c r="L148" s="66">
        <f t="shared" si="19"/>
        <v>1.6136603685013497E-3</v>
      </c>
      <c r="M148" s="74">
        <f t="shared" si="16"/>
        <v>9.3178142268607268E-4</v>
      </c>
      <c r="N148" s="77">
        <v>1672.1426052888773</v>
      </c>
    </row>
    <row r="149" spans="1:14" ht="12.75" customHeight="1" thickBot="1" x14ac:dyDescent="0.25">
      <c r="A149" s="124" t="s">
        <v>17</v>
      </c>
      <c r="B149" s="69" t="s">
        <v>196</v>
      </c>
      <c r="C149" s="90">
        <v>74</v>
      </c>
      <c r="D149" s="90">
        <v>2295</v>
      </c>
      <c r="E149" s="72">
        <v>105</v>
      </c>
      <c r="F149" s="72">
        <v>1</v>
      </c>
      <c r="G149" s="72">
        <f t="shared" si="15"/>
        <v>106</v>
      </c>
      <c r="H149" s="66">
        <f t="shared" si="17"/>
        <v>3.6652835408022132E-2</v>
      </c>
      <c r="I149" s="72">
        <v>320</v>
      </c>
      <c r="J149" s="66">
        <f t="shared" si="18"/>
        <v>9.4534711964549489E-2</v>
      </c>
      <c r="K149" s="72">
        <v>1542</v>
      </c>
      <c r="L149" s="66">
        <f t="shared" si="19"/>
        <v>4.5241168876892383E-2</v>
      </c>
      <c r="M149" s="74">
        <f t="shared" si="16"/>
        <v>5.8809572083154675E-2</v>
      </c>
      <c r="N149" s="77">
        <v>105537.6171758915</v>
      </c>
    </row>
    <row r="150" spans="1:14" ht="12.75" customHeight="1" thickBot="1" x14ac:dyDescent="0.25">
      <c r="A150" s="124" t="s">
        <v>17</v>
      </c>
      <c r="B150" s="69" t="s">
        <v>197</v>
      </c>
      <c r="C150" s="90">
        <v>472</v>
      </c>
      <c r="D150" s="90">
        <v>2296</v>
      </c>
      <c r="E150" s="72" t="s">
        <v>442</v>
      </c>
      <c r="F150" s="72" t="s">
        <v>442</v>
      </c>
      <c r="G150" s="72">
        <f t="shared" si="15"/>
        <v>0</v>
      </c>
      <c r="H150" s="66">
        <f t="shared" si="17"/>
        <v>0</v>
      </c>
      <c r="I150" s="72" t="s">
        <v>442</v>
      </c>
      <c r="J150" s="66">
        <f t="shared" si="18"/>
        <v>0</v>
      </c>
      <c r="K150" s="72" t="s">
        <v>442</v>
      </c>
      <c r="L150" s="66">
        <f t="shared" si="19"/>
        <v>0</v>
      </c>
      <c r="M150" s="74">
        <f t="shared" si="16"/>
        <v>0</v>
      </c>
      <c r="N150" s="77">
        <v>0</v>
      </c>
    </row>
    <row r="151" spans="1:14" ht="12.75" customHeight="1" thickBot="1" x14ac:dyDescent="0.25">
      <c r="A151" s="124" t="s">
        <v>17</v>
      </c>
      <c r="B151" s="69" t="s">
        <v>198</v>
      </c>
      <c r="C151" s="90">
        <v>231</v>
      </c>
      <c r="D151" s="90">
        <v>2297</v>
      </c>
      <c r="E151" s="72">
        <v>52</v>
      </c>
      <c r="F151" s="72" t="s">
        <v>442</v>
      </c>
      <c r="G151" s="72">
        <f t="shared" si="15"/>
        <v>52</v>
      </c>
      <c r="H151" s="66">
        <f t="shared" si="17"/>
        <v>1.7980636237897647E-2</v>
      </c>
      <c r="I151" s="72">
        <v>12</v>
      </c>
      <c r="J151" s="66">
        <f t="shared" si="18"/>
        <v>3.5450516986706058E-3</v>
      </c>
      <c r="K151" s="72">
        <v>231</v>
      </c>
      <c r="L151" s="66">
        <f t="shared" si="19"/>
        <v>6.7773735477056687E-3</v>
      </c>
      <c r="M151" s="74">
        <f t="shared" si="16"/>
        <v>9.4343538280913068E-3</v>
      </c>
      <c r="N151" s="77">
        <v>16930.563976951766</v>
      </c>
    </row>
    <row r="152" spans="1:14" ht="12.75" customHeight="1" thickBot="1" x14ac:dyDescent="0.25">
      <c r="A152" s="124" t="s">
        <v>17</v>
      </c>
      <c r="B152" s="69" t="s">
        <v>199</v>
      </c>
      <c r="C152" s="90">
        <v>517</v>
      </c>
      <c r="D152" s="90">
        <v>2298</v>
      </c>
      <c r="E152" s="72" t="s">
        <v>442</v>
      </c>
      <c r="F152" s="72" t="s">
        <v>442</v>
      </c>
      <c r="G152" s="72">
        <f t="shared" si="15"/>
        <v>0</v>
      </c>
      <c r="H152" s="66">
        <f t="shared" si="17"/>
        <v>0</v>
      </c>
      <c r="I152" s="72" t="s">
        <v>442</v>
      </c>
      <c r="J152" s="66">
        <f t="shared" si="18"/>
        <v>0</v>
      </c>
      <c r="K152" s="72">
        <v>1</v>
      </c>
      <c r="L152" s="66">
        <f t="shared" si="19"/>
        <v>2.9339279427297264E-5</v>
      </c>
      <c r="M152" s="74">
        <f t="shared" si="16"/>
        <v>9.7797598090990886E-6</v>
      </c>
      <c r="N152" s="77">
        <v>17.550417563750848</v>
      </c>
    </row>
    <row r="153" spans="1:14" ht="12.75" customHeight="1" thickBot="1" x14ac:dyDescent="0.25">
      <c r="A153" s="124" t="s">
        <v>17</v>
      </c>
      <c r="B153" s="69" t="s">
        <v>200</v>
      </c>
      <c r="C153" s="90">
        <v>352</v>
      </c>
      <c r="D153" s="90">
        <v>2299</v>
      </c>
      <c r="E153" s="72" t="s">
        <v>442</v>
      </c>
      <c r="F153" s="72" t="s">
        <v>442</v>
      </c>
      <c r="G153" s="72">
        <f t="shared" si="15"/>
        <v>0</v>
      </c>
      <c r="H153" s="66">
        <f t="shared" si="17"/>
        <v>0</v>
      </c>
      <c r="I153" s="72" t="s">
        <v>442</v>
      </c>
      <c r="J153" s="66">
        <f t="shared" si="18"/>
        <v>0</v>
      </c>
      <c r="K153" s="72" t="s">
        <v>442</v>
      </c>
      <c r="L153" s="66">
        <f t="shared" si="19"/>
        <v>0</v>
      </c>
      <c r="M153" s="74">
        <f t="shared" si="16"/>
        <v>0</v>
      </c>
      <c r="N153" s="77">
        <v>0</v>
      </c>
    </row>
    <row r="154" spans="1:14" ht="12.75" customHeight="1" thickBot="1" x14ac:dyDescent="0.25">
      <c r="A154" s="124" t="s">
        <v>17</v>
      </c>
      <c r="B154" s="69" t="s">
        <v>201</v>
      </c>
      <c r="C154" s="90">
        <v>474</v>
      </c>
      <c r="D154" s="90">
        <v>2300</v>
      </c>
      <c r="E154" s="72" t="s">
        <v>442</v>
      </c>
      <c r="F154" s="72" t="s">
        <v>442</v>
      </c>
      <c r="G154" s="72">
        <f t="shared" si="15"/>
        <v>0</v>
      </c>
      <c r="H154" s="66">
        <f t="shared" si="17"/>
        <v>0</v>
      </c>
      <c r="I154" s="72" t="s">
        <v>442</v>
      </c>
      <c r="J154" s="66">
        <f t="shared" si="18"/>
        <v>0</v>
      </c>
      <c r="K154" s="72">
        <v>17</v>
      </c>
      <c r="L154" s="66">
        <f t="shared" si="19"/>
        <v>4.9876775026405347E-4</v>
      </c>
      <c r="M154" s="74">
        <f t="shared" si="16"/>
        <v>1.6625591675468448E-4</v>
      </c>
      <c r="N154" s="77">
        <v>298.35709858376435</v>
      </c>
    </row>
    <row r="155" spans="1:14" ht="12.75" customHeight="1" thickBot="1" x14ac:dyDescent="0.25">
      <c r="A155" s="124" t="s">
        <v>17</v>
      </c>
      <c r="B155" s="69" t="s">
        <v>202</v>
      </c>
      <c r="C155" s="90">
        <v>369</v>
      </c>
      <c r="D155" s="90">
        <v>2301</v>
      </c>
      <c r="E155" s="72" t="s">
        <v>442</v>
      </c>
      <c r="F155" s="72" t="s">
        <v>442</v>
      </c>
      <c r="G155" s="72">
        <f t="shared" si="15"/>
        <v>0</v>
      </c>
      <c r="H155" s="66">
        <f t="shared" si="17"/>
        <v>0</v>
      </c>
      <c r="I155" s="72" t="s">
        <v>442</v>
      </c>
      <c r="J155" s="66">
        <f t="shared" si="18"/>
        <v>0</v>
      </c>
      <c r="K155" s="72">
        <v>4</v>
      </c>
      <c r="L155" s="66">
        <f t="shared" si="19"/>
        <v>1.1735711770918906E-4</v>
      </c>
      <c r="M155" s="74">
        <f t="shared" si="16"/>
        <v>3.9119039236396354E-5</v>
      </c>
      <c r="N155" s="77">
        <v>70.201670255003393</v>
      </c>
    </row>
    <row r="156" spans="1:14" ht="12.75" customHeight="1" thickBot="1" x14ac:dyDescent="0.25">
      <c r="A156" s="124" t="s">
        <v>17</v>
      </c>
      <c r="B156" s="69" t="s">
        <v>203</v>
      </c>
      <c r="C156" s="90">
        <v>367</v>
      </c>
      <c r="D156" s="90">
        <v>2302</v>
      </c>
      <c r="E156" s="72" t="s">
        <v>442</v>
      </c>
      <c r="F156" s="72" t="s">
        <v>442</v>
      </c>
      <c r="G156" s="72">
        <f t="shared" si="15"/>
        <v>0</v>
      </c>
      <c r="H156" s="66">
        <f t="shared" si="17"/>
        <v>0</v>
      </c>
      <c r="I156" s="72" t="s">
        <v>442</v>
      </c>
      <c r="J156" s="66">
        <f t="shared" si="18"/>
        <v>0</v>
      </c>
      <c r="K156" s="72">
        <v>2</v>
      </c>
      <c r="L156" s="66">
        <f t="shared" si="19"/>
        <v>5.8678558854594528E-5</v>
      </c>
      <c r="M156" s="74">
        <f t="shared" si="16"/>
        <v>1.9559519618198177E-5</v>
      </c>
      <c r="N156" s="77">
        <v>35.100835127501696</v>
      </c>
    </row>
    <row r="157" spans="1:14" ht="12.75" customHeight="1" thickBot="1" x14ac:dyDescent="0.25">
      <c r="A157" s="124" t="s">
        <v>17</v>
      </c>
      <c r="B157" s="69" t="s">
        <v>204</v>
      </c>
      <c r="C157" s="90">
        <v>528</v>
      </c>
      <c r="D157" s="90">
        <v>2303</v>
      </c>
      <c r="E157" s="72" t="s">
        <v>442</v>
      </c>
      <c r="F157" s="72" t="s">
        <v>442</v>
      </c>
      <c r="G157" s="72">
        <f t="shared" si="15"/>
        <v>0</v>
      </c>
      <c r="H157" s="66">
        <f t="shared" si="17"/>
        <v>0</v>
      </c>
      <c r="I157" s="72" t="s">
        <v>442</v>
      </c>
      <c r="J157" s="66">
        <f t="shared" si="18"/>
        <v>0</v>
      </c>
      <c r="K157" s="72" t="s">
        <v>442</v>
      </c>
      <c r="L157" s="66">
        <f t="shared" si="19"/>
        <v>0</v>
      </c>
      <c r="M157" s="74">
        <f t="shared" si="16"/>
        <v>0</v>
      </c>
      <c r="N157" s="77">
        <v>0</v>
      </c>
    </row>
    <row r="158" spans="1:14" ht="12.75" customHeight="1" thickBot="1" x14ac:dyDescent="0.25">
      <c r="A158" s="124" t="s">
        <v>17</v>
      </c>
      <c r="B158" s="69" t="s">
        <v>205</v>
      </c>
      <c r="C158" s="90">
        <v>518</v>
      </c>
      <c r="D158" s="90">
        <v>2367</v>
      </c>
      <c r="E158" s="72" t="s">
        <v>442</v>
      </c>
      <c r="F158" s="72" t="s">
        <v>442</v>
      </c>
      <c r="G158" s="72">
        <f t="shared" si="15"/>
        <v>0</v>
      </c>
      <c r="H158" s="66">
        <f t="shared" si="17"/>
        <v>0</v>
      </c>
      <c r="I158" s="72" t="s">
        <v>442</v>
      </c>
      <c r="J158" s="66">
        <f t="shared" si="18"/>
        <v>0</v>
      </c>
      <c r="K158" s="72" t="s">
        <v>442</v>
      </c>
      <c r="L158" s="66">
        <f t="shared" si="19"/>
        <v>0</v>
      </c>
      <c r="M158" s="74">
        <f t="shared" si="16"/>
        <v>0</v>
      </c>
      <c r="N158" s="77">
        <v>0</v>
      </c>
    </row>
    <row r="159" spans="1:14" ht="12.75" customHeight="1" thickBot="1" x14ac:dyDescent="0.25">
      <c r="A159" s="124" t="s">
        <v>17</v>
      </c>
      <c r="B159" s="69" t="s">
        <v>206</v>
      </c>
      <c r="C159" s="90">
        <v>513</v>
      </c>
      <c r="D159" s="90">
        <v>2368</v>
      </c>
      <c r="E159" s="72" t="s">
        <v>442</v>
      </c>
      <c r="F159" s="72" t="s">
        <v>442</v>
      </c>
      <c r="G159" s="72">
        <f t="shared" si="15"/>
        <v>0</v>
      </c>
      <c r="H159" s="66">
        <f t="shared" si="17"/>
        <v>0</v>
      </c>
      <c r="I159" s="72" t="s">
        <v>442</v>
      </c>
      <c r="J159" s="66">
        <f t="shared" si="18"/>
        <v>0</v>
      </c>
      <c r="K159" s="72">
        <v>1</v>
      </c>
      <c r="L159" s="66">
        <f t="shared" si="19"/>
        <v>2.9339279427297264E-5</v>
      </c>
      <c r="M159" s="74">
        <f t="shared" si="16"/>
        <v>9.7797598090990886E-6</v>
      </c>
      <c r="N159" s="77">
        <v>17.550417563750848</v>
      </c>
    </row>
    <row r="160" spans="1:14" ht="12.75" customHeight="1" thickBot="1" x14ac:dyDescent="0.25">
      <c r="A160" s="124" t="s">
        <v>17</v>
      </c>
      <c r="B160" s="69" t="s">
        <v>207</v>
      </c>
      <c r="C160" s="90">
        <v>184</v>
      </c>
      <c r="D160" s="90">
        <v>2421</v>
      </c>
      <c r="E160" s="72" t="s">
        <v>442</v>
      </c>
      <c r="F160" s="72" t="s">
        <v>442</v>
      </c>
      <c r="G160" s="72">
        <f t="shared" si="15"/>
        <v>0</v>
      </c>
      <c r="H160" s="66">
        <f t="shared" si="17"/>
        <v>0</v>
      </c>
      <c r="I160" s="72" t="s">
        <v>442</v>
      </c>
      <c r="J160" s="66">
        <f t="shared" si="18"/>
        <v>0</v>
      </c>
      <c r="K160" s="72">
        <v>9</v>
      </c>
      <c r="L160" s="66">
        <f t="shared" si="19"/>
        <v>2.6405351484567541E-4</v>
      </c>
      <c r="M160" s="74">
        <f t="shared" si="16"/>
        <v>8.8017838281891799E-5</v>
      </c>
      <c r="N160" s="77">
        <v>157.95375807375763</v>
      </c>
    </row>
    <row r="161" spans="1:14" ht="12.75" customHeight="1" thickBot="1" x14ac:dyDescent="0.25">
      <c r="A161" s="124" t="s">
        <v>17</v>
      </c>
      <c r="B161" s="69" t="s">
        <v>208</v>
      </c>
      <c r="C161" s="90">
        <v>510</v>
      </c>
      <c r="D161" s="90">
        <v>2371</v>
      </c>
      <c r="E161" s="72">
        <v>1</v>
      </c>
      <c r="F161" s="72" t="s">
        <v>442</v>
      </c>
      <c r="G161" s="72">
        <f t="shared" si="15"/>
        <v>1</v>
      </c>
      <c r="H161" s="66">
        <f t="shared" si="17"/>
        <v>3.4578146611341634E-4</v>
      </c>
      <c r="I161" s="72" t="s">
        <v>442</v>
      </c>
      <c r="J161" s="66">
        <f t="shared" si="18"/>
        <v>0</v>
      </c>
      <c r="K161" s="72">
        <v>6</v>
      </c>
      <c r="L161" s="66">
        <f t="shared" si="19"/>
        <v>1.760356765637836E-4</v>
      </c>
      <c r="M161" s="74">
        <f t="shared" si="16"/>
        <v>1.7393904755906665E-4</v>
      </c>
      <c r="N161" s="77">
        <v>312.1449784955355</v>
      </c>
    </row>
    <row r="162" spans="1:14" ht="12.75" customHeight="1" thickBot="1" x14ac:dyDescent="0.25">
      <c r="A162" s="124" t="s">
        <v>17</v>
      </c>
      <c r="B162" s="69" t="s">
        <v>209</v>
      </c>
      <c r="C162" s="90">
        <v>509</v>
      </c>
      <c r="D162" s="90">
        <v>2370</v>
      </c>
      <c r="E162" s="72" t="s">
        <v>442</v>
      </c>
      <c r="F162" s="72" t="s">
        <v>442</v>
      </c>
      <c r="G162" s="72">
        <f t="shared" si="15"/>
        <v>0</v>
      </c>
      <c r="H162" s="66">
        <f t="shared" si="17"/>
        <v>0</v>
      </c>
      <c r="I162" s="72" t="s">
        <v>442</v>
      </c>
      <c r="J162" s="66">
        <f t="shared" si="18"/>
        <v>0</v>
      </c>
      <c r="K162" s="72" t="s">
        <v>442</v>
      </c>
      <c r="L162" s="66">
        <f t="shared" si="19"/>
        <v>0</v>
      </c>
      <c r="M162" s="74">
        <f t="shared" si="16"/>
        <v>0</v>
      </c>
      <c r="N162" s="77">
        <v>0</v>
      </c>
    </row>
    <row r="163" spans="1:14" ht="12.75" customHeight="1" thickBot="1" x14ac:dyDescent="0.25">
      <c r="A163" s="124" t="s">
        <v>17</v>
      </c>
      <c r="B163" s="69" t="s">
        <v>210</v>
      </c>
      <c r="C163" s="90">
        <v>511</v>
      </c>
      <c r="D163" s="90">
        <v>2372</v>
      </c>
      <c r="E163" s="72" t="s">
        <v>442</v>
      </c>
      <c r="F163" s="72" t="s">
        <v>442</v>
      </c>
      <c r="G163" s="72">
        <f t="shared" si="15"/>
        <v>0</v>
      </c>
      <c r="H163" s="66">
        <f t="shared" si="17"/>
        <v>0</v>
      </c>
      <c r="I163" s="72" t="s">
        <v>442</v>
      </c>
      <c r="J163" s="66">
        <f t="shared" si="18"/>
        <v>0</v>
      </c>
      <c r="K163" s="72" t="s">
        <v>442</v>
      </c>
      <c r="L163" s="66">
        <f t="shared" si="19"/>
        <v>0</v>
      </c>
      <c r="M163" s="74">
        <f t="shared" si="16"/>
        <v>0</v>
      </c>
      <c r="N163" s="77">
        <v>0</v>
      </c>
    </row>
    <row r="164" spans="1:14" ht="12.75" customHeight="1" thickBot="1" x14ac:dyDescent="0.25">
      <c r="A164" s="124" t="s">
        <v>17</v>
      </c>
      <c r="B164" s="69" t="s">
        <v>211</v>
      </c>
      <c r="C164" s="90">
        <v>512</v>
      </c>
      <c r="D164" s="90">
        <v>2373</v>
      </c>
      <c r="E164" s="72" t="s">
        <v>442</v>
      </c>
      <c r="F164" s="72" t="s">
        <v>442</v>
      </c>
      <c r="G164" s="72">
        <f t="shared" si="15"/>
        <v>0</v>
      </c>
      <c r="H164" s="66">
        <f t="shared" si="17"/>
        <v>0</v>
      </c>
      <c r="I164" s="72" t="s">
        <v>442</v>
      </c>
      <c r="J164" s="66">
        <f t="shared" si="18"/>
        <v>0</v>
      </c>
      <c r="K164" s="72" t="s">
        <v>442</v>
      </c>
      <c r="L164" s="66">
        <f t="shared" si="19"/>
        <v>0</v>
      </c>
      <c r="M164" s="74">
        <f t="shared" si="16"/>
        <v>0</v>
      </c>
      <c r="N164" s="77">
        <v>0</v>
      </c>
    </row>
    <row r="165" spans="1:14" ht="12.75" customHeight="1" thickBot="1" x14ac:dyDescent="0.25">
      <c r="A165" s="124" t="s">
        <v>17</v>
      </c>
      <c r="B165" s="69" t="s">
        <v>212</v>
      </c>
      <c r="C165" s="90">
        <v>508</v>
      </c>
      <c r="D165" s="90">
        <v>2423</v>
      </c>
      <c r="E165" s="72">
        <v>24</v>
      </c>
      <c r="F165" s="72">
        <v>33</v>
      </c>
      <c r="G165" s="72">
        <f t="shared" si="15"/>
        <v>57</v>
      </c>
      <c r="H165" s="66">
        <f t="shared" si="17"/>
        <v>1.970954356846473E-2</v>
      </c>
      <c r="I165" s="72">
        <v>18</v>
      </c>
      <c r="J165" s="66">
        <f t="shared" si="18"/>
        <v>5.3175775480059084E-3</v>
      </c>
      <c r="K165" s="72">
        <v>110</v>
      </c>
      <c r="L165" s="66">
        <f t="shared" si="19"/>
        <v>3.2273207370026994E-3</v>
      </c>
      <c r="M165" s="74">
        <f t="shared" si="16"/>
        <v>9.4181472844911129E-3</v>
      </c>
      <c r="N165" s="77">
        <v>16901.480276226939</v>
      </c>
    </row>
    <row r="166" spans="1:14" ht="12.75" customHeight="1" thickBot="1" x14ac:dyDescent="0.25">
      <c r="A166" s="124" t="s">
        <v>17</v>
      </c>
      <c r="B166" s="69" t="s">
        <v>213</v>
      </c>
      <c r="C166" s="90">
        <v>347</v>
      </c>
      <c r="D166" s="90">
        <v>2428</v>
      </c>
      <c r="E166" s="72" t="s">
        <v>442</v>
      </c>
      <c r="F166" s="72" t="s">
        <v>442</v>
      </c>
      <c r="G166" s="72">
        <f t="shared" si="15"/>
        <v>0</v>
      </c>
      <c r="H166" s="66">
        <f t="shared" si="17"/>
        <v>0</v>
      </c>
      <c r="I166" s="72" t="s">
        <v>442</v>
      </c>
      <c r="J166" s="66">
        <f t="shared" si="18"/>
        <v>0</v>
      </c>
      <c r="K166" s="72">
        <v>16</v>
      </c>
      <c r="L166" s="66">
        <f t="shared" si="19"/>
        <v>4.6942847083675623E-4</v>
      </c>
      <c r="M166" s="74">
        <f t="shared" si="16"/>
        <v>1.5647615694558542E-4</v>
      </c>
      <c r="N166" s="77">
        <v>280.80668102001357</v>
      </c>
    </row>
    <row r="167" spans="1:14" ht="12.75" customHeight="1" thickBot="1" x14ac:dyDescent="0.25">
      <c r="A167" s="124" t="s">
        <v>17</v>
      </c>
      <c r="B167" s="69" t="s">
        <v>214</v>
      </c>
      <c r="C167" s="90">
        <v>489</v>
      </c>
      <c r="D167" s="90">
        <v>2430</v>
      </c>
      <c r="E167" s="72" t="s">
        <v>442</v>
      </c>
      <c r="F167" s="72" t="s">
        <v>442</v>
      </c>
      <c r="G167" s="72">
        <f t="shared" si="15"/>
        <v>0</v>
      </c>
      <c r="H167" s="66">
        <f t="shared" si="17"/>
        <v>0</v>
      </c>
      <c r="I167" s="72" t="s">
        <v>442</v>
      </c>
      <c r="J167" s="66">
        <f t="shared" si="18"/>
        <v>0</v>
      </c>
      <c r="K167" s="72" t="s">
        <v>442</v>
      </c>
      <c r="L167" s="66">
        <f t="shared" si="19"/>
        <v>0</v>
      </c>
      <c r="M167" s="74">
        <f t="shared" si="16"/>
        <v>0</v>
      </c>
      <c r="N167" s="77">
        <v>0</v>
      </c>
    </row>
    <row r="168" spans="1:14" ht="12.75" customHeight="1" thickBot="1" x14ac:dyDescent="0.25">
      <c r="A168" s="124" t="s">
        <v>17</v>
      </c>
      <c r="B168" s="69" t="s">
        <v>215</v>
      </c>
      <c r="C168" s="90">
        <v>467</v>
      </c>
      <c r="D168" s="90">
        <v>2431</v>
      </c>
      <c r="E168" s="72" t="s">
        <v>442</v>
      </c>
      <c r="F168" s="72" t="s">
        <v>442</v>
      </c>
      <c r="G168" s="72">
        <f t="shared" si="15"/>
        <v>0</v>
      </c>
      <c r="H168" s="66">
        <f t="shared" si="17"/>
        <v>0</v>
      </c>
      <c r="I168" s="72" t="s">
        <v>442</v>
      </c>
      <c r="J168" s="66">
        <f t="shared" si="18"/>
        <v>0</v>
      </c>
      <c r="K168" s="72" t="s">
        <v>442</v>
      </c>
      <c r="L168" s="66">
        <f t="shared" si="19"/>
        <v>0</v>
      </c>
      <c r="M168" s="74">
        <f t="shared" si="16"/>
        <v>0</v>
      </c>
      <c r="N168" s="77">
        <v>0</v>
      </c>
    </row>
    <row r="169" spans="1:14" ht="12.75" customHeight="1" thickBot="1" x14ac:dyDescent="0.25">
      <c r="A169" s="124" t="s">
        <v>17</v>
      </c>
      <c r="B169" s="69" t="s">
        <v>216</v>
      </c>
      <c r="C169" s="90">
        <v>466</v>
      </c>
      <c r="D169" s="90">
        <v>2432</v>
      </c>
      <c r="E169" s="72" t="s">
        <v>442</v>
      </c>
      <c r="F169" s="72" t="s">
        <v>442</v>
      </c>
      <c r="G169" s="72">
        <f t="shared" si="15"/>
        <v>0</v>
      </c>
      <c r="H169" s="66">
        <f t="shared" si="17"/>
        <v>0</v>
      </c>
      <c r="I169" s="72" t="s">
        <v>442</v>
      </c>
      <c r="J169" s="66">
        <f t="shared" si="18"/>
        <v>0</v>
      </c>
      <c r="K169" s="72" t="s">
        <v>442</v>
      </c>
      <c r="L169" s="66">
        <f t="shared" si="19"/>
        <v>0</v>
      </c>
      <c r="M169" s="74">
        <f t="shared" si="16"/>
        <v>0</v>
      </c>
      <c r="N169" s="77">
        <v>0</v>
      </c>
    </row>
    <row r="170" spans="1:14" ht="12.75" customHeight="1" thickBot="1" x14ac:dyDescent="0.25">
      <c r="A170" s="124" t="s">
        <v>17</v>
      </c>
      <c r="B170" s="69" t="s">
        <v>217</v>
      </c>
      <c r="C170" s="90">
        <v>468</v>
      </c>
      <c r="D170" s="90">
        <v>2433</v>
      </c>
      <c r="E170" s="72" t="s">
        <v>442</v>
      </c>
      <c r="F170" s="72" t="s">
        <v>442</v>
      </c>
      <c r="G170" s="72">
        <f t="shared" si="15"/>
        <v>0</v>
      </c>
      <c r="H170" s="66">
        <f t="shared" si="17"/>
        <v>0</v>
      </c>
      <c r="I170" s="72" t="s">
        <v>442</v>
      </c>
      <c r="J170" s="66">
        <f t="shared" si="18"/>
        <v>0</v>
      </c>
      <c r="K170" s="72" t="s">
        <v>442</v>
      </c>
      <c r="L170" s="66">
        <f t="shared" si="19"/>
        <v>0</v>
      </c>
      <c r="M170" s="74">
        <f t="shared" si="16"/>
        <v>0</v>
      </c>
      <c r="N170" s="77">
        <v>0</v>
      </c>
    </row>
    <row r="171" spans="1:14" ht="12.75" customHeight="1" x14ac:dyDescent="0.2">
      <c r="A171" s="125" t="s">
        <v>17</v>
      </c>
      <c r="B171" s="88" t="s">
        <v>218</v>
      </c>
      <c r="C171" s="80"/>
      <c r="D171" s="80"/>
      <c r="E171" s="81">
        <f t="shared" ref="E171:G171" si="20">SUM(E80:E170)</f>
        <v>579</v>
      </c>
      <c r="F171" s="81">
        <f t="shared" si="20"/>
        <v>314</v>
      </c>
      <c r="G171" s="82">
        <f t="shared" si="20"/>
        <v>893</v>
      </c>
      <c r="H171" s="83">
        <f t="shared" si="17"/>
        <v>0.30878284923928079</v>
      </c>
      <c r="I171" s="84">
        <f>SUM(I80:I170)</f>
        <v>684</v>
      </c>
      <c r="J171" s="83">
        <f t="shared" si="18"/>
        <v>0.20206794682422452</v>
      </c>
      <c r="K171" s="84">
        <f>SUM(K80:K170)</f>
        <v>4109</v>
      </c>
      <c r="L171" s="83">
        <f t="shared" si="19"/>
        <v>0.12055509916676446</v>
      </c>
      <c r="M171" s="85">
        <f t="shared" si="16"/>
        <v>0.21046863174342326</v>
      </c>
      <c r="N171" s="86">
        <f>SUM(N80:N170)</f>
        <v>377699.70257670974</v>
      </c>
    </row>
    <row r="172" spans="1:14" ht="12.75" customHeight="1" x14ac:dyDescent="0.2">
      <c r="A172" s="124" t="s">
        <v>16</v>
      </c>
      <c r="B172" s="69" t="s">
        <v>220</v>
      </c>
      <c r="C172" s="65">
        <v>35</v>
      </c>
      <c r="D172" s="72">
        <v>1957</v>
      </c>
      <c r="E172" s="72" t="s">
        <v>442</v>
      </c>
      <c r="F172" s="72" t="s">
        <v>442</v>
      </c>
      <c r="G172" s="72">
        <f t="shared" ref="G172:G225" si="21">E172+F172</f>
        <v>0</v>
      </c>
      <c r="H172" s="66">
        <f t="shared" si="17"/>
        <v>0</v>
      </c>
      <c r="I172" s="72">
        <v>6</v>
      </c>
      <c r="J172" s="66">
        <f t="shared" si="18"/>
        <v>1.7725258493353029E-3</v>
      </c>
      <c r="K172" s="72">
        <v>157</v>
      </c>
      <c r="L172" s="66">
        <f t="shared" si="19"/>
        <v>4.6062668700856705E-3</v>
      </c>
      <c r="M172" s="74">
        <f t="shared" ref="M172:M226" si="22">+(H172+J172+L172)/3</f>
        <v>2.1262642398069912E-3</v>
      </c>
      <c r="N172" s="77">
        <v>3815.7200164327542</v>
      </c>
    </row>
    <row r="173" spans="1:14" ht="12.75" customHeight="1" x14ac:dyDescent="0.2">
      <c r="A173" s="124" t="s">
        <v>16</v>
      </c>
      <c r="B173" s="69" t="s">
        <v>221</v>
      </c>
      <c r="C173" s="65">
        <v>153</v>
      </c>
      <c r="D173" s="72">
        <v>1958</v>
      </c>
      <c r="E173" s="72">
        <v>20</v>
      </c>
      <c r="F173" s="72" t="s">
        <v>442</v>
      </c>
      <c r="G173" s="72">
        <f t="shared" si="21"/>
        <v>20</v>
      </c>
      <c r="H173" s="66">
        <f t="shared" si="17"/>
        <v>6.9156293222683261E-3</v>
      </c>
      <c r="I173" s="72">
        <v>5</v>
      </c>
      <c r="J173" s="66">
        <f t="shared" si="18"/>
        <v>1.4771048744460858E-3</v>
      </c>
      <c r="K173" s="72">
        <v>49</v>
      </c>
      <c r="L173" s="66">
        <f t="shared" si="19"/>
        <v>1.437624691937566E-3</v>
      </c>
      <c r="M173" s="74">
        <f t="shared" si="22"/>
        <v>3.2767862962173257E-3</v>
      </c>
      <c r="N173" s="77">
        <v>5880.4069719876252</v>
      </c>
    </row>
    <row r="174" spans="1:14" ht="12.75" customHeight="1" x14ac:dyDescent="0.2">
      <c r="A174" s="124" t="s">
        <v>16</v>
      </c>
      <c r="B174" s="69" t="s">
        <v>222</v>
      </c>
      <c r="C174" s="65">
        <v>493</v>
      </c>
      <c r="D174" s="72">
        <v>1959</v>
      </c>
      <c r="E174" s="72">
        <v>11</v>
      </c>
      <c r="F174" s="72" t="s">
        <v>442</v>
      </c>
      <c r="G174" s="72">
        <f t="shared" si="21"/>
        <v>11</v>
      </c>
      <c r="H174" s="66">
        <f t="shared" si="17"/>
        <v>3.8035961272475795E-3</v>
      </c>
      <c r="I174" s="72">
        <v>46</v>
      </c>
      <c r="J174" s="66">
        <f t="shared" si="18"/>
        <v>1.3589364844903988E-2</v>
      </c>
      <c r="K174" s="72">
        <v>500</v>
      </c>
      <c r="L174" s="66">
        <f t="shared" si="19"/>
        <v>1.4669639713648633E-2</v>
      </c>
      <c r="M174" s="74">
        <f t="shared" si="22"/>
        <v>1.06875335619334E-2</v>
      </c>
      <c r="N174" s="77">
        <v>19179.476837868435</v>
      </c>
    </row>
    <row r="175" spans="1:14" ht="12.75" customHeight="1" x14ac:dyDescent="0.2">
      <c r="A175" s="124" t="s">
        <v>16</v>
      </c>
      <c r="B175" s="69" t="s">
        <v>223</v>
      </c>
      <c r="C175" s="65">
        <v>564</v>
      </c>
      <c r="D175" s="72">
        <v>1960</v>
      </c>
      <c r="E175" s="72" t="s">
        <v>442</v>
      </c>
      <c r="F175" s="72" t="s">
        <v>442</v>
      </c>
      <c r="G175" s="72">
        <f t="shared" si="21"/>
        <v>0</v>
      </c>
      <c r="H175" s="66">
        <f t="shared" si="17"/>
        <v>0</v>
      </c>
      <c r="I175" s="72" t="s">
        <v>442</v>
      </c>
      <c r="J175" s="66">
        <f t="shared" si="18"/>
        <v>0</v>
      </c>
      <c r="K175" s="72">
        <v>23</v>
      </c>
      <c r="L175" s="66">
        <f t="shared" si="19"/>
        <v>6.7480342682783715E-4</v>
      </c>
      <c r="M175" s="74">
        <f t="shared" si="22"/>
        <v>2.2493447560927905E-4</v>
      </c>
      <c r="N175" s="77">
        <v>403.65960396626951</v>
      </c>
    </row>
    <row r="176" spans="1:14" ht="12.75" customHeight="1" x14ac:dyDescent="0.2">
      <c r="A176" s="124" t="s">
        <v>16</v>
      </c>
      <c r="B176" s="69" t="s">
        <v>224</v>
      </c>
      <c r="C176" s="65">
        <v>566</v>
      </c>
      <c r="D176" s="72">
        <v>1961</v>
      </c>
      <c r="E176" s="72" t="s">
        <v>442</v>
      </c>
      <c r="F176" s="72" t="s">
        <v>442</v>
      </c>
      <c r="G176" s="72">
        <f t="shared" si="21"/>
        <v>0</v>
      </c>
      <c r="H176" s="66">
        <f t="shared" si="17"/>
        <v>0</v>
      </c>
      <c r="I176" s="72">
        <v>11</v>
      </c>
      <c r="J176" s="66">
        <f t="shared" si="18"/>
        <v>3.2496307237813884E-3</v>
      </c>
      <c r="K176" s="72">
        <v>19</v>
      </c>
      <c r="L176" s="66">
        <f t="shared" si="19"/>
        <v>5.5744630911864807E-4</v>
      </c>
      <c r="M176" s="74">
        <f t="shared" si="22"/>
        <v>1.2690256776333455E-3</v>
      </c>
      <c r="N176" s="77">
        <v>2277.3494417383631</v>
      </c>
    </row>
    <row r="177" spans="1:14" ht="12.75" customHeight="1" x14ac:dyDescent="0.2">
      <c r="A177" s="124" t="s">
        <v>16</v>
      </c>
      <c r="B177" s="69" t="s">
        <v>225</v>
      </c>
      <c r="C177" s="65">
        <v>135</v>
      </c>
      <c r="D177" s="72">
        <v>1962</v>
      </c>
      <c r="E177" s="72" t="s">
        <v>442</v>
      </c>
      <c r="F177" s="72" t="s">
        <v>442</v>
      </c>
      <c r="G177" s="72">
        <f t="shared" si="21"/>
        <v>0</v>
      </c>
      <c r="H177" s="66">
        <f t="shared" si="17"/>
        <v>0</v>
      </c>
      <c r="I177" s="72">
        <v>2</v>
      </c>
      <c r="J177" s="66">
        <f t="shared" si="18"/>
        <v>5.9084194977843422E-4</v>
      </c>
      <c r="K177" s="72">
        <v>92</v>
      </c>
      <c r="L177" s="66">
        <f t="shared" si="19"/>
        <v>2.6992137073113486E-3</v>
      </c>
      <c r="M177" s="74">
        <f t="shared" si="22"/>
        <v>1.0966852190299277E-3</v>
      </c>
      <c r="N177" s="77">
        <v>1968.0732355063685</v>
      </c>
    </row>
    <row r="178" spans="1:14" ht="12.75" customHeight="1" x14ac:dyDescent="0.2">
      <c r="A178" s="124" t="s">
        <v>16</v>
      </c>
      <c r="B178" s="69" t="s">
        <v>226</v>
      </c>
      <c r="C178" s="65">
        <v>387</v>
      </c>
      <c r="D178" s="72">
        <v>1963</v>
      </c>
      <c r="E178" s="72" t="s">
        <v>442</v>
      </c>
      <c r="F178" s="72" t="s">
        <v>442</v>
      </c>
      <c r="G178" s="72">
        <f t="shared" si="21"/>
        <v>0</v>
      </c>
      <c r="H178" s="66">
        <f t="shared" si="17"/>
        <v>0</v>
      </c>
      <c r="I178" s="72" t="s">
        <v>442</v>
      </c>
      <c r="J178" s="66">
        <f t="shared" si="18"/>
        <v>0</v>
      </c>
      <c r="K178" s="72" t="s">
        <v>442</v>
      </c>
      <c r="L178" s="66">
        <f t="shared" si="19"/>
        <v>0</v>
      </c>
      <c r="M178" s="74">
        <f t="shared" si="22"/>
        <v>0</v>
      </c>
      <c r="N178" s="77">
        <v>0</v>
      </c>
    </row>
    <row r="179" spans="1:14" ht="12.75" customHeight="1" x14ac:dyDescent="0.2">
      <c r="A179" s="124" t="s">
        <v>16</v>
      </c>
      <c r="B179" s="69" t="s">
        <v>227</v>
      </c>
      <c r="C179" s="65">
        <v>169</v>
      </c>
      <c r="D179" s="72">
        <v>2317</v>
      </c>
      <c r="E179" s="72" t="s">
        <v>442</v>
      </c>
      <c r="F179" s="72" t="s">
        <v>442</v>
      </c>
      <c r="G179" s="72">
        <f t="shared" si="21"/>
        <v>0</v>
      </c>
      <c r="H179" s="66">
        <f t="shared" si="17"/>
        <v>0</v>
      </c>
      <c r="I179" s="72" t="s">
        <v>442</v>
      </c>
      <c r="J179" s="66">
        <f t="shared" si="18"/>
        <v>0</v>
      </c>
      <c r="K179" s="72" t="s">
        <v>442</v>
      </c>
      <c r="L179" s="66">
        <f t="shared" si="19"/>
        <v>0</v>
      </c>
      <c r="M179" s="74">
        <f t="shared" si="22"/>
        <v>0</v>
      </c>
      <c r="N179" s="77">
        <v>0</v>
      </c>
    </row>
    <row r="180" spans="1:14" ht="12.75" customHeight="1" x14ac:dyDescent="0.2">
      <c r="A180" s="124" t="s">
        <v>16</v>
      </c>
      <c r="B180" s="69" t="s">
        <v>228</v>
      </c>
      <c r="C180" s="65">
        <v>245</v>
      </c>
      <c r="D180" s="72">
        <v>1964</v>
      </c>
      <c r="E180" s="72">
        <v>1</v>
      </c>
      <c r="F180" s="72" t="s">
        <v>442</v>
      </c>
      <c r="G180" s="72">
        <f t="shared" si="21"/>
        <v>1</v>
      </c>
      <c r="H180" s="66">
        <f t="shared" si="17"/>
        <v>3.4578146611341634E-4</v>
      </c>
      <c r="I180" s="72">
        <v>78</v>
      </c>
      <c r="J180" s="66">
        <f t="shared" si="18"/>
        <v>2.3042836041358938E-2</v>
      </c>
      <c r="K180" s="72">
        <v>384</v>
      </c>
      <c r="L180" s="66">
        <f t="shared" si="19"/>
        <v>1.126628330008215E-2</v>
      </c>
      <c r="M180" s="74">
        <f t="shared" si="22"/>
        <v>1.1551633602518168E-2</v>
      </c>
      <c r="N180" s="77">
        <v>20730.160783603678</v>
      </c>
    </row>
    <row r="181" spans="1:14" ht="12.75" customHeight="1" x14ac:dyDescent="0.2">
      <c r="A181" s="124" t="s">
        <v>16</v>
      </c>
      <c r="B181" s="69" t="s">
        <v>229</v>
      </c>
      <c r="C181" s="65">
        <v>39</v>
      </c>
      <c r="D181" s="72">
        <v>1965</v>
      </c>
      <c r="E181" s="72">
        <v>4</v>
      </c>
      <c r="F181" s="72" t="s">
        <v>442</v>
      </c>
      <c r="G181" s="72">
        <f t="shared" si="21"/>
        <v>4</v>
      </c>
      <c r="H181" s="66">
        <f t="shared" si="17"/>
        <v>1.3831258644536654E-3</v>
      </c>
      <c r="I181" s="72">
        <v>45</v>
      </c>
      <c r="J181" s="66">
        <f t="shared" si="18"/>
        <v>1.3293943870014771E-2</v>
      </c>
      <c r="K181" s="72">
        <v>526</v>
      </c>
      <c r="L181" s="66">
        <f t="shared" si="19"/>
        <v>1.5432460978758361E-2</v>
      </c>
      <c r="M181" s="74">
        <f t="shared" si="22"/>
        <v>1.0036510237742267E-2</v>
      </c>
      <c r="N181" s="77">
        <v>18011.172972914101</v>
      </c>
    </row>
    <row r="182" spans="1:14" ht="12.75" customHeight="1" x14ac:dyDescent="0.2">
      <c r="A182" s="124" t="s">
        <v>16</v>
      </c>
      <c r="B182" s="69" t="s">
        <v>230</v>
      </c>
      <c r="C182" s="72">
        <v>36</v>
      </c>
      <c r="D182" s="72">
        <v>1966</v>
      </c>
      <c r="E182" s="72">
        <v>1</v>
      </c>
      <c r="F182" s="72" t="s">
        <v>442</v>
      </c>
      <c r="G182" s="72">
        <f t="shared" si="21"/>
        <v>1</v>
      </c>
      <c r="H182" s="66">
        <f t="shared" si="17"/>
        <v>3.4578146611341634E-4</v>
      </c>
      <c r="I182" s="72">
        <v>76</v>
      </c>
      <c r="J182" s="66">
        <f t="shared" si="18"/>
        <v>2.2451994091580503E-2</v>
      </c>
      <c r="K182" s="72">
        <v>251</v>
      </c>
      <c r="L182" s="66">
        <f t="shared" si="19"/>
        <v>7.3641591362516136E-3</v>
      </c>
      <c r="M182" s="74">
        <f t="shared" si="22"/>
        <v>1.0053978231315177E-2</v>
      </c>
      <c r="N182" s="77">
        <v>18042.520427983527</v>
      </c>
    </row>
    <row r="183" spans="1:14" ht="12.75" customHeight="1" x14ac:dyDescent="0.2">
      <c r="A183" s="124" t="s">
        <v>16</v>
      </c>
      <c r="B183" s="69" t="s">
        <v>231</v>
      </c>
      <c r="C183" s="65">
        <v>384</v>
      </c>
      <c r="D183" s="72">
        <v>1967</v>
      </c>
      <c r="E183" s="72" t="s">
        <v>442</v>
      </c>
      <c r="F183" s="72" t="s">
        <v>442</v>
      </c>
      <c r="G183" s="72">
        <f t="shared" si="21"/>
        <v>0</v>
      </c>
      <c r="H183" s="66">
        <f t="shared" si="17"/>
        <v>0</v>
      </c>
      <c r="I183" s="72" t="s">
        <v>442</v>
      </c>
      <c r="J183" s="66">
        <f t="shared" si="18"/>
        <v>0</v>
      </c>
      <c r="K183" s="72" t="s">
        <v>442</v>
      </c>
      <c r="L183" s="66">
        <f t="shared" si="19"/>
        <v>0</v>
      </c>
      <c r="M183" s="74">
        <f t="shared" si="22"/>
        <v>0</v>
      </c>
      <c r="N183" s="77">
        <v>0</v>
      </c>
    </row>
    <row r="184" spans="1:14" ht="12.75" customHeight="1" x14ac:dyDescent="0.2">
      <c r="A184" s="124" t="s">
        <v>16</v>
      </c>
      <c r="B184" s="69" t="s">
        <v>232</v>
      </c>
      <c r="C184" s="65">
        <v>108</v>
      </c>
      <c r="D184" s="72">
        <v>1968</v>
      </c>
      <c r="E184" s="72">
        <v>1</v>
      </c>
      <c r="F184" s="72">
        <v>7</v>
      </c>
      <c r="G184" s="72">
        <f t="shared" si="21"/>
        <v>8</v>
      </c>
      <c r="H184" s="66">
        <f t="shared" si="17"/>
        <v>2.7662517289073307E-3</v>
      </c>
      <c r="I184" s="72">
        <v>30</v>
      </c>
      <c r="J184" s="66">
        <f t="shared" si="18"/>
        <v>8.8626292466765146E-3</v>
      </c>
      <c r="K184" s="72">
        <v>256</v>
      </c>
      <c r="L184" s="66">
        <f t="shared" si="19"/>
        <v>7.5108555333880996E-3</v>
      </c>
      <c r="M184" s="74">
        <f t="shared" si="22"/>
        <v>6.3799121696573148E-3</v>
      </c>
      <c r="N184" s="77">
        <v>11449.168975843815</v>
      </c>
    </row>
    <row r="185" spans="1:14" ht="12.75" customHeight="1" x14ac:dyDescent="0.2">
      <c r="A185" s="124" t="s">
        <v>16</v>
      </c>
      <c r="B185" s="69" t="s">
        <v>233</v>
      </c>
      <c r="C185" s="65">
        <v>42</v>
      </c>
      <c r="D185" s="72">
        <v>1969</v>
      </c>
      <c r="E185" s="72">
        <v>14</v>
      </c>
      <c r="F185" s="72" t="s">
        <v>442</v>
      </c>
      <c r="G185" s="72">
        <f t="shared" si="21"/>
        <v>14</v>
      </c>
      <c r="H185" s="66">
        <f t="shared" si="17"/>
        <v>4.8409405255878286E-3</v>
      </c>
      <c r="I185" s="72">
        <v>40</v>
      </c>
      <c r="J185" s="66">
        <f t="shared" si="18"/>
        <v>1.1816838995568686E-2</v>
      </c>
      <c r="K185" s="72">
        <v>167</v>
      </c>
      <c r="L185" s="66">
        <f t="shared" si="19"/>
        <v>4.8996596643586434E-3</v>
      </c>
      <c r="M185" s="74">
        <f t="shared" si="22"/>
        <v>7.1858130618383852E-3</v>
      </c>
      <c r="N185" s="77">
        <v>12895.410749554623</v>
      </c>
    </row>
    <row r="186" spans="1:14" ht="12.75" customHeight="1" x14ac:dyDescent="0.2">
      <c r="A186" s="124" t="s">
        <v>16</v>
      </c>
      <c r="B186" s="69" t="s">
        <v>234</v>
      </c>
      <c r="C186" s="65">
        <v>41</v>
      </c>
      <c r="D186" s="72">
        <v>1970</v>
      </c>
      <c r="E186" s="72">
        <v>1</v>
      </c>
      <c r="F186" s="72" t="s">
        <v>442</v>
      </c>
      <c r="G186" s="72">
        <f t="shared" si="21"/>
        <v>1</v>
      </c>
      <c r="H186" s="66">
        <f t="shared" si="17"/>
        <v>3.4578146611341634E-4</v>
      </c>
      <c r="I186" s="72">
        <v>9</v>
      </c>
      <c r="J186" s="66">
        <f t="shared" si="18"/>
        <v>2.6587887740029542E-3</v>
      </c>
      <c r="K186" s="72">
        <v>171</v>
      </c>
      <c r="L186" s="66">
        <f t="shared" si="19"/>
        <v>5.0170167820678324E-3</v>
      </c>
      <c r="M186" s="74">
        <f t="shared" si="22"/>
        <v>2.6738623407280677E-3</v>
      </c>
      <c r="N186" s="77">
        <v>4798.4205649002324</v>
      </c>
    </row>
    <row r="187" spans="1:14" ht="12.75" customHeight="1" x14ac:dyDescent="0.2">
      <c r="A187" s="124" t="s">
        <v>16</v>
      </c>
      <c r="B187" s="69" t="s">
        <v>235</v>
      </c>
      <c r="C187" s="65">
        <v>141</v>
      </c>
      <c r="D187" s="72">
        <v>1989</v>
      </c>
      <c r="E187" s="72" t="s">
        <v>442</v>
      </c>
      <c r="F187" s="72" t="s">
        <v>442</v>
      </c>
      <c r="G187" s="72">
        <f t="shared" si="21"/>
        <v>0</v>
      </c>
      <c r="H187" s="66">
        <f t="shared" si="17"/>
        <v>0</v>
      </c>
      <c r="I187" s="72" t="s">
        <v>442</v>
      </c>
      <c r="J187" s="66">
        <f t="shared" si="18"/>
        <v>0</v>
      </c>
      <c r="K187" s="72">
        <v>5</v>
      </c>
      <c r="L187" s="66">
        <f t="shared" si="19"/>
        <v>1.4669639713648633E-4</v>
      </c>
      <c r="M187" s="74">
        <f t="shared" si="22"/>
        <v>4.8898799045495445E-5</v>
      </c>
      <c r="N187" s="77">
        <v>87.752087818754248</v>
      </c>
    </row>
    <row r="188" spans="1:14" ht="12.75" customHeight="1" x14ac:dyDescent="0.2">
      <c r="A188" s="124" t="s">
        <v>16</v>
      </c>
      <c r="B188" s="69" t="s">
        <v>236</v>
      </c>
      <c r="C188" s="65">
        <v>296</v>
      </c>
      <c r="D188" s="72">
        <v>1990</v>
      </c>
      <c r="E188" s="72" t="s">
        <v>442</v>
      </c>
      <c r="F188" s="72" t="s">
        <v>442</v>
      </c>
      <c r="G188" s="72">
        <f t="shared" si="21"/>
        <v>0</v>
      </c>
      <c r="H188" s="66">
        <f t="shared" si="17"/>
        <v>0</v>
      </c>
      <c r="I188" s="72" t="s">
        <v>442</v>
      </c>
      <c r="J188" s="66">
        <f t="shared" si="18"/>
        <v>0</v>
      </c>
      <c r="K188" s="72">
        <v>14</v>
      </c>
      <c r="L188" s="66">
        <f t="shared" si="19"/>
        <v>4.1074991198216174E-4</v>
      </c>
      <c r="M188" s="74">
        <f t="shared" si="22"/>
        <v>1.3691663732738724E-4</v>
      </c>
      <c r="N188" s="77">
        <v>245.70584589251186</v>
      </c>
    </row>
    <row r="189" spans="1:14" ht="12.75" customHeight="1" x14ac:dyDescent="0.2">
      <c r="A189" s="124" t="s">
        <v>16</v>
      </c>
      <c r="B189" s="69" t="s">
        <v>237</v>
      </c>
      <c r="C189" s="65">
        <v>306</v>
      </c>
      <c r="D189" s="72">
        <v>1991</v>
      </c>
      <c r="E189" s="72">
        <v>12</v>
      </c>
      <c r="F189" s="72">
        <v>3</v>
      </c>
      <c r="G189" s="72">
        <f t="shared" si="21"/>
        <v>15</v>
      </c>
      <c r="H189" s="66">
        <f t="shared" si="17"/>
        <v>5.1867219917012446E-3</v>
      </c>
      <c r="I189" s="72">
        <v>29</v>
      </c>
      <c r="J189" s="66">
        <f t="shared" si="18"/>
        <v>8.5672082717872973E-3</v>
      </c>
      <c r="K189" s="72">
        <v>121</v>
      </c>
      <c r="L189" s="66">
        <f t="shared" si="19"/>
        <v>3.5500528107029693E-3</v>
      </c>
      <c r="M189" s="74">
        <f t="shared" si="22"/>
        <v>5.7679943580638366E-3</v>
      </c>
      <c r="N189" s="77">
        <v>10351.042506708018</v>
      </c>
    </row>
    <row r="190" spans="1:14" ht="12.75" customHeight="1" x14ac:dyDescent="0.2">
      <c r="A190" s="124" t="s">
        <v>16</v>
      </c>
      <c r="B190" s="69" t="s">
        <v>238</v>
      </c>
      <c r="C190" s="65">
        <v>77</v>
      </c>
      <c r="D190" s="72">
        <v>1992</v>
      </c>
      <c r="E190" s="72" t="s">
        <v>442</v>
      </c>
      <c r="F190" s="72" t="s">
        <v>442</v>
      </c>
      <c r="G190" s="72">
        <f t="shared" si="21"/>
        <v>0</v>
      </c>
      <c r="H190" s="66">
        <f t="shared" si="17"/>
        <v>0</v>
      </c>
      <c r="I190" s="72" t="s">
        <v>442</v>
      </c>
      <c r="J190" s="66">
        <f t="shared" si="18"/>
        <v>0</v>
      </c>
      <c r="K190" s="72" t="s">
        <v>442</v>
      </c>
      <c r="L190" s="66">
        <f t="shared" si="19"/>
        <v>0</v>
      </c>
      <c r="M190" s="74">
        <f t="shared" si="22"/>
        <v>0</v>
      </c>
      <c r="N190" s="77">
        <v>0</v>
      </c>
    </row>
    <row r="191" spans="1:14" ht="12.75" customHeight="1" x14ac:dyDescent="0.2">
      <c r="A191" s="124" t="s">
        <v>16</v>
      </c>
      <c r="B191" s="69" t="s">
        <v>239</v>
      </c>
      <c r="C191" s="65">
        <v>237</v>
      </c>
      <c r="D191" s="72">
        <v>1994</v>
      </c>
      <c r="E191" s="72" t="s">
        <v>442</v>
      </c>
      <c r="F191" s="72" t="s">
        <v>442</v>
      </c>
      <c r="G191" s="72">
        <f t="shared" si="21"/>
        <v>0</v>
      </c>
      <c r="H191" s="66">
        <f t="shared" si="17"/>
        <v>0</v>
      </c>
      <c r="I191" s="72" t="s">
        <v>442</v>
      </c>
      <c r="J191" s="66">
        <f t="shared" si="18"/>
        <v>0</v>
      </c>
      <c r="K191" s="72" t="s">
        <v>442</v>
      </c>
      <c r="L191" s="66">
        <f t="shared" si="19"/>
        <v>0</v>
      </c>
      <c r="M191" s="74">
        <f t="shared" si="22"/>
        <v>0</v>
      </c>
      <c r="N191" s="77">
        <v>0</v>
      </c>
    </row>
    <row r="192" spans="1:14" ht="12" customHeight="1" x14ac:dyDescent="0.2">
      <c r="A192" s="124" t="s">
        <v>16</v>
      </c>
      <c r="B192" s="69" t="s">
        <v>108</v>
      </c>
      <c r="C192" s="65">
        <v>479</v>
      </c>
      <c r="D192" s="72">
        <v>2028</v>
      </c>
      <c r="E192" s="72" t="s">
        <v>442</v>
      </c>
      <c r="F192" s="72" t="s">
        <v>442</v>
      </c>
      <c r="G192" s="72">
        <f t="shared" si="21"/>
        <v>0</v>
      </c>
      <c r="H192" s="66">
        <f t="shared" si="17"/>
        <v>0</v>
      </c>
      <c r="I192" s="72" t="s">
        <v>442</v>
      </c>
      <c r="J192" s="66">
        <f t="shared" si="18"/>
        <v>0</v>
      </c>
      <c r="K192" s="72">
        <v>12</v>
      </c>
      <c r="L192" s="66">
        <f t="shared" si="19"/>
        <v>3.520713531275672E-4</v>
      </c>
      <c r="M192" s="74">
        <f t="shared" si="22"/>
        <v>1.1735711770918907E-4</v>
      </c>
      <c r="N192" s="77">
        <v>210.60501076501021</v>
      </c>
    </row>
    <row r="193" spans="1:14" ht="12" customHeight="1" x14ac:dyDescent="0.2">
      <c r="A193" s="124" t="s">
        <v>16</v>
      </c>
      <c r="B193" s="69" t="s">
        <v>240</v>
      </c>
      <c r="C193" s="72">
        <v>416</v>
      </c>
      <c r="D193" s="72">
        <v>2040</v>
      </c>
      <c r="E193" s="72" t="s">
        <v>442</v>
      </c>
      <c r="F193" s="72" t="s">
        <v>442</v>
      </c>
      <c r="G193" s="72">
        <f t="shared" si="21"/>
        <v>0</v>
      </c>
      <c r="H193" s="66">
        <f t="shared" si="17"/>
        <v>0</v>
      </c>
      <c r="I193" s="72">
        <v>14</v>
      </c>
      <c r="J193" s="66">
        <f t="shared" si="18"/>
        <v>4.13589364844904E-3</v>
      </c>
      <c r="K193" s="72">
        <v>316</v>
      </c>
      <c r="L193" s="66">
        <f t="shared" si="19"/>
        <v>9.2712122990259351E-3</v>
      </c>
      <c r="M193" s="74">
        <f t="shared" si="22"/>
        <v>4.4690353158249917E-3</v>
      </c>
      <c r="N193" s="77">
        <v>8019.9756876342999</v>
      </c>
    </row>
    <row r="194" spans="1:14" ht="12" customHeight="1" x14ac:dyDescent="0.2">
      <c r="A194" s="124" t="s">
        <v>16</v>
      </c>
      <c r="B194" s="69" t="s">
        <v>241</v>
      </c>
      <c r="C194" s="65">
        <v>303</v>
      </c>
      <c r="D194" s="72">
        <v>2041</v>
      </c>
      <c r="E194" s="72" t="s">
        <v>442</v>
      </c>
      <c r="F194" s="72" t="s">
        <v>442</v>
      </c>
      <c r="G194" s="72">
        <f t="shared" si="21"/>
        <v>0</v>
      </c>
      <c r="H194" s="66">
        <f t="shared" si="17"/>
        <v>0</v>
      </c>
      <c r="I194" s="72" t="s">
        <v>442</v>
      </c>
      <c r="J194" s="66">
        <f t="shared" si="18"/>
        <v>0</v>
      </c>
      <c r="K194" s="72" t="s">
        <v>442</v>
      </c>
      <c r="L194" s="66">
        <f t="shared" si="19"/>
        <v>0</v>
      </c>
      <c r="M194" s="74">
        <f t="shared" si="22"/>
        <v>0</v>
      </c>
      <c r="N194" s="77">
        <v>0</v>
      </c>
    </row>
    <row r="195" spans="1:14" ht="12" customHeight="1" x14ac:dyDescent="0.2">
      <c r="A195" s="124" t="s">
        <v>16</v>
      </c>
      <c r="B195" s="69" t="s">
        <v>242</v>
      </c>
      <c r="C195" s="72">
        <v>415</v>
      </c>
      <c r="D195" s="72">
        <v>2042</v>
      </c>
      <c r="E195" s="72" t="s">
        <v>442</v>
      </c>
      <c r="F195" s="72" t="s">
        <v>442</v>
      </c>
      <c r="G195" s="72">
        <f t="shared" si="21"/>
        <v>0</v>
      </c>
      <c r="H195" s="66">
        <f t="shared" ref="H195:H258" si="23">+G195/$G$491</f>
        <v>0</v>
      </c>
      <c r="I195" s="72" t="s">
        <v>442</v>
      </c>
      <c r="J195" s="66">
        <f t="shared" ref="J195:J258" si="24">+I195/$I$491</f>
        <v>0</v>
      </c>
      <c r="K195" s="72">
        <v>2</v>
      </c>
      <c r="L195" s="66">
        <f t="shared" ref="L195:L258" si="25">+K195/$K$491</f>
        <v>5.8678558854594528E-5</v>
      </c>
      <c r="M195" s="74">
        <f t="shared" si="22"/>
        <v>1.9559519618198177E-5</v>
      </c>
      <c r="N195" s="77">
        <v>35.100835127501696</v>
      </c>
    </row>
    <row r="196" spans="1:14" ht="12.75" customHeight="1" x14ac:dyDescent="0.2">
      <c r="A196" s="124" t="s">
        <v>16</v>
      </c>
      <c r="B196" s="69" t="s">
        <v>243</v>
      </c>
      <c r="C196" s="65">
        <v>294</v>
      </c>
      <c r="D196" s="72">
        <v>2043</v>
      </c>
      <c r="E196" s="72" t="s">
        <v>442</v>
      </c>
      <c r="F196" s="72" t="s">
        <v>442</v>
      </c>
      <c r="G196" s="72">
        <f t="shared" si="21"/>
        <v>0</v>
      </c>
      <c r="H196" s="66">
        <f t="shared" si="23"/>
        <v>0</v>
      </c>
      <c r="I196" s="72" t="s">
        <v>442</v>
      </c>
      <c r="J196" s="66">
        <f t="shared" si="24"/>
        <v>0</v>
      </c>
      <c r="K196" s="72">
        <v>10</v>
      </c>
      <c r="L196" s="66">
        <f t="shared" si="25"/>
        <v>2.9339279427297266E-4</v>
      </c>
      <c r="M196" s="74">
        <f t="shared" si="22"/>
        <v>9.779759809099089E-5</v>
      </c>
      <c r="N196" s="77">
        <v>175.5041756375085</v>
      </c>
    </row>
    <row r="197" spans="1:14" ht="12.75" customHeight="1" x14ac:dyDescent="0.2">
      <c r="A197" s="124" t="s">
        <v>16</v>
      </c>
      <c r="B197" s="67" t="s">
        <v>219</v>
      </c>
      <c r="C197" s="65"/>
      <c r="D197" s="72">
        <v>3702</v>
      </c>
      <c r="E197" s="72" t="s">
        <v>442</v>
      </c>
      <c r="F197" s="72" t="s">
        <v>442</v>
      </c>
      <c r="G197" s="72">
        <f t="shared" si="21"/>
        <v>0</v>
      </c>
      <c r="H197" s="66">
        <f t="shared" si="23"/>
        <v>0</v>
      </c>
      <c r="I197" s="72" t="s">
        <v>442</v>
      </c>
      <c r="J197" s="66">
        <f t="shared" si="24"/>
        <v>0</v>
      </c>
      <c r="K197" s="72">
        <v>1</v>
      </c>
      <c r="L197" s="66">
        <f t="shared" si="25"/>
        <v>2.9339279427297264E-5</v>
      </c>
      <c r="M197" s="74">
        <f t="shared" si="22"/>
        <v>9.7797598090990886E-6</v>
      </c>
      <c r="N197" s="77">
        <v>17.550417563750848</v>
      </c>
    </row>
    <row r="198" spans="1:14" ht="12.75" customHeight="1" x14ac:dyDescent="0.2">
      <c r="A198" s="124" t="s">
        <v>16</v>
      </c>
      <c r="B198" s="69" t="s">
        <v>244</v>
      </c>
      <c r="C198" s="65">
        <v>438</v>
      </c>
      <c r="D198" s="72">
        <v>2072</v>
      </c>
      <c r="E198" s="72" t="s">
        <v>442</v>
      </c>
      <c r="F198" s="72" t="s">
        <v>442</v>
      </c>
      <c r="G198" s="72">
        <f t="shared" si="21"/>
        <v>0</v>
      </c>
      <c r="H198" s="66">
        <f t="shared" si="23"/>
        <v>0</v>
      </c>
      <c r="I198" s="72" t="s">
        <v>442</v>
      </c>
      <c r="J198" s="66">
        <f t="shared" si="24"/>
        <v>0</v>
      </c>
      <c r="K198" s="72">
        <v>29</v>
      </c>
      <c r="L198" s="66">
        <f t="shared" si="25"/>
        <v>8.5083910339162072E-4</v>
      </c>
      <c r="M198" s="74">
        <f t="shared" si="22"/>
        <v>2.8361303446387359E-4</v>
      </c>
      <c r="N198" s="77">
        <v>508.96210934877462</v>
      </c>
    </row>
    <row r="199" spans="1:14" ht="12.75" customHeight="1" x14ac:dyDescent="0.2">
      <c r="A199" s="124" t="s">
        <v>16</v>
      </c>
      <c r="B199" s="69" t="s">
        <v>245</v>
      </c>
      <c r="C199" s="65">
        <v>444</v>
      </c>
      <c r="D199" s="72">
        <v>2076</v>
      </c>
      <c r="E199" s="72" t="s">
        <v>442</v>
      </c>
      <c r="F199" s="72" t="s">
        <v>442</v>
      </c>
      <c r="G199" s="72">
        <f t="shared" si="21"/>
        <v>0</v>
      </c>
      <c r="H199" s="66">
        <f t="shared" si="23"/>
        <v>0</v>
      </c>
      <c r="I199" s="72" t="s">
        <v>442</v>
      </c>
      <c r="J199" s="66">
        <f t="shared" si="24"/>
        <v>0</v>
      </c>
      <c r="K199" s="72">
        <v>11</v>
      </c>
      <c r="L199" s="66">
        <f t="shared" si="25"/>
        <v>3.227320737002699E-4</v>
      </c>
      <c r="M199" s="74">
        <f t="shared" si="22"/>
        <v>1.0757735790008997E-4</v>
      </c>
      <c r="N199" s="77">
        <v>193.05459320125931</v>
      </c>
    </row>
    <row r="200" spans="1:14" ht="12.75" customHeight="1" x14ac:dyDescent="0.2">
      <c r="A200" s="124" t="s">
        <v>16</v>
      </c>
      <c r="B200" s="69" t="s">
        <v>246</v>
      </c>
      <c r="C200" s="65">
        <v>487</v>
      </c>
      <c r="D200" s="72">
        <v>2077</v>
      </c>
      <c r="E200" s="72">
        <v>2</v>
      </c>
      <c r="F200" s="72" t="s">
        <v>442</v>
      </c>
      <c r="G200" s="72">
        <f t="shared" si="21"/>
        <v>2</v>
      </c>
      <c r="H200" s="66">
        <f t="shared" si="23"/>
        <v>6.9156293222683268E-4</v>
      </c>
      <c r="I200" s="72" t="s">
        <v>442</v>
      </c>
      <c r="J200" s="66">
        <f t="shared" si="24"/>
        <v>0</v>
      </c>
      <c r="K200" s="72">
        <v>8</v>
      </c>
      <c r="L200" s="66">
        <f t="shared" si="25"/>
        <v>2.3471423541837811E-4</v>
      </c>
      <c r="M200" s="74">
        <f t="shared" si="22"/>
        <v>3.0875905588173693E-4</v>
      </c>
      <c r="N200" s="77">
        <v>554.08828673606763</v>
      </c>
    </row>
    <row r="201" spans="1:14" ht="12.75" customHeight="1" x14ac:dyDescent="0.2">
      <c r="A201" s="124" t="s">
        <v>16</v>
      </c>
      <c r="B201" s="69" t="s">
        <v>247</v>
      </c>
      <c r="C201" s="65"/>
      <c r="D201" s="72">
        <v>9918</v>
      </c>
      <c r="E201" s="72">
        <v>5</v>
      </c>
      <c r="F201" s="72" t="s">
        <v>442</v>
      </c>
      <c r="G201" s="72">
        <f t="shared" si="21"/>
        <v>5</v>
      </c>
      <c r="H201" s="66">
        <f t="shared" si="23"/>
        <v>1.7289073305670815E-3</v>
      </c>
      <c r="I201" s="72" t="s">
        <v>442</v>
      </c>
      <c r="J201" s="66">
        <f t="shared" si="24"/>
        <v>0</v>
      </c>
      <c r="K201" s="72">
        <v>14</v>
      </c>
      <c r="L201" s="66">
        <f t="shared" si="25"/>
        <v>4.1074991198216174E-4</v>
      </c>
      <c r="M201" s="74">
        <f t="shared" si="22"/>
        <v>7.1321908084974776E-4</v>
      </c>
      <c r="N201" s="77">
        <v>1279.9182114576638</v>
      </c>
    </row>
    <row r="202" spans="1:14" ht="12" customHeight="1" x14ac:dyDescent="0.2">
      <c r="A202" s="124" t="s">
        <v>16</v>
      </c>
      <c r="B202" s="69" t="s">
        <v>248</v>
      </c>
      <c r="C202" s="65">
        <v>439</v>
      </c>
      <c r="D202" s="72">
        <v>2078</v>
      </c>
      <c r="E202" s="72" t="s">
        <v>442</v>
      </c>
      <c r="F202" s="72" t="s">
        <v>442</v>
      </c>
      <c r="G202" s="72">
        <f t="shared" si="21"/>
        <v>0</v>
      </c>
      <c r="H202" s="66">
        <f t="shared" si="23"/>
        <v>0</v>
      </c>
      <c r="I202" s="72" t="s">
        <v>442</v>
      </c>
      <c r="J202" s="66">
        <f t="shared" si="24"/>
        <v>0</v>
      </c>
      <c r="K202" s="72">
        <v>87</v>
      </c>
      <c r="L202" s="66">
        <f t="shared" si="25"/>
        <v>2.5525173101748622E-3</v>
      </c>
      <c r="M202" s="74">
        <f t="shared" si="22"/>
        <v>8.5083910339162072E-4</v>
      </c>
      <c r="N202" s="77">
        <v>1526.8863280463238</v>
      </c>
    </row>
    <row r="203" spans="1:14" ht="12.75" customHeight="1" x14ac:dyDescent="0.2">
      <c r="A203" s="124" t="s">
        <v>16</v>
      </c>
      <c r="B203" s="69" t="s">
        <v>249</v>
      </c>
      <c r="C203" s="65">
        <v>447</v>
      </c>
      <c r="D203" s="72">
        <v>2079</v>
      </c>
      <c r="E203" s="72">
        <v>42</v>
      </c>
      <c r="F203" s="72">
        <v>3</v>
      </c>
      <c r="G203" s="72">
        <f t="shared" si="21"/>
        <v>45</v>
      </c>
      <c r="H203" s="66">
        <f t="shared" si="23"/>
        <v>1.5560165975103735E-2</v>
      </c>
      <c r="I203" s="72">
        <v>49</v>
      </c>
      <c r="J203" s="66">
        <f t="shared" si="24"/>
        <v>1.447562776957164E-2</v>
      </c>
      <c r="K203" s="72">
        <v>140</v>
      </c>
      <c r="L203" s="66">
        <f t="shared" si="25"/>
        <v>4.1074991198216176E-3</v>
      </c>
      <c r="M203" s="74">
        <f t="shared" si="22"/>
        <v>1.1381097621498998E-2</v>
      </c>
      <c r="N203" s="77">
        <v>20424.122830223103</v>
      </c>
    </row>
    <row r="204" spans="1:14" ht="12.75" customHeight="1" x14ac:dyDescent="0.2">
      <c r="A204" s="124" t="s">
        <v>16</v>
      </c>
      <c r="B204" s="69" t="s">
        <v>250</v>
      </c>
      <c r="C204" s="65">
        <v>448</v>
      </c>
      <c r="D204" s="72">
        <v>2080</v>
      </c>
      <c r="E204" s="72" t="s">
        <v>442</v>
      </c>
      <c r="F204" s="72" t="s">
        <v>442</v>
      </c>
      <c r="G204" s="72">
        <f t="shared" si="21"/>
        <v>0</v>
      </c>
      <c r="H204" s="66">
        <f t="shared" si="23"/>
        <v>0</v>
      </c>
      <c r="I204" s="72" t="s">
        <v>442</v>
      </c>
      <c r="J204" s="66">
        <f t="shared" si="24"/>
        <v>0</v>
      </c>
      <c r="K204" s="72">
        <v>134</v>
      </c>
      <c r="L204" s="66">
        <f t="shared" si="25"/>
        <v>3.9314634432578337E-3</v>
      </c>
      <c r="M204" s="74">
        <f t="shared" si="22"/>
        <v>1.3104878144192778E-3</v>
      </c>
      <c r="N204" s="77">
        <v>2351.7559535426135</v>
      </c>
    </row>
    <row r="205" spans="1:14" ht="12.75" customHeight="1" x14ac:dyDescent="0.2">
      <c r="A205" s="124" t="s">
        <v>16</v>
      </c>
      <c r="B205" s="69" t="s">
        <v>251</v>
      </c>
      <c r="C205" s="72">
        <v>538</v>
      </c>
      <c r="D205" s="72">
        <v>2081</v>
      </c>
      <c r="E205" s="72" t="s">
        <v>442</v>
      </c>
      <c r="F205" s="72" t="s">
        <v>442</v>
      </c>
      <c r="G205" s="72">
        <f t="shared" si="21"/>
        <v>0</v>
      </c>
      <c r="H205" s="66">
        <f t="shared" si="23"/>
        <v>0</v>
      </c>
      <c r="I205" s="72" t="s">
        <v>442</v>
      </c>
      <c r="J205" s="66">
        <f t="shared" si="24"/>
        <v>0</v>
      </c>
      <c r="K205" s="72">
        <v>149</v>
      </c>
      <c r="L205" s="66">
        <f t="shared" si="25"/>
        <v>4.3715526346672926E-3</v>
      </c>
      <c r="M205" s="74">
        <f t="shared" si="22"/>
        <v>1.4571842115557643E-3</v>
      </c>
      <c r="N205" s="77">
        <v>2615.0122169988767</v>
      </c>
    </row>
    <row r="206" spans="1:14" ht="12.75" customHeight="1" x14ac:dyDescent="0.2">
      <c r="A206" s="124" t="s">
        <v>16</v>
      </c>
      <c r="B206" s="69" t="s">
        <v>252</v>
      </c>
      <c r="C206" s="65">
        <v>85</v>
      </c>
      <c r="D206" s="72">
        <v>2082</v>
      </c>
      <c r="E206" s="72">
        <v>423</v>
      </c>
      <c r="F206" s="72">
        <v>5</v>
      </c>
      <c r="G206" s="72">
        <f t="shared" si="21"/>
        <v>428</v>
      </c>
      <c r="H206" s="66">
        <f t="shared" si="23"/>
        <v>0.14799446749654219</v>
      </c>
      <c r="I206" s="72">
        <v>51</v>
      </c>
      <c r="J206" s="66">
        <f t="shared" si="24"/>
        <v>1.5066469719350073E-2</v>
      </c>
      <c r="K206" s="72">
        <v>2706</v>
      </c>
      <c r="L206" s="66">
        <f t="shared" si="25"/>
        <v>7.9392090130266407E-2</v>
      </c>
      <c r="M206" s="74">
        <f t="shared" si="22"/>
        <v>8.0817675782052886E-2</v>
      </c>
      <c r="N206" s="77">
        <v>145032.59632073971</v>
      </c>
    </row>
    <row r="207" spans="1:14" ht="12.75" customHeight="1" x14ac:dyDescent="0.2">
      <c r="A207" s="124" t="s">
        <v>16</v>
      </c>
      <c r="B207" s="69" t="s">
        <v>253</v>
      </c>
      <c r="C207" s="65">
        <v>449</v>
      </c>
      <c r="D207" s="72">
        <v>2083</v>
      </c>
      <c r="E207" s="72">
        <v>81</v>
      </c>
      <c r="F207" s="72" t="s">
        <v>442</v>
      </c>
      <c r="G207" s="72">
        <f t="shared" si="21"/>
        <v>81</v>
      </c>
      <c r="H207" s="66">
        <f t="shared" si="23"/>
        <v>2.8008298755186723E-2</v>
      </c>
      <c r="I207" s="72">
        <v>13</v>
      </c>
      <c r="J207" s="66">
        <f t="shared" si="24"/>
        <v>3.8404726735598227E-3</v>
      </c>
      <c r="K207" s="72">
        <v>325</v>
      </c>
      <c r="L207" s="66">
        <f t="shared" si="25"/>
        <v>9.5352658138716118E-3</v>
      </c>
      <c r="M207" s="74">
        <f t="shared" si="22"/>
        <v>1.3794679080872717E-2</v>
      </c>
      <c r="N207" s="77">
        <v>24755.452358042872</v>
      </c>
    </row>
    <row r="208" spans="1:14" ht="12.75" customHeight="1" x14ac:dyDescent="0.2">
      <c r="A208" s="124" t="s">
        <v>16</v>
      </c>
      <c r="B208" s="69" t="s">
        <v>254</v>
      </c>
      <c r="C208" s="65">
        <v>505</v>
      </c>
      <c r="D208" s="72">
        <v>2114</v>
      </c>
      <c r="E208" s="72" t="s">
        <v>442</v>
      </c>
      <c r="F208" s="72" t="s">
        <v>442</v>
      </c>
      <c r="G208" s="72">
        <f t="shared" si="21"/>
        <v>0</v>
      </c>
      <c r="H208" s="66">
        <f t="shared" si="23"/>
        <v>0</v>
      </c>
      <c r="I208" s="72" t="s">
        <v>442</v>
      </c>
      <c r="J208" s="66">
        <f t="shared" si="24"/>
        <v>0</v>
      </c>
      <c r="K208" s="72">
        <v>19</v>
      </c>
      <c r="L208" s="66">
        <f t="shared" si="25"/>
        <v>5.5744630911864807E-4</v>
      </c>
      <c r="M208" s="74">
        <f t="shared" si="22"/>
        <v>1.8581543637288269E-4</v>
      </c>
      <c r="N208" s="77">
        <v>333.45793371126615</v>
      </c>
    </row>
    <row r="209" spans="1:14" ht="12.75" customHeight="1" x14ac:dyDescent="0.2">
      <c r="A209" s="124" t="s">
        <v>16</v>
      </c>
      <c r="B209" s="69" t="s">
        <v>255</v>
      </c>
      <c r="C209" s="65">
        <v>380</v>
      </c>
      <c r="D209" s="72">
        <v>2195</v>
      </c>
      <c r="E209" s="72">
        <v>5</v>
      </c>
      <c r="F209" s="72" t="s">
        <v>442</v>
      </c>
      <c r="G209" s="72">
        <f t="shared" si="21"/>
        <v>5</v>
      </c>
      <c r="H209" s="66">
        <f t="shared" si="23"/>
        <v>1.7289073305670815E-3</v>
      </c>
      <c r="I209" s="72">
        <v>5</v>
      </c>
      <c r="J209" s="66">
        <f t="shared" si="24"/>
        <v>1.4771048744460858E-3</v>
      </c>
      <c r="K209" s="72">
        <v>121</v>
      </c>
      <c r="L209" s="66">
        <f t="shared" si="25"/>
        <v>3.5500528107029693E-3</v>
      </c>
      <c r="M209" s="74">
        <f t="shared" si="22"/>
        <v>2.2520216719053789E-3</v>
      </c>
      <c r="N209" s="77">
        <v>4041.3999398822307</v>
      </c>
    </row>
    <row r="210" spans="1:14" ht="12.75" customHeight="1" x14ac:dyDescent="0.2">
      <c r="A210" s="124" t="s">
        <v>16</v>
      </c>
      <c r="B210" s="69" t="s">
        <v>256</v>
      </c>
      <c r="C210" s="65">
        <v>453</v>
      </c>
      <c r="D210" s="72">
        <v>2319</v>
      </c>
      <c r="E210" s="72" t="s">
        <v>442</v>
      </c>
      <c r="F210" s="72" t="s">
        <v>442</v>
      </c>
      <c r="G210" s="72">
        <f t="shared" si="21"/>
        <v>0</v>
      </c>
      <c r="H210" s="66">
        <f t="shared" si="23"/>
        <v>0</v>
      </c>
      <c r="I210" s="72" t="s">
        <v>442</v>
      </c>
      <c r="J210" s="66">
        <f t="shared" si="24"/>
        <v>0</v>
      </c>
      <c r="K210" s="72" t="s">
        <v>442</v>
      </c>
      <c r="L210" s="66">
        <f t="shared" si="25"/>
        <v>0</v>
      </c>
      <c r="M210" s="74">
        <f t="shared" si="22"/>
        <v>0</v>
      </c>
      <c r="N210" s="77">
        <v>0</v>
      </c>
    </row>
    <row r="211" spans="1:14" ht="12.75" customHeight="1" x14ac:dyDescent="0.2">
      <c r="A211" s="124" t="s">
        <v>16</v>
      </c>
      <c r="B211" s="69" t="s">
        <v>257</v>
      </c>
      <c r="C211" s="65">
        <v>332</v>
      </c>
      <c r="D211" s="72">
        <v>2320</v>
      </c>
      <c r="E211" s="72" t="s">
        <v>442</v>
      </c>
      <c r="F211" s="72" t="s">
        <v>442</v>
      </c>
      <c r="G211" s="72">
        <f t="shared" si="21"/>
        <v>0</v>
      </c>
      <c r="H211" s="66">
        <f t="shared" si="23"/>
        <v>0</v>
      </c>
      <c r="I211" s="72" t="s">
        <v>442</v>
      </c>
      <c r="J211" s="66">
        <f t="shared" si="24"/>
        <v>0</v>
      </c>
      <c r="K211" s="72" t="s">
        <v>442</v>
      </c>
      <c r="L211" s="66">
        <f t="shared" si="25"/>
        <v>0</v>
      </c>
      <c r="M211" s="74">
        <f t="shared" si="22"/>
        <v>0</v>
      </c>
      <c r="N211" s="77">
        <v>0</v>
      </c>
    </row>
    <row r="212" spans="1:14" ht="12.75" customHeight="1" x14ac:dyDescent="0.2">
      <c r="A212" s="124" t="s">
        <v>16</v>
      </c>
      <c r="B212" s="69" t="s">
        <v>258</v>
      </c>
      <c r="C212" s="65">
        <v>334</v>
      </c>
      <c r="D212" s="72">
        <v>2321</v>
      </c>
      <c r="E212" s="72" t="s">
        <v>442</v>
      </c>
      <c r="F212" s="72" t="s">
        <v>442</v>
      </c>
      <c r="G212" s="72">
        <f t="shared" si="21"/>
        <v>0</v>
      </c>
      <c r="H212" s="66">
        <f t="shared" si="23"/>
        <v>0</v>
      </c>
      <c r="I212" s="72" t="s">
        <v>442</v>
      </c>
      <c r="J212" s="66">
        <f t="shared" si="24"/>
        <v>0</v>
      </c>
      <c r="K212" s="72">
        <v>3</v>
      </c>
      <c r="L212" s="66">
        <f t="shared" si="25"/>
        <v>8.8017838281891799E-5</v>
      </c>
      <c r="M212" s="74">
        <f t="shared" si="22"/>
        <v>2.9339279427297268E-5</v>
      </c>
      <c r="N212" s="77">
        <v>52.651252691252552</v>
      </c>
    </row>
    <row r="213" spans="1:14" ht="12.75" customHeight="1" x14ac:dyDescent="0.2">
      <c r="A213" s="124" t="s">
        <v>16</v>
      </c>
      <c r="B213" s="69" t="s">
        <v>259</v>
      </c>
      <c r="C213" s="72">
        <v>328</v>
      </c>
      <c r="D213" s="72">
        <v>2322</v>
      </c>
      <c r="E213" s="72" t="s">
        <v>442</v>
      </c>
      <c r="F213" s="72" t="s">
        <v>442</v>
      </c>
      <c r="G213" s="72">
        <f t="shared" si="21"/>
        <v>0</v>
      </c>
      <c r="H213" s="66">
        <f t="shared" si="23"/>
        <v>0</v>
      </c>
      <c r="I213" s="72" t="s">
        <v>442</v>
      </c>
      <c r="J213" s="66">
        <f t="shared" si="24"/>
        <v>0</v>
      </c>
      <c r="K213" s="72">
        <v>6</v>
      </c>
      <c r="L213" s="66">
        <f t="shared" si="25"/>
        <v>1.760356765637836E-4</v>
      </c>
      <c r="M213" s="74">
        <f t="shared" si="22"/>
        <v>5.8678558854594535E-5</v>
      </c>
      <c r="N213" s="77">
        <v>105.3025053825051</v>
      </c>
    </row>
    <row r="214" spans="1:14" ht="12.75" customHeight="1" x14ac:dyDescent="0.2">
      <c r="A214" s="124" t="s">
        <v>16</v>
      </c>
      <c r="B214" s="69" t="s">
        <v>260</v>
      </c>
      <c r="C214" s="72">
        <v>297</v>
      </c>
      <c r="D214" s="72">
        <v>2374</v>
      </c>
      <c r="E214" s="72" t="s">
        <v>442</v>
      </c>
      <c r="F214" s="72" t="s">
        <v>442</v>
      </c>
      <c r="G214" s="72">
        <f t="shared" si="21"/>
        <v>0</v>
      </c>
      <c r="H214" s="66">
        <f t="shared" si="23"/>
        <v>0</v>
      </c>
      <c r="I214" s="72" t="s">
        <v>442</v>
      </c>
      <c r="J214" s="66">
        <f t="shared" si="24"/>
        <v>0</v>
      </c>
      <c r="K214" s="72" t="s">
        <v>442</v>
      </c>
      <c r="L214" s="66">
        <f t="shared" si="25"/>
        <v>0</v>
      </c>
      <c r="M214" s="74">
        <f t="shared" si="22"/>
        <v>0</v>
      </c>
      <c r="N214" s="77">
        <v>0</v>
      </c>
    </row>
    <row r="215" spans="1:14" ht="12.75" customHeight="1" x14ac:dyDescent="0.2">
      <c r="A215" s="124" t="s">
        <v>16</v>
      </c>
      <c r="B215" s="69" t="s">
        <v>261</v>
      </c>
      <c r="C215" s="72">
        <v>486</v>
      </c>
      <c r="D215" s="72">
        <v>2425</v>
      </c>
      <c r="E215" s="72" t="s">
        <v>442</v>
      </c>
      <c r="F215" s="72" t="s">
        <v>442</v>
      </c>
      <c r="G215" s="72">
        <f t="shared" si="21"/>
        <v>0</v>
      </c>
      <c r="H215" s="66">
        <f t="shared" si="23"/>
        <v>0</v>
      </c>
      <c r="I215" s="72" t="s">
        <v>442</v>
      </c>
      <c r="J215" s="66">
        <f t="shared" si="24"/>
        <v>0</v>
      </c>
      <c r="K215" s="72" t="s">
        <v>442</v>
      </c>
      <c r="L215" s="66">
        <f t="shared" si="25"/>
        <v>0</v>
      </c>
      <c r="M215" s="74">
        <f t="shared" si="22"/>
        <v>0</v>
      </c>
      <c r="N215" s="77">
        <v>0</v>
      </c>
    </row>
    <row r="216" spans="1:14" ht="12.75" customHeight="1" x14ac:dyDescent="0.2">
      <c r="A216" s="124" t="s">
        <v>16</v>
      </c>
      <c r="B216" s="69" t="s">
        <v>262</v>
      </c>
      <c r="C216" s="72">
        <v>38</v>
      </c>
      <c r="D216" s="72">
        <v>2029</v>
      </c>
      <c r="E216" s="72" t="s">
        <v>442</v>
      </c>
      <c r="F216" s="72" t="s">
        <v>442</v>
      </c>
      <c r="G216" s="72">
        <f t="shared" si="21"/>
        <v>0</v>
      </c>
      <c r="H216" s="66">
        <f t="shared" si="23"/>
        <v>0</v>
      </c>
      <c r="I216" s="72">
        <v>1</v>
      </c>
      <c r="J216" s="66">
        <f t="shared" si="24"/>
        <v>2.9542097488921711E-4</v>
      </c>
      <c r="K216" s="72">
        <v>60</v>
      </c>
      <c r="L216" s="66">
        <f t="shared" si="25"/>
        <v>1.7603567656378359E-3</v>
      </c>
      <c r="M216" s="74">
        <f t="shared" si="22"/>
        <v>6.8525924684235094E-4</v>
      </c>
      <c r="N216" s="77">
        <v>1229.742463645696</v>
      </c>
    </row>
    <row r="217" spans="1:14" ht="12.75" customHeight="1" x14ac:dyDescent="0.2">
      <c r="A217" s="124" t="s">
        <v>16</v>
      </c>
      <c r="B217" s="69" t="s">
        <v>263</v>
      </c>
      <c r="C217" s="72">
        <v>279</v>
      </c>
      <c r="D217" s="72">
        <v>2036</v>
      </c>
      <c r="E217" s="72" t="s">
        <v>442</v>
      </c>
      <c r="F217" s="72" t="s">
        <v>442</v>
      </c>
      <c r="G217" s="72">
        <f t="shared" si="21"/>
        <v>0</v>
      </c>
      <c r="H217" s="66">
        <f t="shared" si="23"/>
        <v>0</v>
      </c>
      <c r="I217" s="72" t="s">
        <v>442</v>
      </c>
      <c r="J217" s="66">
        <f t="shared" si="24"/>
        <v>0</v>
      </c>
      <c r="K217" s="72" t="s">
        <v>442</v>
      </c>
      <c r="L217" s="66">
        <f t="shared" si="25"/>
        <v>0</v>
      </c>
      <c r="M217" s="74">
        <f t="shared" si="22"/>
        <v>0</v>
      </c>
      <c r="N217" s="77">
        <v>0</v>
      </c>
    </row>
    <row r="218" spans="1:14" ht="12.75" customHeight="1" x14ac:dyDescent="0.2">
      <c r="A218" s="124" t="s">
        <v>16</v>
      </c>
      <c r="B218" s="69" t="s">
        <v>264</v>
      </c>
      <c r="C218" s="72">
        <v>413</v>
      </c>
      <c r="D218" s="72">
        <v>2037</v>
      </c>
      <c r="E218" s="72" t="s">
        <v>442</v>
      </c>
      <c r="F218" s="72" t="s">
        <v>442</v>
      </c>
      <c r="G218" s="72">
        <f t="shared" si="21"/>
        <v>0</v>
      </c>
      <c r="H218" s="66">
        <f t="shared" si="23"/>
        <v>0</v>
      </c>
      <c r="I218" s="72" t="s">
        <v>442</v>
      </c>
      <c r="J218" s="66">
        <f t="shared" si="24"/>
        <v>0</v>
      </c>
      <c r="K218" s="72" t="s">
        <v>442</v>
      </c>
      <c r="L218" s="66">
        <f t="shared" si="25"/>
        <v>0</v>
      </c>
      <c r="M218" s="74">
        <f t="shared" si="22"/>
        <v>0</v>
      </c>
      <c r="N218" s="77">
        <v>0</v>
      </c>
    </row>
    <row r="219" spans="1:14" ht="12.75" customHeight="1" x14ac:dyDescent="0.2">
      <c r="A219" s="124" t="s">
        <v>16</v>
      </c>
      <c r="B219" s="69" t="s">
        <v>265</v>
      </c>
      <c r="C219" s="72">
        <v>454</v>
      </c>
      <c r="D219" s="72">
        <v>2031</v>
      </c>
      <c r="E219" s="72" t="s">
        <v>442</v>
      </c>
      <c r="F219" s="72" t="s">
        <v>442</v>
      </c>
      <c r="G219" s="72">
        <f t="shared" si="21"/>
        <v>0</v>
      </c>
      <c r="H219" s="66">
        <f t="shared" si="23"/>
        <v>0</v>
      </c>
      <c r="I219" s="72" t="s">
        <v>442</v>
      </c>
      <c r="J219" s="66">
        <f t="shared" si="24"/>
        <v>0</v>
      </c>
      <c r="K219" s="72">
        <v>3</v>
      </c>
      <c r="L219" s="66">
        <f t="shared" si="25"/>
        <v>8.8017838281891799E-5</v>
      </c>
      <c r="M219" s="74">
        <f t="shared" si="22"/>
        <v>2.9339279427297268E-5</v>
      </c>
      <c r="N219" s="77">
        <v>52.651252691252552</v>
      </c>
    </row>
    <row r="220" spans="1:14" ht="12.75" customHeight="1" x14ac:dyDescent="0.2">
      <c r="A220" s="124" t="s">
        <v>16</v>
      </c>
      <c r="B220" s="69" t="s">
        <v>266</v>
      </c>
      <c r="C220" s="72">
        <v>483</v>
      </c>
      <c r="D220" s="72">
        <v>2116</v>
      </c>
      <c r="E220" s="72" t="s">
        <v>442</v>
      </c>
      <c r="F220" s="72" t="s">
        <v>442</v>
      </c>
      <c r="G220" s="72">
        <f t="shared" si="21"/>
        <v>0</v>
      </c>
      <c r="H220" s="66">
        <f t="shared" si="23"/>
        <v>0</v>
      </c>
      <c r="I220" s="72" t="s">
        <v>442</v>
      </c>
      <c r="J220" s="66">
        <f t="shared" si="24"/>
        <v>0</v>
      </c>
      <c r="K220" s="72">
        <v>5</v>
      </c>
      <c r="L220" s="66">
        <f t="shared" si="25"/>
        <v>1.4669639713648633E-4</v>
      </c>
      <c r="M220" s="74">
        <f t="shared" si="22"/>
        <v>4.8898799045495445E-5</v>
      </c>
      <c r="N220" s="77">
        <v>87.752087818754248</v>
      </c>
    </row>
    <row r="221" spans="1:14" ht="12.75" customHeight="1" x14ac:dyDescent="0.2">
      <c r="A221" s="124" t="s">
        <v>16</v>
      </c>
      <c r="B221" s="69" t="s">
        <v>267</v>
      </c>
      <c r="C221" s="72">
        <v>485</v>
      </c>
      <c r="D221" s="72">
        <v>2117</v>
      </c>
      <c r="E221" s="72" t="s">
        <v>442</v>
      </c>
      <c r="F221" s="72" t="s">
        <v>442</v>
      </c>
      <c r="G221" s="72">
        <f t="shared" si="21"/>
        <v>0</v>
      </c>
      <c r="H221" s="66">
        <f t="shared" si="23"/>
        <v>0</v>
      </c>
      <c r="I221" s="72" t="s">
        <v>442</v>
      </c>
      <c r="J221" s="66">
        <f t="shared" si="24"/>
        <v>0</v>
      </c>
      <c r="K221" s="72">
        <v>16</v>
      </c>
      <c r="L221" s="66">
        <f t="shared" si="25"/>
        <v>4.6942847083675623E-4</v>
      </c>
      <c r="M221" s="74">
        <f t="shared" si="22"/>
        <v>1.5647615694558542E-4</v>
      </c>
      <c r="N221" s="77">
        <v>280.80668102001357</v>
      </c>
    </row>
    <row r="222" spans="1:14" ht="12.75" customHeight="1" x14ac:dyDescent="0.2">
      <c r="A222" s="124" t="s">
        <v>16</v>
      </c>
      <c r="B222" s="69" t="s">
        <v>268</v>
      </c>
      <c r="C222" s="72">
        <v>484</v>
      </c>
      <c r="D222" s="72">
        <v>2118</v>
      </c>
      <c r="E222" s="72" t="s">
        <v>442</v>
      </c>
      <c r="F222" s="72" t="s">
        <v>442</v>
      </c>
      <c r="G222" s="72">
        <f t="shared" si="21"/>
        <v>0</v>
      </c>
      <c r="H222" s="66">
        <f t="shared" si="23"/>
        <v>0</v>
      </c>
      <c r="I222" s="72">
        <v>1</v>
      </c>
      <c r="J222" s="66">
        <f t="shared" si="24"/>
        <v>2.9542097488921711E-4</v>
      </c>
      <c r="K222" s="72">
        <v>4</v>
      </c>
      <c r="L222" s="66">
        <f t="shared" si="25"/>
        <v>1.1735711770918906E-4</v>
      </c>
      <c r="M222" s="74">
        <f t="shared" si="22"/>
        <v>1.3759269753280207E-4</v>
      </c>
      <c r="N222" s="77">
        <v>246.91908007564859</v>
      </c>
    </row>
    <row r="223" spans="1:14" ht="12.75" customHeight="1" x14ac:dyDescent="0.2">
      <c r="A223" s="124" t="s">
        <v>16</v>
      </c>
      <c r="B223" s="69" t="s">
        <v>269</v>
      </c>
      <c r="C223" s="72">
        <v>412</v>
      </c>
      <c r="D223" s="72">
        <v>2119</v>
      </c>
      <c r="E223" s="72" t="s">
        <v>442</v>
      </c>
      <c r="F223" s="72" t="s">
        <v>442</v>
      </c>
      <c r="G223" s="72">
        <f t="shared" si="21"/>
        <v>0</v>
      </c>
      <c r="H223" s="66">
        <f t="shared" si="23"/>
        <v>0</v>
      </c>
      <c r="I223" s="72" t="s">
        <v>442</v>
      </c>
      <c r="J223" s="66">
        <f t="shared" si="24"/>
        <v>0</v>
      </c>
      <c r="K223" s="72">
        <v>21</v>
      </c>
      <c r="L223" s="66">
        <f t="shared" si="25"/>
        <v>6.1612486797324255E-4</v>
      </c>
      <c r="M223" s="74">
        <f t="shared" si="22"/>
        <v>2.0537495599108084E-4</v>
      </c>
      <c r="N223" s="77">
        <v>368.55876883876778</v>
      </c>
    </row>
    <row r="224" spans="1:14" ht="12.75" customHeight="1" x14ac:dyDescent="0.2">
      <c r="A224" s="124" t="s">
        <v>16</v>
      </c>
      <c r="B224" s="69" t="s">
        <v>270</v>
      </c>
      <c r="C224" s="72">
        <v>348</v>
      </c>
      <c r="D224" s="72">
        <v>2033</v>
      </c>
      <c r="E224" s="72" t="s">
        <v>442</v>
      </c>
      <c r="F224" s="72" t="s">
        <v>442</v>
      </c>
      <c r="G224" s="72">
        <f t="shared" si="21"/>
        <v>0</v>
      </c>
      <c r="H224" s="66">
        <f t="shared" si="23"/>
        <v>0</v>
      </c>
      <c r="I224" s="72" t="s">
        <v>442</v>
      </c>
      <c r="J224" s="66">
        <f t="shared" si="24"/>
        <v>0</v>
      </c>
      <c r="K224" s="72" t="s">
        <v>442</v>
      </c>
      <c r="L224" s="66">
        <f t="shared" si="25"/>
        <v>0</v>
      </c>
      <c r="M224" s="74">
        <f t="shared" si="22"/>
        <v>0</v>
      </c>
      <c r="N224" s="77">
        <v>0</v>
      </c>
    </row>
    <row r="225" spans="1:14" ht="12.75" customHeight="1" x14ac:dyDescent="0.2">
      <c r="A225" s="124" t="s">
        <v>16</v>
      </c>
      <c r="B225" s="69" t="s">
        <v>271</v>
      </c>
      <c r="C225" s="72">
        <v>482</v>
      </c>
      <c r="D225" s="72">
        <v>2115</v>
      </c>
      <c r="E225" s="72" t="s">
        <v>442</v>
      </c>
      <c r="F225" s="72" t="s">
        <v>442</v>
      </c>
      <c r="G225" s="72">
        <f t="shared" si="21"/>
        <v>0</v>
      </c>
      <c r="H225" s="66">
        <f t="shared" si="23"/>
        <v>0</v>
      </c>
      <c r="I225" s="72" t="s">
        <v>442</v>
      </c>
      <c r="J225" s="66">
        <f t="shared" si="24"/>
        <v>0</v>
      </c>
      <c r="K225" s="72" t="s">
        <v>442</v>
      </c>
      <c r="L225" s="66">
        <f t="shared" si="25"/>
        <v>0</v>
      </c>
      <c r="M225" s="74">
        <f t="shared" si="22"/>
        <v>0</v>
      </c>
      <c r="N225" s="77">
        <v>0</v>
      </c>
    </row>
    <row r="226" spans="1:14" ht="12.75" customHeight="1" x14ac:dyDescent="0.2">
      <c r="A226" s="125" t="s">
        <v>16</v>
      </c>
      <c r="B226" s="88" t="s">
        <v>272</v>
      </c>
      <c r="C226" s="80"/>
      <c r="D226" s="80"/>
      <c r="E226" s="81">
        <f>SUM(E172:E225)</f>
        <v>623</v>
      </c>
      <c r="F226" s="81">
        <f>SUM(F172:F225)</f>
        <v>18</v>
      </c>
      <c r="G226" s="82">
        <f>SUM(G172:G225)</f>
        <v>641</v>
      </c>
      <c r="H226" s="83">
        <f t="shared" si="23"/>
        <v>0.22164591977869985</v>
      </c>
      <c r="I226" s="84">
        <f>SUM(I172:I225)</f>
        <v>511</v>
      </c>
      <c r="J226" s="83">
        <f t="shared" si="24"/>
        <v>0.15096011816838995</v>
      </c>
      <c r="K226" s="84">
        <f>SUM(K172:K225)</f>
        <v>6937</v>
      </c>
      <c r="L226" s="83">
        <f t="shared" si="25"/>
        <v>0.20352658138716112</v>
      </c>
      <c r="M226" s="85">
        <f t="shared" si="22"/>
        <v>0.19204420644475029</v>
      </c>
      <c r="N226" s="86">
        <f>SUM(N172:N225)</f>
        <v>344635.86832354171</v>
      </c>
    </row>
    <row r="227" spans="1:14" ht="12.75" customHeight="1" x14ac:dyDescent="0.2">
      <c r="A227" s="70" t="s">
        <v>20</v>
      </c>
      <c r="B227" s="69" t="s">
        <v>273</v>
      </c>
      <c r="C227" s="65">
        <v>229</v>
      </c>
      <c r="D227" s="65">
        <v>1976</v>
      </c>
      <c r="E227" s="72" t="s">
        <v>442</v>
      </c>
      <c r="F227" s="72" t="s">
        <v>442</v>
      </c>
      <c r="G227" s="72">
        <f t="shared" ref="G227:G363" si="26">E227+F227</f>
        <v>0</v>
      </c>
      <c r="H227" s="66">
        <f t="shared" si="23"/>
        <v>0</v>
      </c>
      <c r="I227" s="72" t="s">
        <v>442</v>
      </c>
      <c r="J227" s="66">
        <f t="shared" si="24"/>
        <v>0</v>
      </c>
      <c r="K227" s="72" t="s">
        <v>442</v>
      </c>
      <c r="L227" s="66">
        <f t="shared" si="25"/>
        <v>0</v>
      </c>
      <c r="M227" s="74">
        <f t="shared" ref="M227:M364" si="27">+(H227+J227+L227)/3</f>
        <v>0</v>
      </c>
      <c r="N227" s="77">
        <v>0</v>
      </c>
    </row>
    <row r="228" spans="1:14" ht="12.75" customHeight="1" x14ac:dyDescent="0.2">
      <c r="A228" s="70" t="s">
        <v>20</v>
      </c>
      <c r="B228" s="69" t="s">
        <v>274</v>
      </c>
      <c r="C228" s="72">
        <v>186</v>
      </c>
      <c r="D228" s="72">
        <v>1977</v>
      </c>
      <c r="E228" s="72" t="s">
        <v>442</v>
      </c>
      <c r="F228" s="72" t="s">
        <v>442</v>
      </c>
      <c r="G228" s="72">
        <f t="shared" si="26"/>
        <v>0</v>
      </c>
      <c r="H228" s="66">
        <f t="shared" si="23"/>
        <v>0</v>
      </c>
      <c r="I228" s="72" t="s">
        <v>442</v>
      </c>
      <c r="J228" s="66">
        <f t="shared" si="24"/>
        <v>0</v>
      </c>
      <c r="K228" s="72" t="s">
        <v>442</v>
      </c>
      <c r="L228" s="66">
        <f t="shared" si="25"/>
        <v>0</v>
      </c>
      <c r="M228" s="74">
        <f t="shared" si="27"/>
        <v>0</v>
      </c>
      <c r="N228" s="77">
        <v>0</v>
      </c>
    </row>
    <row r="229" spans="1:14" ht="12.75" customHeight="1" x14ac:dyDescent="0.2">
      <c r="A229" s="70" t="s">
        <v>20</v>
      </c>
      <c r="B229" s="69" t="s">
        <v>275</v>
      </c>
      <c r="C229" s="72">
        <v>307</v>
      </c>
      <c r="D229" s="72">
        <v>1978</v>
      </c>
      <c r="E229" s="72" t="s">
        <v>442</v>
      </c>
      <c r="F229" s="72" t="s">
        <v>442</v>
      </c>
      <c r="G229" s="72">
        <f t="shared" si="26"/>
        <v>0</v>
      </c>
      <c r="H229" s="66">
        <f t="shared" si="23"/>
        <v>0</v>
      </c>
      <c r="I229" s="72" t="s">
        <v>442</v>
      </c>
      <c r="J229" s="66">
        <f t="shared" si="24"/>
        <v>0</v>
      </c>
      <c r="K229" s="72">
        <v>14</v>
      </c>
      <c r="L229" s="66">
        <f t="shared" si="25"/>
        <v>4.1074991198216174E-4</v>
      </c>
      <c r="M229" s="74">
        <f t="shared" si="27"/>
        <v>1.3691663732738724E-4</v>
      </c>
      <c r="N229" s="77">
        <v>245.70584589251186</v>
      </c>
    </row>
    <row r="230" spans="1:14" ht="12.75" customHeight="1" x14ac:dyDescent="0.2">
      <c r="A230" s="70" t="s">
        <v>20</v>
      </c>
      <c r="B230" s="69" t="s">
        <v>276</v>
      </c>
      <c r="C230" s="72">
        <v>315</v>
      </c>
      <c r="D230" s="72">
        <v>2003</v>
      </c>
      <c r="E230" s="72" t="s">
        <v>442</v>
      </c>
      <c r="F230" s="72" t="s">
        <v>442</v>
      </c>
      <c r="G230" s="72">
        <f t="shared" si="26"/>
        <v>0</v>
      </c>
      <c r="H230" s="66">
        <f t="shared" si="23"/>
        <v>0</v>
      </c>
      <c r="I230" s="72" t="s">
        <v>442</v>
      </c>
      <c r="J230" s="66">
        <f t="shared" si="24"/>
        <v>0</v>
      </c>
      <c r="K230" s="72">
        <v>27</v>
      </c>
      <c r="L230" s="66">
        <f t="shared" si="25"/>
        <v>7.9216054453702613E-4</v>
      </c>
      <c r="M230" s="74">
        <f t="shared" si="27"/>
        <v>2.6405351484567536E-4</v>
      </c>
      <c r="N230" s="77">
        <v>473.86127422127282</v>
      </c>
    </row>
    <row r="231" spans="1:14" ht="12.75" customHeight="1" x14ac:dyDescent="0.2">
      <c r="A231" s="70" t="s">
        <v>20</v>
      </c>
      <c r="B231" s="69" t="s">
        <v>277</v>
      </c>
      <c r="C231" s="72">
        <v>401</v>
      </c>
      <c r="D231" s="72">
        <v>2004</v>
      </c>
      <c r="E231" s="72" t="s">
        <v>442</v>
      </c>
      <c r="F231" s="72" t="s">
        <v>442</v>
      </c>
      <c r="G231" s="72">
        <f t="shared" si="26"/>
        <v>0</v>
      </c>
      <c r="H231" s="66">
        <f t="shared" si="23"/>
        <v>0</v>
      </c>
      <c r="I231" s="72" t="s">
        <v>442</v>
      </c>
      <c r="J231" s="66">
        <f t="shared" si="24"/>
        <v>0</v>
      </c>
      <c r="K231" s="72" t="s">
        <v>442</v>
      </c>
      <c r="L231" s="66">
        <f t="shared" si="25"/>
        <v>0</v>
      </c>
      <c r="M231" s="74">
        <f t="shared" si="27"/>
        <v>0</v>
      </c>
      <c r="N231" s="77">
        <v>0</v>
      </c>
    </row>
    <row r="232" spans="1:14" ht="12.75" customHeight="1" x14ac:dyDescent="0.2">
      <c r="A232" s="70" t="s">
        <v>20</v>
      </c>
      <c r="B232" s="69" t="s">
        <v>278</v>
      </c>
      <c r="C232" s="91">
        <v>400</v>
      </c>
      <c r="D232" s="91">
        <v>2005</v>
      </c>
      <c r="E232" s="72" t="s">
        <v>442</v>
      </c>
      <c r="F232" s="72" t="s">
        <v>442</v>
      </c>
      <c r="G232" s="72">
        <f t="shared" si="26"/>
        <v>0</v>
      </c>
      <c r="H232" s="66">
        <f t="shared" si="23"/>
        <v>0</v>
      </c>
      <c r="I232" s="72" t="s">
        <v>442</v>
      </c>
      <c r="J232" s="66">
        <f t="shared" si="24"/>
        <v>0</v>
      </c>
      <c r="K232" s="72">
        <v>1</v>
      </c>
      <c r="L232" s="66">
        <f t="shared" si="25"/>
        <v>2.9339279427297264E-5</v>
      </c>
      <c r="M232" s="74">
        <f t="shared" si="27"/>
        <v>9.7797598090990886E-6</v>
      </c>
      <c r="N232" s="77">
        <v>17.550417563750848</v>
      </c>
    </row>
    <row r="233" spans="1:14" ht="12.75" customHeight="1" x14ac:dyDescent="0.2">
      <c r="A233" s="70" t="s">
        <v>20</v>
      </c>
      <c r="B233" s="69" t="s">
        <v>279</v>
      </c>
      <c r="C233" s="72">
        <v>83</v>
      </c>
      <c r="D233" s="72">
        <v>2006</v>
      </c>
      <c r="E233" s="72">
        <v>3</v>
      </c>
      <c r="F233" s="72" t="s">
        <v>442</v>
      </c>
      <c r="G233" s="72">
        <f t="shared" si="26"/>
        <v>3</v>
      </c>
      <c r="H233" s="66">
        <f t="shared" si="23"/>
        <v>1.037344398340249E-3</v>
      </c>
      <c r="I233" s="72">
        <v>7</v>
      </c>
      <c r="J233" s="66">
        <f t="shared" si="24"/>
        <v>2.06794682422452E-3</v>
      </c>
      <c r="K233" s="72">
        <v>21</v>
      </c>
      <c r="L233" s="66">
        <f t="shared" si="25"/>
        <v>6.1612486797324255E-4</v>
      </c>
      <c r="M233" s="74">
        <f t="shared" si="27"/>
        <v>1.2404720301793374E-3</v>
      </c>
      <c r="N233" s="77">
        <v>2226.1080569223755</v>
      </c>
    </row>
    <row r="234" spans="1:14" ht="12.75" customHeight="1" x14ac:dyDescent="0.2">
      <c r="A234" s="70" t="s">
        <v>20</v>
      </c>
      <c r="B234" s="69" t="s">
        <v>280</v>
      </c>
      <c r="C234" s="72">
        <v>397</v>
      </c>
      <c r="D234" s="72">
        <v>2007</v>
      </c>
      <c r="E234" s="72" t="s">
        <v>442</v>
      </c>
      <c r="F234" s="72" t="s">
        <v>442</v>
      </c>
      <c r="G234" s="72">
        <f t="shared" si="26"/>
        <v>0</v>
      </c>
      <c r="H234" s="66">
        <f t="shared" si="23"/>
        <v>0</v>
      </c>
      <c r="I234" s="72" t="s">
        <v>442</v>
      </c>
      <c r="J234" s="66">
        <f t="shared" si="24"/>
        <v>0</v>
      </c>
      <c r="K234" s="72" t="s">
        <v>442</v>
      </c>
      <c r="L234" s="66">
        <f t="shared" si="25"/>
        <v>0</v>
      </c>
      <c r="M234" s="74">
        <f t="shared" si="27"/>
        <v>0</v>
      </c>
      <c r="N234" s="77">
        <v>0</v>
      </c>
    </row>
    <row r="235" spans="1:14" ht="12.75" customHeight="1" x14ac:dyDescent="0.2">
      <c r="A235" s="70" t="s">
        <v>20</v>
      </c>
      <c r="B235" s="69" t="s">
        <v>281</v>
      </c>
      <c r="C235" s="72">
        <v>48</v>
      </c>
      <c r="D235" s="72">
        <v>2008</v>
      </c>
      <c r="E235" s="72">
        <v>21</v>
      </c>
      <c r="F235" s="72">
        <v>39</v>
      </c>
      <c r="G235" s="72">
        <f t="shared" si="26"/>
        <v>60</v>
      </c>
      <c r="H235" s="66">
        <f t="shared" si="23"/>
        <v>2.0746887966804978E-2</v>
      </c>
      <c r="I235" s="72">
        <v>79</v>
      </c>
      <c r="J235" s="66">
        <f t="shared" si="24"/>
        <v>2.3338257016248153E-2</v>
      </c>
      <c r="K235" s="72">
        <v>143</v>
      </c>
      <c r="L235" s="66">
        <f t="shared" si="25"/>
        <v>4.1955169581035087E-3</v>
      </c>
      <c r="M235" s="74">
        <f t="shared" si="27"/>
        <v>1.6093553980385547E-2</v>
      </c>
      <c r="N235" s="77">
        <v>28880.933474229165</v>
      </c>
    </row>
    <row r="236" spans="1:14" ht="12.75" customHeight="1" x14ac:dyDescent="0.2">
      <c r="A236" s="70" t="s">
        <v>20</v>
      </c>
      <c r="B236" s="69" t="s">
        <v>282</v>
      </c>
      <c r="C236" s="72">
        <v>144</v>
      </c>
      <c r="D236" s="72">
        <v>2014</v>
      </c>
      <c r="E236" s="72">
        <v>1</v>
      </c>
      <c r="F236" s="72" t="s">
        <v>442</v>
      </c>
      <c r="G236" s="72">
        <f t="shared" si="26"/>
        <v>1</v>
      </c>
      <c r="H236" s="66">
        <f t="shared" si="23"/>
        <v>3.4578146611341634E-4</v>
      </c>
      <c r="I236" s="72">
        <v>10</v>
      </c>
      <c r="J236" s="66">
        <f t="shared" si="24"/>
        <v>2.9542097488921715E-3</v>
      </c>
      <c r="K236" s="72">
        <v>103</v>
      </c>
      <c r="L236" s="66">
        <f t="shared" si="25"/>
        <v>3.0219457810116185E-3</v>
      </c>
      <c r="M236" s="74">
        <f t="shared" si="27"/>
        <v>2.1073123320057355E-3</v>
      </c>
      <c r="N236" s="77">
        <v>3781.7095803858197</v>
      </c>
    </row>
    <row r="237" spans="1:14" ht="12.75" customHeight="1" x14ac:dyDescent="0.2">
      <c r="A237" s="70" t="s">
        <v>20</v>
      </c>
      <c r="B237" s="69" t="s">
        <v>283</v>
      </c>
      <c r="C237" s="72">
        <v>527</v>
      </c>
      <c r="D237" s="72">
        <v>2015</v>
      </c>
      <c r="E237" s="72" t="s">
        <v>442</v>
      </c>
      <c r="F237" s="72" t="s">
        <v>442</v>
      </c>
      <c r="G237" s="72">
        <f t="shared" si="26"/>
        <v>0</v>
      </c>
      <c r="H237" s="66">
        <f t="shared" si="23"/>
        <v>0</v>
      </c>
      <c r="I237" s="72" t="s">
        <v>442</v>
      </c>
      <c r="J237" s="66">
        <f t="shared" si="24"/>
        <v>0</v>
      </c>
      <c r="K237" s="72" t="s">
        <v>442</v>
      </c>
      <c r="L237" s="66">
        <f t="shared" si="25"/>
        <v>0</v>
      </c>
      <c r="M237" s="74">
        <f t="shared" si="27"/>
        <v>0</v>
      </c>
      <c r="N237" s="77">
        <v>0</v>
      </c>
    </row>
    <row r="238" spans="1:14" ht="12.75" customHeight="1" x14ac:dyDescent="0.2">
      <c r="A238" s="70" t="s">
        <v>20</v>
      </c>
      <c r="B238" s="69" t="s">
        <v>284</v>
      </c>
      <c r="C238" s="65">
        <v>392</v>
      </c>
      <c r="D238" s="72">
        <v>2016</v>
      </c>
      <c r="E238" s="72" t="s">
        <v>442</v>
      </c>
      <c r="F238" s="72" t="s">
        <v>442</v>
      </c>
      <c r="G238" s="72">
        <f t="shared" si="26"/>
        <v>0</v>
      </c>
      <c r="H238" s="66">
        <f t="shared" si="23"/>
        <v>0</v>
      </c>
      <c r="I238" s="72" t="s">
        <v>442</v>
      </c>
      <c r="J238" s="66">
        <f t="shared" si="24"/>
        <v>0</v>
      </c>
      <c r="K238" s="72" t="s">
        <v>442</v>
      </c>
      <c r="L238" s="66">
        <f t="shared" si="25"/>
        <v>0</v>
      </c>
      <c r="M238" s="74">
        <f t="shared" si="27"/>
        <v>0</v>
      </c>
      <c r="N238" s="77">
        <v>0</v>
      </c>
    </row>
    <row r="239" spans="1:14" ht="12.75" customHeight="1" x14ac:dyDescent="0.2">
      <c r="A239" s="70" t="s">
        <v>20</v>
      </c>
      <c r="B239" s="69" t="s">
        <v>285</v>
      </c>
      <c r="C239" s="72">
        <v>402</v>
      </c>
      <c r="D239" s="72">
        <v>2017</v>
      </c>
      <c r="E239" s="72" t="s">
        <v>442</v>
      </c>
      <c r="F239" s="72" t="s">
        <v>442</v>
      </c>
      <c r="G239" s="72">
        <f t="shared" si="26"/>
        <v>0</v>
      </c>
      <c r="H239" s="66">
        <f t="shared" si="23"/>
        <v>0</v>
      </c>
      <c r="I239" s="72" t="s">
        <v>442</v>
      </c>
      <c r="J239" s="66">
        <f t="shared" si="24"/>
        <v>0</v>
      </c>
      <c r="K239" s="72">
        <v>7</v>
      </c>
      <c r="L239" s="66">
        <f t="shared" si="25"/>
        <v>2.0537495599108087E-4</v>
      </c>
      <c r="M239" s="74">
        <f t="shared" si="27"/>
        <v>6.8458318663693619E-5</v>
      </c>
      <c r="N239" s="77">
        <v>122.85292294625593</v>
      </c>
    </row>
    <row r="240" spans="1:14" ht="12.75" customHeight="1" x14ac:dyDescent="0.2">
      <c r="A240" s="70" t="s">
        <v>20</v>
      </c>
      <c r="B240" s="69" t="s">
        <v>286</v>
      </c>
      <c r="C240" s="72">
        <v>121</v>
      </c>
      <c r="D240" s="72">
        <v>2018</v>
      </c>
      <c r="E240" s="72" t="s">
        <v>442</v>
      </c>
      <c r="F240" s="72" t="s">
        <v>442</v>
      </c>
      <c r="G240" s="72">
        <f t="shared" si="26"/>
        <v>0</v>
      </c>
      <c r="H240" s="66">
        <f t="shared" si="23"/>
        <v>0</v>
      </c>
      <c r="I240" s="72">
        <v>3</v>
      </c>
      <c r="J240" s="66">
        <f t="shared" si="24"/>
        <v>8.8626292466765144E-4</v>
      </c>
      <c r="K240" s="72">
        <v>16</v>
      </c>
      <c r="L240" s="66">
        <f t="shared" si="25"/>
        <v>4.6942847083675623E-4</v>
      </c>
      <c r="M240" s="74">
        <f t="shared" si="27"/>
        <v>4.5189713183480256E-4</v>
      </c>
      <c r="N240" s="77">
        <v>810.95891048194915</v>
      </c>
    </row>
    <row r="241" spans="1:14" ht="12.75" customHeight="1" x14ac:dyDescent="0.2">
      <c r="A241" s="70" t="s">
        <v>20</v>
      </c>
      <c r="B241" s="69" t="s">
        <v>287</v>
      </c>
      <c r="C241" s="65">
        <v>151</v>
      </c>
      <c r="D241" s="72">
        <v>2019</v>
      </c>
      <c r="E241" s="72">
        <v>11</v>
      </c>
      <c r="F241" s="72" t="s">
        <v>442</v>
      </c>
      <c r="G241" s="72">
        <f t="shared" si="26"/>
        <v>11</v>
      </c>
      <c r="H241" s="66">
        <f t="shared" si="23"/>
        <v>3.8035961272475795E-3</v>
      </c>
      <c r="I241" s="72">
        <v>12</v>
      </c>
      <c r="J241" s="66">
        <f t="shared" si="24"/>
        <v>3.5450516986706058E-3</v>
      </c>
      <c r="K241" s="72">
        <v>186</v>
      </c>
      <c r="L241" s="66">
        <f t="shared" si="25"/>
        <v>5.4571059734772913E-3</v>
      </c>
      <c r="M241" s="74">
        <f t="shared" si="27"/>
        <v>4.2685845997984919E-3</v>
      </c>
      <c r="N241" s="77">
        <v>7660.2537889487339</v>
      </c>
    </row>
    <row r="242" spans="1:14" ht="12.75" customHeight="1" x14ac:dyDescent="0.2">
      <c r="A242" s="70" t="s">
        <v>20</v>
      </c>
      <c r="B242" s="69" t="s">
        <v>288</v>
      </c>
      <c r="C242" s="72">
        <v>405</v>
      </c>
      <c r="D242" s="72">
        <v>2020</v>
      </c>
      <c r="E242" s="72" t="s">
        <v>442</v>
      </c>
      <c r="F242" s="72" t="s">
        <v>442</v>
      </c>
      <c r="G242" s="72">
        <f t="shared" si="26"/>
        <v>0</v>
      </c>
      <c r="H242" s="66">
        <f t="shared" si="23"/>
        <v>0</v>
      </c>
      <c r="I242" s="72" t="s">
        <v>442</v>
      </c>
      <c r="J242" s="66">
        <f t="shared" si="24"/>
        <v>0</v>
      </c>
      <c r="K242" s="72">
        <v>24</v>
      </c>
      <c r="L242" s="66">
        <f t="shared" si="25"/>
        <v>7.0414270625513439E-4</v>
      </c>
      <c r="M242" s="74">
        <f t="shared" si="27"/>
        <v>2.3471423541837814E-4</v>
      </c>
      <c r="N242" s="77">
        <v>421.21002153002041</v>
      </c>
    </row>
    <row r="243" spans="1:14" ht="12.75" customHeight="1" x14ac:dyDescent="0.2">
      <c r="A243" s="70" t="s">
        <v>20</v>
      </c>
      <c r="B243" s="69" t="s">
        <v>289</v>
      </c>
      <c r="C243" s="72">
        <v>542</v>
      </c>
      <c r="D243" s="72">
        <v>2241</v>
      </c>
      <c r="E243" s="72">
        <v>22</v>
      </c>
      <c r="F243" s="72" t="s">
        <v>442</v>
      </c>
      <c r="G243" s="72">
        <f t="shared" si="26"/>
        <v>22</v>
      </c>
      <c r="H243" s="66">
        <f t="shared" si="23"/>
        <v>7.6071922544951589E-3</v>
      </c>
      <c r="I243" s="72">
        <v>6</v>
      </c>
      <c r="J243" s="66">
        <f t="shared" si="24"/>
        <v>1.7725258493353029E-3</v>
      </c>
      <c r="K243" s="72">
        <v>40</v>
      </c>
      <c r="L243" s="66">
        <f t="shared" si="25"/>
        <v>1.1735711770918906E-3</v>
      </c>
      <c r="M243" s="74">
        <f t="shared" si="27"/>
        <v>3.5177630936407841E-3</v>
      </c>
      <c r="N243" s="77">
        <v>6312.8555699605731</v>
      </c>
    </row>
    <row r="244" spans="1:14" ht="12.75" customHeight="1" x14ac:dyDescent="0.2">
      <c r="A244" s="70" t="s">
        <v>20</v>
      </c>
      <c r="B244" s="69" t="s">
        <v>290</v>
      </c>
      <c r="C244" s="72">
        <v>343</v>
      </c>
      <c r="D244" s="72">
        <v>2012</v>
      </c>
      <c r="E244" s="72">
        <v>5</v>
      </c>
      <c r="F244" s="72" t="s">
        <v>442</v>
      </c>
      <c r="G244" s="72">
        <f t="shared" si="26"/>
        <v>5</v>
      </c>
      <c r="H244" s="66">
        <f t="shared" si="23"/>
        <v>1.7289073305670815E-3</v>
      </c>
      <c r="I244" s="72" t="s">
        <v>442</v>
      </c>
      <c r="J244" s="66">
        <f t="shared" si="24"/>
        <v>0</v>
      </c>
      <c r="K244" s="72">
        <v>26</v>
      </c>
      <c r="L244" s="66">
        <f t="shared" si="25"/>
        <v>7.6282126510972888E-4</v>
      </c>
      <c r="M244" s="74">
        <f t="shared" si="27"/>
        <v>8.3057619855893673E-4</v>
      </c>
      <c r="N244" s="77">
        <v>1490.5232222226739</v>
      </c>
    </row>
    <row r="245" spans="1:14" ht="12.75" customHeight="1" x14ac:dyDescent="0.2">
      <c r="A245" s="70" t="s">
        <v>20</v>
      </c>
      <c r="B245" s="69" t="s">
        <v>291</v>
      </c>
      <c r="C245" s="72">
        <v>289</v>
      </c>
      <c r="D245" s="72">
        <v>2010</v>
      </c>
      <c r="E245" s="72" t="s">
        <v>442</v>
      </c>
      <c r="F245" s="72" t="s">
        <v>442</v>
      </c>
      <c r="G245" s="72">
        <f t="shared" si="26"/>
        <v>0</v>
      </c>
      <c r="H245" s="66">
        <f t="shared" si="23"/>
        <v>0</v>
      </c>
      <c r="I245" s="72" t="s">
        <v>442</v>
      </c>
      <c r="J245" s="66">
        <f t="shared" si="24"/>
        <v>0</v>
      </c>
      <c r="K245" s="72" t="s">
        <v>442</v>
      </c>
      <c r="L245" s="66">
        <f t="shared" si="25"/>
        <v>0</v>
      </c>
      <c r="M245" s="74">
        <f t="shared" si="27"/>
        <v>0</v>
      </c>
      <c r="N245" s="77">
        <v>0</v>
      </c>
    </row>
    <row r="246" spans="1:14" ht="12.75" customHeight="1" x14ac:dyDescent="0.2">
      <c r="A246" s="70" t="s">
        <v>20</v>
      </c>
      <c r="B246" s="69" t="s">
        <v>292</v>
      </c>
      <c r="C246" s="72">
        <v>69</v>
      </c>
      <c r="D246" s="72">
        <v>2011</v>
      </c>
      <c r="E246" s="72" t="s">
        <v>442</v>
      </c>
      <c r="F246" s="72" t="s">
        <v>442</v>
      </c>
      <c r="G246" s="72">
        <f t="shared" si="26"/>
        <v>0</v>
      </c>
      <c r="H246" s="66">
        <f t="shared" si="23"/>
        <v>0</v>
      </c>
      <c r="I246" s="72" t="s">
        <v>442</v>
      </c>
      <c r="J246" s="66">
        <f t="shared" si="24"/>
        <v>0</v>
      </c>
      <c r="K246" s="72" t="s">
        <v>442</v>
      </c>
      <c r="L246" s="66">
        <f t="shared" si="25"/>
        <v>0</v>
      </c>
      <c r="M246" s="74">
        <f t="shared" si="27"/>
        <v>0</v>
      </c>
      <c r="N246" s="77">
        <v>0</v>
      </c>
    </row>
    <row r="247" spans="1:14" ht="12.75" customHeight="1" x14ac:dyDescent="0.2">
      <c r="A247" s="70" t="s">
        <v>20</v>
      </c>
      <c r="B247" s="69" t="s">
        <v>293</v>
      </c>
      <c r="C247" s="72">
        <v>497</v>
      </c>
      <c r="D247" s="72">
        <v>2009</v>
      </c>
      <c r="E247" s="72">
        <v>4</v>
      </c>
      <c r="F247" s="72" t="s">
        <v>442</v>
      </c>
      <c r="G247" s="72">
        <f t="shared" si="26"/>
        <v>4</v>
      </c>
      <c r="H247" s="66">
        <f t="shared" si="23"/>
        <v>1.3831258644536654E-3</v>
      </c>
      <c r="I247" s="72">
        <v>11</v>
      </c>
      <c r="J247" s="66">
        <f t="shared" si="24"/>
        <v>3.2496307237813884E-3</v>
      </c>
      <c r="K247" s="72">
        <v>140</v>
      </c>
      <c r="L247" s="66">
        <f t="shared" si="25"/>
        <v>4.1074991198216176E-3</v>
      </c>
      <c r="M247" s="74">
        <f t="shared" si="27"/>
        <v>2.9134185693522239E-3</v>
      </c>
      <c r="N247" s="77">
        <v>5228.3198594043379</v>
      </c>
    </row>
    <row r="248" spans="1:14" ht="12.75" customHeight="1" x14ac:dyDescent="0.2">
      <c r="A248" s="70" t="s">
        <v>20</v>
      </c>
      <c r="B248" s="69" t="s">
        <v>294</v>
      </c>
      <c r="C248" s="72">
        <v>539</v>
      </c>
      <c r="D248" s="72">
        <v>2038</v>
      </c>
      <c r="E248" s="72" t="s">
        <v>442</v>
      </c>
      <c r="F248" s="72" t="s">
        <v>442</v>
      </c>
      <c r="G248" s="72">
        <f t="shared" si="26"/>
        <v>0</v>
      </c>
      <c r="H248" s="66">
        <f t="shared" si="23"/>
        <v>0</v>
      </c>
      <c r="I248" s="72" t="s">
        <v>442</v>
      </c>
      <c r="J248" s="66">
        <f t="shared" si="24"/>
        <v>0</v>
      </c>
      <c r="K248" s="72" t="s">
        <v>442</v>
      </c>
      <c r="L248" s="66">
        <f t="shared" si="25"/>
        <v>0</v>
      </c>
      <c r="M248" s="74">
        <f t="shared" si="27"/>
        <v>0</v>
      </c>
      <c r="N248" s="77">
        <v>0</v>
      </c>
    </row>
    <row r="249" spans="1:14" ht="12.75" customHeight="1" x14ac:dyDescent="0.2">
      <c r="A249" s="70" t="s">
        <v>20</v>
      </c>
      <c r="B249" s="69" t="s">
        <v>295</v>
      </c>
      <c r="C249" s="72">
        <v>540</v>
      </c>
      <c r="D249" s="72">
        <v>2039</v>
      </c>
      <c r="E249" s="72" t="s">
        <v>442</v>
      </c>
      <c r="F249" s="72" t="s">
        <v>442</v>
      </c>
      <c r="G249" s="72">
        <f t="shared" si="26"/>
        <v>0</v>
      </c>
      <c r="H249" s="66">
        <f t="shared" si="23"/>
        <v>0</v>
      </c>
      <c r="I249" s="72" t="s">
        <v>442</v>
      </c>
      <c r="J249" s="66">
        <f t="shared" si="24"/>
        <v>0</v>
      </c>
      <c r="K249" s="72" t="s">
        <v>442</v>
      </c>
      <c r="L249" s="66">
        <f t="shared" si="25"/>
        <v>0</v>
      </c>
      <c r="M249" s="74">
        <f t="shared" si="27"/>
        <v>0</v>
      </c>
      <c r="N249" s="77">
        <v>0</v>
      </c>
    </row>
    <row r="250" spans="1:14" ht="12.75" customHeight="1" x14ac:dyDescent="0.2">
      <c r="A250" s="70" t="s">
        <v>20</v>
      </c>
      <c r="B250" s="69" t="s">
        <v>296</v>
      </c>
      <c r="C250" s="72">
        <v>446</v>
      </c>
      <c r="D250" s="72">
        <v>2013</v>
      </c>
      <c r="E250" s="72" t="s">
        <v>442</v>
      </c>
      <c r="F250" s="72" t="s">
        <v>442</v>
      </c>
      <c r="G250" s="72">
        <f t="shared" si="26"/>
        <v>0</v>
      </c>
      <c r="H250" s="66">
        <f t="shared" si="23"/>
        <v>0</v>
      </c>
      <c r="I250" s="72" t="s">
        <v>442</v>
      </c>
      <c r="J250" s="66">
        <f t="shared" si="24"/>
        <v>0</v>
      </c>
      <c r="K250" s="72">
        <v>7</v>
      </c>
      <c r="L250" s="66">
        <f t="shared" si="25"/>
        <v>2.0537495599108087E-4</v>
      </c>
      <c r="M250" s="74">
        <f t="shared" si="27"/>
        <v>6.8458318663693619E-5</v>
      </c>
      <c r="N250" s="77">
        <v>122.85292294625593</v>
      </c>
    </row>
    <row r="251" spans="1:14" ht="12.75" customHeight="1" x14ac:dyDescent="0.2">
      <c r="A251" s="70" t="s">
        <v>20</v>
      </c>
      <c r="B251" s="69" t="s">
        <v>297</v>
      </c>
      <c r="C251" s="91">
        <v>286</v>
      </c>
      <c r="D251" s="91">
        <v>2021</v>
      </c>
      <c r="E251" s="72" t="s">
        <v>442</v>
      </c>
      <c r="F251" s="72" t="s">
        <v>442</v>
      </c>
      <c r="G251" s="72">
        <f t="shared" si="26"/>
        <v>0</v>
      </c>
      <c r="H251" s="66">
        <f t="shared" si="23"/>
        <v>0</v>
      </c>
      <c r="I251" s="72" t="s">
        <v>442</v>
      </c>
      <c r="J251" s="66">
        <f t="shared" si="24"/>
        <v>0</v>
      </c>
      <c r="K251" s="72" t="s">
        <v>442</v>
      </c>
      <c r="L251" s="66">
        <f t="shared" si="25"/>
        <v>0</v>
      </c>
      <c r="M251" s="74">
        <f t="shared" si="27"/>
        <v>0</v>
      </c>
      <c r="N251" s="77">
        <v>0</v>
      </c>
    </row>
    <row r="252" spans="1:14" ht="12.75" customHeight="1" x14ac:dyDescent="0.2">
      <c r="A252" s="70" t="s">
        <v>20</v>
      </c>
      <c r="B252" s="69" t="s">
        <v>298</v>
      </c>
      <c r="C252" s="65">
        <v>522</v>
      </c>
      <c r="D252" s="72">
        <v>2022</v>
      </c>
      <c r="E252" s="72" t="s">
        <v>442</v>
      </c>
      <c r="F252" s="72" t="s">
        <v>442</v>
      </c>
      <c r="G252" s="72">
        <f t="shared" si="26"/>
        <v>0</v>
      </c>
      <c r="H252" s="66">
        <f t="shared" si="23"/>
        <v>0</v>
      </c>
      <c r="I252" s="72" t="s">
        <v>442</v>
      </c>
      <c r="J252" s="66">
        <f t="shared" si="24"/>
        <v>0</v>
      </c>
      <c r="K252" s="72" t="s">
        <v>442</v>
      </c>
      <c r="L252" s="66">
        <f t="shared" si="25"/>
        <v>0</v>
      </c>
      <c r="M252" s="74">
        <f t="shared" si="27"/>
        <v>0</v>
      </c>
      <c r="N252" s="77">
        <v>0</v>
      </c>
    </row>
    <row r="253" spans="1:14" ht="12.75" customHeight="1" x14ac:dyDescent="0.2">
      <c r="A253" s="70" t="s">
        <v>20</v>
      </c>
      <c r="B253" s="69" t="s">
        <v>299</v>
      </c>
      <c r="C253" s="72">
        <v>284</v>
      </c>
      <c r="D253" s="72">
        <v>2023</v>
      </c>
      <c r="E253" s="72">
        <v>2</v>
      </c>
      <c r="F253" s="72" t="s">
        <v>442</v>
      </c>
      <c r="G253" s="72">
        <f t="shared" si="26"/>
        <v>2</v>
      </c>
      <c r="H253" s="66">
        <f t="shared" si="23"/>
        <v>6.9156293222683268E-4</v>
      </c>
      <c r="I253" s="72">
        <v>14</v>
      </c>
      <c r="J253" s="66">
        <f t="shared" si="24"/>
        <v>4.13589364844904E-3</v>
      </c>
      <c r="K253" s="72">
        <v>91</v>
      </c>
      <c r="L253" s="66">
        <f t="shared" si="25"/>
        <v>2.6698744278840511E-3</v>
      </c>
      <c r="M253" s="74">
        <f t="shared" si="27"/>
        <v>2.4991103361866412E-3</v>
      </c>
      <c r="N253" s="77">
        <v>4484.8166820164206</v>
      </c>
    </row>
    <row r="254" spans="1:14" ht="12.75" customHeight="1" x14ac:dyDescent="0.2">
      <c r="A254" s="70" t="s">
        <v>20</v>
      </c>
      <c r="B254" s="69" t="s">
        <v>300</v>
      </c>
      <c r="C254" s="72">
        <v>71</v>
      </c>
      <c r="D254" s="72">
        <v>2024</v>
      </c>
      <c r="E254" s="72">
        <v>4</v>
      </c>
      <c r="F254" s="72" t="s">
        <v>442</v>
      </c>
      <c r="G254" s="72">
        <f t="shared" si="26"/>
        <v>4</v>
      </c>
      <c r="H254" s="66">
        <f t="shared" si="23"/>
        <v>1.3831258644536654E-3</v>
      </c>
      <c r="I254" s="72">
        <v>54</v>
      </c>
      <c r="J254" s="66">
        <f t="shared" si="24"/>
        <v>1.5952732644017725E-2</v>
      </c>
      <c r="K254" s="72">
        <v>316</v>
      </c>
      <c r="L254" s="66">
        <f t="shared" si="25"/>
        <v>9.2712122990259351E-3</v>
      </c>
      <c r="M254" s="74">
        <f t="shared" si="27"/>
        <v>8.8690236024991081E-3</v>
      </c>
      <c r="N254" s="77">
        <v>15916.041972912228</v>
      </c>
    </row>
    <row r="255" spans="1:14" ht="12.75" customHeight="1" x14ac:dyDescent="0.2">
      <c r="A255" s="70" t="s">
        <v>20</v>
      </c>
      <c r="B255" s="69" t="s">
        <v>301</v>
      </c>
      <c r="C255" s="72">
        <v>72</v>
      </c>
      <c r="D255" s="72">
        <v>2025</v>
      </c>
      <c r="E255" s="72">
        <v>32</v>
      </c>
      <c r="F255" s="72">
        <v>55</v>
      </c>
      <c r="G255" s="72">
        <f t="shared" si="26"/>
        <v>87</v>
      </c>
      <c r="H255" s="66">
        <f t="shared" si="23"/>
        <v>3.0082987551867221E-2</v>
      </c>
      <c r="I255" s="72">
        <v>6</v>
      </c>
      <c r="J255" s="66">
        <f t="shared" si="24"/>
        <v>1.7725258493353029E-3</v>
      </c>
      <c r="K255" s="72">
        <v>709</v>
      </c>
      <c r="L255" s="66">
        <f t="shared" si="25"/>
        <v>2.0801549113953762E-2</v>
      </c>
      <c r="M255" s="74">
        <f t="shared" si="27"/>
        <v>1.755235417171876E-2</v>
      </c>
      <c r="N255" s="77">
        <v>31498.845672456864</v>
      </c>
    </row>
    <row r="256" spans="1:14" ht="12.75" customHeight="1" x14ac:dyDescent="0.2">
      <c r="A256" s="70" t="s">
        <v>20</v>
      </c>
      <c r="B256" s="69" t="s">
        <v>302</v>
      </c>
      <c r="C256" s="72">
        <v>267</v>
      </c>
      <c r="D256" s="72">
        <v>2026</v>
      </c>
      <c r="E256" s="72" t="s">
        <v>442</v>
      </c>
      <c r="F256" s="72" t="s">
        <v>442</v>
      </c>
      <c r="G256" s="72">
        <f t="shared" si="26"/>
        <v>0</v>
      </c>
      <c r="H256" s="66">
        <f t="shared" si="23"/>
        <v>0</v>
      </c>
      <c r="I256" s="72">
        <v>19</v>
      </c>
      <c r="J256" s="66">
        <f t="shared" si="24"/>
        <v>5.6129985228951258E-3</v>
      </c>
      <c r="K256" s="72">
        <v>59</v>
      </c>
      <c r="L256" s="66">
        <f t="shared" si="25"/>
        <v>1.7310174862105387E-3</v>
      </c>
      <c r="M256" s="74">
        <f t="shared" si="27"/>
        <v>2.4480053363685546E-3</v>
      </c>
      <c r="N256" s="77">
        <v>4393.1054228535577</v>
      </c>
    </row>
    <row r="257" spans="1:14" ht="12.75" customHeight="1" x14ac:dyDescent="0.2">
      <c r="A257" s="70" t="s">
        <v>20</v>
      </c>
      <c r="B257" s="69" t="s">
        <v>303</v>
      </c>
      <c r="C257" s="65">
        <v>244</v>
      </c>
      <c r="D257" s="72">
        <v>2027</v>
      </c>
      <c r="E257" s="72" t="s">
        <v>442</v>
      </c>
      <c r="F257" s="72" t="s">
        <v>442</v>
      </c>
      <c r="G257" s="72">
        <f t="shared" si="26"/>
        <v>0</v>
      </c>
      <c r="H257" s="66">
        <f t="shared" si="23"/>
        <v>0</v>
      </c>
      <c r="I257" s="72" t="s">
        <v>442</v>
      </c>
      <c r="J257" s="66">
        <f t="shared" si="24"/>
        <v>0</v>
      </c>
      <c r="K257" s="72" t="s">
        <v>442</v>
      </c>
      <c r="L257" s="66">
        <f t="shared" si="25"/>
        <v>0</v>
      </c>
      <c r="M257" s="74">
        <f t="shared" si="27"/>
        <v>0</v>
      </c>
      <c r="N257" s="77">
        <v>0</v>
      </c>
    </row>
    <row r="258" spans="1:14" ht="12.75" customHeight="1" x14ac:dyDescent="0.2">
      <c r="A258" s="70" t="s">
        <v>20</v>
      </c>
      <c r="B258" s="69" t="s">
        <v>304</v>
      </c>
      <c r="C258" s="72">
        <v>117</v>
      </c>
      <c r="D258" s="72">
        <v>2219</v>
      </c>
      <c r="E258" s="72">
        <v>23</v>
      </c>
      <c r="F258" s="72">
        <v>1</v>
      </c>
      <c r="G258" s="72">
        <f t="shared" si="26"/>
        <v>24</v>
      </c>
      <c r="H258" s="66">
        <f t="shared" si="23"/>
        <v>8.2987551867219917E-3</v>
      </c>
      <c r="I258" s="72">
        <v>143</v>
      </c>
      <c r="J258" s="66">
        <f t="shared" si="24"/>
        <v>4.2245199409158052E-2</v>
      </c>
      <c r="K258" s="72">
        <v>798</v>
      </c>
      <c r="L258" s="66">
        <f t="shared" si="25"/>
        <v>2.3412744982983218E-2</v>
      </c>
      <c r="M258" s="74">
        <f t="shared" si="27"/>
        <v>2.4652233192954422E-2</v>
      </c>
      <c r="N258" s="77">
        <v>44240.042174938171</v>
      </c>
    </row>
    <row r="259" spans="1:14" ht="12.75" customHeight="1" x14ac:dyDescent="0.2">
      <c r="A259" s="70" t="s">
        <v>20</v>
      </c>
      <c r="B259" s="69" t="s">
        <v>305</v>
      </c>
      <c r="C259" s="72">
        <v>357</v>
      </c>
      <c r="D259" s="72">
        <v>2063</v>
      </c>
      <c r="E259" s="72">
        <v>1</v>
      </c>
      <c r="F259" s="72" t="s">
        <v>442</v>
      </c>
      <c r="G259" s="72">
        <f t="shared" si="26"/>
        <v>1</v>
      </c>
      <c r="H259" s="66">
        <f t="shared" ref="H259:H322" si="28">+G259/$G$491</f>
        <v>3.4578146611341634E-4</v>
      </c>
      <c r="I259" s="72">
        <v>3</v>
      </c>
      <c r="J259" s="66">
        <f t="shared" ref="J259:J322" si="29">+I259/$I$491</f>
        <v>8.8626292466765144E-4</v>
      </c>
      <c r="K259" s="72">
        <v>564</v>
      </c>
      <c r="L259" s="66">
        <f t="shared" ref="L259:L322" si="30">+K259/$K$491</f>
        <v>1.6547353596995659E-2</v>
      </c>
      <c r="M259" s="74">
        <f t="shared" si="27"/>
        <v>5.9264659959255761E-3</v>
      </c>
      <c r="N259" s="77">
        <v>10635.430208530446</v>
      </c>
    </row>
    <row r="260" spans="1:14" ht="12.75" customHeight="1" x14ac:dyDescent="0.2">
      <c r="A260" s="70" t="s">
        <v>20</v>
      </c>
      <c r="B260" s="69" t="s">
        <v>306</v>
      </c>
      <c r="C260" s="72">
        <v>161</v>
      </c>
      <c r="D260" s="72">
        <v>2064</v>
      </c>
      <c r="E260" s="72">
        <v>8</v>
      </c>
      <c r="F260" s="72" t="s">
        <v>442</v>
      </c>
      <c r="G260" s="72">
        <f t="shared" si="26"/>
        <v>8</v>
      </c>
      <c r="H260" s="66">
        <f t="shared" si="28"/>
        <v>2.7662517289073307E-3</v>
      </c>
      <c r="I260" s="72">
        <v>31</v>
      </c>
      <c r="J260" s="66">
        <f t="shared" si="29"/>
        <v>9.158050221565732E-3</v>
      </c>
      <c r="K260" s="72">
        <v>81</v>
      </c>
      <c r="L260" s="66">
        <f t="shared" si="30"/>
        <v>2.3764816336110787E-3</v>
      </c>
      <c r="M260" s="74">
        <f t="shared" si="27"/>
        <v>4.7669278613613805E-3</v>
      </c>
      <c r="N260" s="77">
        <v>8554.5633120080638</v>
      </c>
    </row>
    <row r="261" spans="1:14" ht="12.75" customHeight="1" x14ac:dyDescent="0.2">
      <c r="A261" s="70" t="s">
        <v>20</v>
      </c>
      <c r="B261" s="69" t="s">
        <v>307</v>
      </c>
      <c r="C261" s="72">
        <v>150</v>
      </c>
      <c r="D261" s="72">
        <v>2067</v>
      </c>
      <c r="E261" s="72" t="s">
        <v>442</v>
      </c>
      <c r="F261" s="72" t="s">
        <v>442</v>
      </c>
      <c r="G261" s="72">
        <f t="shared" si="26"/>
        <v>0</v>
      </c>
      <c r="H261" s="66">
        <f t="shared" si="28"/>
        <v>0</v>
      </c>
      <c r="I261" s="72" t="s">
        <v>442</v>
      </c>
      <c r="J261" s="66">
        <f t="shared" si="29"/>
        <v>0</v>
      </c>
      <c r="K261" s="72" t="s">
        <v>442</v>
      </c>
      <c r="L261" s="66">
        <f t="shared" si="30"/>
        <v>0</v>
      </c>
      <c r="M261" s="74">
        <f t="shared" si="27"/>
        <v>0</v>
      </c>
      <c r="N261" s="77">
        <v>0</v>
      </c>
    </row>
    <row r="262" spans="1:14" ht="12.75" customHeight="1" x14ac:dyDescent="0.2">
      <c r="A262" s="70" t="s">
        <v>20</v>
      </c>
      <c r="B262" s="69" t="s">
        <v>308</v>
      </c>
      <c r="C262" s="72">
        <v>51</v>
      </c>
      <c r="D262" s="72">
        <v>2068</v>
      </c>
      <c r="E262" s="72" t="s">
        <v>442</v>
      </c>
      <c r="F262" s="72" t="s">
        <v>442</v>
      </c>
      <c r="G262" s="72">
        <f t="shared" si="26"/>
        <v>0</v>
      </c>
      <c r="H262" s="66">
        <f t="shared" si="28"/>
        <v>0</v>
      </c>
      <c r="I262" s="72">
        <v>29</v>
      </c>
      <c r="J262" s="66">
        <f t="shared" si="29"/>
        <v>8.5672082717872973E-3</v>
      </c>
      <c r="K262" s="72">
        <v>69</v>
      </c>
      <c r="L262" s="66">
        <f t="shared" si="30"/>
        <v>2.0244102804835113E-3</v>
      </c>
      <c r="M262" s="74">
        <f t="shared" si="27"/>
        <v>3.5305395174236032E-3</v>
      </c>
      <c r="N262" s="77">
        <v>6335.7836966975192</v>
      </c>
    </row>
    <row r="263" spans="1:14" ht="12.75" customHeight="1" x14ac:dyDescent="0.2">
      <c r="A263" s="70" t="s">
        <v>20</v>
      </c>
      <c r="B263" s="69" t="s">
        <v>309</v>
      </c>
      <c r="C263" s="72">
        <v>240</v>
      </c>
      <c r="D263" s="72">
        <v>2086</v>
      </c>
      <c r="E263" s="72" t="s">
        <v>442</v>
      </c>
      <c r="F263" s="72" t="s">
        <v>442</v>
      </c>
      <c r="G263" s="72">
        <f t="shared" si="26"/>
        <v>0</v>
      </c>
      <c r="H263" s="66">
        <f t="shared" si="28"/>
        <v>0</v>
      </c>
      <c r="I263" s="72">
        <v>5</v>
      </c>
      <c r="J263" s="66">
        <f t="shared" si="29"/>
        <v>1.4771048744460858E-3</v>
      </c>
      <c r="K263" s="72">
        <v>30</v>
      </c>
      <c r="L263" s="66">
        <f t="shared" si="30"/>
        <v>8.8017838281891797E-4</v>
      </c>
      <c r="M263" s="74">
        <f t="shared" si="27"/>
        <v>7.8576108575500114E-4</v>
      </c>
      <c r="N263" s="77">
        <v>1410.0995760157512</v>
      </c>
    </row>
    <row r="264" spans="1:14" ht="12.75" customHeight="1" x14ac:dyDescent="0.2">
      <c r="A264" s="70" t="s">
        <v>20</v>
      </c>
      <c r="B264" s="69" t="s">
        <v>310</v>
      </c>
      <c r="C264" s="72">
        <v>382</v>
      </c>
      <c r="D264" s="72">
        <v>2090</v>
      </c>
      <c r="E264" s="72" t="s">
        <v>442</v>
      </c>
      <c r="F264" s="72" t="s">
        <v>442</v>
      </c>
      <c r="G264" s="72">
        <f t="shared" si="26"/>
        <v>0</v>
      </c>
      <c r="H264" s="66">
        <f t="shared" si="28"/>
        <v>0</v>
      </c>
      <c r="I264" s="72" t="s">
        <v>442</v>
      </c>
      <c r="J264" s="66">
        <f t="shared" si="29"/>
        <v>0</v>
      </c>
      <c r="K264" s="72" t="s">
        <v>442</v>
      </c>
      <c r="L264" s="66">
        <f t="shared" si="30"/>
        <v>0</v>
      </c>
      <c r="M264" s="74">
        <f t="shared" si="27"/>
        <v>0</v>
      </c>
      <c r="N264" s="77">
        <v>0</v>
      </c>
    </row>
    <row r="265" spans="1:14" ht="12.75" customHeight="1" x14ac:dyDescent="0.2">
      <c r="A265" s="70" t="s">
        <v>20</v>
      </c>
      <c r="B265" s="69" t="s">
        <v>311</v>
      </c>
      <c r="C265" s="72">
        <v>478</v>
      </c>
      <c r="D265" s="72">
        <v>2091</v>
      </c>
      <c r="E265" s="72" t="s">
        <v>442</v>
      </c>
      <c r="F265" s="72" t="s">
        <v>442</v>
      </c>
      <c r="G265" s="72">
        <f t="shared" si="26"/>
        <v>0</v>
      </c>
      <c r="H265" s="66">
        <f t="shared" si="28"/>
        <v>0</v>
      </c>
      <c r="I265" s="72" t="s">
        <v>442</v>
      </c>
      <c r="J265" s="66">
        <f t="shared" si="29"/>
        <v>0</v>
      </c>
      <c r="K265" s="72">
        <v>53</v>
      </c>
      <c r="L265" s="66">
        <f t="shared" si="30"/>
        <v>1.554981809646755E-3</v>
      </c>
      <c r="M265" s="74">
        <f t="shared" si="27"/>
        <v>5.1832726988225171E-4</v>
      </c>
      <c r="N265" s="77">
        <v>930.17213087879497</v>
      </c>
    </row>
    <row r="266" spans="1:14" ht="12.75" customHeight="1" x14ac:dyDescent="0.2">
      <c r="A266" s="70" t="s">
        <v>20</v>
      </c>
      <c r="B266" s="69" t="s">
        <v>312</v>
      </c>
      <c r="C266" s="72">
        <v>50</v>
      </c>
      <c r="D266" s="72">
        <v>2121</v>
      </c>
      <c r="E266" s="72" t="s">
        <v>442</v>
      </c>
      <c r="F266" s="72" t="s">
        <v>442</v>
      </c>
      <c r="G266" s="72">
        <f t="shared" si="26"/>
        <v>0</v>
      </c>
      <c r="H266" s="66">
        <f t="shared" si="28"/>
        <v>0</v>
      </c>
      <c r="I266" s="72" t="s">
        <v>442</v>
      </c>
      <c r="J266" s="66">
        <f t="shared" si="29"/>
        <v>0</v>
      </c>
      <c r="K266" s="72" t="s">
        <v>442</v>
      </c>
      <c r="L266" s="66">
        <f t="shared" si="30"/>
        <v>0</v>
      </c>
      <c r="M266" s="74">
        <f t="shared" si="27"/>
        <v>0</v>
      </c>
      <c r="N266" s="77">
        <v>0</v>
      </c>
    </row>
    <row r="267" spans="1:14" ht="12.75" customHeight="1" x14ac:dyDescent="0.2">
      <c r="A267" s="70" t="s">
        <v>20</v>
      </c>
      <c r="B267" s="69" t="s">
        <v>313</v>
      </c>
      <c r="C267" s="72">
        <v>52</v>
      </c>
      <c r="D267" s="72">
        <v>2166</v>
      </c>
      <c r="E267" s="72" t="s">
        <v>442</v>
      </c>
      <c r="F267" s="72" t="s">
        <v>442</v>
      </c>
      <c r="G267" s="72">
        <f t="shared" si="26"/>
        <v>0</v>
      </c>
      <c r="H267" s="66">
        <f t="shared" si="28"/>
        <v>0</v>
      </c>
      <c r="I267" s="72">
        <v>19</v>
      </c>
      <c r="J267" s="66">
        <f t="shared" si="29"/>
        <v>5.6129985228951258E-3</v>
      </c>
      <c r="K267" s="72">
        <v>19</v>
      </c>
      <c r="L267" s="66">
        <f t="shared" si="30"/>
        <v>5.5744630911864807E-4</v>
      </c>
      <c r="M267" s="74">
        <f t="shared" si="27"/>
        <v>2.0568149440045912E-3</v>
      </c>
      <c r="N267" s="77">
        <v>3691.0887203035245</v>
      </c>
    </row>
    <row r="268" spans="1:14" ht="12.75" customHeight="1" x14ac:dyDescent="0.2">
      <c r="A268" s="70" t="s">
        <v>20</v>
      </c>
      <c r="B268" s="69" t="s">
        <v>314</v>
      </c>
      <c r="C268" s="72">
        <v>309</v>
      </c>
      <c r="D268" s="72">
        <v>2167</v>
      </c>
      <c r="E268" s="72">
        <v>2</v>
      </c>
      <c r="F268" s="72" t="s">
        <v>442</v>
      </c>
      <c r="G268" s="72">
        <f t="shared" si="26"/>
        <v>2</v>
      </c>
      <c r="H268" s="66">
        <f t="shared" si="28"/>
        <v>6.9156293222683268E-4</v>
      </c>
      <c r="I268" s="72">
        <v>33</v>
      </c>
      <c r="J268" s="66">
        <f t="shared" si="29"/>
        <v>9.7488921713441649E-3</v>
      </c>
      <c r="K268" s="72">
        <v>96</v>
      </c>
      <c r="L268" s="66">
        <f t="shared" si="30"/>
        <v>2.8165708250205376E-3</v>
      </c>
      <c r="M268" s="74">
        <f t="shared" si="27"/>
        <v>4.4190086428638449E-3</v>
      </c>
      <c r="N268" s="77">
        <v>7930.1995564274321</v>
      </c>
    </row>
    <row r="269" spans="1:14" ht="12.75" customHeight="1" x14ac:dyDescent="0.2">
      <c r="A269" s="70" t="s">
        <v>20</v>
      </c>
      <c r="B269" s="69" t="s">
        <v>315</v>
      </c>
      <c r="C269" s="72">
        <v>310</v>
      </c>
      <c r="D269" s="72">
        <v>2168</v>
      </c>
      <c r="E269" s="72" t="s">
        <v>442</v>
      </c>
      <c r="F269" s="72" t="s">
        <v>442</v>
      </c>
      <c r="G269" s="72">
        <f t="shared" si="26"/>
        <v>0</v>
      </c>
      <c r="H269" s="66">
        <f t="shared" si="28"/>
        <v>0</v>
      </c>
      <c r="I269" s="72">
        <v>23</v>
      </c>
      <c r="J269" s="66">
        <f t="shared" si="29"/>
        <v>6.7946824224519942E-3</v>
      </c>
      <c r="K269" s="72">
        <v>34</v>
      </c>
      <c r="L269" s="66">
        <f t="shared" si="30"/>
        <v>9.9753550052810694E-4</v>
      </c>
      <c r="M269" s="74">
        <f t="shared" si="27"/>
        <v>2.5974059743267002E-3</v>
      </c>
      <c r="N269" s="77">
        <v>4661.2146230423677</v>
      </c>
    </row>
    <row r="270" spans="1:14" ht="12.75" customHeight="1" x14ac:dyDescent="0.2">
      <c r="A270" s="70" t="s">
        <v>20</v>
      </c>
      <c r="B270" s="69" t="s">
        <v>316</v>
      </c>
      <c r="C270" s="72">
        <v>129</v>
      </c>
      <c r="D270" s="72">
        <v>2169</v>
      </c>
      <c r="E270" s="72" t="s">
        <v>442</v>
      </c>
      <c r="F270" s="72" t="s">
        <v>442</v>
      </c>
      <c r="G270" s="72">
        <f t="shared" si="26"/>
        <v>0</v>
      </c>
      <c r="H270" s="66">
        <f t="shared" si="28"/>
        <v>0</v>
      </c>
      <c r="I270" s="72">
        <v>3</v>
      </c>
      <c r="J270" s="66">
        <f t="shared" si="29"/>
        <v>8.8626292466765144E-4</v>
      </c>
      <c r="K270" s="72">
        <v>17</v>
      </c>
      <c r="L270" s="66">
        <f t="shared" si="30"/>
        <v>4.9876775026405347E-4</v>
      </c>
      <c r="M270" s="74">
        <f t="shared" si="27"/>
        <v>4.6167689164390162E-4</v>
      </c>
      <c r="N270" s="77">
        <v>828.50932804569993</v>
      </c>
    </row>
    <row r="271" spans="1:14" ht="12.75" customHeight="1" x14ac:dyDescent="0.2">
      <c r="A271" s="70" t="s">
        <v>20</v>
      </c>
      <c r="B271" s="69" t="s">
        <v>317</v>
      </c>
      <c r="C271" s="72">
        <v>40</v>
      </c>
      <c r="D271" s="72">
        <v>2170</v>
      </c>
      <c r="E271" s="72" t="s">
        <v>442</v>
      </c>
      <c r="F271" s="72" t="s">
        <v>442</v>
      </c>
      <c r="G271" s="72">
        <f t="shared" si="26"/>
        <v>0</v>
      </c>
      <c r="H271" s="66">
        <f t="shared" si="28"/>
        <v>0</v>
      </c>
      <c r="I271" s="72" t="s">
        <v>442</v>
      </c>
      <c r="J271" s="66">
        <f t="shared" si="29"/>
        <v>0</v>
      </c>
      <c r="K271" s="72">
        <v>2</v>
      </c>
      <c r="L271" s="66">
        <f t="shared" si="30"/>
        <v>5.8678558854594528E-5</v>
      </c>
      <c r="M271" s="74">
        <f t="shared" si="27"/>
        <v>1.9559519618198177E-5</v>
      </c>
      <c r="N271" s="77">
        <v>35.100835127501696</v>
      </c>
    </row>
    <row r="272" spans="1:14" ht="12.75" customHeight="1" x14ac:dyDescent="0.2">
      <c r="A272" s="70" t="s">
        <v>20</v>
      </c>
      <c r="B272" s="69" t="s">
        <v>318</v>
      </c>
      <c r="C272" s="72">
        <v>168</v>
      </c>
      <c r="D272" s="72">
        <v>2171</v>
      </c>
      <c r="E272" s="72" t="s">
        <v>442</v>
      </c>
      <c r="F272" s="72" t="s">
        <v>442</v>
      </c>
      <c r="G272" s="72">
        <f t="shared" si="26"/>
        <v>0</v>
      </c>
      <c r="H272" s="66">
        <f t="shared" si="28"/>
        <v>0</v>
      </c>
      <c r="I272" s="72">
        <v>58</v>
      </c>
      <c r="J272" s="66">
        <f t="shared" si="29"/>
        <v>1.7134416543574595E-2</v>
      </c>
      <c r="K272" s="72">
        <v>229</v>
      </c>
      <c r="L272" s="66">
        <f t="shared" si="30"/>
        <v>6.7186949888510738E-3</v>
      </c>
      <c r="M272" s="74">
        <f t="shared" si="27"/>
        <v>7.9510371774752231E-3</v>
      </c>
      <c r="N272" s="77">
        <v>14268.655391696366</v>
      </c>
    </row>
    <row r="273" spans="1:14" ht="12.75" customHeight="1" x14ac:dyDescent="0.2">
      <c r="A273" s="70" t="s">
        <v>20</v>
      </c>
      <c r="B273" s="69" t="s">
        <v>319</v>
      </c>
      <c r="C273" s="72">
        <v>230</v>
      </c>
      <c r="D273" s="72">
        <v>2172</v>
      </c>
      <c r="E273" s="72" t="s">
        <v>442</v>
      </c>
      <c r="F273" s="72" t="s">
        <v>442</v>
      </c>
      <c r="G273" s="72">
        <f t="shared" si="26"/>
        <v>0</v>
      </c>
      <c r="H273" s="66">
        <f t="shared" si="28"/>
        <v>0</v>
      </c>
      <c r="I273" s="72" t="s">
        <v>442</v>
      </c>
      <c r="J273" s="66">
        <f t="shared" si="29"/>
        <v>0</v>
      </c>
      <c r="K273" s="72" t="s">
        <v>442</v>
      </c>
      <c r="L273" s="66">
        <f t="shared" si="30"/>
        <v>0</v>
      </c>
      <c r="M273" s="74">
        <f t="shared" si="27"/>
        <v>0</v>
      </c>
      <c r="N273" s="77">
        <v>0</v>
      </c>
    </row>
    <row r="274" spans="1:14" ht="12.75" customHeight="1" x14ac:dyDescent="0.2">
      <c r="A274" s="70" t="s">
        <v>20</v>
      </c>
      <c r="B274" s="69" t="s">
        <v>320</v>
      </c>
      <c r="C274" s="72">
        <v>165</v>
      </c>
      <c r="D274" s="72">
        <v>1907</v>
      </c>
      <c r="E274" s="72" t="s">
        <v>442</v>
      </c>
      <c r="F274" s="72" t="s">
        <v>442</v>
      </c>
      <c r="G274" s="72">
        <f t="shared" si="26"/>
        <v>0</v>
      </c>
      <c r="H274" s="66">
        <f t="shared" si="28"/>
        <v>0</v>
      </c>
      <c r="I274" s="72">
        <v>1</v>
      </c>
      <c r="J274" s="66">
        <f t="shared" si="29"/>
        <v>2.9542097488921711E-4</v>
      </c>
      <c r="K274" s="72">
        <v>14</v>
      </c>
      <c r="L274" s="66">
        <f t="shared" si="30"/>
        <v>4.1074991198216174E-4</v>
      </c>
      <c r="M274" s="74">
        <f t="shared" si="27"/>
        <v>2.3539029562379295E-4</v>
      </c>
      <c r="N274" s="77">
        <v>422.42325571315706</v>
      </c>
    </row>
    <row r="275" spans="1:14" ht="12.75" customHeight="1" x14ac:dyDescent="0.2">
      <c r="A275" s="70" t="s">
        <v>20</v>
      </c>
      <c r="B275" s="69" t="s">
        <v>321</v>
      </c>
      <c r="C275" s="72"/>
      <c r="D275" s="72">
        <v>9069</v>
      </c>
      <c r="E275" s="72" t="s">
        <v>442</v>
      </c>
      <c r="F275" s="72" t="s">
        <v>442</v>
      </c>
      <c r="G275" s="72">
        <f t="shared" si="26"/>
        <v>0</v>
      </c>
      <c r="H275" s="66">
        <f t="shared" si="28"/>
        <v>0</v>
      </c>
      <c r="I275" s="72">
        <v>35</v>
      </c>
      <c r="J275" s="66">
        <f t="shared" si="29"/>
        <v>1.03397341211226E-2</v>
      </c>
      <c r="K275" s="72">
        <v>35</v>
      </c>
      <c r="L275" s="66">
        <f t="shared" si="30"/>
        <v>1.0268747799554044E-3</v>
      </c>
      <c r="M275" s="74">
        <f t="shared" si="27"/>
        <v>3.788869633692668E-3</v>
      </c>
      <c r="N275" s="77">
        <v>6799.3739584538607</v>
      </c>
    </row>
    <row r="276" spans="1:14" ht="12.75" customHeight="1" x14ac:dyDescent="0.2">
      <c r="A276" s="70" t="s">
        <v>20</v>
      </c>
      <c r="B276" s="69" t="s">
        <v>322</v>
      </c>
      <c r="C276" s="72">
        <v>305</v>
      </c>
      <c r="D276" s="72">
        <v>2196</v>
      </c>
      <c r="E276" s="72">
        <v>15</v>
      </c>
      <c r="F276" s="72">
        <v>12</v>
      </c>
      <c r="G276" s="72">
        <f t="shared" si="26"/>
        <v>27</v>
      </c>
      <c r="H276" s="66">
        <f t="shared" si="28"/>
        <v>9.3360995850622405E-3</v>
      </c>
      <c r="I276" s="72">
        <v>45</v>
      </c>
      <c r="J276" s="66">
        <f t="shared" si="29"/>
        <v>1.3293943870014771E-2</v>
      </c>
      <c r="K276" s="72">
        <v>176</v>
      </c>
      <c r="L276" s="66">
        <f t="shared" si="30"/>
        <v>5.1637131792043184E-3</v>
      </c>
      <c r="M276" s="74">
        <f t="shared" si="27"/>
        <v>9.2645855447604439E-3</v>
      </c>
      <c r="N276" s="77">
        <v>16625.903707201003</v>
      </c>
    </row>
    <row r="277" spans="1:14" ht="12.75" customHeight="1" x14ac:dyDescent="0.2">
      <c r="A277" s="70" t="s">
        <v>20</v>
      </c>
      <c r="B277" s="69" t="s">
        <v>323</v>
      </c>
      <c r="C277" s="72">
        <v>381</v>
      </c>
      <c r="D277" s="72">
        <v>2216</v>
      </c>
      <c r="E277" s="72" t="s">
        <v>442</v>
      </c>
      <c r="F277" s="72" t="s">
        <v>442</v>
      </c>
      <c r="G277" s="72">
        <f t="shared" si="26"/>
        <v>0</v>
      </c>
      <c r="H277" s="66">
        <f t="shared" si="28"/>
        <v>0</v>
      </c>
      <c r="I277" s="72" t="s">
        <v>442</v>
      </c>
      <c r="J277" s="66">
        <f t="shared" si="29"/>
        <v>0</v>
      </c>
      <c r="K277" s="72">
        <v>18</v>
      </c>
      <c r="L277" s="66">
        <f t="shared" si="30"/>
        <v>5.2810702969135082E-4</v>
      </c>
      <c r="M277" s="74">
        <f t="shared" si="27"/>
        <v>1.760356765637836E-4</v>
      </c>
      <c r="N277" s="77">
        <v>315.90751614751525</v>
      </c>
    </row>
    <row r="278" spans="1:14" ht="12.75" customHeight="1" x14ac:dyDescent="0.2">
      <c r="A278" s="70" t="s">
        <v>20</v>
      </c>
      <c r="B278" s="69" t="s">
        <v>324</v>
      </c>
      <c r="C278" s="72">
        <v>379</v>
      </c>
      <c r="D278" s="72">
        <v>2217</v>
      </c>
      <c r="E278" s="72" t="s">
        <v>442</v>
      </c>
      <c r="F278" s="72" t="s">
        <v>442</v>
      </c>
      <c r="G278" s="72">
        <f t="shared" si="26"/>
        <v>0</v>
      </c>
      <c r="H278" s="66">
        <f t="shared" si="28"/>
        <v>0</v>
      </c>
      <c r="I278" s="72" t="s">
        <v>442</v>
      </c>
      <c r="J278" s="66">
        <f t="shared" si="29"/>
        <v>0</v>
      </c>
      <c r="K278" s="72">
        <v>4</v>
      </c>
      <c r="L278" s="66">
        <f t="shared" si="30"/>
        <v>1.1735711770918906E-4</v>
      </c>
      <c r="M278" s="74">
        <f t="shared" si="27"/>
        <v>3.9119039236396354E-5</v>
      </c>
      <c r="N278" s="77">
        <v>70.201670255003393</v>
      </c>
    </row>
    <row r="279" spans="1:14" ht="12.75" customHeight="1" x14ac:dyDescent="0.2">
      <c r="A279" s="70" t="s">
        <v>20</v>
      </c>
      <c r="B279" s="69" t="s">
        <v>325</v>
      </c>
      <c r="C279" s="72">
        <v>350</v>
      </c>
      <c r="D279" s="72">
        <v>2268</v>
      </c>
      <c r="E279" s="72">
        <v>7</v>
      </c>
      <c r="F279" s="72" t="s">
        <v>442</v>
      </c>
      <c r="G279" s="72">
        <f t="shared" si="26"/>
        <v>7</v>
      </c>
      <c r="H279" s="66">
        <f t="shared" si="28"/>
        <v>2.4204702627939143E-3</v>
      </c>
      <c r="I279" s="72">
        <v>13</v>
      </c>
      <c r="J279" s="66">
        <f t="shared" si="29"/>
        <v>3.8404726735598227E-3</v>
      </c>
      <c r="K279" s="72">
        <v>86</v>
      </c>
      <c r="L279" s="66">
        <f t="shared" si="30"/>
        <v>2.5231780307475647E-3</v>
      </c>
      <c r="M279" s="74">
        <f t="shared" si="27"/>
        <v>2.9280403223671003E-3</v>
      </c>
      <c r="N279" s="77">
        <v>5254.5595499421725</v>
      </c>
    </row>
    <row r="280" spans="1:14" ht="12.75" customHeight="1" x14ac:dyDescent="0.2">
      <c r="A280" s="70" t="s">
        <v>20</v>
      </c>
      <c r="B280" s="69" t="s">
        <v>326</v>
      </c>
      <c r="C280" s="72">
        <v>553</v>
      </c>
      <c r="D280" s="72">
        <v>2218</v>
      </c>
      <c r="E280" s="72" t="s">
        <v>442</v>
      </c>
      <c r="F280" s="72" t="s">
        <v>442</v>
      </c>
      <c r="G280" s="72">
        <f t="shared" si="26"/>
        <v>0</v>
      </c>
      <c r="H280" s="66">
        <f t="shared" si="28"/>
        <v>0</v>
      </c>
      <c r="I280" s="72">
        <v>4</v>
      </c>
      <c r="J280" s="66">
        <f t="shared" si="29"/>
        <v>1.1816838995568684E-3</v>
      </c>
      <c r="K280" s="72">
        <v>39</v>
      </c>
      <c r="L280" s="66">
        <f t="shared" si="30"/>
        <v>1.1442318976645934E-3</v>
      </c>
      <c r="M280" s="74">
        <f t="shared" si="27"/>
        <v>7.7530526574048735E-4</v>
      </c>
      <c r="N280" s="77">
        <v>1391.3359242688639</v>
      </c>
    </row>
    <row r="281" spans="1:14" ht="12.75" customHeight="1" x14ac:dyDescent="0.2">
      <c r="A281" s="70" t="s">
        <v>20</v>
      </c>
      <c r="B281" s="69" t="s">
        <v>327</v>
      </c>
      <c r="C281" s="72">
        <v>445</v>
      </c>
      <c r="D281" s="72">
        <v>2238</v>
      </c>
      <c r="E281" s="72" t="s">
        <v>442</v>
      </c>
      <c r="F281" s="72" t="s">
        <v>442</v>
      </c>
      <c r="G281" s="72">
        <f t="shared" si="26"/>
        <v>0</v>
      </c>
      <c r="H281" s="66">
        <f t="shared" si="28"/>
        <v>0</v>
      </c>
      <c r="I281" s="72" t="s">
        <v>442</v>
      </c>
      <c r="J281" s="66">
        <f t="shared" si="29"/>
        <v>0</v>
      </c>
      <c r="K281" s="72">
        <v>27</v>
      </c>
      <c r="L281" s="66">
        <f t="shared" si="30"/>
        <v>7.9216054453702613E-4</v>
      </c>
      <c r="M281" s="74">
        <f t="shared" si="27"/>
        <v>2.6405351484567536E-4</v>
      </c>
      <c r="N281" s="77">
        <v>473.86127422127282</v>
      </c>
    </row>
    <row r="282" spans="1:14" ht="12.75" customHeight="1" x14ac:dyDescent="0.2">
      <c r="A282" s="70" t="s">
        <v>20</v>
      </c>
      <c r="B282" s="69" t="s">
        <v>328</v>
      </c>
      <c r="C282" s="72"/>
      <c r="D282" s="72">
        <v>18004</v>
      </c>
      <c r="E282" s="72" t="s">
        <v>442</v>
      </c>
      <c r="F282" s="72" t="s">
        <v>442</v>
      </c>
      <c r="G282" s="72">
        <f t="shared" si="26"/>
        <v>0</v>
      </c>
      <c r="H282" s="66">
        <f t="shared" si="28"/>
        <v>0</v>
      </c>
      <c r="I282" s="72">
        <v>23</v>
      </c>
      <c r="J282" s="66">
        <f t="shared" si="29"/>
        <v>6.7946824224519942E-3</v>
      </c>
      <c r="K282" s="72">
        <v>22</v>
      </c>
      <c r="L282" s="66">
        <f t="shared" si="30"/>
        <v>6.454641474005398E-4</v>
      </c>
      <c r="M282" s="74">
        <f t="shared" si="27"/>
        <v>2.4800488566175112E-3</v>
      </c>
      <c r="N282" s="77">
        <v>4450.6096122773579</v>
      </c>
    </row>
    <row r="283" spans="1:14" ht="12.75" customHeight="1" x14ac:dyDescent="0.2">
      <c r="A283" s="70" t="s">
        <v>20</v>
      </c>
      <c r="B283" s="69" t="s">
        <v>329</v>
      </c>
      <c r="C283" s="72">
        <v>440</v>
      </c>
      <c r="D283" s="72">
        <v>2264</v>
      </c>
      <c r="E283" s="72" t="s">
        <v>442</v>
      </c>
      <c r="F283" s="72" t="s">
        <v>442</v>
      </c>
      <c r="G283" s="72">
        <f t="shared" si="26"/>
        <v>0</v>
      </c>
      <c r="H283" s="66">
        <f t="shared" si="28"/>
        <v>0</v>
      </c>
      <c r="I283" s="72">
        <v>37</v>
      </c>
      <c r="J283" s="66">
        <f t="shared" si="29"/>
        <v>1.0930576070901034E-2</v>
      </c>
      <c r="K283" s="72">
        <v>129</v>
      </c>
      <c r="L283" s="66">
        <f t="shared" si="30"/>
        <v>3.7847670461213473E-3</v>
      </c>
      <c r="M283" s="74">
        <f t="shared" si="27"/>
        <v>4.905114372340794E-3</v>
      </c>
      <c r="N283" s="77">
        <v>8802.5480290877313</v>
      </c>
    </row>
    <row r="284" spans="1:14" ht="12.75" customHeight="1" x14ac:dyDescent="0.2">
      <c r="A284" s="70" t="s">
        <v>20</v>
      </c>
      <c r="B284" s="69" t="s">
        <v>330</v>
      </c>
      <c r="C284" s="72">
        <v>458</v>
      </c>
      <c r="D284" s="72">
        <v>2265</v>
      </c>
      <c r="E284" s="72" t="s">
        <v>442</v>
      </c>
      <c r="F284" s="72" t="s">
        <v>442</v>
      </c>
      <c r="G284" s="72">
        <f t="shared" si="26"/>
        <v>0</v>
      </c>
      <c r="H284" s="66">
        <f t="shared" si="28"/>
        <v>0</v>
      </c>
      <c r="I284" s="72">
        <v>10</v>
      </c>
      <c r="J284" s="66">
        <f t="shared" si="29"/>
        <v>2.9542097488921715E-3</v>
      </c>
      <c r="K284" s="72">
        <v>92</v>
      </c>
      <c r="L284" s="66">
        <f t="shared" si="30"/>
        <v>2.6992137073113486E-3</v>
      </c>
      <c r="M284" s="74">
        <f t="shared" si="27"/>
        <v>1.8844744854011736E-3</v>
      </c>
      <c r="N284" s="77">
        <v>3381.8125140715306</v>
      </c>
    </row>
    <row r="285" spans="1:14" ht="12.75" customHeight="1" x14ac:dyDescent="0.2">
      <c r="A285" s="70" t="s">
        <v>20</v>
      </c>
      <c r="B285" s="69" t="s">
        <v>331</v>
      </c>
      <c r="C285" s="72">
        <v>324</v>
      </c>
      <c r="D285" s="72">
        <v>2269</v>
      </c>
      <c r="E285" s="72" t="s">
        <v>442</v>
      </c>
      <c r="F285" s="72" t="s">
        <v>442</v>
      </c>
      <c r="G285" s="72">
        <f t="shared" si="26"/>
        <v>0</v>
      </c>
      <c r="H285" s="66">
        <f t="shared" si="28"/>
        <v>0</v>
      </c>
      <c r="I285" s="72">
        <v>10</v>
      </c>
      <c r="J285" s="66">
        <f t="shared" si="29"/>
        <v>2.9542097488921715E-3</v>
      </c>
      <c r="K285" s="72">
        <v>40</v>
      </c>
      <c r="L285" s="66">
        <f t="shared" si="30"/>
        <v>1.1735711770918906E-3</v>
      </c>
      <c r="M285" s="74">
        <f t="shared" si="27"/>
        <v>1.3759269753280208E-3</v>
      </c>
      <c r="N285" s="77">
        <v>2469.1908007564857</v>
      </c>
    </row>
    <row r="286" spans="1:14" ht="12.75" customHeight="1" x14ac:dyDescent="0.2">
      <c r="A286" s="70" t="s">
        <v>20</v>
      </c>
      <c r="B286" s="69" t="s">
        <v>332</v>
      </c>
      <c r="C286" s="72">
        <v>287</v>
      </c>
      <c r="D286" s="72">
        <v>2271</v>
      </c>
      <c r="E286" s="72" t="s">
        <v>442</v>
      </c>
      <c r="F286" s="72" t="s">
        <v>442</v>
      </c>
      <c r="G286" s="72">
        <f t="shared" si="26"/>
        <v>0</v>
      </c>
      <c r="H286" s="66">
        <f t="shared" si="28"/>
        <v>0</v>
      </c>
      <c r="I286" s="72">
        <v>2</v>
      </c>
      <c r="J286" s="66">
        <f t="shared" si="29"/>
        <v>5.9084194977843422E-4</v>
      </c>
      <c r="K286" s="72">
        <v>15</v>
      </c>
      <c r="L286" s="66">
        <f t="shared" si="30"/>
        <v>4.4008919140945898E-4</v>
      </c>
      <c r="M286" s="74">
        <f t="shared" si="27"/>
        <v>3.436437137292977E-4</v>
      </c>
      <c r="N286" s="77">
        <v>616.69108309755302</v>
      </c>
    </row>
    <row r="287" spans="1:14" ht="12.75" customHeight="1" x14ac:dyDescent="0.2">
      <c r="A287" s="70" t="s">
        <v>20</v>
      </c>
      <c r="B287" s="69" t="s">
        <v>333</v>
      </c>
      <c r="C287" s="72">
        <v>292</v>
      </c>
      <c r="D287" s="72">
        <v>2272</v>
      </c>
      <c r="E287" s="72" t="s">
        <v>442</v>
      </c>
      <c r="F287" s="72" t="s">
        <v>442</v>
      </c>
      <c r="G287" s="72">
        <f t="shared" si="26"/>
        <v>0</v>
      </c>
      <c r="H287" s="66">
        <f t="shared" si="28"/>
        <v>0</v>
      </c>
      <c r="I287" s="72">
        <v>14</v>
      </c>
      <c r="J287" s="66">
        <f t="shared" si="29"/>
        <v>4.13589364844904E-3</v>
      </c>
      <c r="K287" s="72">
        <v>52</v>
      </c>
      <c r="L287" s="66">
        <f t="shared" si="30"/>
        <v>1.5256425302194578E-3</v>
      </c>
      <c r="M287" s="74">
        <f t="shared" si="27"/>
        <v>1.8871787262228325E-3</v>
      </c>
      <c r="N287" s="77">
        <v>3386.6654508040765</v>
      </c>
    </row>
    <row r="288" spans="1:14" ht="12.75" customHeight="1" x14ac:dyDescent="0.2">
      <c r="A288" s="70" t="s">
        <v>20</v>
      </c>
      <c r="B288" s="69" t="s">
        <v>334</v>
      </c>
      <c r="C288" s="72">
        <v>47</v>
      </c>
      <c r="D288" s="72">
        <v>2220</v>
      </c>
      <c r="E288" s="72" t="s">
        <v>442</v>
      </c>
      <c r="F288" s="72" t="s">
        <v>442</v>
      </c>
      <c r="G288" s="72">
        <f t="shared" si="26"/>
        <v>0</v>
      </c>
      <c r="H288" s="66">
        <f t="shared" si="28"/>
        <v>0</v>
      </c>
      <c r="I288" s="72" t="s">
        <v>442</v>
      </c>
      <c r="J288" s="66">
        <f t="shared" si="29"/>
        <v>0</v>
      </c>
      <c r="K288" s="72">
        <v>1</v>
      </c>
      <c r="L288" s="66">
        <f t="shared" si="30"/>
        <v>2.9339279427297264E-5</v>
      </c>
      <c r="M288" s="74">
        <f t="shared" si="27"/>
        <v>9.7797598090990886E-6</v>
      </c>
      <c r="N288" s="77">
        <v>17.550417563750848</v>
      </c>
    </row>
    <row r="289" spans="1:14" ht="12.75" customHeight="1" x14ac:dyDescent="0.2">
      <c r="A289" s="70" t="s">
        <v>20</v>
      </c>
      <c r="B289" s="69" t="s">
        <v>335</v>
      </c>
      <c r="C289" s="72">
        <v>562</v>
      </c>
      <c r="D289" s="72">
        <v>2221</v>
      </c>
      <c r="E289" s="72" t="s">
        <v>442</v>
      </c>
      <c r="F289" s="72" t="s">
        <v>442</v>
      </c>
      <c r="G289" s="72">
        <f t="shared" si="26"/>
        <v>0</v>
      </c>
      <c r="H289" s="66">
        <f t="shared" si="28"/>
        <v>0</v>
      </c>
      <c r="I289" s="72" t="s">
        <v>442</v>
      </c>
      <c r="J289" s="66">
        <f t="shared" si="29"/>
        <v>0</v>
      </c>
      <c r="K289" s="72" t="s">
        <v>442</v>
      </c>
      <c r="L289" s="66">
        <f t="shared" si="30"/>
        <v>0</v>
      </c>
      <c r="M289" s="74">
        <f t="shared" si="27"/>
        <v>0</v>
      </c>
      <c r="N289" s="77">
        <v>0</v>
      </c>
    </row>
    <row r="290" spans="1:14" ht="12.75" customHeight="1" x14ac:dyDescent="0.2">
      <c r="A290" s="70" t="s">
        <v>20</v>
      </c>
      <c r="B290" s="69" t="s">
        <v>336</v>
      </c>
      <c r="C290" s="72">
        <v>457</v>
      </c>
      <c r="D290" s="72">
        <v>2224</v>
      </c>
      <c r="E290" s="72" t="s">
        <v>442</v>
      </c>
      <c r="F290" s="72" t="s">
        <v>442</v>
      </c>
      <c r="G290" s="72">
        <f t="shared" si="26"/>
        <v>0</v>
      </c>
      <c r="H290" s="66">
        <f t="shared" si="28"/>
        <v>0</v>
      </c>
      <c r="I290" s="72" t="s">
        <v>442</v>
      </c>
      <c r="J290" s="66">
        <f t="shared" si="29"/>
        <v>0</v>
      </c>
      <c r="K290" s="72">
        <v>241</v>
      </c>
      <c r="L290" s="66">
        <f t="shared" si="30"/>
        <v>7.0707663419786407E-3</v>
      </c>
      <c r="M290" s="74">
        <f t="shared" si="27"/>
        <v>2.3569221139928802E-3</v>
      </c>
      <c r="N290" s="77">
        <v>4229.6506328639543</v>
      </c>
    </row>
    <row r="291" spans="1:14" ht="12.75" customHeight="1" x14ac:dyDescent="0.2">
      <c r="A291" s="70" t="s">
        <v>20</v>
      </c>
      <c r="B291" s="69" t="s">
        <v>337</v>
      </c>
      <c r="C291" s="91">
        <v>127</v>
      </c>
      <c r="D291" s="91">
        <v>2225</v>
      </c>
      <c r="E291" s="72">
        <v>1</v>
      </c>
      <c r="F291" s="72" t="s">
        <v>442</v>
      </c>
      <c r="G291" s="72">
        <f t="shared" si="26"/>
        <v>1</v>
      </c>
      <c r="H291" s="66">
        <f t="shared" si="28"/>
        <v>3.4578146611341634E-4</v>
      </c>
      <c r="I291" s="72" t="s">
        <v>442</v>
      </c>
      <c r="J291" s="66">
        <f t="shared" si="29"/>
        <v>0</v>
      </c>
      <c r="K291" s="72">
        <v>143</v>
      </c>
      <c r="L291" s="66">
        <f t="shared" si="30"/>
        <v>4.1955169581035087E-3</v>
      </c>
      <c r="M291" s="74">
        <f t="shared" si="27"/>
        <v>1.5137661414056415E-3</v>
      </c>
      <c r="N291" s="77">
        <v>2716.5521847294012</v>
      </c>
    </row>
    <row r="292" spans="1:14" ht="12.75" customHeight="1" x14ac:dyDescent="0.2">
      <c r="A292" s="70" t="s">
        <v>20</v>
      </c>
      <c r="B292" s="69" t="s">
        <v>338</v>
      </c>
      <c r="C292" s="91">
        <v>270</v>
      </c>
      <c r="D292" s="91">
        <v>2226</v>
      </c>
      <c r="E292" s="72" t="s">
        <v>442</v>
      </c>
      <c r="F292" s="72" t="s">
        <v>442</v>
      </c>
      <c r="G292" s="72">
        <f t="shared" si="26"/>
        <v>0</v>
      </c>
      <c r="H292" s="66">
        <f t="shared" si="28"/>
        <v>0</v>
      </c>
      <c r="I292" s="72" t="s">
        <v>442</v>
      </c>
      <c r="J292" s="66">
        <f t="shared" si="29"/>
        <v>0</v>
      </c>
      <c r="K292" s="72" t="s">
        <v>442</v>
      </c>
      <c r="L292" s="66">
        <f t="shared" si="30"/>
        <v>0</v>
      </c>
      <c r="M292" s="74">
        <f t="shared" si="27"/>
        <v>0</v>
      </c>
      <c r="N292" s="77">
        <v>0</v>
      </c>
    </row>
    <row r="293" spans="1:14" ht="12.75" customHeight="1" x14ac:dyDescent="0.2">
      <c r="A293" s="70" t="s">
        <v>20</v>
      </c>
      <c r="B293" s="69" t="s">
        <v>339</v>
      </c>
      <c r="C293" s="72">
        <v>75</v>
      </c>
      <c r="D293" s="72">
        <v>2227</v>
      </c>
      <c r="E293" s="72" t="s">
        <v>442</v>
      </c>
      <c r="F293" s="72" t="s">
        <v>442</v>
      </c>
      <c r="G293" s="72">
        <f t="shared" si="26"/>
        <v>0</v>
      </c>
      <c r="H293" s="66">
        <f t="shared" si="28"/>
        <v>0</v>
      </c>
      <c r="I293" s="72" t="s">
        <v>442</v>
      </c>
      <c r="J293" s="66">
        <f t="shared" si="29"/>
        <v>0</v>
      </c>
      <c r="K293" s="72">
        <v>1</v>
      </c>
      <c r="L293" s="66">
        <f t="shared" si="30"/>
        <v>2.9339279427297264E-5</v>
      </c>
      <c r="M293" s="74">
        <f t="shared" si="27"/>
        <v>9.7797598090990886E-6</v>
      </c>
      <c r="N293" s="77">
        <v>17.550417563750848</v>
      </c>
    </row>
    <row r="294" spans="1:14" ht="12.75" customHeight="1" x14ac:dyDescent="0.2">
      <c r="A294" s="70" t="s">
        <v>20</v>
      </c>
      <c r="B294" s="69" t="s">
        <v>340</v>
      </c>
      <c r="C294" s="72">
        <v>59</v>
      </c>
      <c r="D294" s="72">
        <v>2228</v>
      </c>
      <c r="E294" s="72" t="s">
        <v>442</v>
      </c>
      <c r="F294" s="72" t="s">
        <v>442</v>
      </c>
      <c r="G294" s="72">
        <f t="shared" si="26"/>
        <v>0</v>
      </c>
      <c r="H294" s="66">
        <f t="shared" si="28"/>
        <v>0</v>
      </c>
      <c r="I294" s="72" t="s">
        <v>442</v>
      </c>
      <c r="J294" s="66">
        <f t="shared" si="29"/>
        <v>0</v>
      </c>
      <c r="K294" s="72">
        <v>123</v>
      </c>
      <c r="L294" s="66">
        <f t="shared" si="30"/>
        <v>3.6087313695575638E-3</v>
      </c>
      <c r="M294" s="74">
        <f t="shared" si="27"/>
        <v>1.2029104565191879E-3</v>
      </c>
      <c r="N294" s="77">
        <v>2158.7013603413543</v>
      </c>
    </row>
    <row r="295" spans="1:14" ht="12.75" customHeight="1" x14ac:dyDescent="0.2">
      <c r="A295" s="70" t="s">
        <v>20</v>
      </c>
      <c r="B295" s="69" t="s">
        <v>341</v>
      </c>
      <c r="C295" s="72">
        <v>548</v>
      </c>
      <c r="D295" s="72">
        <v>2229</v>
      </c>
      <c r="E295" s="72" t="s">
        <v>442</v>
      </c>
      <c r="F295" s="72" t="s">
        <v>442</v>
      </c>
      <c r="G295" s="72">
        <f t="shared" si="26"/>
        <v>0</v>
      </c>
      <c r="H295" s="66">
        <f t="shared" si="28"/>
        <v>0</v>
      </c>
      <c r="I295" s="72" t="s">
        <v>442</v>
      </c>
      <c r="J295" s="66">
        <f t="shared" si="29"/>
        <v>0</v>
      </c>
      <c r="K295" s="72">
        <v>55</v>
      </c>
      <c r="L295" s="66">
        <f t="shared" si="30"/>
        <v>1.6136603685013497E-3</v>
      </c>
      <c r="M295" s="74">
        <f t="shared" si="27"/>
        <v>5.3788678950044994E-4</v>
      </c>
      <c r="N295" s="77">
        <v>965.27296600629677</v>
      </c>
    </row>
    <row r="296" spans="1:14" ht="12.75" customHeight="1" x14ac:dyDescent="0.2">
      <c r="A296" s="70" t="s">
        <v>20</v>
      </c>
      <c r="B296" s="69" t="s">
        <v>342</v>
      </c>
      <c r="C296" s="72">
        <v>60</v>
      </c>
      <c r="D296" s="72">
        <v>2231</v>
      </c>
      <c r="E296" s="72" t="s">
        <v>442</v>
      </c>
      <c r="F296" s="72" t="s">
        <v>442</v>
      </c>
      <c r="G296" s="72">
        <f t="shared" si="26"/>
        <v>0</v>
      </c>
      <c r="H296" s="66">
        <f t="shared" si="28"/>
        <v>0</v>
      </c>
      <c r="I296" s="72" t="s">
        <v>442</v>
      </c>
      <c r="J296" s="66">
        <f t="shared" si="29"/>
        <v>0</v>
      </c>
      <c r="K296" s="72">
        <v>146</v>
      </c>
      <c r="L296" s="66">
        <f t="shared" si="30"/>
        <v>4.2835347963854006E-3</v>
      </c>
      <c r="M296" s="74">
        <f t="shared" si="27"/>
        <v>1.4278449321284668E-3</v>
      </c>
      <c r="N296" s="77">
        <v>2562.3609643076238</v>
      </c>
    </row>
    <row r="297" spans="1:14" ht="12.75" customHeight="1" x14ac:dyDescent="0.2">
      <c r="A297" s="70" t="s">
        <v>20</v>
      </c>
      <c r="B297" s="69" t="s">
        <v>343</v>
      </c>
      <c r="C297" s="72">
        <v>278</v>
      </c>
      <c r="D297" s="72">
        <v>2222</v>
      </c>
      <c r="E297" s="72" t="s">
        <v>442</v>
      </c>
      <c r="F297" s="72" t="s">
        <v>442</v>
      </c>
      <c r="G297" s="72">
        <f t="shared" si="26"/>
        <v>0</v>
      </c>
      <c r="H297" s="66">
        <f t="shared" si="28"/>
        <v>0</v>
      </c>
      <c r="I297" s="72" t="s">
        <v>442</v>
      </c>
      <c r="J297" s="66">
        <f t="shared" si="29"/>
        <v>0</v>
      </c>
      <c r="K297" s="72">
        <v>2</v>
      </c>
      <c r="L297" s="66">
        <f t="shared" si="30"/>
        <v>5.8678558854594528E-5</v>
      </c>
      <c r="M297" s="74">
        <f t="shared" si="27"/>
        <v>1.9559519618198177E-5</v>
      </c>
      <c r="N297" s="77">
        <v>35.100835127501696</v>
      </c>
    </row>
    <row r="298" spans="1:14" ht="12.75" customHeight="1" x14ac:dyDescent="0.2">
      <c r="A298" s="70" t="s">
        <v>20</v>
      </c>
      <c r="B298" s="69" t="s">
        <v>344</v>
      </c>
      <c r="C298" s="72">
        <v>105</v>
      </c>
      <c r="D298" s="72">
        <v>2230</v>
      </c>
      <c r="E298" s="72" t="s">
        <v>442</v>
      </c>
      <c r="F298" s="72" t="s">
        <v>442</v>
      </c>
      <c r="G298" s="72">
        <f t="shared" si="26"/>
        <v>0</v>
      </c>
      <c r="H298" s="66">
        <f t="shared" si="28"/>
        <v>0</v>
      </c>
      <c r="I298" s="72">
        <v>9</v>
      </c>
      <c r="J298" s="66">
        <f t="shared" si="29"/>
        <v>2.6587887740029542E-3</v>
      </c>
      <c r="K298" s="72">
        <v>53</v>
      </c>
      <c r="L298" s="66">
        <f t="shared" si="30"/>
        <v>1.554981809646755E-3</v>
      </c>
      <c r="M298" s="74">
        <f t="shared" si="27"/>
        <v>1.4045901945499029E-3</v>
      </c>
      <c r="N298" s="77">
        <v>2520.6288192646011</v>
      </c>
    </row>
    <row r="299" spans="1:14" ht="12.75" customHeight="1" x14ac:dyDescent="0.2">
      <c r="A299" s="70" t="s">
        <v>20</v>
      </c>
      <c r="B299" s="69" t="s">
        <v>345</v>
      </c>
      <c r="C299" s="72">
        <v>178</v>
      </c>
      <c r="D299" s="72">
        <v>2232</v>
      </c>
      <c r="E299" s="72">
        <v>1</v>
      </c>
      <c r="F299" s="72" t="s">
        <v>442</v>
      </c>
      <c r="G299" s="72">
        <f t="shared" si="26"/>
        <v>1</v>
      </c>
      <c r="H299" s="66">
        <f t="shared" si="28"/>
        <v>3.4578146611341634E-4</v>
      </c>
      <c r="I299" s="72">
        <v>5</v>
      </c>
      <c r="J299" s="66">
        <f t="shared" si="29"/>
        <v>1.4771048744460858E-3</v>
      </c>
      <c r="K299" s="72">
        <v>18</v>
      </c>
      <c r="L299" s="66">
        <f t="shared" si="30"/>
        <v>5.2810702969135082E-4</v>
      </c>
      <c r="M299" s="74">
        <f t="shared" si="27"/>
        <v>7.8366445675028429E-4</v>
      </c>
      <c r="N299" s="77">
        <v>1406.3370383637716</v>
      </c>
    </row>
    <row r="300" spans="1:14" ht="12.75" customHeight="1" x14ac:dyDescent="0.2">
      <c r="A300" s="70" t="s">
        <v>20</v>
      </c>
      <c r="B300" s="69" t="s">
        <v>346</v>
      </c>
      <c r="C300" s="72">
        <v>49</v>
      </c>
      <c r="D300" s="72">
        <v>2233</v>
      </c>
      <c r="E300" s="72">
        <v>7</v>
      </c>
      <c r="F300" s="72" t="s">
        <v>442</v>
      </c>
      <c r="G300" s="72">
        <f t="shared" si="26"/>
        <v>7</v>
      </c>
      <c r="H300" s="66">
        <f t="shared" si="28"/>
        <v>2.4204702627939143E-3</v>
      </c>
      <c r="I300" s="72">
        <v>22</v>
      </c>
      <c r="J300" s="66">
        <f t="shared" si="29"/>
        <v>6.4992614475627769E-3</v>
      </c>
      <c r="K300" s="72">
        <v>114</v>
      </c>
      <c r="L300" s="66">
        <f t="shared" si="30"/>
        <v>3.3446778547118884E-3</v>
      </c>
      <c r="M300" s="74">
        <f t="shared" si="27"/>
        <v>4.0881365216895267E-3</v>
      </c>
      <c r="N300" s="77">
        <v>7336.4279301130036</v>
      </c>
    </row>
    <row r="301" spans="1:14" ht="12.75" customHeight="1" x14ac:dyDescent="0.2">
      <c r="A301" s="70" t="s">
        <v>20</v>
      </c>
      <c r="B301" s="69" t="s">
        <v>347</v>
      </c>
      <c r="C301" s="65">
        <v>488</v>
      </c>
      <c r="D301" s="65">
        <v>2234</v>
      </c>
      <c r="E301" s="72" t="s">
        <v>442</v>
      </c>
      <c r="F301" s="72" t="s">
        <v>442</v>
      </c>
      <c r="G301" s="72">
        <f t="shared" si="26"/>
        <v>0</v>
      </c>
      <c r="H301" s="66">
        <f t="shared" si="28"/>
        <v>0</v>
      </c>
      <c r="I301" s="72" t="s">
        <v>442</v>
      </c>
      <c r="J301" s="66">
        <f t="shared" si="29"/>
        <v>0</v>
      </c>
      <c r="K301" s="72">
        <v>4</v>
      </c>
      <c r="L301" s="66">
        <f t="shared" si="30"/>
        <v>1.1735711770918906E-4</v>
      </c>
      <c r="M301" s="74">
        <f t="shared" si="27"/>
        <v>3.9119039236396354E-5</v>
      </c>
      <c r="N301" s="77">
        <v>70.201670255003393</v>
      </c>
    </row>
    <row r="302" spans="1:14" ht="12.75" customHeight="1" x14ac:dyDescent="0.2">
      <c r="A302" s="70" t="s">
        <v>20</v>
      </c>
      <c r="B302" s="69" t="s">
        <v>348</v>
      </c>
      <c r="C302" s="72">
        <v>132</v>
      </c>
      <c r="D302" s="72">
        <v>2235</v>
      </c>
      <c r="E302" s="72">
        <v>3</v>
      </c>
      <c r="F302" s="72" t="s">
        <v>442</v>
      </c>
      <c r="G302" s="72">
        <f t="shared" si="26"/>
        <v>3</v>
      </c>
      <c r="H302" s="66">
        <f t="shared" si="28"/>
        <v>1.037344398340249E-3</v>
      </c>
      <c r="I302" s="72">
        <v>19</v>
      </c>
      <c r="J302" s="66">
        <f t="shared" si="29"/>
        <v>5.6129985228951258E-3</v>
      </c>
      <c r="K302" s="72">
        <v>106</v>
      </c>
      <c r="L302" s="66">
        <f t="shared" si="30"/>
        <v>3.10996361929351E-3</v>
      </c>
      <c r="M302" s="74">
        <f t="shared" si="27"/>
        <v>3.2534355135096283E-3</v>
      </c>
      <c r="N302" s="77">
        <v>5838.5024676889398</v>
      </c>
    </row>
    <row r="303" spans="1:14" ht="12.75" customHeight="1" x14ac:dyDescent="0.2">
      <c r="A303" s="70" t="s">
        <v>20</v>
      </c>
      <c r="B303" s="69" t="s">
        <v>349</v>
      </c>
      <c r="C303" s="72">
        <v>43</v>
      </c>
      <c r="D303" s="72">
        <v>2236</v>
      </c>
      <c r="E303" s="72" t="s">
        <v>442</v>
      </c>
      <c r="F303" s="72" t="s">
        <v>442</v>
      </c>
      <c r="G303" s="72">
        <f t="shared" si="26"/>
        <v>0</v>
      </c>
      <c r="H303" s="66">
        <f t="shared" si="28"/>
        <v>0</v>
      </c>
      <c r="I303" s="72">
        <v>7</v>
      </c>
      <c r="J303" s="66">
        <f t="shared" si="29"/>
        <v>2.06794682422452E-3</v>
      </c>
      <c r="K303" s="72">
        <v>28</v>
      </c>
      <c r="L303" s="66">
        <f t="shared" si="30"/>
        <v>8.2149982396432348E-4</v>
      </c>
      <c r="M303" s="74">
        <f t="shared" si="27"/>
        <v>9.6314888272961438E-4</v>
      </c>
      <c r="N303" s="77">
        <v>1728.4335605295398</v>
      </c>
    </row>
    <row r="304" spans="1:14" ht="12.75" customHeight="1" x14ac:dyDescent="0.2">
      <c r="A304" s="70" t="s">
        <v>20</v>
      </c>
      <c r="B304" s="69" t="s">
        <v>350</v>
      </c>
      <c r="C304" s="72">
        <v>58</v>
      </c>
      <c r="D304" s="72">
        <v>2237</v>
      </c>
      <c r="E304" s="72">
        <v>4</v>
      </c>
      <c r="F304" s="72" t="s">
        <v>442</v>
      </c>
      <c r="G304" s="72">
        <f t="shared" si="26"/>
        <v>4</v>
      </c>
      <c r="H304" s="66">
        <f t="shared" si="28"/>
        <v>1.3831258644536654E-3</v>
      </c>
      <c r="I304" s="72">
        <v>7</v>
      </c>
      <c r="J304" s="66">
        <f t="shared" si="29"/>
        <v>2.06794682422452E-3</v>
      </c>
      <c r="K304" s="72">
        <v>49</v>
      </c>
      <c r="L304" s="66">
        <f t="shared" si="30"/>
        <v>1.437624691937566E-3</v>
      </c>
      <c r="M304" s="74">
        <f t="shared" si="27"/>
        <v>1.6295657935385839E-3</v>
      </c>
      <c r="N304" s="77">
        <v>2924.3622218204296</v>
      </c>
    </row>
    <row r="305" spans="1:14" ht="12.75" customHeight="1" x14ac:dyDescent="0.2">
      <c r="A305" s="70" t="s">
        <v>20</v>
      </c>
      <c r="B305" s="69" t="s">
        <v>351</v>
      </c>
      <c r="C305" s="72">
        <v>271</v>
      </c>
      <c r="D305" s="72">
        <v>2239</v>
      </c>
      <c r="E305" s="72" t="s">
        <v>442</v>
      </c>
      <c r="F305" s="72" t="s">
        <v>442</v>
      </c>
      <c r="G305" s="72">
        <f t="shared" si="26"/>
        <v>0</v>
      </c>
      <c r="H305" s="66">
        <f t="shared" si="28"/>
        <v>0</v>
      </c>
      <c r="I305" s="72" t="s">
        <v>442</v>
      </c>
      <c r="J305" s="66">
        <f t="shared" si="29"/>
        <v>0</v>
      </c>
      <c r="K305" s="72" t="s">
        <v>442</v>
      </c>
      <c r="L305" s="66">
        <f t="shared" si="30"/>
        <v>0</v>
      </c>
      <c r="M305" s="74">
        <f t="shared" si="27"/>
        <v>0</v>
      </c>
      <c r="N305" s="77">
        <v>0</v>
      </c>
    </row>
    <row r="306" spans="1:14" ht="12.75" customHeight="1" x14ac:dyDescent="0.2">
      <c r="A306" s="70" t="s">
        <v>20</v>
      </c>
      <c r="B306" s="69" t="s">
        <v>352</v>
      </c>
      <c r="C306" s="72">
        <v>109</v>
      </c>
      <c r="D306" s="72">
        <v>2240</v>
      </c>
      <c r="E306" s="72" t="s">
        <v>442</v>
      </c>
      <c r="F306" s="72" t="s">
        <v>442</v>
      </c>
      <c r="G306" s="72">
        <f t="shared" si="26"/>
        <v>0</v>
      </c>
      <c r="H306" s="66">
        <f t="shared" si="28"/>
        <v>0</v>
      </c>
      <c r="I306" s="72" t="s">
        <v>442</v>
      </c>
      <c r="J306" s="66">
        <f t="shared" si="29"/>
        <v>0</v>
      </c>
      <c r="K306" s="72" t="s">
        <v>442</v>
      </c>
      <c r="L306" s="66">
        <f t="shared" si="30"/>
        <v>0</v>
      </c>
      <c r="M306" s="74">
        <f t="shared" si="27"/>
        <v>0</v>
      </c>
      <c r="N306" s="77">
        <v>0</v>
      </c>
    </row>
    <row r="307" spans="1:14" ht="12.75" customHeight="1" x14ac:dyDescent="0.2">
      <c r="A307" s="70" t="s">
        <v>20</v>
      </c>
      <c r="B307" s="69" t="s">
        <v>353</v>
      </c>
      <c r="C307" s="72">
        <v>73</v>
      </c>
      <c r="D307" s="72">
        <v>2273</v>
      </c>
      <c r="E307" s="72">
        <v>7</v>
      </c>
      <c r="F307" s="72" t="s">
        <v>442</v>
      </c>
      <c r="G307" s="72">
        <f t="shared" si="26"/>
        <v>7</v>
      </c>
      <c r="H307" s="66">
        <f t="shared" si="28"/>
        <v>2.4204702627939143E-3</v>
      </c>
      <c r="I307" s="72" t="s">
        <v>442</v>
      </c>
      <c r="J307" s="66">
        <f t="shared" si="29"/>
        <v>0</v>
      </c>
      <c r="K307" s="72">
        <v>11</v>
      </c>
      <c r="L307" s="66">
        <f t="shared" si="30"/>
        <v>3.227320737002699E-4</v>
      </c>
      <c r="M307" s="74">
        <f t="shared" si="27"/>
        <v>9.1440077883139478E-4</v>
      </c>
      <c r="N307" s="77">
        <v>1640.9519049924722</v>
      </c>
    </row>
    <row r="308" spans="1:14" ht="12.75" customHeight="1" x14ac:dyDescent="0.2">
      <c r="A308" s="70" t="s">
        <v>20</v>
      </c>
      <c r="B308" s="69" t="s">
        <v>354</v>
      </c>
      <c r="C308" s="72">
        <v>398</v>
      </c>
      <c r="D308" s="72">
        <v>2242</v>
      </c>
      <c r="E308" s="72" t="s">
        <v>442</v>
      </c>
      <c r="F308" s="72" t="s">
        <v>442</v>
      </c>
      <c r="G308" s="72">
        <f t="shared" si="26"/>
        <v>0</v>
      </c>
      <c r="H308" s="66">
        <f t="shared" si="28"/>
        <v>0</v>
      </c>
      <c r="I308" s="72" t="s">
        <v>442</v>
      </c>
      <c r="J308" s="66">
        <f t="shared" si="29"/>
        <v>0</v>
      </c>
      <c r="K308" s="72">
        <v>32</v>
      </c>
      <c r="L308" s="66">
        <f t="shared" si="30"/>
        <v>9.3885694167351245E-4</v>
      </c>
      <c r="M308" s="74">
        <f t="shared" si="27"/>
        <v>3.1295231389117084E-4</v>
      </c>
      <c r="N308" s="77">
        <v>561.61336204002714</v>
      </c>
    </row>
    <row r="309" spans="1:14" ht="12.75" customHeight="1" x14ac:dyDescent="0.2">
      <c r="A309" s="70" t="s">
        <v>20</v>
      </c>
      <c r="B309" s="69" t="s">
        <v>355</v>
      </c>
      <c r="C309" s="72">
        <v>290</v>
      </c>
      <c r="D309" s="72">
        <v>2243</v>
      </c>
      <c r="E309" s="72" t="s">
        <v>442</v>
      </c>
      <c r="F309" s="72" t="s">
        <v>442</v>
      </c>
      <c r="G309" s="72">
        <f t="shared" si="26"/>
        <v>0</v>
      </c>
      <c r="H309" s="66">
        <f t="shared" si="28"/>
        <v>0</v>
      </c>
      <c r="I309" s="72">
        <v>3</v>
      </c>
      <c r="J309" s="66">
        <f t="shared" si="29"/>
        <v>8.8626292466765144E-4</v>
      </c>
      <c r="K309" s="72">
        <v>39</v>
      </c>
      <c r="L309" s="66">
        <f t="shared" si="30"/>
        <v>1.1442318976645934E-3</v>
      </c>
      <c r="M309" s="74">
        <f t="shared" si="27"/>
        <v>6.7683160744408161E-4</v>
      </c>
      <c r="N309" s="77">
        <v>1214.6185144482185</v>
      </c>
    </row>
    <row r="310" spans="1:14" ht="12.75" customHeight="1" x14ac:dyDescent="0.2">
      <c r="A310" s="70" t="s">
        <v>20</v>
      </c>
      <c r="B310" s="69" t="s">
        <v>356</v>
      </c>
      <c r="C310" s="72">
        <v>2</v>
      </c>
      <c r="D310" s="72">
        <v>2244</v>
      </c>
      <c r="E310" s="72" t="s">
        <v>442</v>
      </c>
      <c r="F310" s="72" t="s">
        <v>442</v>
      </c>
      <c r="G310" s="72">
        <f t="shared" si="26"/>
        <v>0</v>
      </c>
      <c r="H310" s="66">
        <f t="shared" si="28"/>
        <v>0</v>
      </c>
      <c r="I310" s="72" t="s">
        <v>442</v>
      </c>
      <c r="J310" s="66">
        <f t="shared" si="29"/>
        <v>0</v>
      </c>
      <c r="K310" s="72" t="s">
        <v>442</v>
      </c>
      <c r="L310" s="66">
        <f t="shared" si="30"/>
        <v>0</v>
      </c>
      <c r="M310" s="74">
        <f t="shared" si="27"/>
        <v>0</v>
      </c>
      <c r="N310" s="77">
        <v>0</v>
      </c>
    </row>
    <row r="311" spans="1:14" ht="12.75" customHeight="1" x14ac:dyDescent="0.2">
      <c r="A311" s="70" t="s">
        <v>20</v>
      </c>
      <c r="B311" s="69" t="s">
        <v>357</v>
      </c>
      <c r="C311" s="72">
        <v>44</v>
      </c>
      <c r="D311" s="72">
        <v>2245</v>
      </c>
      <c r="E311" s="72" t="s">
        <v>442</v>
      </c>
      <c r="F311" s="72" t="s">
        <v>442</v>
      </c>
      <c r="G311" s="72">
        <f t="shared" si="26"/>
        <v>0</v>
      </c>
      <c r="H311" s="66">
        <f t="shared" si="28"/>
        <v>0</v>
      </c>
      <c r="I311" s="72" t="s">
        <v>442</v>
      </c>
      <c r="J311" s="66">
        <f t="shared" si="29"/>
        <v>0</v>
      </c>
      <c r="K311" s="72">
        <v>16</v>
      </c>
      <c r="L311" s="66">
        <f t="shared" si="30"/>
        <v>4.6942847083675623E-4</v>
      </c>
      <c r="M311" s="74">
        <f t="shared" si="27"/>
        <v>1.5647615694558542E-4</v>
      </c>
      <c r="N311" s="77">
        <v>280.80668102001357</v>
      </c>
    </row>
    <row r="312" spans="1:14" ht="12.75" customHeight="1" x14ac:dyDescent="0.2">
      <c r="A312" s="70" t="s">
        <v>20</v>
      </c>
      <c r="B312" s="69" t="s">
        <v>358</v>
      </c>
      <c r="C312" s="72">
        <v>130</v>
      </c>
      <c r="D312" s="72">
        <v>2246</v>
      </c>
      <c r="E312" s="72" t="s">
        <v>442</v>
      </c>
      <c r="F312" s="72" t="s">
        <v>442</v>
      </c>
      <c r="G312" s="72">
        <f t="shared" si="26"/>
        <v>0</v>
      </c>
      <c r="H312" s="66">
        <f t="shared" si="28"/>
        <v>0</v>
      </c>
      <c r="I312" s="72" t="s">
        <v>442</v>
      </c>
      <c r="J312" s="66">
        <f t="shared" si="29"/>
        <v>0</v>
      </c>
      <c r="K312" s="72" t="s">
        <v>442</v>
      </c>
      <c r="L312" s="66">
        <f t="shared" si="30"/>
        <v>0</v>
      </c>
      <c r="M312" s="74">
        <f t="shared" si="27"/>
        <v>0</v>
      </c>
      <c r="N312" s="77">
        <v>0</v>
      </c>
    </row>
    <row r="313" spans="1:14" ht="12.75" customHeight="1" x14ac:dyDescent="0.2">
      <c r="A313" s="70" t="s">
        <v>20</v>
      </c>
      <c r="B313" s="69" t="s">
        <v>359</v>
      </c>
      <c r="C313" s="72">
        <v>441</v>
      </c>
      <c r="D313" s="72">
        <v>2247</v>
      </c>
      <c r="E313" s="72" t="s">
        <v>442</v>
      </c>
      <c r="F313" s="72" t="s">
        <v>442</v>
      </c>
      <c r="G313" s="72">
        <f t="shared" si="26"/>
        <v>0</v>
      </c>
      <c r="H313" s="66">
        <f t="shared" si="28"/>
        <v>0</v>
      </c>
      <c r="I313" s="72" t="s">
        <v>442</v>
      </c>
      <c r="J313" s="66">
        <f t="shared" si="29"/>
        <v>0</v>
      </c>
      <c r="K313" s="72">
        <v>2</v>
      </c>
      <c r="L313" s="66">
        <f t="shared" si="30"/>
        <v>5.8678558854594528E-5</v>
      </c>
      <c r="M313" s="74">
        <f t="shared" si="27"/>
        <v>1.9559519618198177E-5</v>
      </c>
      <c r="N313" s="77">
        <v>35.100835127501696</v>
      </c>
    </row>
    <row r="314" spans="1:14" ht="12.75" customHeight="1" x14ac:dyDescent="0.2">
      <c r="A314" s="70" t="s">
        <v>20</v>
      </c>
      <c r="B314" s="69" t="s">
        <v>360</v>
      </c>
      <c r="C314" s="91">
        <v>63</v>
      </c>
      <c r="D314" s="91">
        <v>2257</v>
      </c>
      <c r="E314" s="72" t="s">
        <v>442</v>
      </c>
      <c r="F314" s="72" t="s">
        <v>442</v>
      </c>
      <c r="G314" s="72">
        <f t="shared" si="26"/>
        <v>0</v>
      </c>
      <c r="H314" s="66">
        <f t="shared" si="28"/>
        <v>0</v>
      </c>
      <c r="I314" s="72" t="s">
        <v>442</v>
      </c>
      <c r="J314" s="66">
        <f t="shared" si="29"/>
        <v>0</v>
      </c>
      <c r="K314" s="72" t="s">
        <v>442</v>
      </c>
      <c r="L314" s="66">
        <f t="shared" si="30"/>
        <v>0</v>
      </c>
      <c r="M314" s="74">
        <f t="shared" si="27"/>
        <v>0</v>
      </c>
      <c r="N314" s="77">
        <v>0</v>
      </c>
    </row>
    <row r="315" spans="1:14" ht="12.75" customHeight="1" x14ac:dyDescent="0.2">
      <c r="A315" s="70" t="s">
        <v>20</v>
      </c>
      <c r="B315" s="69" t="s">
        <v>361</v>
      </c>
      <c r="C315" s="91">
        <v>552</v>
      </c>
      <c r="D315" s="91">
        <v>2248</v>
      </c>
      <c r="E315" s="72" t="s">
        <v>442</v>
      </c>
      <c r="F315" s="72" t="s">
        <v>442</v>
      </c>
      <c r="G315" s="72">
        <f t="shared" si="26"/>
        <v>0</v>
      </c>
      <c r="H315" s="66">
        <f t="shared" si="28"/>
        <v>0</v>
      </c>
      <c r="I315" s="72" t="s">
        <v>442</v>
      </c>
      <c r="J315" s="66">
        <f t="shared" si="29"/>
        <v>0</v>
      </c>
      <c r="K315" s="72" t="s">
        <v>442</v>
      </c>
      <c r="L315" s="66">
        <f t="shared" si="30"/>
        <v>0</v>
      </c>
      <c r="M315" s="74">
        <f t="shared" si="27"/>
        <v>0</v>
      </c>
      <c r="N315" s="77">
        <v>0</v>
      </c>
    </row>
    <row r="316" spans="1:14" ht="12.75" customHeight="1" x14ac:dyDescent="0.2">
      <c r="A316" s="70" t="s">
        <v>20</v>
      </c>
      <c r="B316" s="69" t="s">
        <v>362</v>
      </c>
      <c r="C316" s="91">
        <v>288</v>
      </c>
      <c r="D316" s="91">
        <v>2249</v>
      </c>
      <c r="E316" s="72" t="s">
        <v>442</v>
      </c>
      <c r="F316" s="72" t="s">
        <v>442</v>
      </c>
      <c r="G316" s="72">
        <f t="shared" si="26"/>
        <v>0</v>
      </c>
      <c r="H316" s="66">
        <f t="shared" si="28"/>
        <v>0</v>
      </c>
      <c r="I316" s="72" t="s">
        <v>442</v>
      </c>
      <c r="J316" s="66">
        <f t="shared" si="29"/>
        <v>0</v>
      </c>
      <c r="K316" s="72" t="s">
        <v>442</v>
      </c>
      <c r="L316" s="66">
        <f t="shared" si="30"/>
        <v>0</v>
      </c>
      <c r="M316" s="74">
        <f t="shared" si="27"/>
        <v>0</v>
      </c>
      <c r="N316" s="77">
        <v>0</v>
      </c>
    </row>
    <row r="317" spans="1:14" ht="12.75" customHeight="1" x14ac:dyDescent="0.2">
      <c r="A317" s="70" t="s">
        <v>20</v>
      </c>
      <c r="B317" s="69" t="s">
        <v>363</v>
      </c>
      <c r="C317" s="72">
        <v>61</v>
      </c>
      <c r="D317" s="72">
        <v>2250</v>
      </c>
      <c r="E317" s="72" t="s">
        <v>442</v>
      </c>
      <c r="F317" s="72" t="s">
        <v>442</v>
      </c>
      <c r="G317" s="72">
        <f t="shared" si="26"/>
        <v>0</v>
      </c>
      <c r="H317" s="66">
        <f t="shared" si="28"/>
        <v>0</v>
      </c>
      <c r="I317" s="72" t="s">
        <v>442</v>
      </c>
      <c r="J317" s="66">
        <f t="shared" si="29"/>
        <v>0</v>
      </c>
      <c r="K317" s="72" t="s">
        <v>442</v>
      </c>
      <c r="L317" s="66">
        <f t="shared" si="30"/>
        <v>0</v>
      </c>
      <c r="M317" s="74">
        <f t="shared" si="27"/>
        <v>0</v>
      </c>
      <c r="N317" s="77">
        <v>0</v>
      </c>
    </row>
    <row r="318" spans="1:14" ht="12.75" customHeight="1" x14ac:dyDescent="0.2">
      <c r="A318" s="70" t="s">
        <v>20</v>
      </c>
      <c r="B318" s="69" t="s">
        <v>364</v>
      </c>
      <c r="C318" s="72">
        <v>551</v>
      </c>
      <c r="D318" s="72">
        <v>2251</v>
      </c>
      <c r="E318" s="72" t="s">
        <v>442</v>
      </c>
      <c r="F318" s="72" t="s">
        <v>442</v>
      </c>
      <c r="G318" s="72">
        <f t="shared" si="26"/>
        <v>0</v>
      </c>
      <c r="H318" s="66">
        <f t="shared" si="28"/>
        <v>0</v>
      </c>
      <c r="I318" s="72" t="s">
        <v>442</v>
      </c>
      <c r="J318" s="66">
        <f t="shared" si="29"/>
        <v>0</v>
      </c>
      <c r="K318" s="72" t="s">
        <v>442</v>
      </c>
      <c r="L318" s="66">
        <f t="shared" si="30"/>
        <v>0</v>
      </c>
      <c r="M318" s="74">
        <f t="shared" si="27"/>
        <v>0</v>
      </c>
      <c r="N318" s="77">
        <v>0</v>
      </c>
    </row>
    <row r="319" spans="1:14" ht="12.75" customHeight="1" x14ac:dyDescent="0.2">
      <c r="A319" s="70" t="s">
        <v>20</v>
      </c>
      <c r="B319" s="69" t="s">
        <v>365</v>
      </c>
      <c r="C319" s="72">
        <v>224</v>
      </c>
      <c r="D319" s="72">
        <v>2252</v>
      </c>
      <c r="E319" s="72" t="s">
        <v>442</v>
      </c>
      <c r="F319" s="72" t="s">
        <v>442</v>
      </c>
      <c r="G319" s="72">
        <f t="shared" si="26"/>
        <v>0</v>
      </c>
      <c r="H319" s="66">
        <f t="shared" si="28"/>
        <v>0</v>
      </c>
      <c r="I319" s="72" t="s">
        <v>442</v>
      </c>
      <c r="J319" s="66">
        <f t="shared" si="29"/>
        <v>0</v>
      </c>
      <c r="K319" s="72" t="s">
        <v>442</v>
      </c>
      <c r="L319" s="66">
        <f t="shared" si="30"/>
        <v>0</v>
      </c>
      <c r="M319" s="74">
        <f t="shared" si="27"/>
        <v>0</v>
      </c>
      <c r="N319" s="77">
        <v>0</v>
      </c>
    </row>
    <row r="320" spans="1:14" ht="12.75" customHeight="1" x14ac:dyDescent="0.2">
      <c r="A320" s="70" t="s">
        <v>20</v>
      </c>
      <c r="B320" s="69" t="s">
        <v>366</v>
      </c>
      <c r="C320" s="72">
        <v>62</v>
      </c>
      <c r="D320" s="72">
        <v>2253</v>
      </c>
      <c r="E320" s="72" t="s">
        <v>442</v>
      </c>
      <c r="F320" s="72" t="s">
        <v>442</v>
      </c>
      <c r="G320" s="72">
        <f t="shared" si="26"/>
        <v>0</v>
      </c>
      <c r="H320" s="66">
        <f t="shared" si="28"/>
        <v>0</v>
      </c>
      <c r="I320" s="72" t="s">
        <v>442</v>
      </c>
      <c r="J320" s="66">
        <f t="shared" si="29"/>
        <v>0</v>
      </c>
      <c r="K320" s="72" t="s">
        <v>442</v>
      </c>
      <c r="L320" s="66">
        <f t="shared" si="30"/>
        <v>0</v>
      </c>
      <c r="M320" s="74">
        <f t="shared" si="27"/>
        <v>0</v>
      </c>
      <c r="N320" s="77">
        <v>0</v>
      </c>
    </row>
    <row r="321" spans="1:14" ht="12.75" customHeight="1" x14ac:dyDescent="0.2">
      <c r="A321" s="70" t="s">
        <v>20</v>
      </c>
      <c r="B321" s="69" t="s">
        <v>367</v>
      </c>
      <c r="C321" s="72">
        <v>55</v>
      </c>
      <c r="D321" s="72">
        <v>2254</v>
      </c>
      <c r="E321" s="72" t="s">
        <v>442</v>
      </c>
      <c r="F321" s="72" t="s">
        <v>442</v>
      </c>
      <c r="G321" s="72">
        <f t="shared" si="26"/>
        <v>0</v>
      </c>
      <c r="H321" s="66">
        <f t="shared" si="28"/>
        <v>0</v>
      </c>
      <c r="I321" s="72" t="s">
        <v>442</v>
      </c>
      <c r="J321" s="66">
        <f t="shared" si="29"/>
        <v>0</v>
      </c>
      <c r="K321" s="72" t="s">
        <v>442</v>
      </c>
      <c r="L321" s="66">
        <f t="shared" si="30"/>
        <v>0</v>
      </c>
      <c r="M321" s="74">
        <f t="shared" si="27"/>
        <v>0</v>
      </c>
      <c r="N321" s="77">
        <v>0</v>
      </c>
    </row>
    <row r="322" spans="1:14" ht="12.75" customHeight="1" x14ac:dyDescent="0.2">
      <c r="A322" s="70" t="s">
        <v>20</v>
      </c>
      <c r="B322" s="69" t="s">
        <v>368</v>
      </c>
      <c r="C322" s="72">
        <v>302</v>
      </c>
      <c r="D322" s="72">
        <v>2255</v>
      </c>
      <c r="E322" s="72" t="s">
        <v>442</v>
      </c>
      <c r="F322" s="72" t="s">
        <v>442</v>
      </c>
      <c r="G322" s="72">
        <f t="shared" si="26"/>
        <v>0</v>
      </c>
      <c r="H322" s="66">
        <f t="shared" si="28"/>
        <v>0</v>
      </c>
      <c r="I322" s="72" t="s">
        <v>442</v>
      </c>
      <c r="J322" s="66">
        <f t="shared" si="29"/>
        <v>0</v>
      </c>
      <c r="K322" s="72">
        <v>1</v>
      </c>
      <c r="L322" s="66">
        <f t="shared" si="30"/>
        <v>2.9339279427297264E-5</v>
      </c>
      <c r="M322" s="74">
        <f t="shared" si="27"/>
        <v>9.7797598090990886E-6</v>
      </c>
      <c r="N322" s="77">
        <v>17.550417563750848</v>
      </c>
    </row>
    <row r="323" spans="1:14" ht="12.75" customHeight="1" x14ac:dyDescent="0.2">
      <c r="A323" s="70" t="s">
        <v>20</v>
      </c>
      <c r="B323" s="69" t="s">
        <v>369</v>
      </c>
      <c r="C323" s="72">
        <v>225</v>
      </c>
      <c r="D323" s="72">
        <v>2256</v>
      </c>
      <c r="E323" s="72" t="s">
        <v>442</v>
      </c>
      <c r="F323" s="72" t="s">
        <v>442</v>
      </c>
      <c r="G323" s="72">
        <f t="shared" si="26"/>
        <v>0</v>
      </c>
      <c r="H323" s="66">
        <f t="shared" ref="H323:H386" si="31">+G323/$G$491</f>
        <v>0</v>
      </c>
      <c r="I323" s="72" t="s">
        <v>442</v>
      </c>
      <c r="J323" s="66">
        <f t="shared" ref="J323:J386" si="32">+I323/$I$491</f>
        <v>0</v>
      </c>
      <c r="K323" s="72">
        <v>6</v>
      </c>
      <c r="L323" s="66">
        <f t="shared" ref="L323:L386" si="33">+K323/$K$491</f>
        <v>1.760356765637836E-4</v>
      </c>
      <c r="M323" s="74">
        <f t="shared" si="27"/>
        <v>5.8678558854594535E-5</v>
      </c>
      <c r="N323" s="77">
        <v>105.3025053825051</v>
      </c>
    </row>
    <row r="324" spans="1:14" ht="12.75" customHeight="1" x14ac:dyDescent="0.2">
      <c r="A324" s="70" t="s">
        <v>20</v>
      </c>
      <c r="B324" s="69" t="s">
        <v>370</v>
      </c>
      <c r="C324" s="91">
        <v>57</v>
      </c>
      <c r="D324" s="91">
        <v>2258</v>
      </c>
      <c r="E324" s="72" t="s">
        <v>442</v>
      </c>
      <c r="F324" s="72" t="s">
        <v>442</v>
      </c>
      <c r="G324" s="72">
        <f t="shared" si="26"/>
        <v>0</v>
      </c>
      <c r="H324" s="66">
        <f t="shared" si="31"/>
        <v>0</v>
      </c>
      <c r="I324" s="72" t="s">
        <v>442</v>
      </c>
      <c r="J324" s="66">
        <f t="shared" si="32"/>
        <v>0</v>
      </c>
      <c r="K324" s="72">
        <v>1</v>
      </c>
      <c r="L324" s="66">
        <f t="shared" si="33"/>
        <v>2.9339279427297264E-5</v>
      </c>
      <c r="M324" s="74">
        <f t="shared" si="27"/>
        <v>9.7797598090990886E-6</v>
      </c>
      <c r="N324" s="77">
        <v>17.550417563750848</v>
      </c>
    </row>
    <row r="325" spans="1:14" ht="12.75" customHeight="1" x14ac:dyDescent="0.2">
      <c r="A325" s="70" t="s">
        <v>20</v>
      </c>
      <c r="B325" s="69" t="s">
        <v>371</v>
      </c>
      <c r="C325" s="72">
        <v>64</v>
      </c>
      <c r="D325" s="72">
        <v>2259</v>
      </c>
      <c r="E325" s="72">
        <v>1</v>
      </c>
      <c r="F325" s="72" t="s">
        <v>442</v>
      </c>
      <c r="G325" s="72">
        <f t="shared" si="26"/>
        <v>1</v>
      </c>
      <c r="H325" s="66">
        <f t="shared" si="31"/>
        <v>3.4578146611341634E-4</v>
      </c>
      <c r="I325" s="72" t="s">
        <v>442</v>
      </c>
      <c r="J325" s="66">
        <f t="shared" si="32"/>
        <v>0</v>
      </c>
      <c r="K325" s="72">
        <v>16</v>
      </c>
      <c r="L325" s="66">
        <f t="shared" si="33"/>
        <v>4.6942847083675623E-4</v>
      </c>
      <c r="M325" s="74">
        <f t="shared" si="27"/>
        <v>2.7173664565005752E-4</v>
      </c>
      <c r="N325" s="77">
        <v>487.64915413304396</v>
      </c>
    </row>
    <row r="326" spans="1:14" ht="12.75" customHeight="1" x14ac:dyDescent="0.2">
      <c r="A326" s="70" t="s">
        <v>20</v>
      </c>
      <c r="B326" s="69" t="s">
        <v>372</v>
      </c>
      <c r="C326" s="65">
        <v>65</v>
      </c>
      <c r="D326" s="72">
        <v>2260</v>
      </c>
      <c r="E326" s="72">
        <v>1</v>
      </c>
      <c r="F326" s="72" t="s">
        <v>442</v>
      </c>
      <c r="G326" s="72">
        <f t="shared" si="26"/>
        <v>1</v>
      </c>
      <c r="H326" s="66">
        <f t="shared" si="31"/>
        <v>3.4578146611341634E-4</v>
      </c>
      <c r="I326" s="72" t="s">
        <v>442</v>
      </c>
      <c r="J326" s="66">
        <f t="shared" si="32"/>
        <v>0</v>
      </c>
      <c r="K326" s="72">
        <v>8</v>
      </c>
      <c r="L326" s="66">
        <f t="shared" si="33"/>
        <v>2.3471423541837811E-4</v>
      </c>
      <c r="M326" s="74">
        <f t="shared" si="27"/>
        <v>1.9349856717726483E-4</v>
      </c>
      <c r="N326" s="77">
        <v>347.24581362303718</v>
      </c>
    </row>
    <row r="327" spans="1:14" ht="12.75" customHeight="1" x14ac:dyDescent="0.2">
      <c r="A327" s="70" t="s">
        <v>20</v>
      </c>
      <c r="B327" s="69" t="s">
        <v>373</v>
      </c>
      <c r="C327" s="72">
        <v>321</v>
      </c>
      <c r="D327" s="72">
        <v>2261</v>
      </c>
      <c r="E327" s="72" t="s">
        <v>442</v>
      </c>
      <c r="F327" s="72" t="s">
        <v>442</v>
      </c>
      <c r="G327" s="72">
        <f t="shared" si="26"/>
        <v>0</v>
      </c>
      <c r="H327" s="66">
        <f t="shared" si="31"/>
        <v>0</v>
      </c>
      <c r="I327" s="72" t="s">
        <v>442</v>
      </c>
      <c r="J327" s="66">
        <f t="shared" si="32"/>
        <v>0</v>
      </c>
      <c r="K327" s="72" t="s">
        <v>442</v>
      </c>
      <c r="L327" s="66">
        <f t="shared" si="33"/>
        <v>0</v>
      </c>
      <c r="M327" s="74">
        <f t="shared" si="27"/>
        <v>0</v>
      </c>
      <c r="N327" s="77">
        <v>0</v>
      </c>
    </row>
    <row r="328" spans="1:14" ht="12.75" customHeight="1" x14ac:dyDescent="0.2">
      <c r="A328" s="70" t="s">
        <v>20</v>
      </c>
      <c r="B328" s="69" t="s">
        <v>374</v>
      </c>
      <c r="C328" s="72">
        <v>450</v>
      </c>
      <c r="D328" s="72">
        <v>2262</v>
      </c>
      <c r="E328" s="72" t="s">
        <v>442</v>
      </c>
      <c r="F328" s="72" t="s">
        <v>442</v>
      </c>
      <c r="G328" s="72">
        <f t="shared" si="26"/>
        <v>0</v>
      </c>
      <c r="H328" s="66">
        <f t="shared" si="31"/>
        <v>0</v>
      </c>
      <c r="I328" s="72" t="s">
        <v>442</v>
      </c>
      <c r="J328" s="66">
        <f t="shared" si="32"/>
        <v>0</v>
      </c>
      <c r="K328" s="72">
        <v>1</v>
      </c>
      <c r="L328" s="66">
        <f t="shared" si="33"/>
        <v>2.9339279427297264E-5</v>
      </c>
      <c r="M328" s="74">
        <f t="shared" si="27"/>
        <v>9.7797598090990886E-6</v>
      </c>
      <c r="N328" s="77">
        <v>17.550417563750848</v>
      </c>
    </row>
    <row r="329" spans="1:14" ht="12.75" customHeight="1" x14ac:dyDescent="0.2">
      <c r="A329" s="70" t="s">
        <v>20</v>
      </c>
      <c r="B329" s="69" t="s">
        <v>375</v>
      </c>
      <c r="C329" s="72">
        <v>300</v>
      </c>
      <c r="D329" s="72">
        <v>2263</v>
      </c>
      <c r="E329" s="72" t="s">
        <v>442</v>
      </c>
      <c r="F329" s="72" t="s">
        <v>442</v>
      </c>
      <c r="G329" s="72">
        <f t="shared" si="26"/>
        <v>0</v>
      </c>
      <c r="H329" s="66">
        <f t="shared" si="31"/>
        <v>0</v>
      </c>
      <c r="I329" s="72" t="s">
        <v>442</v>
      </c>
      <c r="J329" s="66">
        <f t="shared" si="32"/>
        <v>0</v>
      </c>
      <c r="K329" s="72">
        <v>2</v>
      </c>
      <c r="L329" s="66">
        <f t="shared" si="33"/>
        <v>5.8678558854594528E-5</v>
      </c>
      <c r="M329" s="74">
        <f t="shared" si="27"/>
        <v>1.9559519618198177E-5</v>
      </c>
      <c r="N329" s="77">
        <v>35.100835127501696</v>
      </c>
    </row>
    <row r="330" spans="1:14" ht="12.75" customHeight="1" x14ac:dyDescent="0.2">
      <c r="A330" s="70" t="s">
        <v>20</v>
      </c>
      <c r="B330" s="69" t="s">
        <v>376</v>
      </c>
      <c r="C330" s="72">
        <v>56</v>
      </c>
      <c r="D330" s="72">
        <v>2266</v>
      </c>
      <c r="E330" s="72">
        <v>1</v>
      </c>
      <c r="F330" s="72">
        <v>1</v>
      </c>
      <c r="G330" s="72">
        <f t="shared" si="26"/>
        <v>2</v>
      </c>
      <c r="H330" s="66">
        <f t="shared" si="31"/>
        <v>6.9156293222683268E-4</v>
      </c>
      <c r="I330" s="72" t="s">
        <v>442</v>
      </c>
      <c r="J330" s="66">
        <f t="shared" si="32"/>
        <v>0</v>
      </c>
      <c r="K330" s="72">
        <v>289</v>
      </c>
      <c r="L330" s="66">
        <f t="shared" si="33"/>
        <v>8.4790517544889102E-3</v>
      </c>
      <c r="M330" s="74">
        <f t="shared" si="27"/>
        <v>3.0568715622385808E-3</v>
      </c>
      <c r="N330" s="77">
        <v>5485.7556221500563</v>
      </c>
    </row>
    <row r="331" spans="1:14" ht="12.75" customHeight="1" x14ac:dyDescent="0.2">
      <c r="A331" s="70" t="s">
        <v>20</v>
      </c>
      <c r="B331" s="69" t="s">
        <v>377</v>
      </c>
      <c r="C331" s="72">
        <v>45</v>
      </c>
      <c r="D331" s="72">
        <v>2267</v>
      </c>
      <c r="E331" s="72" t="s">
        <v>442</v>
      </c>
      <c r="F331" s="72" t="s">
        <v>442</v>
      </c>
      <c r="G331" s="72">
        <f t="shared" si="26"/>
        <v>0</v>
      </c>
      <c r="H331" s="66">
        <f t="shared" si="31"/>
        <v>0</v>
      </c>
      <c r="I331" s="72" t="s">
        <v>442</v>
      </c>
      <c r="J331" s="66">
        <f t="shared" si="32"/>
        <v>0</v>
      </c>
      <c r="K331" s="72" t="s">
        <v>442</v>
      </c>
      <c r="L331" s="66">
        <f t="shared" si="33"/>
        <v>0</v>
      </c>
      <c r="M331" s="74">
        <f t="shared" si="27"/>
        <v>0</v>
      </c>
      <c r="N331" s="77">
        <v>0</v>
      </c>
    </row>
    <row r="332" spans="1:14" ht="12.75" customHeight="1" x14ac:dyDescent="0.2">
      <c r="A332" s="70" t="s">
        <v>20</v>
      </c>
      <c r="B332" s="69" t="s">
        <v>378</v>
      </c>
      <c r="C332" s="72">
        <v>325</v>
      </c>
      <c r="D332" s="72">
        <v>2270</v>
      </c>
      <c r="E332" s="72" t="s">
        <v>442</v>
      </c>
      <c r="F332" s="72" t="s">
        <v>442</v>
      </c>
      <c r="G332" s="72">
        <f t="shared" si="26"/>
        <v>0</v>
      </c>
      <c r="H332" s="66">
        <f t="shared" si="31"/>
        <v>0</v>
      </c>
      <c r="I332" s="72" t="s">
        <v>442</v>
      </c>
      <c r="J332" s="66">
        <f t="shared" si="32"/>
        <v>0</v>
      </c>
      <c r="K332" s="72" t="s">
        <v>442</v>
      </c>
      <c r="L332" s="66">
        <f t="shared" si="33"/>
        <v>0</v>
      </c>
      <c r="M332" s="74">
        <f t="shared" si="27"/>
        <v>0</v>
      </c>
      <c r="N332" s="77">
        <v>0</v>
      </c>
    </row>
    <row r="333" spans="1:14" ht="12.75" customHeight="1" x14ac:dyDescent="0.2">
      <c r="A333" s="70" t="s">
        <v>20</v>
      </c>
      <c r="B333" s="69" t="s">
        <v>379</v>
      </c>
      <c r="C333" s="72">
        <v>81</v>
      </c>
      <c r="D333" s="72">
        <v>2069</v>
      </c>
      <c r="E333" s="72">
        <v>42</v>
      </c>
      <c r="F333" s="72" t="s">
        <v>442</v>
      </c>
      <c r="G333" s="72">
        <f t="shared" si="26"/>
        <v>42</v>
      </c>
      <c r="H333" s="66">
        <f t="shared" si="31"/>
        <v>1.4522821576763486E-2</v>
      </c>
      <c r="I333" s="72" t="s">
        <v>442</v>
      </c>
      <c r="J333" s="66">
        <f t="shared" si="32"/>
        <v>0</v>
      </c>
      <c r="K333" s="72">
        <v>418</v>
      </c>
      <c r="L333" s="66">
        <f t="shared" si="33"/>
        <v>1.2263818800610256E-2</v>
      </c>
      <c r="M333" s="74">
        <f t="shared" si="27"/>
        <v>8.9288801257912474E-3</v>
      </c>
      <c r="N333" s="77">
        <v>16023.458412395132</v>
      </c>
    </row>
    <row r="334" spans="1:14" ht="12.75" customHeight="1" x14ac:dyDescent="0.2">
      <c r="A334" s="70" t="s">
        <v>20</v>
      </c>
      <c r="B334" s="69" t="s">
        <v>380</v>
      </c>
      <c r="C334" s="72">
        <v>82</v>
      </c>
      <c r="D334" s="72">
        <v>2440</v>
      </c>
      <c r="E334" s="72">
        <v>39</v>
      </c>
      <c r="F334" s="72">
        <v>4</v>
      </c>
      <c r="G334" s="72">
        <f t="shared" si="26"/>
        <v>43</v>
      </c>
      <c r="H334" s="66">
        <f t="shared" si="31"/>
        <v>1.4868603042876901E-2</v>
      </c>
      <c r="I334" s="72" t="s">
        <v>442</v>
      </c>
      <c r="J334" s="66">
        <f t="shared" si="32"/>
        <v>0</v>
      </c>
      <c r="K334" s="72">
        <v>405</v>
      </c>
      <c r="L334" s="66">
        <f t="shared" si="33"/>
        <v>1.1882408168055393E-2</v>
      </c>
      <c r="M334" s="74">
        <f t="shared" si="27"/>
        <v>8.9170037369774319E-3</v>
      </c>
      <c r="N334" s="77">
        <v>16002.145457179402</v>
      </c>
    </row>
    <row r="335" spans="1:14" ht="12.75" customHeight="1" x14ac:dyDescent="0.2">
      <c r="A335" s="70" t="s">
        <v>20</v>
      </c>
      <c r="B335" s="69" t="s">
        <v>381</v>
      </c>
      <c r="C335" s="72">
        <v>154</v>
      </c>
      <c r="D335" s="72">
        <v>2323</v>
      </c>
      <c r="E335" s="72">
        <v>1</v>
      </c>
      <c r="F335" s="72" t="s">
        <v>442</v>
      </c>
      <c r="G335" s="72">
        <f t="shared" si="26"/>
        <v>1</v>
      </c>
      <c r="H335" s="66">
        <f t="shared" si="31"/>
        <v>3.4578146611341634E-4</v>
      </c>
      <c r="I335" s="72">
        <v>1</v>
      </c>
      <c r="J335" s="66">
        <f t="shared" si="32"/>
        <v>2.9542097488921711E-4</v>
      </c>
      <c r="K335" s="72">
        <v>237</v>
      </c>
      <c r="L335" s="66">
        <f t="shared" si="33"/>
        <v>6.9534092242694518E-3</v>
      </c>
      <c r="M335" s="74">
        <f t="shared" si="27"/>
        <v>2.5315372217573615E-3</v>
      </c>
      <c r="N335" s="77">
        <v>4543.0088455426257</v>
      </c>
    </row>
    <row r="336" spans="1:14" ht="12.75" customHeight="1" x14ac:dyDescent="0.2">
      <c r="A336" s="70" t="s">
        <v>20</v>
      </c>
      <c r="B336" s="69" t="s">
        <v>382</v>
      </c>
      <c r="C336" s="72">
        <v>78</v>
      </c>
      <c r="D336" s="72">
        <v>2324</v>
      </c>
      <c r="E336" s="72" t="s">
        <v>442</v>
      </c>
      <c r="F336" s="72" t="s">
        <v>442</v>
      </c>
      <c r="G336" s="72">
        <f t="shared" si="26"/>
        <v>0</v>
      </c>
      <c r="H336" s="66">
        <f t="shared" si="31"/>
        <v>0</v>
      </c>
      <c r="I336" s="72">
        <v>8</v>
      </c>
      <c r="J336" s="66">
        <f t="shared" si="32"/>
        <v>2.3633677991137369E-3</v>
      </c>
      <c r="K336" s="72">
        <v>46</v>
      </c>
      <c r="L336" s="66">
        <f t="shared" si="33"/>
        <v>1.3496068536556743E-3</v>
      </c>
      <c r="M336" s="74">
        <f t="shared" si="27"/>
        <v>1.2376582175898038E-3</v>
      </c>
      <c r="N336" s="77">
        <v>2221.0584864977004</v>
      </c>
    </row>
    <row r="337" spans="1:14" ht="12.75" customHeight="1" x14ac:dyDescent="0.2">
      <c r="A337" s="70" t="s">
        <v>20</v>
      </c>
      <c r="B337" s="69" t="s">
        <v>383</v>
      </c>
      <c r="C337" s="72">
        <v>385</v>
      </c>
      <c r="D337" s="72">
        <v>2330</v>
      </c>
      <c r="E337" s="72">
        <v>2</v>
      </c>
      <c r="F337" s="72" t="s">
        <v>442</v>
      </c>
      <c r="G337" s="72">
        <f t="shared" si="26"/>
        <v>2</v>
      </c>
      <c r="H337" s="66">
        <f t="shared" si="31"/>
        <v>6.9156293222683268E-4</v>
      </c>
      <c r="I337" s="72" t="s">
        <v>442</v>
      </c>
      <c r="J337" s="66">
        <f t="shared" si="32"/>
        <v>0</v>
      </c>
      <c r="K337" s="72">
        <v>274</v>
      </c>
      <c r="L337" s="66">
        <f t="shared" si="33"/>
        <v>8.0389625630794513E-3</v>
      </c>
      <c r="M337" s="74">
        <f t="shared" si="27"/>
        <v>2.9101751651020944E-3</v>
      </c>
      <c r="N337" s="77">
        <v>5222.4993586937935</v>
      </c>
    </row>
    <row r="338" spans="1:14" ht="12.75" customHeight="1" x14ac:dyDescent="0.2">
      <c r="A338" s="70" t="s">
        <v>20</v>
      </c>
      <c r="B338" s="69" t="s">
        <v>384</v>
      </c>
      <c r="C338" s="72">
        <v>257</v>
      </c>
      <c r="D338" s="72">
        <v>2325</v>
      </c>
      <c r="E338" s="72" t="s">
        <v>442</v>
      </c>
      <c r="F338" s="72" t="s">
        <v>442</v>
      </c>
      <c r="G338" s="72">
        <f t="shared" si="26"/>
        <v>0</v>
      </c>
      <c r="H338" s="66">
        <f t="shared" si="31"/>
        <v>0</v>
      </c>
      <c r="I338" s="72" t="s">
        <v>442</v>
      </c>
      <c r="J338" s="66">
        <f t="shared" si="32"/>
        <v>0</v>
      </c>
      <c r="K338" s="72" t="s">
        <v>442</v>
      </c>
      <c r="L338" s="66">
        <f t="shared" si="33"/>
        <v>0</v>
      </c>
      <c r="M338" s="74">
        <f t="shared" si="27"/>
        <v>0</v>
      </c>
      <c r="N338" s="77">
        <v>0</v>
      </c>
    </row>
    <row r="339" spans="1:14" ht="12.75" customHeight="1" x14ac:dyDescent="0.2">
      <c r="A339" s="70" t="s">
        <v>20</v>
      </c>
      <c r="B339" s="69" t="s">
        <v>385</v>
      </c>
      <c r="C339" s="72">
        <v>543</v>
      </c>
      <c r="D339" s="72">
        <v>2326</v>
      </c>
      <c r="E339" s="72" t="s">
        <v>442</v>
      </c>
      <c r="F339" s="72" t="s">
        <v>442</v>
      </c>
      <c r="G339" s="72">
        <f t="shared" si="26"/>
        <v>0</v>
      </c>
      <c r="H339" s="66">
        <f t="shared" si="31"/>
        <v>0</v>
      </c>
      <c r="I339" s="72" t="s">
        <v>442</v>
      </c>
      <c r="J339" s="66">
        <f t="shared" si="32"/>
        <v>0</v>
      </c>
      <c r="K339" s="72" t="s">
        <v>442</v>
      </c>
      <c r="L339" s="66">
        <f t="shared" si="33"/>
        <v>0</v>
      </c>
      <c r="M339" s="74">
        <f t="shared" si="27"/>
        <v>0</v>
      </c>
      <c r="N339" s="77">
        <v>0</v>
      </c>
    </row>
    <row r="340" spans="1:14" ht="12.75" customHeight="1" x14ac:dyDescent="0.2">
      <c r="A340" s="70" t="s">
        <v>20</v>
      </c>
      <c r="B340" s="69" t="s">
        <v>386</v>
      </c>
      <c r="C340" s="72">
        <v>227</v>
      </c>
      <c r="D340" s="72">
        <v>2327</v>
      </c>
      <c r="E340" s="72">
        <v>2</v>
      </c>
      <c r="F340" s="72" t="s">
        <v>442</v>
      </c>
      <c r="G340" s="72">
        <f t="shared" si="26"/>
        <v>2</v>
      </c>
      <c r="H340" s="66">
        <f t="shared" si="31"/>
        <v>6.9156293222683268E-4</v>
      </c>
      <c r="I340" s="72">
        <v>17</v>
      </c>
      <c r="J340" s="66">
        <f t="shared" si="32"/>
        <v>5.0221565731166911E-3</v>
      </c>
      <c r="K340" s="72">
        <v>490</v>
      </c>
      <c r="L340" s="66">
        <f t="shared" si="33"/>
        <v>1.4376246919375659E-2</v>
      </c>
      <c r="M340" s="74">
        <f t="shared" si="27"/>
        <v>6.6966554749063947E-3</v>
      </c>
      <c r="N340" s="77">
        <v>12017.585519414944</v>
      </c>
    </row>
    <row r="341" spans="1:14" ht="12.75" customHeight="1" x14ac:dyDescent="0.2">
      <c r="A341" s="70" t="s">
        <v>20</v>
      </c>
      <c r="B341" s="69" t="s">
        <v>387</v>
      </c>
      <c r="C341" s="72">
        <v>507</v>
      </c>
      <c r="D341" s="72">
        <v>2331</v>
      </c>
      <c r="E341" s="72" t="s">
        <v>442</v>
      </c>
      <c r="F341" s="72" t="s">
        <v>442</v>
      </c>
      <c r="G341" s="72">
        <f t="shared" si="26"/>
        <v>0</v>
      </c>
      <c r="H341" s="66">
        <f t="shared" si="31"/>
        <v>0</v>
      </c>
      <c r="I341" s="72" t="s">
        <v>442</v>
      </c>
      <c r="J341" s="66">
        <f t="shared" si="32"/>
        <v>0</v>
      </c>
      <c r="K341" s="72" t="s">
        <v>442</v>
      </c>
      <c r="L341" s="66">
        <f t="shared" si="33"/>
        <v>0</v>
      </c>
      <c r="M341" s="74">
        <f t="shared" si="27"/>
        <v>0</v>
      </c>
      <c r="N341" s="77">
        <v>0</v>
      </c>
    </row>
    <row r="342" spans="1:14" ht="12.75" customHeight="1" x14ac:dyDescent="0.2">
      <c r="A342" s="70" t="s">
        <v>20</v>
      </c>
      <c r="B342" s="69" t="s">
        <v>388</v>
      </c>
      <c r="C342" s="65">
        <v>544</v>
      </c>
      <c r="D342" s="65">
        <v>2328</v>
      </c>
      <c r="E342" s="72" t="s">
        <v>442</v>
      </c>
      <c r="F342" s="72" t="s">
        <v>442</v>
      </c>
      <c r="G342" s="72">
        <f t="shared" si="26"/>
        <v>0</v>
      </c>
      <c r="H342" s="66">
        <f t="shared" si="31"/>
        <v>0</v>
      </c>
      <c r="I342" s="72" t="s">
        <v>442</v>
      </c>
      <c r="J342" s="66">
        <f t="shared" si="32"/>
        <v>0</v>
      </c>
      <c r="K342" s="72">
        <v>1</v>
      </c>
      <c r="L342" s="66">
        <f t="shared" si="33"/>
        <v>2.9339279427297264E-5</v>
      </c>
      <c r="M342" s="74">
        <f t="shared" si="27"/>
        <v>9.7797598090990886E-6</v>
      </c>
      <c r="N342" s="77">
        <v>17.550417563750848</v>
      </c>
    </row>
    <row r="343" spans="1:14" ht="12.75" customHeight="1" x14ac:dyDescent="0.2">
      <c r="A343" s="70" t="s">
        <v>20</v>
      </c>
      <c r="B343" s="69" t="s">
        <v>389</v>
      </c>
      <c r="C343" s="72">
        <v>164</v>
      </c>
      <c r="D343" s="72">
        <v>2329</v>
      </c>
      <c r="E343" s="72">
        <v>2</v>
      </c>
      <c r="F343" s="72" t="s">
        <v>442</v>
      </c>
      <c r="G343" s="72">
        <f t="shared" si="26"/>
        <v>2</v>
      </c>
      <c r="H343" s="66">
        <f t="shared" si="31"/>
        <v>6.9156293222683268E-4</v>
      </c>
      <c r="I343" s="72" t="s">
        <v>442</v>
      </c>
      <c r="J343" s="66">
        <f t="shared" si="32"/>
        <v>0</v>
      </c>
      <c r="K343" s="72">
        <v>476</v>
      </c>
      <c r="L343" s="66">
        <f t="shared" si="33"/>
        <v>1.3965497007393498E-2</v>
      </c>
      <c r="M343" s="74">
        <f t="shared" si="27"/>
        <v>4.8856866465401098E-3</v>
      </c>
      <c r="N343" s="77">
        <v>8767.6837065714644</v>
      </c>
    </row>
    <row r="344" spans="1:14" ht="12.75" customHeight="1" x14ac:dyDescent="0.2">
      <c r="A344" s="70" t="s">
        <v>20</v>
      </c>
      <c r="B344" s="69" t="s">
        <v>390</v>
      </c>
      <c r="C344" s="72"/>
      <c r="D344" s="72">
        <v>3721</v>
      </c>
      <c r="E344" s="72" t="s">
        <v>442</v>
      </c>
      <c r="F344" s="72" t="s">
        <v>442</v>
      </c>
      <c r="G344" s="72">
        <f t="shared" si="26"/>
        <v>0</v>
      </c>
      <c r="H344" s="66">
        <f t="shared" si="31"/>
        <v>0</v>
      </c>
      <c r="I344" s="72" t="s">
        <v>442</v>
      </c>
      <c r="J344" s="66">
        <f t="shared" si="32"/>
        <v>0</v>
      </c>
      <c r="K344" s="72" t="s">
        <v>442</v>
      </c>
      <c r="L344" s="66">
        <f t="shared" si="33"/>
        <v>0</v>
      </c>
      <c r="M344" s="74">
        <f t="shared" si="27"/>
        <v>0</v>
      </c>
      <c r="N344" s="77">
        <v>0</v>
      </c>
    </row>
    <row r="345" spans="1:14" ht="12.75" customHeight="1" x14ac:dyDescent="0.2">
      <c r="A345" s="70" t="s">
        <v>20</v>
      </c>
      <c r="B345" s="69" t="s">
        <v>391</v>
      </c>
      <c r="C345" s="72">
        <v>70</v>
      </c>
      <c r="D345" s="72">
        <v>2336</v>
      </c>
      <c r="E345" s="72" t="s">
        <v>442</v>
      </c>
      <c r="F345" s="72" t="s">
        <v>442</v>
      </c>
      <c r="G345" s="72">
        <f t="shared" si="26"/>
        <v>0</v>
      </c>
      <c r="H345" s="66">
        <f t="shared" si="31"/>
        <v>0</v>
      </c>
      <c r="I345" s="72" t="s">
        <v>442</v>
      </c>
      <c r="J345" s="66">
        <f t="shared" si="32"/>
        <v>0</v>
      </c>
      <c r="K345" s="72" t="s">
        <v>442</v>
      </c>
      <c r="L345" s="66">
        <f t="shared" si="33"/>
        <v>0</v>
      </c>
      <c r="M345" s="74">
        <f t="shared" si="27"/>
        <v>0</v>
      </c>
      <c r="N345" s="77">
        <v>0</v>
      </c>
    </row>
    <row r="346" spans="1:14" ht="12.75" customHeight="1" x14ac:dyDescent="0.2">
      <c r="A346" s="70" t="s">
        <v>20</v>
      </c>
      <c r="B346" s="69" t="s">
        <v>392</v>
      </c>
      <c r="C346" s="72">
        <v>386</v>
      </c>
      <c r="D346" s="72">
        <v>2337</v>
      </c>
      <c r="E346" s="72" t="s">
        <v>442</v>
      </c>
      <c r="F346" s="72" t="s">
        <v>442</v>
      </c>
      <c r="G346" s="72">
        <f t="shared" si="26"/>
        <v>0</v>
      </c>
      <c r="H346" s="66">
        <f t="shared" si="31"/>
        <v>0</v>
      </c>
      <c r="I346" s="72" t="s">
        <v>442</v>
      </c>
      <c r="J346" s="66">
        <f t="shared" si="32"/>
        <v>0</v>
      </c>
      <c r="K346" s="72" t="s">
        <v>442</v>
      </c>
      <c r="L346" s="66">
        <f t="shared" si="33"/>
        <v>0</v>
      </c>
      <c r="M346" s="74">
        <f t="shared" si="27"/>
        <v>0</v>
      </c>
      <c r="N346" s="77">
        <v>0</v>
      </c>
    </row>
    <row r="347" spans="1:14" ht="12.75" customHeight="1" x14ac:dyDescent="0.2">
      <c r="A347" s="70" t="s">
        <v>20</v>
      </c>
      <c r="B347" s="69" t="s">
        <v>393</v>
      </c>
      <c r="C347" s="72">
        <v>480</v>
      </c>
      <c r="D347" s="72">
        <v>2338</v>
      </c>
      <c r="E347" s="72" t="s">
        <v>442</v>
      </c>
      <c r="F347" s="72" t="s">
        <v>442</v>
      </c>
      <c r="G347" s="72">
        <f t="shared" si="26"/>
        <v>0</v>
      </c>
      <c r="H347" s="66">
        <f t="shared" si="31"/>
        <v>0</v>
      </c>
      <c r="I347" s="72" t="s">
        <v>442</v>
      </c>
      <c r="J347" s="66">
        <f t="shared" si="32"/>
        <v>0</v>
      </c>
      <c r="K347" s="72" t="s">
        <v>442</v>
      </c>
      <c r="L347" s="66">
        <f t="shared" si="33"/>
        <v>0</v>
      </c>
      <c r="M347" s="74">
        <f t="shared" si="27"/>
        <v>0</v>
      </c>
      <c r="N347" s="77">
        <v>0</v>
      </c>
    </row>
    <row r="348" spans="1:14" ht="12.75" customHeight="1" x14ac:dyDescent="0.2">
      <c r="A348" s="70" t="s">
        <v>20</v>
      </c>
      <c r="B348" s="69" t="s">
        <v>394</v>
      </c>
      <c r="C348" s="72">
        <v>66</v>
      </c>
      <c r="D348" s="72">
        <v>2339</v>
      </c>
      <c r="E348" s="72">
        <v>5</v>
      </c>
      <c r="F348" s="72" t="s">
        <v>442</v>
      </c>
      <c r="G348" s="72">
        <f t="shared" si="26"/>
        <v>5</v>
      </c>
      <c r="H348" s="66">
        <f t="shared" si="31"/>
        <v>1.7289073305670815E-3</v>
      </c>
      <c r="I348" s="72" t="s">
        <v>442</v>
      </c>
      <c r="J348" s="66">
        <f t="shared" si="32"/>
        <v>0</v>
      </c>
      <c r="K348" s="72">
        <v>89</v>
      </c>
      <c r="L348" s="66">
        <f t="shared" si="33"/>
        <v>2.6111958690294567E-3</v>
      </c>
      <c r="M348" s="74">
        <f t="shared" si="27"/>
        <v>1.4467010665321796E-3</v>
      </c>
      <c r="N348" s="77">
        <v>2596.1995287389777</v>
      </c>
    </row>
    <row r="349" spans="1:14" ht="12.75" customHeight="1" x14ac:dyDescent="0.2">
      <c r="A349" s="70" t="s">
        <v>20</v>
      </c>
      <c r="B349" s="69" t="s">
        <v>395</v>
      </c>
      <c r="C349" s="72">
        <v>67</v>
      </c>
      <c r="D349" s="72">
        <v>2340</v>
      </c>
      <c r="E349" s="72" t="s">
        <v>442</v>
      </c>
      <c r="F349" s="72" t="s">
        <v>442</v>
      </c>
      <c r="G349" s="72">
        <f t="shared" si="26"/>
        <v>0</v>
      </c>
      <c r="H349" s="66">
        <f t="shared" si="31"/>
        <v>0</v>
      </c>
      <c r="I349" s="72" t="s">
        <v>442</v>
      </c>
      <c r="J349" s="66">
        <f t="shared" si="32"/>
        <v>0</v>
      </c>
      <c r="K349" s="72" t="s">
        <v>442</v>
      </c>
      <c r="L349" s="66">
        <f t="shared" si="33"/>
        <v>0</v>
      </c>
      <c r="M349" s="74">
        <f t="shared" si="27"/>
        <v>0</v>
      </c>
      <c r="N349" s="77">
        <v>0</v>
      </c>
    </row>
    <row r="350" spans="1:14" ht="12.75" customHeight="1" x14ac:dyDescent="0.2">
      <c r="A350" s="70" t="s">
        <v>20</v>
      </c>
      <c r="B350" s="69" t="s">
        <v>396</v>
      </c>
      <c r="C350" s="72">
        <v>243</v>
      </c>
      <c r="D350" s="72">
        <v>2341</v>
      </c>
      <c r="E350" s="72" t="s">
        <v>442</v>
      </c>
      <c r="F350" s="72" t="s">
        <v>442</v>
      </c>
      <c r="G350" s="72">
        <f t="shared" si="26"/>
        <v>0</v>
      </c>
      <c r="H350" s="66">
        <f t="shared" si="31"/>
        <v>0</v>
      </c>
      <c r="I350" s="72" t="s">
        <v>442</v>
      </c>
      <c r="J350" s="66">
        <f t="shared" si="32"/>
        <v>0</v>
      </c>
      <c r="K350" s="72" t="s">
        <v>442</v>
      </c>
      <c r="L350" s="66">
        <f t="shared" si="33"/>
        <v>0</v>
      </c>
      <c r="M350" s="74">
        <f t="shared" si="27"/>
        <v>0</v>
      </c>
      <c r="N350" s="77">
        <v>0</v>
      </c>
    </row>
    <row r="351" spans="1:14" ht="12.75" customHeight="1" x14ac:dyDescent="0.2">
      <c r="A351" s="70" t="s">
        <v>20</v>
      </c>
      <c r="B351" s="69" t="s">
        <v>397</v>
      </c>
      <c r="C351" s="72">
        <v>172</v>
      </c>
      <c r="D351" s="72">
        <v>2342</v>
      </c>
      <c r="E351" s="72" t="s">
        <v>442</v>
      </c>
      <c r="F351" s="72" t="s">
        <v>442</v>
      </c>
      <c r="G351" s="72">
        <f t="shared" si="26"/>
        <v>0</v>
      </c>
      <c r="H351" s="66">
        <f t="shared" si="31"/>
        <v>0</v>
      </c>
      <c r="I351" s="72" t="s">
        <v>442</v>
      </c>
      <c r="J351" s="66">
        <f t="shared" si="32"/>
        <v>0</v>
      </c>
      <c r="K351" s="72" t="s">
        <v>442</v>
      </c>
      <c r="L351" s="66">
        <f t="shared" si="33"/>
        <v>0</v>
      </c>
      <c r="M351" s="74">
        <f t="shared" si="27"/>
        <v>0</v>
      </c>
      <c r="N351" s="77">
        <v>0</v>
      </c>
    </row>
    <row r="352" spans="1:14" ht="12.75" customHeight="1" x14ac:dyDescent="0.2">
      <c r="A352" s="70" t="s">
        <v>20</v>
      </c>
      <c r="B352" s="69" t="s">
        <v>398</v>
      </c>
      <c r="C352" s="72">
        <v>354</v>
      </c>
      <c r="D352" s="72">
        <v>2343</v>
      </c>
      <c r="E352" s="72" t="s">
        <v>442</v>
      </c>
      <c r="F352" s="72" t="s">
        <v>442</v>
      </c>
      <c r="G352" s="72">
        <f t="shared" si="26"/>
        <v>0</v>
      </c>
      <c r="H352" s="66">
        <f t="shared" si="31"/>
        <v>0</v>
      </c>
      <c r="I352" s="72" t="s">
        <v>442</v>
      </c>
      <c r="J352" s="66">
        <f t="shared" si="32"/>
        <v>0</v>
      </c>
      <c r="K352" s="72" t="s">
        <v>442</v>
      </c>
      <c r="L352" s="66">
        <f t="shared" si="33"/>
        <v>0</v>
      </c>
      <c r="M352" s="74">
        <f t="shared" si="27"/>
        <v>0</v>
      </c>
      <c r="N352" s="77">
        <v>0</v>
      </c>
    </row>
    <row r="353" spans="1:14" ht="12.75" customHeight="1" x14ac:dyDescent="0.2">
      <c r="A353" s="70" t="s">
        <v>20</v>
      </c>
      <c r="B353" s="69" t="s">
        <v>399</v>
      </c>
      <c r="C353" s="69"/>
      <c r="D353" s="67">
        <v>18025</v>
      </c>
      <c r="E353" s="72">
        <v>6</v>
      </c>
      <c r="F353" s="72" t="s">
        <v>442</v>
      </c>
      <c r="G353" s="72">
        <f t="shared" si="26"/>
        <v>6</v>
      </c>
      <c r="H353" s="66">
        <f t="shared" si="31"/>
        <v>2.0746887966804979E-3</v>
      </c>
      <c r="I353" s="72" t="s">
        <v>442</v>
      </c>
      <c r="J353" s="66">
        <f t="shared" si="32"/>
        <v>0</v>
      </c>
      <c r="K353" s="72">
        <v>6</v>
      </c>
      <c r="L353" s="66">
        <f t="shared" si="33"/>
        <v>1.760356765637836E-4</v>
      </c>
      <c r="M353" s="74">
        <f t="shared" si="27"/>
        <v>7.5024149108142717E-4</v>
      </c>
      <c r="N353" s="77">
        <v>1346.3573440606874</v>
      </c>
    </row>
    <row r="354" spans="1:14" ht="12.75" customHeight="1" x14ac:dyDescent="0.2">
      <c r="A354" s="70" t="s">
        <v>20</v>
      </c>
      <c r="B354" s="69" t="s">
        <v>400</v>
      </c>
      <c r="C354" s="72">
        <v>142</v>
      </c>
      <c r="D354" s="72">
        <v>2380</v>
      </c>
      <c r="E354" s="72" t="s">
        <v>442</v>
      </c>
      <c r="F354" s="72" t="s">
        <v>442</v>
      </c>
      <c r="G354" s="72">
        <f t="shared" si="26"/>
        <v>0</v>
      </c>
      <c r="H354" s="66">
        <f t="shared" si="31"/>
        <v>0</v>
      </c>
      <c r="I354" s="72" t="s">
        <v>442</v>
      </c>
      <c r="J354" s="66">
        <f t="shared" si="32"/>
        <v>0</v>
      </c>
      <c r="K354" s="72" t="s">
        <v>442</v>
      </c>
      <c r="L354" s="66">
        <f t="shared" si="33"/>
        <v>0</v>
      </c>
      <c r="M354" s="74">
        <f t="shared" si="27"/>
        <v>0</v>
      </c>
      <c r="N354" s="77">
        <v>0</v>
      </c>
    </row>
    <row r="355" spans="1:14" ht="12.75" customHeight="1" x14ac:dyDescent="0.2">
      <c r="A355" s="70" t="s">
        <v>20</v>
      </c>
      <c r="B355" s="69" t="s">
        <v>401</v>
      </c>
      <c r="C355" s="72">
        <v>255</v>
      </c>
      <c r="D355" s="72">
        <v>2381</v>
      </c>
      <c r="E355" s="72" t="s">
        <v>442</v>
      </c>
      <c r="F355" s="72" t="s">
        <v>442</v>
      </c>
      <c r="G355" s="72">
        <f t="shared" si="26"/>
        <v>0</v>
      </c>
      <c r="H355" s="66">
        <f t="shared" si="31"/>
        <v>0</v>
      </c>
      <c r="I355" s="72" t="s">
        <v>442</v>
      </c>
      <c r="J355" s="66">
        <f t="shared" si="32"/>
        <v>0</v>
      </c>
      <c r="K355" s="72" t="s">
        <v>442</v>
      </c>
      <c r="L355" s="66">
        <f t="shared" si="33"/>
        <v>0</v>
      </c>
      <c r="M355" s="74">
        <f t="shared" si="27"/>
        <v>0</v>
      </c>
      <c r="N355" s="77">
        <v>0</v>
      </c>
    </row>
    <row r="356" spans="1:14" ht="12.75" customHeight="1" x14ac:dyDescent="0.2">
      <c r="A356" s="70" t="s">
        <v>20</v>
      </c>
      <c r="B356" s="69" t="s">
        <v>402</v>
      </c>
      <c r="C356" s="91">
        <v>152</v>
      </c>
      <c r="D356" s="91">
        <v>2382</v>
      </c>
      <c r="E356" s="72" t="s">
        <v>442</v>
      </c>
      <c r="F356" s="72" t="s">
        <v>442</v>
      </c>
      <c r="G356" s="72">
        <f t="shared" si="26"/>
        <v>0</v>
      </c>
      <c r="H356" s="66">
        <f t="shared" si="31"/>
        <v>0</v>
      </c>
      <c r="I356" s="72" t="s">
        <v>442</v>
      </c>
      <c r="J356" s="66">
        <f t="shared" si="32"/>
        <v>0</v>
      </c>
      <c r="K356" s="72" t="s">
        <v>442</v>
      </c>
      <c r="L356" s="66">
        <f t="shared" si="33"/>
        <v>0</v>
      </c>
      <c r="M356" s="74">
        <f t="shared" si="27"/>
        <v>0</v>
      </c>
      <c r="N356" s="77">
        <v>0</v>
      </c>
    </row>
    <row r="357" spans="1:14" ht="12.75" customHeight="1" x14ac:dyDescent="0.2">
      <c r="A357" s="70" t="s">
        <v>20</v>
      </c>
      <c r="B357" s="69" t="s">
        <v>403</v>
      </c>
      <c r="C357" s="91">
        <v>268</v>
      </c>
      <c r="D357" s="91">
        <v>2383</v>
      </c>
      <c r="E357" s="72" t="s">
        <v>442</v>
      </c>
      <c r="F357" s="72" t="s">
        <v>442</v>
      </c>
      <c r="G357" s="72">
        <f t="shared" si="26"/>
        <v>0</v>
      </c>
      <c r="H357" s="66">
        <f t="shared" si="31"/>
        <v>0</v>
      </c>
      <c r="I357" s="72" t="s">
        <v>442</v>
      </c>
      <c r="J357" s="66">
        <f t="shared" si="32"/>
        <v>0</v>
      </c>
      <c r="K357" s="72" t="s">
        <v>442</v>
      </c>
      <c r="L357" s="66">
        <f t="shared" si="33"/>
        <v>0</v>
      </c>
      <c r="M357" s="74">
        <f t="shared" si="27"/>
        <v>0</v>
      </c>
      <c r="N357" s="77">
        <v>0</v>
      </c>
    </row>
    <row r="358" spans="1:14" ht="12.75" customHeight="1" x14ac:dyDescent="0.2">
      <c r="A358" s="70" t="s">
        <v>20</v>
      </c>
      <c r="B358" s="69" t="s">
        <v>404</v>
      </c>
      <c r="C358" s="91">
        <v>34</v>
      </c>
      <c r="D358" s="91">
        <v>2384</v>
      </c>
      <c r="E358" s="72" t="s">
        <v>442</v>
      </c>
      <c r="F358" s="72" t="s">
        <v>442</v>
      </c>
      <c r="G358" s="72">
        <f t="shared" si="26"/>
        <v>0</v>
      </c>
      <c r="H358" s="66">
        <f t="shared" si="31"/>
        <v>0</v>
      </c>
      <c r="I358" s="72">
        <v>8</v>
      </c>
      <c r="J358" s="66">
        <f t="shared" si="32"/>
        <v>2.3633677991137369E-3</v>
      </c>
      <c r="K358" s="72">
        <v>33</v>
      </c>
      <c r="L358" s="66">
        <f t="shared" si="33"/>
        <v>9.6819622110080981E-4</v>
      </c>
      <c r="M358" s="74">
        <f t="shared" si="27"/>
        <v>1.1105213400715156E-3</v>
      </c>
      <c r="N358" s="77">
        <v>1992.9030581689394</v>
      </c>
    </row>
    <row r="359" spans="1:14" ht="12.75" customHeight="1" x14ac:dyDescent="0.2">
      <c r="A359" s="70" t="s">
        <v>20</v>
      </c>
      <c r="B359" s="69" t="s">
        <v>405</v>
      </c>
      <c r="C359" s="72">
        <v>246</v>
      </c>
      <c r="D359" s="72">
        <v>2385</v>
      </c>
      <c r="E359" s="72" t="s">
        <v>442</v>
      </c>
      <c r="F359" s="72" t="s">
        <v>442</v>
      </c>
      <c r="G359" s="72">
        <f t="shared" si="26"/>
        <v>0</v>
      </c>
      <c r="H359" s="66">
        <f t="shared" si="31"/>
        <v>0</v>
      </c>
      <c r="I359" s="72" t="s">
        <v>442</v>
      </c>
      <c r="J359" s="66">
        <f t="shared" si="32"/>
        <v>0</v>
      </c>
      <c r="K359" s="72" t="s">
        <v>442</v>
      </c>
      <c r="L359" s="66">
        <f t="shared" si="33"/>
        <v>0</v>
      </c>
      <c r="M359" s="74">
        <f t="shared" si="27"/>
        <v>0</v>
      </c>
      <c r="N359" s="77">
        <v>0</v>
      </c>
    </row>
    <row r="360" spans="1:14" ht="12.75" customHeight="1" x14ac:dyDescent="0.2">
      <c r="A360" s="70" t="s">
        <v>20</v>
      </c>
      <c r="B360" s="69" t="s">
        <v>406</v>
      </c>
      <c r="C360" s="72">
        <v>37</v>
      </c>
      <c r="D360" s="72">
        <v>2386</v>
      </c>
      <c r="E360" s="72" t="s">
        <v>442</v>
      </c>
      <c r="F360" s="72" t="s">
        <v>442</v>
      </c>
      <c r="G360" s="72">
        <f t="shared" si="26"/>
        <v>0</v>
      </c>
      <c r="H360" s="66">
        <f t="shared" si="31"/>
        <v>0</v>
      </c>
      <c r="I360" s="72" t="s">
        <v>442</v>
      </c>
      <c r="J360" s="66">
        <f t="shared" si="32"/>
        <v>0</v>
      </c>
      <c r="K360" s="72" t="s">
        <v>442</v>
      </c>
      <c r="L360" s="66">
        <f t="shared" si="33"/>
        <v>0</v>
      </c>
      <c r="M360" s="74">
        <f t="shared" si="27"/>
        <v>0</v>
      </c>
      <c r="N360" s="77">
        <v>0</v>
      </c>
    </row>
    <row r="361" spans="1:14" ht="12.75" customHeight="1" x14ac:dyDescent="0.2">
      <c r="A361" s="70" t="s">
        <v>20</v>
      </c>
      <c r="B361" s="69" t="s">
        <v>407</v>
      </c>
      <c r="C361" s="72">
        <v>388</v>
      </c>
      <c r="D361" s="72">
        <v>2387</v>
      </c>
      <c r="E361" s="72" t="s">
        <v>442</v>
      </c>
      <c r="F361" s="72" t="s">
        <v>442</v>
      </c>
      <c r="G361" s="72">
        <f t="shared" si="26"/>
        <v>0</v>
      </c>
      <c r="H361" s="66">
        <f t="shared" si="31"/>
        <v>0</v>
      </c>
      <c r="I361" s="72" t="s">
        <v>442</v>
      </c>
      <c r="J361" s="66">
        <f t="shared" si="32"/>
        <v>0</v>
      </c>
      <c r="K361" s="72" t="s">
        <v>442</v>
      </c>
      <c r="L361" s="66">
        <f t="shared" si="33"/>
        <v>0</v>
      </c>
      <c r="M361" s="74">
        <f t="shared" si="27"/>
        <v>0</v>
      </c>
      <c r="N361" s="77">
        <v>0</v>
      </c>
    </row>
    <row r="362" spans="1:14" ht="12.75" customHeight="1" x14ac:dyDescent="0.2">
      <c r="A362" s="70" t="s">
        <v>20</v>
      </c>
      <c r="B362" s="69" t="s">
        <v>408</v>
      </c>
      <c r="C362" s="72">
        <v>536</v>
      </c>
      <c r="D362" s="72">
        <v>2424</v>
      </c>
      <c r="E362" s="72" t="s">
        <v>442</v>
      </c>
      <c r="F362" s="72" t="s">
        <v>442</v>
      </c>
      <c r="G362" s="72">
        <f t="shared" si="26"/>
        <v>0</v>
      </c>
      <c r="H362" s="66">
        <f t="shared" si="31"/>
        <v>0</v>
      </c>
      <c r="I362" s="72" t="s">
        <v>442</v>
      </c>
      <c r="J362" s="66">
        <f t="shared" si="32"/>
        <v>0</v>
      </c>
      <c r="K362" s="72">
        <v>120</v>
      </c>
      <c r="L362" s="66">
        <f t="shared" si="33"/>
        <v>3.5207135312756719E-3</v>
      </c>
      <c r="M362" s="74">
        <f t="shared" si="27"/>
        <v>1.1735711770918906E-3</v>
      </c>
      <c r="N362" s="77">
        <v>2106.0501076501018</v>
      </c>
    </row>
    <row r="363" spans="1:14" ht="12.75" customHeight="1" x14ac:dyDescent="0.2">
      <c r="A363" s="70" t="s">
        <v>20</v>
      </c>
      <c r="B363" s="69" t="s">
        <v>409</v>
      </c>
      <c r="C363" s="72">
        <v>167</v>
      </c>
      <c r="D363" s="72">
        <v>2466</v>
      </c>
      <c r="E363" s="72" t="s">
        <v>442</v>
      </c>
      <c r="F363" s="72" t="s">
        <v>442</v>
      </c>
      <c r="G363" s="72">
        <f t="shared" si="26"/>
        <v>0</v>
      </c>
      <c r="H363" s="66">
        <f t="shared" si="31"/>
        <v>0</v>
      </c>
      <c r="I363" s="72" t="s">
        <v>442</v>
      </c>
      <c r="J363" s="66">
        <f t="shared" si="32"/>
        <v>0</v>
      </c>
      <c r="K363" s="72" t="s">
        <v>442</v>
      </c>
      <c r="L363" s="66">
        <f t="shared" si="33"/>
        <v>0</v>
      </c>
      <c r="M363" s="74">
        <f t="shared" si="27"/>
        <v>0</v>
      </c>
      <c r="N363" s="77">
        <v>0</v>
      </c>
    </row>
    <row r="364" spans="1:14" ht="12.75" customHeight="1" x14ac:dyDescent="0.2">
      <c r="A364" s="125" t="s">
        <v>20</v>
      </c>
      <c r="B364" s="88" t="s">
        <v>410</v>
      </c>
      <c r="C364" s="80"/>
      <c r="D364" s="80"/>
      <c r="E364" s="81">
        <f t="shared" ref="E364:G364" si="34">SUM(E227:E363)</f>
        <v>286</v>
      </c>
      <c r="F364" s="81">
        <f t="shared" si="34"/>
        <v>112</v>
      </c>
      <c r="G364" s="82">
        <f t="shared" si="34"/>
        <v>398</v>
      </c>
      <c r="H364" s="83">
        <f t="shared" si="31"/>
        <v>0.13762102351313971</v>
      </c>
      <c r="I364" s="84">
        <f>SUM(I227:I363)</f>
        <v>868</v>
      </c>
      <c r="J364" s="83">
        <f t="shared" si="32"/>
        <v>0.25642540620384047</v>
      </c>
      <c r="K364" s="84">
        <f>SUM(K227:K363)</f>
        <v>8774</v>
      </c>
      <c r="L364" s="83">
        <f t="shared" si="33"/>
        <v>0.25742283769510621</v>
      </c>
      <c r="M364" s="85">
        <f t="shared" si="27"/>
        <v>0.21715642247069544</v>
      </c>
      <c r="N364" s="86">
        <f>SUM(N227:N363)</f>
        <v>389701.37972765614</v>
      </c>
    </row>
    <row r="365" spans="1:14" ht="12.75" customHeight="1" x14ac:dyDescent="0.2">
      <c r="A365" s="124" t="s">
        <v>21</v>
      </c>
      <c r="B365" s="69" t="s">
        <v>411</v>
      </c>
      <c r="C365" s="67">
        <v>426</v>
      </c>
      <c r="D365" s="67">
        <v>1996</v>
      </c>
      <c r="E365" s="72" t="s">
        <v>442</v>
      </c>
      <c r="F365" s="72" t="s">
        <v>442</v>
      </c>
      <c r="G365" s="65">
        <f t="shared" ref="G365:G378" si="35">E365+F365</f>
        <v>0</v>
      </c>
      <c r="H365" s="66">
        <f t="shared" si="31"/>
        <v>0</v>
      </c>
      <c r="I365" s="72" t="s">
        <v>442</v>
      </c>
      <c r="J365" s="66">
        <f t="shared" si="32"/>
        <v>0</v>
      </c>
      <c r="K365" s="72" t="s">
        <v>442</v>
      </c>
      <c r="L365" s="66">
        <f t="shared" si="33"/>
        <v>0</v>
      </c>
      <c r="M365" s="74">
        <f t="shared" ref="M365:M379" si="36">+(H365+J365+L365)/3</f>
        <v>0</v>
      </c>
      <c r="N365" s="77">
        <v>0</v>
      </c>
    </row>
    <row r="366" spans="1:14" ht="12.75" customHeight="1" x14ac:dyDescent="0.2">
      <c r="A366" s="124" t="s">
        <v>21</v>
      </c>
      <c r="B366" s="69" t="s">
        <v>412</v>
      </c>
      <c r="C366" s="67">
        <v>427</v>
      </c>
      <c r="D366" s="67">
        <v>1997</v>
      </c>
      <c r="E366" s="72" t="s">
        <v>442</v>
      </c>
      <c r="F366" s="72" t="s">
        <v>442</v>
      </c>
      <c r="G366" s="65">
        <f t="shared" si="35"/>
        <v>0</v>
      </c>
      <c r="H366" s="66">
        <f t="shared" si="31"/>
        <v>0</v>
      </c>
      <c r="I366" s="72" t="s">
        <v>442</v>
      </c>
      <c r="J366" s="66">
        <f t="shared" si="32"/>
        <v>0</v>
      </c>
      <c r="K366" s="72" t="s">
        <v>442</v>
      </c>
      <c r="L366" s="66">
        <f t="shared" si="33"/>
        <v>0</v>
      </c>
      <c r="M366" s="74">
        <f t="shared" si="36"/>
        <v>0</v>
      </c>
      <c r="N366" s="77">
        <v>0</v>
      </c>
    </row>
    <row r="367" spans="1:14" ht="12.75" customHeight="1" x14ac:dyDescent="0.2">
      <c r="A367" s="124" t="s">
        <v>21</v>
      </c>
      <c r="B367" s="69" t="s">
        <v>413</v>
      </c>
      <c r="C367" s="67">
        <v>312</v>
      </c>
      <c r="D367" s="67">
        <v>2034</v>
      </c>
      <c r="E367" s="72" t="s">
        <v>442</v>
      </c>
      <c r="F367" s="72" t="s">
        <v>442</v>
      </c>
      <c r="G367" s="65">
        <f t="shared" si="35"/>
        <v>0</v>
      </c>
      <c r="H367" s="66">
        <f t="shared" si="31"/>
        <v>0</v>
      </c>
      <c r="I367" s="72" t="s">
        <v>442</v>
      </c>
      <c r="J367" s="66">
        <f t="shared" si="32"/>
        <v>0</v>
      </c>
      <c r="K367" s="72" t="s">
        <v>442</v>
      </c>
      <c r="L367" s="66">
        <f t="shared" si="33"/>
        <v>0</v>
      </c>
      <c r="M367" s="74">
        <f t="shared" si="36"/>
        <v>0</v>
      </c>
      <c r="N367" s="77">
        <v>0</v>
      </c>
    </row>
    <row r="368" spans="1:14" ht="12.75" customHeight="1" x14ac:dyDescent="0.2">
      <c r="A368" s="124" t="s">
        <v>21</v>
      </c>
      <c r="B368" s="69" t="s">
        <v>414</v>
      </c>
      <c r="C368" s="67">
        <v>425</v>
      </c>
      <c r="D368" s="67">
        <v>2035</v>
      </c>
      <c r="E368" s="72" t="s">
        <v>442</v>
      </c>
      <c r="F368" s="72" t="s">
        <v>442</v>
      </c>
      <c r="G368" s="65">
        <f t="shared" si="35"/>
        <v>0</v>
      </c>
      <c r="H368" s="66">
        <f t="shared" si="31"/>
        <v>0</v>
      </c>
      <c r="I368" s="72" t="s">
        <v>442</v>
      </c>
      <c r="J368" s="66">
        <f t="shared" si="32"/>
        <v>0</v>
      </c>
      <c r="K368" s="72" t="s">
        <v>442</v>
      </c>
      <c r="L368" s="66">
        <f t="shared" si="33"/>
        <v>0</v>
      </c>
      <c r="M368" s="74">
        <f t="shared" si="36"/>
        <v>0</v>
      </c>
      <c r="N368" s="77">
        <v>0</v>
      </c>
    </row>
    <row r="369" spans="1:14" ht="12.75" customHeight="1" x14ac:dyDescent="0.2">
      <c r="A369" s="124" t="s">
        <v>21</v>
      </c>
      <c r="B369" s="69" t="s">
        <v>415</v>
      </c>
      <c r="C369" s="67">
        <v>125</v>
      </c>
      <c r="D369" s="67">
        <v>1910</v>
      </c>
      <c r="E369" s="72" t="s">
        <v>442</v>
      </c>
      <c r="F369" s="72" t="s">
        <v>442</v>
      </c>
      <c r="G369" s="65">
        <f t="shared" si="35"/>
        <v>0</v>
      </c>
      <c r="H369" s="66">
        <f t="shared" si="31"/>
        <v>0</v>
      </c>
      <c r="I369" s="72" t="s">
        <v>442</v>
      </c>
      <c r="J369" s="66">
        <f t="shared" si="32"/>
        <v>0</v>
      </c>
      <c r="K369" s="72">
        <v>42</v>
      </c>
      <c r="L369" s="66">
        <f t="shared" si="33"/>
        <v>1.2322497359464851E-3</v>
      </c>
      <c r="M369" s="74">
        <f t="shared" si="36"/>
        <v>4.1074991198216168E-4</v>
      </c>
      <c r="N369" s="77">
        <v>737.11753767753555</v>
      </c>
    </row>
    <row r="370" spans="1:14" ht="12.75" customHeight="1" x14ac:dyDescent="0.2">
      <c r="A370" s="124" t="s">
        <v>21</v>
      </c>
      <c r="B370" s="69" t="s">
        <v>416</v>
      </c>
      <c r="C370" s="67">
        <v>423</v>
      </c>
      <c r="D370" s="67">
        <v>1917</v>
      </c>
      <c r="E370" s="72" t="s">
        <v>442</v>
      </c>
      <c r="F370" s="72" t="s">
        <v>442</v>
      </c>
      <c r="G370" s="65">
        <f t="shared" si="35"/>
        <v>0</v>
      </c>
      <c r="H370" s="66">
        <f t="shared" si="31"/>
        <v>0</v>
      </c>
      <c r="I370" s="72" t="s">
        <v>442</v>
      </c>
      <c r="J370" s="66">
        <f t="shared" si="32"/>
        <v>0</v>
      </c>
      <c r="K370" s="72" t="s">
        <v>442</v>
      </c>
      <c r="L370" s="66">
        <f t="shared" si="33"/>
        <v>0</v>
      </c>
      <c r="M370" s="74">
        <f t="shared" si="36"/>
        <v>0</v>
      </c>
      <c r="N370" s="77">
        <v>0</v>
      </c>
    </row>
    <row r="371" spans="1:14" ht="12.75" customHeight="1" x14ac:dyDescent="0.2">
      <c r="A371" s="124" t="s">
        <v>21</v>
      </c>
      <c r="B371" s="69" t="s">
        <v>417</v>
      </c>
      <c r="C371" s="67">
        <v>424</v>
      </c>
      <c r="D371" s="67">
        <v>2361</v>
      </c>
      <c r="E371" s="72" t="s">
        <v>442</v>
      </c>
      <c r="F371" s="72" t="s">
        <v>442</v>
      </c>
      <c r="G371" s="65">
        <f t="shared" si="35"/>
        <v>0</v>
      </c>
      <c r="H371" s="66">
        <f t="shared" si="31"/>
        <v>0</v>
      </c>
      <c r="I371" s="72" t="s">
        <v>442</v>
      </c>
      <c r="J371" s="66">
        <f t="shared" si="32"/>
        <v>0</v>
      </c>
      <c r="K371" s="72" t="s">
        <v>442</v>
      </c>
      <c r="L371" s="66">
        <f t="shared" si="33"/>
        <v>0</v>
      </c>
      <c r="M371" s="74">
        <f t="shared" si="36"/>
        <v>0</v>
      </c>
      <c r="N371" s="77">
        <v>0</v>
      </c>
    </row>
    <row r="372" spans="1:14" ht="12.75" customHeight="1" x14ac:dyDescent="0.2">
      <c r="A372" s="124" t="s">
        <v>21</v>
      </c>
      <c r="B372" s="69" t="s">
        <v>418</v>
      </c>
      <c r="C372" s="67">
        <v>157</v>
      </c>
      <c r="D372" s="67">
        <v>2460</v>
      </c>
      <c r="E372" s="72" t="s">
        <v>442</v>
      </c>
      <c r="F372" s="72" t="s">
        <v>442</v>
      </c>
      <c r="G372" s="65">
        <f t="shared" si="35"/>
        <v>0</v>
      </c>
      <c r="H372" s="66">
        <f t="shared" si="31"/>
        <v>0</v>
      </c>
      <c r="I372" s="72">
        <v>28</v>
      </c>
      <c r="J372" s="66">
        <f t="shared" si="32"/>
        <v>8.27178729689808E-3</v>
      </c>
      <c r="K372" s="72">
        <v>43</v>
      </c>
      <c r="L372" s="66">
        <f t="shared" si="33"/>
        <v>1.2615890153737824E-3</v>
      </c>
      <c r="M372" s="74">
        <f t="shared" si="36"/>
        <v>3.1777921040906207E-3</v>
      </c>
      <c r="N372" s="77">
        <v>5702.7554302193512</v>
      </c>
    </row>
    <row r="373" spans="1:14" ht="12.75" customHeight="1" x14ac:dyDescent="0.2">
      <c r="A373" s="124" t="s">
        <v>21</v>
      </c>
      <c r="B373" s="69" t="s">
        <v>419</v>
      </c>
      <c r="C373" s="67">
        <v>421</v>
      </c>
      <c r="D373" s="67">
        <v>2461</v>
      </c>
      <c r="E373" s="72" t="s">
        <v>442</v>
      </c>
      <c r="F373" s="72" t="s">
        <v>442</v>
      </c>
      <c r="G373" s="65">
        <f t="shared" si="35"/>
        <v>0</v>
      </c>
      <c r="H373" s="66">
        <f t="shared" si="31"/>
        <v>0</v>
      </c>
      <c r="I373" s="72" t="s">
        <v>442</v>
      </c>
      <c r="J373" s="66">
        <f t="shared" si="32"/>
        <v>0</v>
      </c>
      <c r="K373" s="72" t="s">
        <v>442</v>
      </c>
      <c r="L373" s="66">
        <f t="shared" si="33"/>
        <v>0</v>
      </c>
      <c r="M373" s="74">
        <f t="shared" si="36"/>
        <v>0</v>
      </c>
      <c r="N373" s="77">
        <v>0</v>
      </c>
    </row>
    <row r="374" spans="1:14" ht="12.75" customHeight="1" x14ac:dyDescent="0.2">
      <c r="A374" s="124" t="s">
        <v>21</v>
      </c>
      <c r="B374" s="69" t="s">
        <v>420</v>
      </c>
      <c r="C374" s="67">
        <v>407</v>
      </c>
      <c r="D374" s="67">
        <v>2463</v>
      </c>
      <c r="E374" s="72" t="s">
        <v>442</v>
      </c>
      <c r="F374" s="72" t="s">
        <v>442</v>
      </c>
      <c r="G374" s="65">
        <f t="shared" si="35"/>
        <v>0</v>
      </c>
      <c r="H374" s="66">
        <f t="shared" si="31"/>
        <v>0</v>
      </c>
      <c r="I374" s="72">
        <v>50</v>
      </c>
      <c r="J374" s="66">
        <f t="shared" si="32"/>
        <v>1.4771048744460856E-2</v>
      </c>
      <c r="K374" s="72">
        <v>129</v>
      </c>
      <c r="L374" s="66">
        <f t="shared" si="33"/>
        <v>3.7847670461213473E-3</v>
      </c>
      <c r="M374" s="74">
        <f t="shared" si="36"/>
        <v>6.1852719301940676E-3</v>
      </c>
      <c r="N374" s="77">
        <v>11099.874356756118</v>
      </c>
    </row>
    <row r="375" spans="1:14" ht="12.75" customHeight="1" x14ac:dyDescent="0.2">
      <c r="A375" s="124" t="s">
        <v>21</v>
      </c>
      <c r="B375" s="69" t="s">
        <v>421</v>
      </c>
      <c r="C375" s="67">
        <v>422</v>
      </c>
      <c r="D375" s="67">
        <v>2464</v>
      </c>
      <c r="E375" s="72" t="s">
        <v>442</v>
      </c>
      <c r="F375" s="72" t="s">
        <v>442</v>
      </c>
      <c r="G375" s="65">
        <f t="shared" si="35"/>
        <v>0</v>
      </c>
      <c r="H375" s="66">
        <f t="shared" si="31"/>
        <v>0</v>
      </c>
      <c r="I375" s="72" t="s">
        <v>442</v>
      </c>
      <c r="J375" s="66">
        <f t="shared" si="32"/>
        <v>0</v>
      </c>
      <c r="K375" s="72" t="s">
        <v>442</v>
      </c>
      <c r="L375" s="66">
        <f t="shared" si="33"/>
        <v>0</v>
      </c>
      <c r="M375" s="74">
        <f t="shared" si="36"/>
        <v>0</v>
      </c>
      <c r="N375" s="77">
        <v>0</v>
      </c>
    </row>
    <row r="376" spans="1:14" ht="12.75" customHeight="1" x14ac:dyDescent="0.2">
      <c r="A376" s="124" t="s">
        <v>21</v>
      </c>
      <c r="B376" s="69" t="s">
        <v>422</v>
      </c>
      <c r="C376" s="67">
        <v>346</v>
      </c>
      <c r="D376" s="67">
        <v>2465</v>
      </c>
      <c r="E376" s="72" t="s">
        <v>442</v>
      </c>
      <c r="F376" s="72" t="s">
        <v>442</v>
      </c>
      <c r="G376" s="65">
        <f t="shared" si="35"/>
        <v>0</v>
      </c>
      <c r="H376" s="66">
        <f t="shared" si="31"/>
        <v>0</v>
      </c>
      <c r="I376" s="72" t="s">
        <v>442</v>
      </c>
      <c r="J376" s="66">
        <f t="shared" si="32"/>
        <v>0</v>
      </c>
      <c r="K376" s="72" t="s">
        <v>442</v>
      </c>
      <c r="L376" s="66">
        <f t="shared" si="33"/>
        <v>0</v>
      </c>
      <c r="M376" s="74">
        <f t="shared" si="36"/>
        <v>0</v>
      </c>
      <c r="N376" s="77">
        <v>0</v>
      </c>
    </row>
    <row r="377" spans="1:14" ht="12.75" customHeight="1" x14ac:dyDescent="0.2">
      <c r="A377" s="124" t="s">
        <v>21</v>
      </c>
      <c r="B377" s="69" t="s">
        <v>423</v>
      </c>
      <c r="C377" s="67">
        <v>311</v>
      </c>
      <c r="D377" s="67">
        <v>2467</v>
      </c>
      <c r="E377" s="72" t="s">
        <v>442</v>
      </c>
      <c r="F377" s="72" t="s">
        <v>442</v>
      </c>
      <c r="G377" s="65">
        <f t="shared" si="35"/>
        <v>0</v>
      </c>
      <c r="H377" s="66">
        <f t="shared" si="31"/>
        <v>0</v>
      </c>
      <c r="I377" s="72" t="s">
        <v>442</v>
      </c>
      <c r="J377" s="66">
        <f t="shared" si="32"/>
        <v>0</v>
      </c>
      <c r="K377" s="72" t="s">
        <v>442</v>
      </c>
      <c r="L377" s="66">
        <f t="shared" si="33"/>
        <v>0</v>
      </c>
      <c r="M377" s="74">
        <f t="shared" si="36"/>
        <v>0</v>
      </c>
      <c r="N377" s="77">
        <v>0</v>
      </c>
    </row>
    <row r="378" spans="1:14" ht="12.75" customHeight="1" x14ac:dyDescent="0.2">
      <c r="A378" s="124" t="s">
        <v>21</v>
      </c>
      <c r="B378" s="69" t="s">
        <v>424</v>
      </c>
      <c r="C378" s="67">
        <v>406</v>
      </c>
      <c r="D378" s="67">
        <v>2472</v>
      </c>
      <c r="E378" s="72" t="s">
        <v>442</v>
      </c>
      <c r="F378" s="72" t="s">
        <v>442</v>
      </c>
      <c r="G378" s="65">
        <f t="shared" si="35"/>
        <v>0</v>
      </c>
      <c r="H378" s="66">
        <f t="shared" si="31"/>
        <v>0</v>
      </c>
      <c r="I378" s="72" t="s">
        <v>442</v>
      </c>
      <c r="J378" s="66">
        <f t="shared" si="32"/>
        <v>0</v>
      </c>
      <c r="K378" s="72">
        <v>5</v>
      </c>
      <c r="L378" s="66">
        <f t="shared" si="33"/>
        <v>1.4669639713648633E-4</v>
      </c>
      <c r="M378" s="74">
        <f t="shared" si="36"/>
        <v>4.8898799045495445E-5</v>
      </c>
      <c r="N378" s="77">
        <v>87.752087818754248</v>
      </c>
    </row>
    <row r="379" spans="1:14" ht="12.75" customHeight="1" x14ac:dyDescent="0.2">
      <c r="A379" s="125" t="s">
        <v>21</v>
      </c>
      <c r="B379" s="88" t="s">
        <v>425</v>
      </c>
      <c r="C379" s="80"/>
      <c r="D379" s="80"/>
      <c r="E379" s="81">
        <f t="shared" ref="E379:G379" si="37">SUM(E365:E378)</f>
        <v>0</v>
      </c>
      <c r="F379" s="81">
        <f t="shared" si="37"/>
        <v>0</v>
      </c>
      <c r="G379" s="82">
        <f t="shared" si="37"/>
        <v>0</v>
      </c>
      <c r="H379" s="83">
        <f t="shared" si="31"/>
        <v>0</v>
      </c>
      <c r="I379" s="84">
        <f>SUM(I365:I378)</f>
        <v>78</v>
      </c>
      <c r="J379" s="83">
        <f t="shared" si="32"/>
        <v>2.3042836041358938E-2</v>
      </c>
      <c r="K379" s="84">
        <f>SUM(K365:K378)</f>
        <v>219</v>
      </c>
      <c r="L379" s="83">
        <f t="shared" si="33"/>
        <v>6.425302194578101E-3</v>
      </c>
      <c r="M379" s="85">
        <f t="shared" si="36"/>
        <v>9.8227127453123456E-3</v>
      </c>
      <c r="N379" s="86">
        <f>SUM(N365:N378)</f>
        <v>17627.49941247176</v>
      </c>
    </row>
    <row r="380" spans="1:14" ht="12.75" customHeight="1" x14ac:dyDescent="0.2">
      <c r="A380" s="124" t="s">
        <v>23</v>
      </c>
      <c r="B380" s="69" t="s">
        <v>426</v>
      </c>
      <c r="C380" s="65">
        <v>559</v>
      </c>
      <c r="D380" s="72">
        <v>1979</v>
      </c>
      <c r="E380" s="72" t="s">
        <v>442</v>
      </c>
      <c r="F380" s="72" t="s">
        <v>442</v>
      </c>
      <c r="G380" s="72">
        <f t="shared" ref="G380:G394" si="38">E380+F380</f>
        <v>0</v>
      </c>
      <c r="H380" s="66">
        <f t="shared" si="31"/>
        <v>0</v>
      </c>
      <c r="I380" s="72" t="s">
        <v>442</v>
      </c>
      <c r="J380" s="66">
        <f t="shared" si="32"/>
        <v>0</v>
      </c>
      <c r="K380" s="72" t="s">
        <v>442</v>
      </c>
      <c r="L380" s="66">
        <f t="shared" si="33"/>
        <v>0</v>
      </c>
      <c r="M380" s="74">
        <f t="shared" ref="M380:M397" si="39">+(H380+J380+L380)/3</f>
        <v>0</v>
      </c>
      <c r="N380" s="77">
        <v>0</v>
      </c>
    </row>
    <row r="381" spans="1:14" ht="12.75" customHeight="1" x14ac:dyDescent="0.2">
      <c r="A381" s="124" t="s">
        <v>23</v>
      </c>
      <c r="B381" s="69" t="s">
        <v>427</v>
      </c>
      <c r="C381" s="72">
        <v>86</v>
      </c>
      <c r="D381" s="72">
        <v>1980</v>
      </c>
      <c r="E381" s="72" t="s">
        <v>442</v>
      </c>
      <c r="F381" s="72" t="s">
        <v>442</v>
      </c>
      <c r="G381" s="72">
        <f t="shared" si="38"/>
        <v>0</v>
      </c>
      <c r="H381" s="66">
        <f t="shared" si="31"/>
        <v>0</v>
      </c>
      <c r="I381" s="72">
        <v>11</v>
      </c>
      <c r="J381" s="66">
        <f t="shared" si="32"/>
        <v>3.2496307237813884E-3</v>
      </c>
      <c r="K381" s="72">
        <v>78</v>
      </c>
      <c r="L381" s="66">
        <f t="shared" si="33"/>
        <v>2.2884637953291868E-3</v>
      </c>
      <c r="M381" s="74">
        <f t="shared" si="39"/>
        <v>1.8460315063701918E-3</v>
      </c>
      <c r="N381" s="77">
        <v>3312.8240779996631</v>
      </c>
    </row>
    <row r="382" spans="1:14" ht="12.75" customHeight="1" x14ac:dyDescent="0.2">
      <c r="A382" s="124" t="s">
        <v>23</v>
      </c>
      <c r="B382" s="69" t="s">
        <v>428</v>
      </c>
      <c r="C382" s="72">
        <v>87</v>
      </c>
      <c r="D382" s="72">
        <v>1981</v>
      </c>
      <c r="E382" s="72" t="s">
        <v>442</v>
      </c>
      <c r="F382" s="72" t="s">
        <v>442</v>
      </c>
      <c r="G382" s="72">
        <f t="shared" si="38"/>
        <v>0</v>
      </c>
      <c r="H382" s="66">
        <f t="shared" si="31"/>
        <v>0</v>
      </c>
      <c r="I382" s="72">
        <v>3</v>
      </c>
      <c r="J382" s="66">
        <f t="shared" si="32"/>
        <v>8.8626292466765144E-4</v>
      </c>
      <c r="K382" s="72">
        <v>77</v>
      </c>
      <c r="L382" s="66">
        <f t="shared" si="33"/>
        <v>2.2591245159018893E-3</v>
      </c>
      <c r="M382" s="74">
        <f t="shared" si="39"/>
        <v>1.0484624801898469E-3</v>
      </c>
      <c r="N382" s="77">
        <v>1881.5343818707506</v>
      </c>
    </row>
    <row r="383" spans="1:14" ht="12.75" customHeight="1" x14ac:dyDescent="0.2">
      <c r="A383" s="124" t="s">
        <v>23</v>
      </c>
      <c r="B383" s="69" t="s">
        <v>429</v>
      </c>
      <c r="C383" s="72">
        <v>233</v>
      </c>
      <c r="D383" s="72">
        <v>1982</v>
      </c>
      <c r="E383" s="72" t="s">
        <v>442</v>
      </c>
      <c r="F383" s="72" t="s">
        <v>442</v>
      </c>
      <c r="G383" s="72">
        <f t="shared" si="38"/>
        <v>0</v>
      </c>
      <c r="H383" s="66">
        <f t="shared" si="31"/>
        <v>0</v>
      </c>
      <c r="I383" s="72" t="s">
        <v>442</v>
      </c>
      <c r="J383" s="66">
        <f t="shared" si="32"/>
        <v>0</v>
      </c>
      <c r="K383" s="72">
        <v>7</v>
      </c>
      <c r="L383" s="66">
        <f t="shared" si="33"/>
        <v>2.0537495599108087E-4</v>
      </c>
      <c r="M383" s="74">
        <f t="shared" si="39"/>
        <v>6.8458318663693619E-5</v>
      </c>
      <c r="N383" s="77">
        <v>122.85292294625593</v>
      </c>
    </row>
    <row r="384" spans="1:14" ht="12.75" customHeight="1" x14ac:dyDescent="0.2">
      <c r="A384" s="124" t="s">
        <v>23</v>
      </c>
      <c r="B384" s="69" t="s">
        <v>430</v>
      </c>
      <c r="C384" s="72">
        <v>234</v>
      </c>
      <c r="D384" s="72">
        <v>1983</v>
      </c>
      <c r="E384" s="72" t="s">
        <v>442</v>
      </c>
      <c r="F384" s="72" t="s">
        <v>442</v>
      </c>
      <c r="G384" s="72">
        <f t="shared" si="38"/>
        <v>0</v>
      </c>
      <c r="H384" s="66">
        <f t="shared" si="31"/>
        <v>0</v>
      </c>
      <c r="I384" s="72" t="s">
        <v>442</v>
      </c>
      <c r="J384" s="66">
        <f t="shared" si="32"/>
        <v>0</v>
      </c>
      <c r="K384" s="72" t="s">
        <v>442</v>
      </c>
      <c r="L384" s="66">
        <f t="shared" si="33"/>
        <v>0</v>
      </c>
      <c r="M384" s="74">
        <f t="shared" si="39"/>
        <v>0</v>
      </c>
      <c r="N384" s="77">
        <v>0</v>
      </c>
    </row>
    <row r="385" spans="1:14" ht="12.75" customHeight="1" x14ac:dyDescent="0.2">
      <c r="A385" s="124" t="s">
        <v>23</v>
      </c>
      <c r="B385" s="69" t="s">
        <v>431</v>
      </c>
      <c r="C385" s="72">
        <v>235</v>
      </c>
      <c r="D385" s="72">
        <v>1984</v>
      </c>
      <c r="E385" s="72" t="s">
        <v>442</v>
      </c>
      <c r="F385" s="72" t="s">
        <v>442</v>
      </c>
      <c r="G385" s="72">
        <f t="shared" si="38"/>
        <v>0</v>
      </c>
      <c r="H385" s="66">
        <f t="shared" si="31"/>
        <v>0</v>
      </c>
      <c r="I385" s="72" t="s">
        <v>442</v>
      </c>
      <c r="J385" s="66">
        <f t="shared" si="32"/>
        <v>0</v>
      </c>
      <c r="K385" s="72">
        <v>26</v>
      </c>
      <c r="L385" s="66">
        <f t="shared" si="33"/>
        <v>7.6282126510972888E-4</v>
      </c>
      <c r="M385" s="74">
        <f t="shared" si="39"/>
        <v>2.5427375503657629E-4</v>
      </c>
      <c r="N385" s="77">
        <v>456.31085665752204</v>
      </c>
    </row>
    <row r="386" spans="1:14" ht="12.75" customHeight="1" x14ac:dyDescent="0.2">
      <c r="A386" s="124" t="s">
        <v>23</v>
      </c>
      <c r="B386" s="69" t="s">
        <v>432</v>
      </c>
      <c r="C386" s="65">
        <v>236</v>
      </c>
      <c r="D386" s="72">
        <v>1985</v>
      </c>
      <c r="E386" s="72" t="s">
        <v>442</v>
      </c>
      <c r="F386" s="72" t="s">
        <v>442</v>
      </c>
      <c r="G386" s="72">
        <f t="shared" si="38"/>
        <v>0</v>
      </c>
      <c r="H386" s="66">
        <f t="shared" si="31"/>
        <v>0</v>
      </c>
      <c r="I386" s="72" t="s">
        <v>442</v>
      </c>
      <c r="J386" s="66">
        <f t="shared" si="32"/>
        <v>0</v>
      </c>
      <c r="K386" s="72">
        <v>42</v>
      </c>
      <c r="L386" s="66">
        <f t="shared" si="33"/>
        <v>1.2322497359464851E-3</v>
      </c>
      <c r="M386" s="74">
        <f t="shared" si="39"/>
        <v>4.1074991198216168E-4</v>
      </c>
      <c r="N386" s="77">
        <v>737.11753767753555</v>
      </c>
    </row>
    <row r="387" spans="1:14" ht="12.75" customHeight="1" x14ac:dyDescent="0.2">
      <c r="A387" s="124" t="s">
        <v>23</v>
      </c>
      <c r="B387" s="69" t="s">
        <v>433</v>
      </c>
      <c r="C387" s="72">
        <v>546</v>
      </c>
      <c r="D387" s="72">
        <v>2002</v>
      </c>
      <c r="E387" s="72" t="s">
        <v>442</v>
      </c>
      <c r="F387" s="72" t="s">
        <v>442</v>
      </c>
      <c r="G387" s="72">
        <f t="shared" si="38"/>
        <v>0</v>
      </c>
      <c r="H387" s="66">
        <f t="shared" ref="H387:H450" si="40">+G387/$G$491</f>
        <v>0</v>
      </c>
      <c r="I387" s="72">
        <v>2</v>
      </c>
      <c r="J387" s="66">
        <f t="shared" ref="J387:J450" si="41">+I387/$I$491</f>
        <v>5.9084194977843422E-4</v>
      </c>
      <c r="K387" s="72">
        <v>3</v>
      </c>
      <c r="L387" s="66">
        <f t="shared" ref="L387:L450" si="42">+K387/$K$491</f>
        <v>8.8017838281891799E-5</v>
      </c>
      <c r="M387" s="74">
        <f t="shared" si="39"/>
        <v>2.262865960201087E-4</v>
      </c>
      <c r="N387" s="77">
        <v>406.08607233254293</v>
      </c>
    </row>
    <row r="388" spans="1:14" ht="12.75" customHeight="1" x14ac:dyDescent="0.2">
      <c r="A388" s="124" t="s">
        <v>23</v>
      </c>
      <c r="B388" s="69" t="s">
        <v>434</v>
      </c>
      <c r="C388" s="72">
        <v>88</v>
      </c>
      <c r="D388" s="72">
        <v>3706</v>
      </c>
      <c r="E388" s="72">
        <v>23</v>
      </c>
      <c r="F388" s="72">
        <v>33</v>
      </c>
      <c r="G388" s="72">
        <f t="shared" si="38"/>
        <v>56</v>
      </c>
      <c r="H388" s="66">
        <f t="shared" si="40"/>
        <v>1.9363762102351315E-2</v>
      </c>
      <c r="I388" s="72">
        <v>60</v>
      </c>
      <c r="J388" s="66">
        <f t="shared" si="41"/>
        <v>1.7725258493353029E-2</v>
      </c>
      <c r="K388" s="72">
        <v>1065</v>
      </c>
      <c r="L388" s="66">
        <f t="shared" si="42"/>
        <v>3.1246332590071587E-2</v>
      </c>
      <c r="M388" s="74">
        <f t="shared" si="39"/>
        <v>2.2778451061925314E-2</v>
      </c>
      <c r="N388" s="77">
        <v>40877.417788963074</v>
      </c>
    </row>
    <row r="389" spans="1:14" ht="12.75" customHeight="1" x14ac:dyDescent="0.2">
      <c r="A389" s="124" t="s">
        <v>23</v>
      </c>
      <c r="B389" s="69" t="s">
        <v>435</v>
      </c>
      <c r="C389" s="72">
        <v>84</v>
      </c>
      <c r="D389" s="72">
        <v>2066</v>
      </c>
      <c r="E389" s="72" t="s">
        <v>442</v>
      </c>
      <c r="F389" s="72" t="s">
        <v>442</v>
      </c>
      <c r="G389" s="72">
        <f t="shared" si="38"/>
        <v>0</v>
      </c>
      <c r="H389" s="66">
        <f t="shared" si="40"/>
        <v>0</v>
      </c>
      <c r="I389" s="72" t="s">
        <v>442</v>
      </c>
      <c r="J389" s="66">
        <f t="shared" si="41"/>
        <v>0</v>
      </c>
      <c r="K389" s="72">
        <v>2</v>
      </c>
      <c r="L389" s="66">
        <f t="shared" si="42"/>
        <v>5.8678558854594528E-5</v>
      </c>
      <c r="M389" s="74">
        <f t="shared" si="39"/>
        <v>1.9559519618198177E-5</v>
      </c>
      <c r="N389" s="77">
        <v>35.100835127501696</v>
      </c>
    </row>
    <row r="390" spans="1:14" ht="12.75" customHeight="1" x14ac:dyDescent="0.2">
      <c r="A390" s="124" t="s">
        <v>23</v>
      </c>
      <c r="B390" s="69" t="s">
        <v>436</v>
      </c>
      <c r="C390" s="72">
        <v>112</v>
      </c>
      <c r="D390" s="72">
        <v>2123</v>
      </c>
      <c r="E390" s="72" t="s">
        <v>442</v>
      </c>
      <c r="F390" s="72" t="s">
        <v>442</v>
      </c>
      <c r="G390" s="72">
        <f t="shared" si="38"/>
        <v>0</v>
      </c>
      <c r="H390" s="66">
        <f t="shared" si="40"/>
        <v>0</v>
      </c>
      <c r="I390" s="72">
        <v>2</v>
      </c>
      <c r="J390" s="66">
        <f t="shared" si="41"/>
        <v>5.9084194977843422E-4</v>
      </c>
      <c r="K390" s="72">
        <v>3</v>
      </c>
      <c r="L390" s="66">
        <f t="shared" si="42"/>
        <v>8.8017838281891799E-5</v>
      </c>
      <c r="M390" s="74">
        <f t="shared" si="39"/>
        <v>2.262865960201087E-4</v>
      </c>
      <c r="N390" s="77">
        <v>406.08607233254293</v>
      </c>
    </row>
    <row r="391" spans="1:14" ht="12.75" customHeight="1" x14ac:dyDescent="0.2">
      <c r="A391" s="124" t="s">
        <v>23</v>
      </c>
      <c r="B391" s="69" t="s">
        <v>437</v>
      </c>
      <c r="C391" s="72"/>
      <c r="D391" s="72">
        <v>10224</v>
      </c>
      <c r="E391" s="72" t="s">
        <v>442</v>
      </c>
      <c r="F391" s="72" t="s">
        <v>442</v>
      </c>
      <c r="G391" s="72">
        <f t="shared" si="38"/>
        <v>0</v>
      </c>
      <c r="H391" s="66">
        <f t="shared" si="40"/>
        <v>0</v>
      </c>
      <c r="I391" s="72" t="s">
        <v>442</v>
      </c>
      <c r="J391" s="66">
        <f t="shared" si="41"/>
        <v>0</v>
      </c>
      <c r="K391" s="72" t="s">
        <v>442</v>
      </c>
      <c r="L391" s="66">
        <f t="shared" si="42"/>
        <v>0</v>
      </c>
      <c r="M391" s="74">
        <f t="shared" si="39"/>
        <v>0</v>
      </c>
      <c r="N391" s="77">
        <v>0</v>
      </c>
    </row>
    <row r="392" spans="1:14" ht="12.75" customHeight="1" x14ac:dyDescent="0.2">
      <c r="A392" s="124" t="s">
        <v>23</v>
      </c>
      <c r="B392" s="69" t="s">
        <v>438</v>
      </c>
      <c r="C392" s="72">
        <v>356</v>
      </c>
      <c r="D392" s="72">
        <v>2316</v>
      </c>
      <c r="E392" s="72" t="s">
        <v>442</v>
      </c>
      <c r="F392" s="72" t="s">
        <v>442</v>
      </c>
      <c r="G392" s="72">
        <f t="shared" si="38"/>
        <v>0</v>
      </c>
      <c r="H392" s="66">
        <f t="shared" si="40"/>
        <v>0</v>
      </c>
      <c r="I392" s="72" t="s">
        <v>442</v>
      </c>
      <c r="J392" s="66">
        <f t="shared" si="41"/>
        <v>0</v>
      </c>
      <c r="K392" s="72">
        <v>16</v>
      </c>
      <c r="L392" s="66">
        <f t="shared" si="42"/>
        <v>4.6942847083675623E-4</v>
      </c>
      <c r="M392" s="74">
        <f t="shared" si="39"/>
        <v>1.5647615694558542E-4</v>
      </c>
      <c r="N392" s="77">
        <v>280.80668102001357</v>
      </c>
    </row>
    <row r="393" spans="1:14" ht="12.75" customHeight="1" x14ac:dyDescent="0.2">
      <c r="A393" s="124" t="s">
        <v>23</v>
      </c>
      <c r="B393" s="69" t="s">
        <v>439</v>
      </c>
      <c r="C393" s="72">
        <v>492</v>
      </c>
      <c r="D393" s="72">
        <v>2355</v>
      </c>
      <c r="E393" s="72" t="s">
        <v>442</v>
      </c>
      <c r="F393" s="72" t="s">
        <v>442</v>
      </c>
      <c r="G393" s="72">
        <f t="shared" si="38"/>
        <v>0</v>
      </c>
      <c r="H393" s="66">
        <f t="shared" si="40"/>
        <v>0</v>
      </c>
      <c r="I393" s="72" t="s">
        <v>442</v>
      </c>
      <c r="J393" s="66">
        <f t="shared" si="41"/>
        <v>0</v>
      </c>
      <c r="K393" s="72">
        <v>54</v>
      </c>
      <c r="L393" s="66">
        <f t="shared" si="42"/>
        <v>1.5843210890740523E-3</v>
      </c>
      <c r="M393" s="74">
        <f t="shared" si="39"/>
        <v>5.2810702969135071E-4</v>
      </c>
      <c r="N393" s="77">
        <v>947.72254844254564</v>
      </c>
    </row>
    <row r="394" spans="1:14" ht="12.75" customHeight="1" x14ac:dyDescent="0.2">
      <c r="A394" s="124" t="s">
        <v>23</v>
      </c>
      <c r="B394" s="69" t="s">
        <v>440</v>
      </c>
      <c r="C394" s="72">
        <v>20</v>
      </c>
      <c r="D394" s="72">
        <v>2356</v>
      </c>
      <c r="E394" s="72" t="s">
        <v>442</v>
      </c>
      <c r="F394" s="72" t="s">
        <v>442</v>
      </c>
      <c r="G394" s="72">
        <f t="shared" si="38"/>
        <v>0</v>
      </c>
      <c r="H394" s="66">
        <f t="shared" si="40"/>
        <v>0</v>
      </c>
      <c r="I394" s="72" t="s">
        <v>442</v>
      </c>
      <c r="J394" s="66">
        <f t="shared" si="41"/>
        <v>0</v>
      </c>
      <c r="K394" s="72">
        <v>5</v>
      </c>
      <c r="L394" s="66">
        <f t="shared" si="42"/>
        <v>1.4669639713648633E-4</v>
      </c>
      <c r="M394" s="74">
        <f t="shared" si="39"/>
        <v>4.8898799045495445E-5</v>
      </c>
      <c r="N394" s="77">
        <v>87.752087818754248</v>
      </c>
    </row>
    <row r="395" spans="1:14" ht="12.75" customHeight="1" x14ac:dyDescent="0.2">
      <c r="A395" s="124" t="s">
        <v>23</v>
      </c>
      <c r="B395" s="69" t="s">
        <v>441</v>
      </c>
      <c r="C395" s="72">
        <v>68</v>
      </c>
      <c r="D395" s="72">
        <v>2358</v>
      </c>
      <c r="E395" s="72" t="s">
        <v>442</v>
      </c>
      <c r="F395" s="72" t="s">
        <v>442</v>
      </c>
      <c r="G395" s="72">
        <v>0</v>
      </c>
      <c r="H395" s="66">
        <f t="shared" si="40"/>
        <v>0</v>
      </c>
      <c r="I395" s="72">
        <v>1</v>
      </c>
      <c r="J395" s="66">
        <f t="shared" si="41"/>
        <v>2.9542097488921711E-4</v>
      </c>
      <c r="K395" s="72">
        <v>11</v>
      </c>
      <c r="L395" s="66">
        <f t="shared" si="42"/>
        <v>3.227320737002699E-4</v>
      </c>
      <c r="M395" s="74">
        <f t="shared" si="39"/>
        <v>2.0605101619649568E-4</v>
      </c>
      <c r="N395" s="77">
        <v>369.77200302190448</v>
      </c>
    </row>
    <row r="396" spans="1:14" ht="12.75" customHeight="1" x14ac:dyDescent="0.2">
      <c r="A396" s="124" t="s">
        <v>23</v>
      </c>
      <c r="B396" s="69" t="s">
        <v>443</v>
      </c>
      <c r="C396" s="72">
        <v>530</v>
      </c>
      <c r="D396" s="72">
        <v>2201</v>
      </c>
      <c r="E396" s="72" t="s">
        <v>442</v>
      </c>
      <c r="F396" s="72" t="s">
        <v>442</v>
      </c>
      <c r="G396" s="72">
        <f>E396+F396</f>
        <v>0</v>
      </c>
      <c r="H396" s="66">
        <f t="shared" si="40"/>
        <v>0</v>
      </c>
      <c r="I396" s="72" t="s">
        <v>442</v>
      </c>
      <c r="J396" s="66">
        <f t="shared" si="41"/>
        <v>0</v>
      </c>
      <c r="K396" s="72">
        <v>1</v>
      </c>
      <c r="L396" s="66">
        <f t="shared" si="42"/>
        <v>2.9339279427297264E-5</v>
      </c>
      <c r="M396" s="74">
        <f t="shared" si="39"/>
        <v>9.7797598090990886E-6</v>
      </c>
      <c r="N396" s="77">
        <v>17.550417563750848</v>
      </c>
    </row>
    <row r="397" spans="1:14" ht="12.75" customHeight="1" x14ac:dyDescent="0.2">
      <c r="A397" s="125" t="s">
        <v>23</v>
      </c>
      <c r="B397" s="92" t="s">
        <v>444</v>
      </c>
      <c r="C397" s="80"/>
      <c r="D397" s="80"/>
      <c r="E397" s="81">
        <f t="shared" ref="E397:G397" si="43">SUM(E380:E396)</f>
        <v>23</v>
      </c>
      <c r="F397" s="81">
        <f t="shared" si="43"/>
        <v>33</v>
      </c>
      <c r="G397" s="82">
        <f t="shared" si="43"/>
        <v>56</v>
      </c>
      <c r="H397" s="83">
        <f t="shared" si="40"/>
        <v>1.9363762102351315E-2</v>
      </c>
      <c r="I397" s="84">
        <f>SUM(I380:I396)</f>
        <v>79</v>
      </c>
      <c r="J397" s="83">
        <f t="shared" si="41"/>
        <v>2.3338257016248153E-2</v>
      </c>
      <c r="K397" s="84">
        <f>SUM(K380:K396)</f>
        <v>1390</v>
      </c>
      <c r="L397" s="83">
        <f t="shared" si="42"/>
        <v>4.0781598403943201E-2</v>
      </c>
      <c r="M397" s="85">
        <f t="shared" si="39"/>
        <v>2.7827872507514225E-2</v>
      </c>
      <c r="N397" s="86">
        <f>SUM(N380:N396)</f>
        <v>49938.934283774361</v>
      </c>
    </row>
    <row r="398" spans="1:14" ht="12.75" customHeight="1" x14ac:dyDescent="0.2">
      <c r="A398" s="122" t="s">
        <v>14</v>
      </c>
      <c r="B398" s="69" t="s">
        <v>445</v>
      </c>
      <c r="C398" s="95">
        <v>89</v>
      </c>
      <c r="D398" s="95">
        <v>1905</v>
      </c>
      <c r="E398" s="72">
        <v>1</v>
      </c>
      <c r="F398" s="72" t="s">
        <v>442</v>
      </c>
      <c r="G398" s="72">
        <f t="shared" ref="G398:G422" si="44">E398+F398</f>
        <v>1</v>
      </c>
      <c r="H398" s="66">
        <f t="shared" si="40"/>
        <v>3.4578146611341634E-4</v>
      </c>
      <c r="I398" s="72" t="s">
        <v>442</v>
      </c>
      <c r="J398" s="66">
        <f t="shared" si="41"/>
        <v>0</v>
      </c>
      <c r="K398" s="72">
        <v>35</v>
      </c>
      <c r="L398" s="66">
        <f t="shared" si="42"/>
        <v>1.0268747799554044E-3</v>
      </c>
      <c r="M398" s="74">
        <f t="shared" ref="M398:M423" si="45">+(H398+J398+L398)/3</f>
        <v>4.5755208202294026E-4</v>
      </c>
      <c r="N398" s="77">
        <v>821.10708784431017</v>
      </c>
    </row>
    <row r="399" spans="1:14" ht="12.75" customHeight="1" x14ac:dyDescent="0.2">
      <c r="A399" s="122" t="s">
        <v>14</v>
      </c>
      <c r="B399" s="69" t="s">
        <v>446</v>
      </c>
      <c r="C399" s="95">
        <v>90</v>
      </c>
      <c r="D399" s="95">
        <v>2092</v>
      </c>
      <c r="E399" s="72" t="s">
        <v>442</v>
      </c>
      <c r="F399" s="72" t="s">
        <v>442</v>
      </c>
      <c r="G399" s="72">
        <f t="shared" si="44"/>
        <v>0</v>
      </c>
      <c r="H399" s="66">
        <f t="shared" si="40"/>
        <v>0</v>
      </c>
      <c r="I399" s="72" t="s">
        <v>442</v>
      </c>
      <c r="J399" s="66">
        <f t="shared" si="41"/>
        <v>0</v>
      </c>
      <c r="K399" s="72">
        <v>1</v>
      </c>
      <c r="L399" s="66">
        <f t="shared" si="42"/>
        <v>2.9339279427297264E-5</v>
      </c>
      <c r="M399" s="74">
        <f t="shared" si="45"/>
        <v>9.7797598090990886E-6</v>
      </c>
      <c r="N399" s="77">
        <v>17.550417563750848</v>
      </c>
    </row>
    <row r="400" spans="1:14" ht="12.75" customHeight="1" x14ac:dyDescent="0.2">
      <c r="A400" s="122" t="s">
        <v>14</v>
      </c>
      <c r="B400" s="69" t="s">
        <v>447</v>
      </c>
      <c r="C400" s="95"/>
      <c r="D400" s="95">
        <v>2730</v>
      </c>
      <c r="E400" s="72" t="s">
        <v>442</v>
      </c>
      <c r="F400" s="72" t="s">
        <v>442</v>
      </c>
      <c r="G400" s="72">
        <f t="shared" si="44"/>
        <v>0</v>
      </c>
      <c r="H400" s="66">
        <f t="shared" si="40"/>
        <v>0</v>
      </c>
      <c r="I400" s="72" t="s">
        <v>442</v>
      </c>
      <c r="J400" s="66">
        <f t="shared" si="41"/>
        <v>0</v>
      </c>
      <c r="K400" s="72" t="s">
        <v>442</v>
      </c>
      <c r="L400" s="66">
        <f t="shared" si="42"/>
        <v>0</v>
      </c>
      <c r="M400" s="74">
        <f t="shared" si="45"/>
        <v>0</v>
      </c>
      <c r="N400" s="77">
        <v>0</v>
      </c>
    </row>
    <row r="401" spans="1:14" ht="12.75" customHeight="1" x14ac:dyDescent="0.2">
      <c r="A401" s="122" t="s">
        <v>14</v>
      </c>
      <c r="B401" s="69" t="s">
        <v>448</v>
      </c>
      <c r="C401" s="67">
        <v>91</v>
      </c>
      <c r="D401" s="67">
        <v>2096</v>
      </c>
      <c r="E401" s="72" t="s">
        <v>442</v>
      </c>
      <c r="F401" s="72" t="s">
        <v>442</v>
      </c>
      <c r="G401" s="72">
        <f t="shared" si="44"/>
        <v>0</v>
      </c>
      <c r="H401" s="66">
        <f t="shared" si="40"/>
        <v>0</v>
      </c>
      <c r="I401" s="72" t="s">
        <v>442</v>
      </c>
      <c r="J401" s="66">
        <f t="shared" si="41"/>
        <v>0</v>
      </c>
      <c r="K401" s="72">
        <v>9</v>
      </c>
      <c r="L401" s="66">
        <f t="shared" si="42"/>
        <v>2.6405351484567541E-4</v>
      </c>
      <c r="M401" s="74">
        <f t="shared" si="45"/>
        <v>8.8017838281891799E-5</v>
      </c>
      <c r="N401" s="77">
        <v>157.95375807375763</v>
      </c>
    </row>
    <row r="402" spans="1:14" ht="12.75" customHeight="1" x14ac:dyDescent="0.2">
      <c r="A402" s="122" t="s">
        <v>14</v>
      </c>
      <c r="B402" s="69" t="s">
        <v>449</v>
      </c>
      <c r="C402" s="67">
        <v>451</v>
      </c>
      <c r="D402" s="67">
        <v>2164</v>
      </c>
      <c r="E402" s="72">
        <v>471</v>
      </c>
      <c r="F402" s="72">
        <v>22</v>
      </c>
      <c r="G402" s="72">
        <f t="shared" si="44"/>
        <v>493</v>
      </c>
      <c r="H402" s="66">
        <f t="shared" si="40"/>
        <v>0.17047026279391425</v>
      </c>
      <c r="I402" s="72">
        <v>227</v>
      </c>
      <c r="J402" s="66">
        <f t="shared" si="41"/>
        <v>6.7060561299852287E-2</v>
      </c>
      <c r="K402" s="72">
        <v>4701</v>
      </c>
      <c r="L402" s="66">
        <f t="shared" si="42"/>
        <v>0.13792395258772444</v>
      </c>
      <c r="M402" s="74">
        <f t="shared" si="45"/>
        <v>0.12515159222716365</v>
      </c>
      <c r="N402" s="77">
        <v>224592.70424120317</v>
      </c>
    </row>
    <row r="403" spans="1:14" ht="12.75" customHeight="1" x14ac:dyDescent="0.2">
      <c r="A403" s="122" t="s">
        <v>14</v>
      </c>
      <c r="B403" s="69" t="s">
        <v>450</v>
      </c>
      <c r="C403" s="67"/>
      <c r="D403" s="67">
        <v>8499</v>
      </c>
      <c r="E403" s="72" t="s">
        <v>442</v>
      </c>
      <c r="F403" s="72" t="s">
        <v>442</v>
      </c>
      <c r="G403" s="72">
        <f t="shared" si="44"/>
        <v>0</v>
      </c>
      <c r="H403" s="66">
        <f t="shared" si="40"/>
        <v>0</v>
      </c>
      <c r="I403" s="72">
        <v>19</v>
      </c>
      <c r="J403" s="66">
        <f t="shared" si="41"/>
        <v>5.6129985228951258E-3</v>
      </c>
      <c r="K403" s="72">
        <v>45</v>
      </c>
      <c r="L403" s="66">
        <f t="shared" si="42"/>
        <v>1.3202675742283771E-3</v>
      </c>
      <c r="M403" s="74">
        <f t="shared" si="45"/>
        <v>2.3110886990411676E-3</v>
      </c>
      <c r="N403" s="77">
        <v>4147.3995769610465</v>
      </c>
    </row>
    <row r="404" spans="1:14" ht="12.75" customHeight="1" x14ac:dyDescent="0.2">
      <c r="A404" s="122" t="s">
        <v>14</v>
      </c>
      <c r="B404" s="69" t="s">
        <v>451</v>
      </c>
      <c r="C404" s="67">
        <v>119</v>
      </c>
      <c r="D404" s="67">
        <v>2097</v>
      </c>
      <c r="E404" s="72" t="s">
        <v>442</v>
      </c>
      <c r="F404" s="72" t="s">
        <v>442</v>
      </c>
      <c r="G404" s="72">
        <f t="shared" si="44"/>
        <v>0</v>
      </c>
      <c r="H404" s="66">
        <f t="shared" si="40"/>
        <v>0</v>
      </c>
      <c r="I404" s="72" t="s">
        <v>442</v>
      </c>
      <c r="J404" s="66">
        <f t="shared" si="41"/>
        <v>0</v>
      </c>
      <c r="K404" s="72" t="s">
        <v>442</v>
      </c>
      <c r="L404" s="66">
        <f t="shared" si="42"/>
        <v>0</v>
      </c>
      <c r="M404" s="74">
        <f t="shared" si="45"/>
        <v>0</v>
      </c>
      <c r="N404" s="77">
        <v>0</v>
      </c>
    </row>
    <row r="405" spans="1:14" ht="12.75" customHeight="1" x14ac:dyDescent="0.2">
      <c r="A405" s="122" t="s">
        <v>14</v>
      </c>
      <c r="B405" s="69" t="s">
        <v>452</v>
      </c>
      <c r="C405" s="67">
        <v>529</v>
      </c>
      <c r="D405" s="67">
        <v>2101</v>
      </c>
      <c r="E405" s="72" t="s">
        <v>442</v>
      </c>
      <c r="F405" s="72" t="s">
        <v>442</v>
      </c>
      <c r="G405" s="72">
        <f t="shared" si="44"/>
        <v>0</v>
      </c>
      <c r="H405" s="66">
        <f t="shared" si="40"/>
        <v>0</v>
      </c>
      <c r="I405" s="72" t="s">
        <v>442</v>
      </c>
      <c r="J405" s="66">
        <f t="shared" si="41"/>
        <v>0</v>
      </c>
      <c r="K405" s="72" t="s">
        <v>442</v>
      </c>
      <c r="L405" s="66">
        <f t="shared" si="42"/>
        <v>0</v>
      </c>
      <c r="M405" s="74">
        <f t="shared" si="45"/>
        <v>0</v>
      </c>
      <c r="N405" s="77">
        <v>0</v>
      </c>
    </row>
    <row r="406" spans="1:14" ht="12.75" customHeight="1" x14ac:dyDescent="0.2">
      <c r="A406" s="122" t="s">
        <v>14</v>
      </c>
      <c r="B406" s="69" t="s">
        <v>453</v>
      </c>
      <c r="C406" s="67">
        <v>113</v>
      </c>
      <c r="D406" s="67">
        <v>2095</v>
      </c>
      <c r="E406" s="72" t="s">
        <v>442</v>
      </c>
      <c r="F406" s="72" t="s">
        <v>442</v>
      </c>
      <c r="G406" s="72">
        <f t="shared" si="44"/>
        <v>0</v>
      </c>
      <c r="H406" s="66">
        <f t="shared" si="40"/>
        <v>0</v>
      </c>
      <c r="I406" s="72" t="s">
        <v>442</v>
      </c>
      <c r="J406" s="66">
        <f t="shared" si="41"/>
        <v>0</v>
      </c>
      <c r="K406" s="72" t="s">
        <v>442</v>
      </c>
      <c r="L406" s="66">
        <f t="shared" si="42"/>
        <v>0</v>
      </c>
      <c r="M406" s="74">
        <f t="shared" si="45"/>
        <v>0</v>
      </c>
      <c r="N406" s="77">
        <v>0</v>
      </c>
    </row>
    <row r="407" spans="1:14" ht="12.75" customHeight="1" x14ac:dyDescent="0.2">
      <c r="A407" s="122" t="s">
        <v>14</v>
      </c>
      <c r="B407" s="69" t="s">
        <v>454</v>
      </c>
      <c r="C407" s="67">
        <v>107</v>
      </c>
      <c r="D407" s="67">
        <v>2094</v>
      </c>
      <c r="E407" s="72" t="s">
        <v>442</v>
      </c>
      <c r="F407" s="72" t="s">
        <v>442</v>
      </c>
      <c r="G407" s="72">
        <f t="shared" si="44"/>
        <v>0</v>
      </c>
      <c r="H407" s="66">
        <f t="shared" si="40"/>
        <v>0</v>
      </c>
      <c r="I407" s="72" t="s">
        <v>442</v>
      </c>
      <c r="J407" s="66">
        <f t="shared" si="41"/>
        <v>0</v>
      </c>
      <c r="K407" s="72" t="s">
        <v>442</v>
      </c>
      <c r="L407" s="66">
        <f t="shared" si="42"/>
        <v>0</v>
      </c>
      <c r="M407" s="74">
        <f t="shared" si="45"/>
        <v>0</v>
      </c>
      <c r="N407" s="77">
        <v>0</v>
      </c>
    </row>
    <row r="408" spans="1:14" ht="12.75" customHeight="1" x14ac:dyDescent="0.2">
      <c r="A408" s="122" t="s">
        <v>14</v>
      </c>
      <c r="B408" s="69" t="s">
        <v>455</v>
      </c>
      <c r="C408" s="67">
        <v>253</v>
      </c>
      <c r="D408" s="67">
        <v>2098</v>
      </c>
      <c r="E408" s="72" t="s">
        <v>442</v>
      </c>
      <c r="F408" s="72" t="s">
        <v>442</v>
      </c>
      <c r="G408" s="72">
        <f t="shared" si="44"/>
        <v>0</v>
      </c>
      <c r="H408" s="66">
        <f t="shared" si="40"/>
        <v>0</v>
      </c>
      <c r="I408" s="72" t="s">
        <v>442</v>
      </c>
      <c r="J408" s="66">
        <f t="shared" si="41"/>
        <v>0</v>
      </c>
      <c r="K408" s="72" t="s">
        <v>442</v>
      </c>
      <c r="L408" s="66">
        <f t="shared" si="42"/>
        <v>0</v>
      </c>
      <c r="M408" s="74">
        <f t="shared" si="45"/>
        <v>0</v>
      </c>
      <c r="N408" s="77">
        <v>0</v>
      </c>
    </row>
    <row r="409" spans="1:14" ht="12.75" customHeight="1" x14ac:dyDescent="0.2">
      <c r="A409" s="122" t="s">
        <v>14</v>
      </c>
      <c r="B409" s="69" t="s">
        <v>456</v>
      </c>
      <c r="C409" s="95">
        <v>390</v>
      </c>
      <c r="D409" s="95">
        <v>2099</v>
      </c>
      <c r="E409" s="72">
        <v>6</v>
      </c>
      <c r="F409" s="72" t="s">
        <v>442</v>
      </c>
      <c r="G409" s="72">
        <f t="shared" si="44"/>
        <v>6</v>
      </c>
      <c r="H409" s="66">
        <f t="shared" si="40"/>
        <v>2.0746887966804979E-3</v>
      </c>
      <c r="I409" s="72" t="s">
        <v>442</v>
      </c>
      <c r="J409" s="66">
        <f t="shared" si="41"/>
        <v>0</v>
      </c>
      <c r="K409" s="72">
        <v>103</v>
      </c>
      <c r="L409" s="66">
        <f t="shared" si="42"/>
        <v>3.0219457810116185E-3</v>
      </c>
      <c r="M409" s="74">
        <f t="shared" si="45"/>
        <v>1.6988781925640387E-3</v>
      </c>
      <c r="N409" s="77">
        <v>3048.7478477445197</v>
      </c>
    </row>
    <row r="410" spans="1:14" ht="12.75" customHeight="1" x14ac:dyDescent="0.2">
      <c r="A410" s="122" t="s">
        <v>14</v>
      </c>
      <c r="B410" s="69" t="s">
        <v>457</v>
      </c>
      <c r="C410" s="67">
        <v>560</v>
      </c>
      <c r="D410" s="67">
        <v>2070</v>
      </c>
      <c r="E410" s="72" t="s">
        <v>442</v>
      </c>
      <c r="F410" s="72" t="s">
        <v>442</v>
      </c>
      <c r="G410" s="72">
        <f t="shared" si="44"/>
        <v>0</v>
      </c>
      <c r="H410" s="66">
        <f t="shared" si="40"/>
        <v>0</v>
      </c>
      <c r="I410" s="72" t="s">
        <v>442</v>
      </c>
      <c r="J410" s="66">
        <f t="shared" si="41"/>
        <v>0</v>
      </c>
      <c r="K410" s="72" t="s">
        <v>442</v>
      </c>
      <c r="L410" s="66">
        <f t="shared" si="42"/>
        <v>0</v>
      </c>
      <c r="M410" s="74">
        <f t="shared" si="45"/>
        <v>0</v>
      </c>
      <c r="N410" s="77">
        <v>0</v>
      </c>
    </row>
    <row r="411" spans="1:14" ht="12.75" customHeight="1" x14ac:dyDescent="0.2">
      <c r="A411" s="122" t="s">
        <v>14</v>
      </c>
      <c r="B411" s="69" t="s">
        <v>458</v>
      </c>
      <c r="C411" s="67">
        <v>337</v>
      </c>
      <c r="D411" s="67">
        <v>2093</v>
      </c>
      <c r="E411" s="72" t="s">
        <v>442</v>
      </c>
      <c r="F411" s="72" t="s">
        <v>442</v>
      </c>
      <c r="G411" s="72">
        <f t="shared" si="44"/>
        <v>0</v>
      </c>
      <c r="H411" s="66">
        <f t="shared" si="40"/>
        <v>0</v>
      </c>
      <c r="I411" s="72" t="s">
        <v>442</v>
      </c>
      <c r="J411" s="66">
        <f t="shared" si="41"/>
        <v>0</v>
      </c>
      <c r="K411" s="72" t="s">
        <v>442</v>
      </c>
      <c r="L411" s="66">
        <f t="shared" si="42"/>
        <v>0</v>
      </c>
      <c r="M411" s="74">
        <f t="shared" si="45"/>
        <v>0</v>
      </c>
      <c r="N411" s="77">
        <v>0</v>
      </c>
    </row>
    <row r="412" spans="1:14" ht="12.75" customHeight="1" x14ac:dyDescent="0.2">
      <c r="A412" s="122" t="s">
        <v>14</v>
      </c>
      <c r="B412" s="69" t="s">
        <v>459</v>
      </c>
      <c r="C412" s="67">
        <v>378</v>
      </c>
      <c r="D412" s="67">
        <v>2100</v>
      </c>
      <c r="E412" s="72" t="s">
        <v>442</v>
      </c>
      <c r="F412" s="72" t="s">
        <v>442</v>
      </c>
      <c r="G412" s="72">
        <f t="shared" si="44"/>
        <v>0</v>
      </c>
      <c r="H412" s="66">
        <f t="shared" si="40"/>
        <v>0</v>
      </c>
      <c r="I412" s="72" t="s">
        <v>442</v>
      </c>
      <c r="J412" s="66">
        <f t="shared" si="41"/>
        <v>0</v>
      </c>
      <c r="K412" s="72" t="s">
        <v>442</v>
      </c>
      <c r="L412" s="66">
        <f t="shared" si="42"/>
        <v>0</v>
      </c>
      <c r="M412" s="74">
        <f t="shared" si="45"/>
        <v>0</v>
      </c>
      <c r="N412" s="77">
        <v>0</v>
      </c>
    </row>
    <row r="413" spans="1:14" ht="12.75" customHeight="1" x14ac:dyDescent="0.2">
      <c r="A413" s="122" t="s">
        <v>14</v>
      </c>
      <c r="B413" s="69" t="s">
        <v>460</v>
      </c>
      <c r="C413" s="67">
        <v>344</v>
      </c>
      <c r="D413" s="67">
        <v>2155</v>
      </c>
      <c r="E413" s="72" t="s">
        <v>442</v>
      </c>
      <c r="F413" s="72" t="s">
        <v>442</v>
      </c>
      <c r="G413" s="72">
        <f t="shared" si="44"/>
        <v>0</v>
      </c>
      <c r="H413" s="66">
        <f t="shared" si="40"/>
        <v>0</v>
      </c>
      <c r="I413" s="72" t="s">
        <v>442</v>
      </c>
      <c r="J413" s="66">
        <f t="shared" si="41"/>
        <v>0</v>
      </c>
      <c r="K413" s="72" t="s">
        <v>442</v>
      </c>
      <c r="L413" s="66">
        <f t="shared" si="42"/>
        <v>0</v>
      </c>
      <c r="M413" s="74">
        <f t="shared" si="45"/>
        <v>0</v>
      </c>
      <c r="N413" s="77">
        <v>0</v>
      </c>
    </row>
    <row r="414" spans="1:14" ht="12.75" customHeight="1" x14ac:dyDescent="0.2">
      <c r="A414" s="122" t="s">
        <v>14</v>
      </c>
      <c r="B414" s="69" t="s">
        <v>461</v>
      </c>
      <c r="C414" s="67">
        <v>94</v>
      </c>
      <c r="D414" s="67">
        <v>2156</v>
      </c>
      <c r="E414" s="72">
        <v>54</v>
      </c>
      <c r="F414" s="72" t="s">
        <v>442</v>
      </c>
      <c r="G414" s="72">
        <f t="shared" si="44"/>
        <v>54</v>
      </c>
      <c r="H414" s="66">
        <f t="shared" si="40"/>
        <v>1.8672199170124481E-2</v>
      </c>
      <c r="I414" s="72">
        <v>81</v>
      </c>
      <c r="J414" s="66">
        <f t="shared" si="41"/>
        <v>2.3929098966026588E-2</v>
      </c>
      <c r="K414" s="72">
        <v>247</v>
      </c>
      <c r="L414" s="66">
        <f t="shared" si="42"/>
        <v>7.2468020185424246E-3</v>
      </c>
      <c r="M414" s="74">
        <f t="shared" si="45"/>
        <v>1.6616033384897835E-2</v>
      </c>
      <c r="N414" s="77">
        <v>29818.556881822366</v>
      </c>
    </row>
    <row r="415" spans="1:14" ht="12.75" customHeight="1" x14ac:dyDescent="0.2">
      <c r="A415" s="122" t="s">
        <v>14</v>
      </c>
      <c r="B415" s="69" t="s">
        <v>462</v>
      </c>
      <c r="C415" s="67">
        <v>177</v>
      </c>
      <c r="D415" s="67">
        <v>2157</v>
      </c>
      <c r="E415" s="72" t="s">
        <v>442</v>
      </c>
      <c r="F415" s="72" t="s">
        <v>442</v>
      </c>
      <c r="G415" s="72">
        <f t="shared" si="44"/>
        <v>0</v>
      </c>
      <c r="H415" s="66">
        <f t="shared" si="40"/>
        <v>0</v>
      </c>
      <c r="I415" s="72" t="s">
        <v>442</v>
      </c>
      <c r="J415" s="66">
        <f t="shared" si="41"/>
        <v>0</v>
      </c>
      <c r="K415" s="72" t="s">
        <v>442</v>
      </c>
      <c r="L415" s="66">
        <f t="shared" si="42"/>
        <v>0</v>
      </c>
      <c r="M415" s="74">
        <f t="shared" si="45"/>
        <v>0</v>
      </c>
      <c r="N415" s="77">
        <v>0</v>
      </c>
    </row>
    <row r="416" spans="1:14" ht="12.75" customHeight="1" x14ac:dyDescent="0.2">
      <c r="A416" s="122" t="s">
        <v>14</v>
      </c>
      <c r="B416" s="69" t="s">
        <v>463</v>
      </c>
      <c r="C416" s="67">
        <v>171</v>
      </c>
      <c r="D416" s="67">
        <v>2158</v>
      </c>
      <c r="E416" s="72" t="s">
        <v>442</v>
      </c>
      <c r="F416" s="72" t="s">
        <v>442</v>
      </c>
      <c r="G416" s="72">
        <f t="shared" si="44"/>
        <v>0</v>
      </c>
      <c r="H416" s="66">
        <f t="shared" si="40"/>
        <v>0</v>
      </c>
      <c r="I416" s="72" t="s">
        <v>442</v>
      </c>
      <c r="J416" s="66">
        <f t="shared" si="41"/>
        <v>0</v>
      </c>
      <c r="K416" s="72">
        <v>31</v>
      </c>
      <c r="L416" s="66">
        <f t="shared" si="42"/>
        <v>9.0951766224621521E-4</v>
      </c>
      <c r="M416" s="74">
        <f t="shared" si="45"/>
        <v>3.0317255408207172E-4</v>
      </c>
      <c r="N416" s="77">
        <v>544.06294447627624</v>
      </c>
    </row>
    <row r="417" spans="1:14" ht="12.75" customHeight="1" x14ac:dyDescent="0.2">
      <c r="A417" s="122" t="s">
        <v>14</v>
      </c>
      <c r="B417" s="69" t="s">
        <v>464</v>
      </c>
      <c r="C417" s="67">
        <v>114</v>
      </c>
      <c r="D417" s="67">
        <v>2159</v>
      </c>
      <c r="E417" s="72">
        <v>20</v>
      </c>
      <c r="F417" s="72">
        <v>1</v>
      </c>
      <c r="G417" s="72">
        <f t="shared" si="44"/>
        <v>21</v>
      </c>
      <c r="H417" s="66">
        <f t="shared" si="40"/>
        <v>7.261410788381743E-3</v>
      </c>
      <c r="I417" s="72">
        <v>158</v>
      </c>
      <c r="J417" s="66">
        <f t="shared" si="41"/>
        <v>4.6676514032496307E-2</v>
      </c>
      <c r="K417" s="72">
        <v>977</v>
      </c>
      <c r="L417" s="66">
        <f t="shared" si="42"/>
        <v>2.8664476000469428E-2</v>
      </c>
      <c r="M417" s="74">
        <f t="shared" si="45"/>
        <v>2.7534133607115829E-2</v>
      </c>
      <c r="N417" s="77">
        <v>49411.800646820157</v>
      </c>
    </row>
    <row r="418" spans="1:14" ht="12.75" customHeight="1" x14ac:dyDescent="0.2">
      <c r="A418" s="122" t="s">
        <v>14</v>
      </c>
      <c r="B418" s="69" t="s">
        <v>465</v>
      </c>
      <c r="C418" s="67">
        <v>327</v>
      </c>
      <c r="D418" s="67">
        <v>2160</v>
      </c>
      <c r="E418" s="72" t="s">
        <v>442</v>
      </c>
      <c r="F418" s="72" t="s">
        <v>442</v>
      </c>
      <c r="G418" s="72">
        <f t="shared" si="44"/>
        <v>0</v>
      </c>
      <c r="H418" s="66">
        <f t="shared" si="40"/>
        <v>0</v>
      </c>
      <c r="I418" s="72">
        <v>4</v>
      </c>
      <c r="J418" s="66">
        <f t="shared" si="41"/>
        <v>1.1816838995568684E-3</v>
      </c>
      <c r="K418" s="72">
        <v>33</v>
      </c>
      <c r="L418" s="66">
        <f t="shared" si="42"/>
        <v>9.6819622110080981E-4</v>
      </c>
      <c r="M418" s="74">
        <f t="shared" si="45"/>
        <v>7.1662670688589275E-4</v>
      </c>
      <c r="N418" s="77">
        <v>1286.0334188863587</v>
      </c>
    </row>
    <row r="419" spans="1:14" ht="12.75" customHeight="1" x14ac:dyDescent="0.2">
      <c r="A419" s="122" t="s">
        <v>14</v>
      </c>
      <c r="B419" s="69" t="s">
        <v>466</v>
      </c>
      <c r="C419" s="67">
        <v>452</v>
      </c>
      <c r="D419" s="67">
        <v>2161</v>
      </c>
      <c r="E419" s="72" t="s">
        <v>442</v>
      </c>
      <c r="F419" s="72" t="s">
        <v>442</v>
      </c>
      <c r="G419" s="72">
        <f t="shared" si="44"/>
        <v>0</v>
      </c>
      <c r="H419" s="66">
        <f t="shared" si="40"/>
        <v>0</v>
      </c>
      <c r="I419" s="72" t="s">
        <v>442</v>
      </c>
      <c r="J419" s="66">
        <f t="shared" si="41"/>
        <v>0</v>
      </c>
      <c r="K419" s="72" t="s">
        <v>442</v>
      </c>
      <c r="L419" s="66">
        <f t="shared" si="42"/>
        <v>0</v>
      </c>
      <c r="M419" s="74">
        <f t="shared" si="45"/>
        <v>0</v>
      </c>
      <c r="N419" s="77">
        <v>0</v>
      </c>
    </row>
    <row r="420" spans="1:14" ht="12.75" customHeight="1" x14ac:dyDescent="0.2">
      <c r="A420" s="122" t="s">
        <v>14</v>
      </c>
      <c r="B420" s="69" t="s">
        <v>467</v>
      </c>
      <c r="C420" s="67">
        <v>149</v>
      </c>
      <c r="D420" s="67">
        <v>2162</v>
      </c>
      <c r="E420" s="72">
        <v>2</v>
      </c>
      <c r="F420" s="72" t="s">
        <v>442</v>
      </c>
      <c r="G420" s="72">
        <f t="shared" si="44"/>
        <v>2</v>
      </c>
      <c r="H420" s="66">
        <f t="shared" si="40"/>
        <v>6.9156293222683268E-4</v>
      </c>
      <c r="I420" s="72" t="s">
        <v>442</v>
      </c>
      <c r="J420" s="66">
        <f t="shared" si="41"/>
        <v>0</v>
      </c>
      <c r="K420" s="72">
        <v>60</v>
      </c>
      <c r="L420" s="66">
        <f t="shared" si="42"/>
        <v>1.7603567656378359E-3</v>
      </c>
      <c r="M420" s="74">
        <f t="shared" si="45"/>
        <v>8.1730656595488957E-4</v>
      </c>
      <c r="N420" s="77">
        <v>1466.7100000511118</v>
      </c>
    </row>
    <row r="421" spans="1:14" ht="12.75" customHeight="1" x14ac:dyDescent="0.2">
      <c r="A421" s="122" t="s">
        <v>14</v>
      </c>
      <c r="B421" s="69" t="s">
        <v>468</v>
      </c>
      <c r="C421" s="67">
        <v>477</v>
      </c>
      <c r="D421" s="67">
        <v>2154</v>
      </c>
      <c r="E421" s="72" t="s">
        <v>442</v>
      </c>
      <c r="F421" s="72" t="s">
        <v>442</v>
      </c>
      <c r="G421" s="72">
        <f t="shared" si="44"/>
        <v>0</v>
      </c>
      <c r="H421" s="66">
        <f t="shared" si="40"/>
        <v>0</v>
      </c>
      <c r="I421" s="72" t="s">
        <v>442</v>
      </c>
      <c r="J421" s="66">
        <f t="shared" si="41"/>
        <v>0</v>
      </c>
      <c r="K421" s="72">
        <v>5</v>
      </c>
      <c r="L421" s="66">
        <f t="shared" si="42"/>
        <v>1.4669639713648633E-4</v>
      </c>
      <c r="M421" s="74">
        <f t="shared" si="45"/>
        <v>4.8898799045495445E-5</v>
      </c>
      <c r="N421" s="77">
        <v>87.752087818754248</v>
      </c>
    </row>
    <row r="422" spans="1:14" ht="12.75" customHeight="1" x14ac:dyDescent="0.2">
      <c r="A422" s="122" t="s">
        <v>14</v>
      </c>
      <c r="B422" s="69" t="s">
        <v>469</v>
      </c>
      <c r="C422" s="67">
        <v>93</v>
      </c>
      <c r="D422" s="67">
        <v>2354</v>
      </c>
      <c r="E422" s="72" t="s">
        <v>442</v>
      </c>
      <c r="F422" s="72">
        <v>1</v>
      </c>
      <c r="G422" s="72">
        <f t="shared" si="44"/>
        <v>1</v>
      </c>
      <c r="H422" s="66">
        <f t="shared" si="40"/>
        <v>3.4578146611341634E-4</v>
      </c>
      <c r="I422" s="72">
        <v>23</v>
      </c>
      <c r="J422" s="66">
        <f t="shared" si="41"/>
        <v>6.7946824224519942E-3</v>
      </c>
      <c r="K422" s="72">
        <v>84</v>
      </c>
      <c r="L422" s="66">
        <f t="shared" si="42"/>
        <v>2.4644994718929702E-3</v>
      </c>
      <c r="M422" s="74">
        <f t="shared" si="45"/>
        <v>3.2016544534861266E-3</v>
      </c>
      <c r="N422" s="77">
        <v>5745.5779743429403</v>
      </c>
    </row>
    <row r="423" spans="1:14" ht="12.75" customHeight="1" x14ac:dyDescent="0.2">
      <c r="A423" s="125" t="s">
        <v>14</v>
      </c>
      <c r="B423" s="92" t="s">
        <v>470</v>
      </c>
      <c r="C423" s="80"/>
      <c r="D423" s="80"/>
      <c r="E423" s="81">
        <f t="shared" ref="E423:G423" si="46">SUM(E398:E422)</f>
        <v>554</v>
      </c>
      <c r="F423" s="81">
        <f t="shared" si="46"/>
        <v>24</v>
      </c>
      <c r="G423" s="82">
        <f t="shared" si="46"/>
        <v>578</v>
      </c>
      <c r="H423" s="83">
        <f t="shared" si="40"/>
        <v>0.19986168741355465</v>
      </c>
      <c r="I423" s="84">
        <f>SUM(I398:I422)</f>
        <v>512</v>
      </c>
      <c r="J423" s="83">
        <f t="shared" si="41"/>
        <v>0.15125553914327916</v>
      </c>
      <c r="K423" s="84">
        <f>SUM(K398:K422)</f>
        <v>6331</v>
      </c>
      <c r="L423" s="83">
        <f t="shared" si="42"/>
        <v>0.185746978054219</v>
      </c>
      <c r="M423" s="85">
        <f t="shared" si="45"/>
        <v>0.17895473487035093</v>
      </c>
      <c r="N423" s="86">
        <f>SUM(N398:N422)</f>
        <v>321145.95688360848</v>
      </c>
    </row>
    <row r="424" spans="1:14" ht="12.75" customHeight="1" x14ac:dyDescent="0.2">
      <c r="A424" s="124" t="s">
        <v>22</v>
      </c>
      <c r="B424" s="69" t="s">
        <v>471</v>
      </c>
      <c r="C424" s="67">
        <v>147</v>
      </c>
      <c r="D424" s="67">
        <v>2046</v>
      </c>
      <c r="E424" s="72" t="s">
        <v>442</v>
      </c>
      <c r="F424" s="72" t="s">
        <v>442</v>
      </c>
      <c r="G424" s="65">
        <f t="shared" ref="G424:G427" si="47">E424+F424</f>
        <v>0</v>
      </c>
      <c r="H424" s="66">
        <f t="shared" si="40"/>
        <v>0</v>
      </c>
      <c r="I424" s="72" t="s">
        <v>442</v>
      </c>
      <c r="J424" s="66">
        <f t="shared" si="41"/>
        <v>0</v>
      </c>
      <c r="K424" s="72">
        <v>25</v>
      </c>
      <c r="L424" s="66">
        <f t="shared" si="42"/>
        <v>7.3348198568243164E-4</v>
      </c>
      <c r="M424" s="74">
        <f>+(H424+J424+L424)/3</f>
        <v>2.4449399522747723E-4</v>
      </c>
      <c r="N424" s="77">
        <v>438.76043909377125</v>
      </c>
    </row>
    <row r="425" spans="1:14" ht="12.75" customHeight="1" x14ac:dyDescent="0.2">
      <c r="A425" s="124" t="s">
        <v>22</v>
      </c>
      <c r="B425" s="69" t="s">
        <v>472</v>
      </c>
      <c r="C425" s="67">
        <v>97</v>
      </c>
      <c r="D425" s="67">
        <v>2051</v>
      </c>
      <c r="E425" s="72" t="s">
        <v>442</v>
      </c>
      <c r="F425" s="72" t="s">
        <v>442</v>
      </c>
      <c r="G425" s="65">
        <f t="shared" si="47"/>
        <v>0</v>
      </c>
      <c r="H425" s="66">
        <f t="shared" si="40"/>
        <v>0</v>
      </c>
      <c r="I425" s="72">
        <v>2</v>
      </c>
      <c r="J425" s="66">
        <f t="shared" si="41"/>
        <v>5.9084194977843422E-4</v>
      </c>
      <c r="K425" s="72">
        <v>406</v>
      </c>
      <c r="L425" s="66">
        <f t="shared" si="42"/>
        <v>1.191174744748269E-2</v>
      </c>
      <c r="M425" s="74">
        <f t="shared" ref="M425:M473" si="48">+(H425+J425+L425)/3</f>
        <v>4.1675297990870419E-3</v>
      </c>
      <c r="N425" s="77">
        <v>7478.9043505241352</v>
      </c>
    </row>
    <row r="426" spans="1:14" ht="12.75" customHeight="1" x14ac:dyDescent="0.2">
      <c r="A426" s="124" t="s">
        <v>22</v>
      </c>
      <c r="B426" s="69" t="s">
        <v>473</v>
      </c>
      <c r="C426" s="67">
        <v>432</v>
      </c>
      <c r="D426" s="67">
        <v>2052</v>
      </c>
      <c r="E426" s="72">
        <v>3</v>
      </c>
      <c r="F426" s="72" t="s">
        <v>442</v>
      </c>
      <c r="G426" s="65">
        <f t="shared" si="47"/>
        <v>3</v>
      </c>
      <c r="H426" s="66">
        <f t="shared" si="40"/>
        <v>1.037344398340249E-3</v>
      </c>
      <c r="I426" s="72">
        <v>52</v>
      </c>
      <c r="J426" s="66">
        <f t="shared" si="41"/>
        <v>1.5361890694239291E-2</v>
      </c>
      <c r="K426" s="72">
        <v>132</v>
      </c>
      <c r="L426" s="66">
        <f t="shared" si="42"/>
        <v>3.8727848844032392E-3</v>
      </c>
      <c r="M426" s="74">
        <f t="shared" si="48"/>
        <v>6.7573399923275927E-3</v>
      </c>
      <c r="N426" s="77">
        <v>12126.487848427752</v>
      </c>
    </row>
    <row r="427" spans="1:14" ht="12.75" customHeight="1" x14ac:dyDescent="0.2">
      <c r="A427" s="124" t="s">
        <v>22</v>
      </c>
      <c r="B427" s="69" t="s">
        <v>474</v>
      </c>
      <c r="C427" s="67">
        <v>435</v>
      </c>
      <c r="D427" s="67">
        <v>2053</v>
      </c>
      <c r="E427" s="72" t="s">
        <v>442</v>
      </c>
      <c r="F427" s="72" t="s">
        <v>442</v>
      </c>
      <c r="G427" s="65">
        <f t="shared" si="47"/>
        <v>0</v>
      </c>
      <c r="H427" s="66">
        <f t="shared" si="40"/>
        <v>0</v>
      </c>
      <c r="I427" s="72" t="s">
        <v>442</v>
      </c>
      <c r="J427" s="66">
        <f t="shared" si="41"/>
        <v>0</v>
      </c>
      <c r="K427" s="72" t="s">
        <v>442</v>
      </c>
      <c r="L427" s="66">
        <f t="shared" si="42"/>
        <v>0</v>
      </c>
      <c r="M427" s="74">
        <f t="shared" si="48"/>
        <v>0</v>
      </c>
      <c r="N427" s="77">
        <v>0</v>
      </c>
    </row>
    <row r="428" spans="1:14" ht="12.75" customHeight="1" x14ac:dyDescent="0.2">
      <c r="A428" s="124" t="s">
        <v>22</v>
      </c>
      <c r="B428" s="69" t="s">
        <v>475</v>
      </c>
      <c r="C428" s="67">
        <v>110</v>
      </c>
      <c r="D428" s="67">
        <v>2054</v>
      </c>
      <c r="E428" s="72">
        <v>0</v>
      </c>
      <c r="F428" s="72" t="s">
        <v>442</v>
      </c>
      <c r="G428" s="65">
        <v>0</v>
      </c>
      <c r="H428" s="66">
        <f t="shared" si="40"/>
        <v>0</v>
      </c>
      <c r="I428" s="72" t="s">
        <v>442</v>
      </c>
      <c r="J428" s="66">
        <f t="shared" si="41"/>
        <v>0</v>
      </c>
      <c r="K428" s="72">
        <v>36</v>
      </c>
      <c r="L428" s="66">
        <f t="shared" si="42"/>
        <v>1.0562140593827016E-3</v>
      </c>
      <c r="M428" s="74">
        <f t="shared" si="48"/>
        <v>3.520713531275672E-4</v>
      </c>
      <c r="N428" s="77">
        <v>631.81503229503051</v>
      </c>
    </row>
    <row r="429" spans="1:14" ht="12.75" customHeight="1" x14ac:dyDescent="0.2">
      <c r="A429" s="124" t="s">
        <v>22</v>
      </c>
      <c r="B429" s="69" t="s">
        <v>476</v>
      </c>
      <c r="C429" s="67">
        <v>124</v>
      </c>
      <c r="D429" s="67">
        <v>2047</v>
      </c>
      <c r="E429" s="72" t="s">
        <v>442</v>
      </c>
      <c r="F429" s="72" t="s">
        <v>442</v>
      </c>
      <c r="G429" s="65">
        <f t="shared" ref="G429:G437" si="49">E429+F429</f>
        <v>0</v>
      </c>
      <c r="H429" s="66">
        <f t="shared" si="40"/>
        <v>0</v>
      </c>
      <c r="I429" s="72">
        <v>9</v>
      </c>
      <c r="J429" s="66">
        <f t="shared" si="41"/>
        <v>2.6587887740029542E-3</v>
      </c>
      <c r="K429" s="72">
        <v>154</v>
      </c>
      <c r="L429" s="66">
        <f t="shared" si="42"/>
        <v>4.5182490318037786E-3</v>
      </c>
      <c r="M429" s="74">
        <f t="shared" si="48"/>
        <v>2.3923459352689111E-3</v>
      </c>
      <c r="N429" s="77">
        <v>4293.2209932034375</v>
      </c>
    </row>
    <row r="430" spans="1:14" ht="12.75" customHeight="1" x14ac:dyDescent="0.2">
      <c r="A430" s="124" t="s">
        <v>22</v>
      </c>
      <c r="B430" s="69" t="s">
        <v>477</v>
      </c>
      <c r="C430" s="67">
        <v>569</v>
      </c>
      <c r="D430" s="67">
        <v>2050</v>
      </c>
      <c r="E430" s="72" t="s">
        <v>442</v>
      </c>
      <c r="F430" s="72" t="s">
        <v>442</v>
      </c>
      <c r="G430" s="65">
        <f t="shared" si="49"/>
        <v>0</v>
      </c>
      <c r="H430" s="66">
        <f t="shared" si="40"/>
        <v>0</v>
      </c>
      <c r="I430" s="72" t="s">
        <v>442</v>
      </c>
      <c r="J430" s="66">
        <f t="shared" si="41"/>
        <v>0</v>
      </c>
      <c r="K430" s="72">
        <v>24</v>
      </c>
      <c r="L430" s="66">
        <f t="shared" si="42"/>
        <v>7.0414270625513439E-4</v>
      </c>
      <c r="M430" s="74">
        <f t="shared" si="48"/>
        <v>2.3471423541837814E-4</v>
      </c>
      <c r="N430" s="77">
        <v>421.21002153002041</v>
      </c>
    </row>
    <row r="431" spans="1:14" ht="12.75" customHeight="1" x14ac:dyDescent="0.2">
      <c r="A431" s="124" t="s">
        <v>22</v>
      </c>
      <c r="B431" s="69" t="s">
        <v>478</v>
      </c>
      <c r="C431" s="67">
        <v>162</v>
      </c>
      <c r="D431" s="67">
        <v>2062</v>
      </c>
      <c r="E431" s="72" t="s">
        <v>442</v>
      </c>
      <c r="F431" s="72" t="s">
        <v>442</v>
      </c>
      <c r="G431" s="65">
        <f t="shared" si="49"/>
        <v>0</v>
      </c>
      <c r="H431" s="66">
        <f t="shared" si="40"/>
        <v>0</v>
      </c>
      <c r="I431" s="72" t="s">
        <v>442</v>
      </c>
      <c r="J431" s="66">
        <f t="shared" si="41"/>
        <v>0</v>
      </c>
      <c r="K431" s="72" t="s">
        <v>442</v>
      </c>
      <c r="L431" s="66">
        <f t="shared" si="42"/>
        <v>0</v>
      </c>
      <c r="M431" s="74">
        <f t="shared" si="48"/>
        <v>0</v>
      </c>
      <c r="N431" s="77">
        <v>0</v>
      </c>
    </row>
    <row r="432" spans="1:14" ht="12.75" customHeight="1" x14ac:dyDescent="0.2">
      <c r="A432" s="124" t="s">
        <v>22</v>
      </c>
      <c r="B432" s="69" t="s">
        <v>479</v>
      </c>
      <c r="C432" s="67">
        <v>461</v>
      </c>
      <c r="D432" s="67">
        <v>2055</v>
      </c>
      <c r="E432" s="72" t="s">
        <v>442</v>
      </c>
      <c r="F432" s="72" t="s">
        <v>442</v>
      </c>
      <c r="G432" s="65">
        <f t="shared" si="49"/>
        <v>0</v>
      </c>
      <c r="H432" s="66">
        <f t="shared" si="40"/>
        <v>0</v>
      </c>
      <c r="I432" s="72" t="s">
        <v>442</v>
      </c>
      <c r="J432" s="66">
        <f t="shared" si="41"/>
        <v>0</v>
      </c>
      <c r="K432" s="72" t="s">
        <v>442</v>
      </c>
      <c r="L432" s="66">
        <f t="shared" si="42"/>
        <v>0</v>
      </c>
      <c r="M432" s="74">
        <f t="shared" si="48"/>
        <v>0</v>
      </c>
      <c r="N432" s="77">
        <v>0</v>
      </c>
    </row>
    <row r="433" spans="1:14" ht="12.75" customHeight="1" x14ac:dyDescent="0.2">
      <c r="A433" s="124" t="s">
        <v>22</v>
      </c>
      <c r="B433" s="69" t="s">
        <v>480</v>
      </c>
      <c r="C433" s="67">
        <v>266</v>
      </c>
      <c r="D433" s="67">
        <v>2056</v>
      </c>
      <c r="E433" s="72" t="s">
        <v>442</v>
      </c>
      <c r="F433" s="72" t="s">
        <v>442</v>
      </c>
      <c r="G433" s="65">
        <f t="shared" si="49"/>
        <v>0</v>
      </c>
      <c r="H433" s="66">
        <f t="shared" si="40"/>
        <v>0</v>
      </c>
      <c r="I433" s="72" t="s">
        <v>442</v>
      </c>
      <c r="J433" s="66">
        <f t="shared" si="41"/>
        <v>0</v>
      </c>
      <c r="K433" s="72" t="s">
        <v>442</v>
      </c>
      <c r="L433" s="66">
        <f t="shared" si="42"/>
        <v>0</v>
      </c>
      <c r="M433" s="74">
        <f t="shared" si="48"/>
        <v>0</v>
      </c>
      <c r="N433" s="77">
        <v>0</v>
      </c>
    </row>
    <row r="434" spans="1:14" ht="12.75" customHeight="1" x14ac:dyDescent="0.2">
      <c r="A434" s="124" t="s">
        <v>22</v>
      </c>
      <c r="B434" s="69" t="s">
        <v>481</v>
      </c>
      <c r="C434" s="67">
        <v>251</v>
      </c>
      <c r="D434" s="67">
        <v>2057</v>
      </c>
      <c r="E434" s="72" t="s">
        <v>442</v>
      </c>
      <c r="F434" s="72" t="s">
        <v>442</v>
      </c>
      <c r="G434" s="65">
        <f t="shared" si="49"/>
        <v>0</v>
      </c>
      <c r="H434" s="66">
        <f t="shared" si="40"/>
        <v>0</v>
      </c>
      <c r="I434" s="72" t="s">
        <v>442</v>
      </c>
      <c r="J434" s="66">
        <f t="shared" si="41"/>
        <v>0</v>
      </c>
      <c r="K434" s="72" t="s">
        <v>442</v>
      </c>
      <c r="L434" s="66">
        <f t="shared" si="42"/>
        <v>0</v>
      </c>
      <c r="M434" s="74">
        <f t="shared" si="48"/>
        <v>0</v>
      </c>
      <c r="N434" s="77">
        <v>0</v>
      </c>
    </row>
    <row r="435" spans="1:14" ht="12.75" customHeight="1" x14ac:dyDescent="0.2">
      <c r="A435" s="124" t="s">
        <v>22</v>
      </c>
      <c r="B435" s="69" t="s">
        <v>482</v>
      </c>
      <c r="C435" s="67">
        <v>262</v>
      </c>
      <c r="D435" s="67">
        <v>2058</v>
      </c>
      <c r="E435" s="72" t="s">
        <v>442</v>
      </c>
      <c r="F435" s="72" t="s">
        <v>442</v>
      </c>
      <c r="G435" s="65">
        <f t="shared" si="49"/>
        <v>0</v>
      </c>
      <c r="H435" s="66">
        <f t="shared" si="40"/>
        <v>0</v>
      </c>
      <c r="I435" s="72" t="s">
        <v>442</v>
      </c>
      <c r="J435" s="66">
        <f t="shared" si="41"/>
        <v>0</v>
      </c>
      <c r="K435" s="72" t="s">
        <v>442</v>
      </c>
      <c r="L435" s="66">
        <f t="shared" si="42"/>
        <v>0</v>
      </c>
      <c r="M435" s="74">
        <f t="shared" si="48"/>
        <v>0</v>
      </c>
      <c r="N435" s="77">
        <v>0</v>
      </c>
    </row>
    <row r="436" spans="1:14" ht="12.75" customHeight="1" x14ac:dyDescent="0.2">
      <c r="A436" s="124" t="s">
        <v>22</v>
      </c>
      <c r="B436" s="69" t="s">
        <v>483</v>
      </c>
      <c r="C436" s="67">
        <v>111</v>
      </c>
      <c r="D436" s="67">
        <v>2059</v>
      </c>
      <c r="E436" s="72" t="s">
        <v>442</v>
      </c>
      <c r="F436" s="72" t="s">
        <v>442</v>
      </c>
      <c r="G436" s="65">
        <f t="shared" si="49"/>
        <v>0</v>
      </c>
      <c r="H436" s="66">
        <f t="shared" si="40"/>
        <v>0</v>
      </c>
      <c r="I436" s="72">
        <v>8</v>
      </c>
      <c r="J436" s="66">
        <f t="shared" si="41"/>
        <v>2.3633677991137369E-3</v>
      </c>
      <c r="K436" s="72">
        <v>33</v>
      </c>
      <c r="L436" s="66">
        <f t="shared" si="42"/>
        <v>9.6819622110080981E-4</v>
      </c>
      <c r="M436" s="74">
        <f t="shared" si="48"/>
        <v>1.1105213400715156E-3</v>
      </c>
      <c r="N436" s="77">
        <v>1992.9030581689394</v>
      </c>
    </row>
    <row r="437" spans="1:14" ht="12.75" customHeight="1" x14ac:dyDescent="0.2">
      <c r="A437" s="124" t="s">
        <v>22</v>
      </c>
      <c r="B437" s="69" t="s">
        <v>484</v>
      </c>
      <c r="C437" s="67">
        <v>433</v>
      </c>
      <c r="D437" s="67">
        <v>2060</v>
      </c>
      <c r="E437" s="72" t="s">
        <v>442</v>
      </c>
      <c r="F437" s="72" t="s">
        <v>442</v>
      </c>
      <c r="G437" s="65">
        <f t="shared" si="49"/>
        <v>0</v>
      </c>
      <c r="H437" s="66">
        <f t="shared" si="40"/>
        <v>0</v>
      </c>
      <c r="I437" s="72" t="s">
        <v>442</v>
      </c>
      <c r="J437" s="66">
        <f t="shared" si="41"/>
        <v>0</v>
      </c>
      <c r="K437" s="72" t="s">
        <v>442</v>
      </c>
      <c r="L437" s="66">
        <f t="shared" si="42"/>
        <v>0</v>
      </c>
      <c r="M437" s="74">
        <f t="shared" si="48"/>
        <v>0</v>
      </c>
      <c r="N437" s="77">
        <v>0</v>
      </c>
    </row>
    <row r="438" spans="1:14" ht="12.75" customHeight="1" x14ac:dyDescent="0.2">
      <c r="A438" s="124" t="s">
        <v>22</v>
      </c>
      <c r="B438" s="69" t="s">
        <v>485</v>
      </c>
      <c r="C438" s="67">
        <v>403</v>
      </c>
      <c r="D438" s="67">
        <v>2061</v>
      </c>
      <c r="E438" s="72">
        <v>0</v>
      </c>
      <c r="F438" s="72" t="s">
        <v>442</v>
      </c>
      <c r="G438" s="65">
        <v>0</v>
      </c>
      <c r="H438" s="66">
        <f t="shared" si="40"/>
        <v>0</v>
      </c>
      <c r="I438" s="72">
        <v>0</v>
      </c>
      <c r="J438" s="66">
        <f t="shared" si="41"/>
        <v>0</v>
      </c>
      <c r="K438" s="72">
        <v>251</v>
      </c>
      <c r="L438" s="66">
        <f t="shared" si="42"/>
        <v>7.3641591362516136E-3</v>
      </c>
      <c r="M438" s="74">
        <f t="shared" si="48"/>
        <v>2.4547197120838712E-3</v>
      </c>
      <c r="N438" s="77">
        <v>4405.1548085014629</v>
      </c>
    </row>
    <row r="439" spans="1:14" ht="12.75" customHeight="1" x14ac:dyDescent="0.2">
      <c r="A439" s="124" t="s">
        <v>22</v>
      </c>
      <c r="B439" s="69" t="s">
        <v>486</v>
      </c>
      <c r="C439" s="67">
        <v>462</v>
      </c>
      <c r="D439" s="67">
        <v>2130</v>
      </c>
      <c r="E439" s="72" t="s">
        <v>442</v>
      </c>
      <c r="F439" s="72" t="s">
        <v>442</v>
      </c>
      <c r="G439" s="65">
        <f t="shared" ref="G439:G473" si="50">E439+F439</f>
        <v>0</v>
      </c>
      <c r="H439" s="66">
        <f t="shared" si="40"/>
        <v>0</v>
      </c>
      <c r="I439" s="72" t="s">
        <v>442</v>
      </c>
      <c r="J439" s="66">
        <f t="shared" si="41"/>
        <v>0</v>
      </c>
      <c r="K439" s="72" t="s">
        <v>442</v>
      </c>
      <c r="L439" s="66">
        <f t="shared" si="42"/>
        <v>0</v>
      </c>
      <c r="M439" s="74">
        <f t="shared" si="48"/>
        <v>0</v>
      </c>
      <c r="N439" s="77">
        <v>0</v>
      </c>
    </row>
    <row r="440" spans="1:14" ht="12.75" customHeight="1" x14ac:dyDescent="0.2">
      <c r="A440" s="124" t="s">
        <v>22</v>
      </c>
      <c r="B440" s="69" t="s">
        <v>487</v>
      </c>
      <c r="C440" s="67">
        <v>103</v>
      </c>
      <c r="D440" s="67">
        <v>2131</v>
      </c>
      <c r="E440" s="72">
        <v>32</v>
      </c>
      <c r="F440" s="72" t="s">
        <v>442</v>
      </c>
      <c r="G440" s="65">
        <f t="shared" si="50"/>
        <v>32</v>
      </c>
      <c r="H440" s="66">
        <f t="shared" si="40"/>
        <v>1.1065006915629323E-2</v>
      </c>
      <c r="I440" s="72" t="s">
        <v>442</v>
      </c>
      <c r="J440" s="66">
        <f t="shared" si="41"/>
        <v>0</v>
      </c>
      <c r="K440" s="72">
        <v>172</v>
      </c>
      <c r="L440" s="66">
        <f t="shared" si="42"/>
        <v>5.0463560614951294E-3</v>
      </c>
      <c r="M440" s="74">
        <f t="shared" si="48"/>
        <v>5.3704543257081508E-3</v>
      </c>
      <c r="N440" s="77">
        <v>9637.6309605821189</v>
      </c>
    </row>
    <row r="441" spans="1:14" ht="12.75" customHeight="1" x14ac:dyDescent="0.2">
      <c r="A441" s="124" t="s">
        <v>22</v>
      </c>
      <c r="B441" s="69" t="s">
        <v>488</v>
      </c>
      <c r="C441" s="67">
        <v>280</v>
      </c>
      <c r="D441" s="67">
        <v>2134</v>
      </c>
      <c r="E441" s="72">
        <v>3</v>
      </c>
      <c r="F441" s="72" t="s">
        <v>442</v>
      </c>
      <c r="G441" s="65">
        <f t="shared" si="50"/>
        <v>3</v>
      </c>
      <c r="H441" s="66">
        <f t="shared" si="40"/>
        <v>1.037344398340249E-3</v>
      </c>
      <c r="I441" s="72">
        <v>59</v>
      </c>
      <c r="J441" s="66">
        <f t="shared" si="41"/>
        <v>1.742983751846381E-2</v>
      </c>
      <c r="K441" s="72">
        <v>73</v>
      </c>
      <c r="L441" s="66">
        <f t="shared" si="42"/>
        <v>2.1417673981927003E-3</v>
      </c>
      <c r="M441" s="74">
        <f t="shared" si="48"/>
        <v>6.8696497716655867E-3</v>
      </c>
      <c r="N441" s="77">
        <v>12328.035080910968</v>
      </c>
    </row>
    <row r="442" spans="1:14" ht="12.75" customHeight="1" x14ac:dyDescent="0.2">
      <c r="A442" s="124" t="s">
        <v>22</v>
      </c>
      <c r="B442" s="69" t="s">
        <v>489</v>
      </c>
      <c r="C442" s="67">
        <v>389</v>
      </c>
      <c r="D442" s="67">
        <v>2132</v>
      </c>
      <c r="E442" s="72" t="s">
        <v>442</v>
      </c>
      <c r="F442" s="72" t="s">
        <v>442</v>
      </c>
      <c r="G442" s="65">
        <f t="shared" si="50"/>
        <v>0</v>
      </c>
      <c r="H442" s="66">
        <f t="shared" si="40"/>
        <v>0</v>
      </c>
      <c r="I442" s="72" t="s">
        <v>442</v>
      </c>
      <c r="J442" s="66">
        <f t="shared" si="41"/>
        <v>0</v>
      </c>
      <c r="K442" s="72" t="s">
        <v>442</v>
      </c>
      <c r="L442" s="66">
        <f t="shared" si="42"/>
        <v>0</v>
      </c>
      <c r="M442" s="74">
        <f t="shared" si="48"/>
        <v>0</v>
      </c>
      <c r="N442" s="77">
        <v>0</v>
      </c>
    </row>
    <row r="443" spans="1:14" ht="12.75" customHeight="1" x14ac:dyDescent="0.2">
      <c r="A443" s="124" t="s">
        <v>22</v>
      </c>
      <c r="B443" s="69" t="s">
        <v>490</v>
      </c>
      <c r="C443" s="67">
        <v>166</v>
      </c>
      <c r="D443" s="67">
        <v>2133</v>
      </c>
      <c r="E443" s="72" t="s">
        <v>442</v>
      </c>
      <c r="F443" s="72" t="s">
        <v>442</v>
      </c>
      <c r="G443" s="65">
        <f t="shared" si="50"/>
        <v>0</v>
      </c>
      <c r="H443" s="66">
        <f t="shared" si="40"/>
        <v>0</v>
      </c>
      <c r="I443" s="72" t="s">
        <v>442</v>
      </c>
      <c r="J443" s="66">
        <f t="shared" si="41"/>
        <v>0</v>
      </c>
      <c r="K443" s="72" t="s">
        <v>442</v>
      </c>
      <c r="L443" s="66">
        <f t="shared" si="42"/>
        <v>0</v>
      </c>
      <c r="M443" s="74">
        <f t="shared" si="48"/>
        <v>0</v>
      </c>
      <c r="N443" s="77">
        <v>0</v>
      </c>
    </row>
    <row r="444" spans="1:14" ht="12.75" customHeight="1" x14ac:dyDescent="0.2">
      <c r="A444" s="124" t="s">
        <v>22</v>
      </c>
      <c r="B444" s="69" t="s">
        <v>491</v>
      </c>
      <c r="C444" s="67">
        <v>96</v>
      </c>
      <c r="D444" s="67">
        <v>2135</v>
      </c>
      <c r="E444" s="72">
        <v>11</v>
      </c>
      <c r="F444" s="72" t="s">
        <v>442</v>
      </c>
      <c r="G444" s="65">
        <f t="shared" si="50"/>
        <v>11</v>
      </c>
      <c r="H444" s="66">
        <f t="shared" si="40"/>
        <v>3.8035961272475795E-3</v>
      </c>
      <c r="I444" s="72">
        <v>15</v>
      </c>
      <c r="J444" s="66">
        <f t="shared" si="41"/>
        <v>4.4313146233382573E-3</v>
      </c>
      <c r="K444" s="72">
        <v>203</v>
      </c>
      <c r="L444" s="66">
        <f t="shared" si="42"/>
        <v>5.955873723741345E-3</v>
      </c>
      <c r="M444" s="74">
        <f t="shared" si="48"/>
        <v>4.7302614914423941E-3</v>
      </c>
      <c r="N444" s="77">
        <v>8488.7631169944343</v>
      </c>
    </row>
    <row r="445" spans="1:14" ht="12.75" customHeight="1" x14ac:dyDescent="0.2">
      <c r="A445" s="124" t="s">
        <v>22</v>
      </c>
      <c r="B445" s="69" t="s">
        <v>492</v>
      </c>
      <c r="C445" s="67">
        <v>533</v>
      </c>
      <c r="D445" s="67">
        <v>2136</v>
      </c>
      <c r="E445" s="72" t="s">
        <v>442</v>
      </c>
      <c r="F445" s="72" t="s">
        <v>442</v>
      </c>
      <c r="G445" s="65">
        <f t="shared" si="50"/>
        <v>0</v>
      </c>
      <c r="H445" s="66">
        <f t="shared" si="40"/>
        <v>0</v>
      </c>
      <c r="I445" s="72" t="s">
        <v>442</v>
      </c>
      <c r="J445" s="66">
        <f t="shared" si="41"/>
        <v>0</v>
      </c>
      <c r="K445" s="72">
        <v>45</v>
      </c>
      <c r="L445" s="66">
        <f t="shared" si="42"/>
        <v>1.3202675742283771E-3</v>
      </c>
      <c r="M445" s="74">
        <f t="shared" si="48"/>
        <v>4.4008919140945904E-4</v>
      </c>
      <c r="N445" s="77">
        <v>789.76879036878825</v>
      </c>
    </row>
    <row r="446" spans="1:14" ht="12.75" customHeight="1" x14ac:dyDescent="0.2">
      <c r="A446" s="124" t="s">
        <v>22</v>
      </c>
      <c r="B446" s="69" t="s">
        <v>493</v>
      </c>
      <c r="C446" s="67">
        <v>436</v>
      </c>
      <c r="D446" s="67">
        <v>2137</v>
      </c>
      <c r="E446" s="72" t="s">
        <v>442</v>
      </c>
      <c r="F446" s="72" t="s">
        <v>442</v>
      </c>
      <c r="G446" s="65">
        <f t="shared" si="50"/>
        <v>0</v>
      </c>
      <c r="H446" s="66">
        <f t="shared" si="40"/>
        <v>0</v>
      </c>
      <c r="I446" s="72" t="s">
        <v>442</v>
      </c>
      <c r="J446" s="66">
        <f t="shared" si="41"/>
        <v>0</v>
      </c>
      <c r="K446" s="72" t="s">
        <v>442</v>
      </c>
      <c r="L446" s="66">
        <f t="shared" si="42"/>
        <v>0</v>
      </c>
      <c r="M446" s="74">
        <f t="shared" si="48"/>
        <v>0</v>
      </c>
      <c r="N446" s="77">
        <v>0</v>
      </c>
    </row>
    <row r="447" spans="1:14" ht="12.75" customHeight="1" x14ac:dyDescent="0.2">
      <c r="A447" s="124" t="s">
        <v>22</v>
      </c>
      <c r="B447" s="69" t="s">
        <v>494</v>
      </c>
      <c r="C447" s="67">
        <v>431</v>
      </c>
      <c r="D447" s="67">
        <v>2138</v>
      </c>
      <c r="E447" s="72" t="s">
        <v>442</v>
      </c>
      <c r="F447" s="72" t="s">
        <v>442</v>
      </c>
      <c r="G447" s="65">
        <f t="shared" si="50"/>
        <v>0</v>
      </c>
      <c r="H447" s="66">
        <f t="shared" si="40"/>
        <v>0</v>
      </c>
      <c r="I447" s="72" t="s">
        <v>442</v>
      </c>
      <c r="J447" s="66">
        <f t="shared" si="41"/>
        <v>0</v>
      </c>
      <c r="K447" s="72" t="s">
        <v>442</v>
      </c>
      <c r="L447" s="66">
        <f t="shared" si="42"/>
        <v>0</v>
      </c>
      <c r="M447" s="74">
        <f t="shared" si="48"/>
        <v>0</v>
      </c>
      <c r="N447" s="77">
        <v>0</v>
      </c>
    </row>
    <row r="448" spans="1:14" ht="12.75" customHeight="1" x14ac:dyDescent="0.2">
      <c r="A448" s="124" t="s">
        <v>22</v>
      </c>
      <c r="B448" s="69" t="s">
        <v>495</v>
      </c>
      <c r="C448" s="67">
        <v>430</v>
      </c>
      <c r="D448" s="67">
        <v>2139</v>
      </c>
      <c r="E448" s="72" t="s">
        <v>442</v>
      </c>
      <c r="F448" s="72" t="s">
        <v>442</v>
      </c>
      <c r="G448" s="65">
        <f t="shared" si="50"/>
        <v>0</v>
      </c>
      <c r="H448" s="66">
        <f t="shared" si="40"/>
        <v>0</v>
      </c>
      <c r="I448" s="72" t="s">
        <v>442</v>
      </c>
      <c r="J448" s="66">
        <f t="shared" si="41"/>
        <v>0</v>
      </c>
      <c r="K448" s="72" t="s">
        <v>442</v>
      </c>
      <c r="L448" s="66">
        <f t="shared" si="42"/>
        <v>0</v>
      </c>
      <c r="M448" s="74">
        <f t="shared" si="48"/>
        <v>0</v>
      </c>
      <c r="N448" s="77">
        <v>0</v>
      </c>
    </row>
    <row r="449" spans="1:14" ht="12.75" customHeight="1" x14ac:dyDescent="0.2">
      <c r="A449" s="124" t="s">
        <v>22</v>
      </c>
      <c r="B449" s="69" t="s">
        <v>496</v>
      </c>
      <c r="C449" s="67">
        <v>496</v>
      </c>
      <c r="D449" s="67">
        <v>2141</v>
      </c>
      <c r="E449" s="72">
        <v>38</v>
      </c>
      <c r="F449" s="72">
        <v>1</v>
      </c>
      <c r="G449" s="65">
        <f t="shared" si="50"/>
        <v>39</v>
      </c>
      <c r="H449" s="66">
        <f t="shared" si="40"/>
        <v>1.3485477178423237E-2</v>
      </c>
      <c r="I449" s="72">
        <v>25</v>
      </c>
      <c r="J449" s="66">
        <f t="shared" si="41"/>
        <v>7.385524372230428E-3</v>
      </c>
      <c r="K449" s="72">
        <v>197</v>
      </c>
      <c r="L449" s="66">
        <f t="shared" si="42"/>
        <v>5.7798380471775612E-3</v>
      </c>
      <c r="M449" s="74">
        <f t="shared" si="48"/>
        <v>8.8836131992770743E-3</v>
      </c>
      <c r="N449" s="77">
        <v>15942.223956983231</v>
      </c>
    </row>
    <row r="450" spans="1:14" ht="12.75" customHeight="1" x14ac:dyDescent="0.2">
      <c r="A450" s="124" t="s">
        <v>22</v>
      </c>
      <c r="B450" s="69" t="s">
        <v>497</v>
      </c>
      <c r="C450" s="67">
        <v>437</v>
      </c>
      <c r="D450" s="67">
        <v>2140</v>
      </c>
      <c r="E450" s="72" t="s">
        <v>442</v>
      </c>
      <c r="F450" s="72" t="s">
        <v>442</v>
      </c>
      <c r="G450" s="65">
        <f t="shared" si="50"/>
        <v>0</v>
      </c>
      <c r="H450" s="66">
        <f t="shared" si="40"/>
        <v>0</v>
      </c>
      <c r="I450" s="72" t="s">
        <v>442</v>
      </c>
      <c r="J450" s="66">
        <f t="shared" si="41"/>
        <v>0</v>
      </c>
      <c r="K450" s="72" t="s">
        <v>442</v>
      </c>
      <c r="L450" s="66">
        <f t="shared" si="42"/>
        <v>0</v>
      </c>
      <c r="M450" s="74">
        <f t="shared" si="48"/>
        <v>0</v>
      </c>
      <c r="N450" s="77">
        <v>0</v>
      </c>
    </row>
    <row r="451" spans="1:14" ht="12.75" customHeight="1" x14ac:dyDescent="0.2">
      <c r="A451" s="124" t="s">
        <v>22</v>
      </c>
      <c r="B451" s="69" t="s">
        <v>498</v>
      </c>
      <c r="C451" s="67">
        <v>282</v>
      </c>
      <c r="D451" s="67">
        <v>2142</v>
      </c>
      <c r="E451" s="72" t="s">
        <v>442</v>
      </c>
      <c r="F451" s="72" t="s">
        <v>442</v>
      </c>
      <c r="G451" s="65">
        <f t="shared" si="50"/>
        <v>0</v>
      </c>
      <c r="H451" s="66">
        <f t="shared" ref="H451:H474" si="51">+G451/$G$491</f>
        <v>0</v>
      </c>
      <c r="I451" s="72" t="s">
        <v>442</v>
      </c>
      <c r="J451" s="66">
        <f t="shared" ref="J451:J474" si="52">+I451/$I$491</f>
        <v>0</v>
      </c>
      <c r="K451" s="72" t="s">
        <v>442</v>
      </c>
      <c r="L451" s="66">
        <f t="shared" ref="L451:L474" si="53">+K451/$K$491</f>
        <v>0</v>
      </c>
      <c r="M451" s="74">
        <f t="shared" si="48"/>
        <v>0</v>
      </c>
      <c r="N451" s="77">
        <v>0</v>
      </c>
    </row>
    <row r="452" spans="1:14" ht="12.75" customHeight="1" x14ac:dyDescent="0.2">
      <c r="A452" s="124" t="s">
        <v>22</v>
      </c>
      <c r="B452" s="69" t="s">
        <v>499</v>
      </c>
      <c r="C452" s="67">
        <v>102</v>
      </c>
      <c r="D452" s="67">
        <v>2450</v>
      </c>
      <c r="E452" s="72">
        <v>108</v>
      </c>
      <c r="F452" s="72">
        <v>2</v>
      </c>
      <c r="G452" s="65">
        <f t="shared" si="50"/>
        <v>110</v>
      </c>
      <c r="H452" s="66">
        <f t="shared" si="51"/>
        <v>3.8035961272475792E-2</v>
      </c>
      <c r="I452" s="72">
        <v>46</v>
      </c>
      <c r="J452" s="66">
        <f t="shared" si="52"/>
        <v>1.3589364844903988E-2</v>
      </c>
      <c r="K452" s="72">
        <v>172</v>
      </c>
      <c r="L452" s="66">
        <f t="shared" si="53"/>
        <v>5.0463560614951294E-3</v>
      </c>
      <c r="M452" s="74">
        <f t="shared" si="48"/>
        <v>1.8890560726291635E-2</v>
      </c>
      <c r="N452" s="77">
        <v>33900.34471514816</v>
      </c>
    </row>
    <row r="453" spans="1:14" ht="12.75" customHeight="1" x14ac:dyDescent="0.2">
      <c r="A453" s="124" t="s">
        <v>22</v>
      </c>
      <c r="B453" s="69" t="s">
        <v>500</v>
      </c>
      <c r="C453" s="67">
        <v>463</v>
      </c>
      <c r="D453" s="67">
        <v>2213</v>
      </c>
      <c r="E453" s="72" t="s">
        <v>442</v>
      </c>
      <c r="F453" s="72" t="s">
        <v>442</v>
      </c>
      <c r="G453" s="65">
        <f t="shared" si="50"/>
        <v>0</v>
      </c>
      <c r="H453" s="66">
        <f t="shared" si="51"/>
        <v>0</v>
      </c>
      <c r="I453" s="72" t="s">
        <v>442</v>
      </c>
      <c r="J453" s="66">
        <f t="shared" si="52"/>
        <v>0</v>
      </c>
      <c r="K453" s="72" t="s">
        <v>442</v>
      </c>
      <c r="L453" s="66">
        <f t="shared" si="53"/>
        <v>0</v>
      </c>
      <c r="M453" s="74">
        <f t="shared" si="48"/>
        <v>0</v>
      </c>
      <c r="N453" s="77">
        <v>0</v>
      </c>
    </row>
    <row r="454" spans="1:14" ht="12.75" customHeight="1" x14ac:dyDescent="0.2">
      <c r="A454" s="124" t="s">
        <v>22</v>
      </c>
      <c r="B454" s="69" t="s">
        <v>501</v>
      </c>
      <c r="C454" s="67">
        <v>308</v>
      </c>
      <c r="D454" s="67">
        <v>2214</v>
      </c>
      <c r="E454" s="72" t="s">
        <v>442</v>
      </c>
      <c r="F454" s="72" t="s">
        <v>442</v>
      </c>
      <c r="G454" s="65">
        <f t="shared" si="50"/>
        <v>0</v>
      </c>
      <c r="H454" s="66">
        <f t="shared" si="51"/>
        <v>0</v>
      </c>
      <c r="I454" s="72" t="s">
        <v>442</v>
      </c>
      <c r="J454" s="66">
        <f t="shared" si="52"/>
        <v>0</v>
      </c>
      <c r="K454" s="72">
        <v>1</v>
      </c>
      <c r="L454" s="66">
        <f t="shared" si="53"/>
        <v>2.9339279427297264E-5</v>
      </c>
      <c r="M454" s="74">
        <f t="shared" si="48"/>
        <v>9.7797598090990886E-6</v>
      </c>
      <c r="N454" s="77">
        <v>17.550417563750848</v>
      </c>
    </row>
    <row r="455" spans="1:14" ht="12.75" customHeight="1" x14ac:dyDescent="0.2">
      <c r="A455" s="124" t="s">
        <v>22</v>
      </c>
      <c r="B455" s="69" t="s">
        <v>502</v>
      </c>
      <c r="C455" s="67">
        <v>155</v>
      </c>
      <c r="D455" s="67">
        <v>2215</v>
      </c>
      <c r="E455" s="72" t="s">
        <v>442</v>
      </c>
      <c r="F455" s="72" t="s">
        <v>442</v>
      </c>
      <c r="G455" s="65">
        <f t="shared" si="50"/>
        <v>0</v>
      </c>
      <c r="H455" s="66">
        <f t="shared" si="51"/>
        <v>0</v>
      </c>
      <c r="I455" s="72" t="s">
        <v>442</v>
      </c>
      <c r="J455" s="66">
        <f t="shared" si="52"/>
        <v>0</v>
      </c>
      <c r="K455" s="72" t="s">
        <v>442</v>
      </c>
      <c r="L455" s="66">
        <f t="shared" si="53"/>
        <v>0</v>
      </c>
      <c r="M455" s="74">
        <f t="shared" si="48"/>
        <v>0</v>
      </c>
      <c r="N455" s="77">
        <v>0</v>
      </c>
    </row>
    <row r="456" spans="1:14" ht="12.75" customHeight="1" x14ac:dyDescent="0.2">
      <c r="A456" s="124" t="s">
        <v>22</v>
      </c>
      <c r="B456" s="69" t="s">
        <v>503</v>
      </c>
      <c r="C456" s="67">
        <v>95</v>
      </c>
      <c r="D456" s="67">
        <v>1908</v>
      </c>
      <c r="E456" s="72" t="s">
        <v>442</v>
      </c>
      <c r="F456" s="72" t="s">
        <v>442</v>
      </c>
      <c r="G456" s="65">
        <f t="shared" si="50"/>
        <v>0</v>
      </c>
      <c r="H456" s="66">
        <f t="shared" si="51"/>
        <v>0</v>
      </c>
      <c r="I456" s="72" t="s">
        <v>442</v>
      </c>
      <c r="J456" s="66">
        <f t="shared" si="52"/>
        <v>0</v>
      </c>
      <c r="K456" s="72">
        <v>15</v>
      </c>
      <c r="L456" s="66">
        <f t="shared" si="53"/>
        <v>4.4008919140945898E-4</v>
      </c>
      <c r="M456" s="74">
        <f t="shared" si="48"/>
        <v>1.4669639713648633E-4</v>
      </c>
      <c r="N456" s="77">
        <v>263.25626345626273</v>
      </c>
    </row>
    <row r="457" spans="1:14" ht="12.75" customHeight="1" x14ac:dyDescent="0.2">
      <c r="A457" s="124" t="s">
        <v>22</v>
      </c>
      <c r="B457" s="69" t="s">
        <v>504</v>
      </c>
      <c r="C457" s="67">
        <v>404</v>
      </c>
      <c r="D457" s="67">
        <v>1914</v>
      </c>
      <c r="E457" s="72" t="s">
        <v>442</v>
      </c>
      <c r="F457" s="72" t="s">
        <v>442</v>
      </c>
      <c r="G457" s="65">
        <f t="shared" si="50"/>
        <v>0</v>
      </c>
      <c r="H457" s="66">
        <f t="shared" si="51"/>
        <v>0</v>
      </c>
      <c r="I457" s="72" t="s">
        <v>442</v>
      </c>
      <c r="J457" s="66">
        <f t="shared" si="52"/>
        <v>0</v>
      </c>
      <c r="K457" s="72">
        <v>16</v>
      </c>
      <c r="L457" s="66">
        <f t="shared" si="53"/>
        <v>4.6942847083675623E-4</v>
      </c>
      <c r="M457" s="74">
        <f t="shared" si="48"/>
        <v>1.5647615694558542E-4</v>
      </c>
      <c r="N457" s="77">
        <v>280.80668102001357</v>
      </c>
    </row>
    <row r="458" spans="1:14" ht="12.75" customHeight="1" x14ac:dyDescent="0.2">
      <c r="A458" s="124" t="s">
        <v>22</v>
      </c>
      <c r="B458" s="69" t="s">
        <v>505</v>
      </c>
      <c r="C458" s="67">
        <v>550</v>
      </c>
      <c r="D458" s="67">
        <v>1918</v>
      </c>
      <c r="E458" s="72" t="s">
        <v>442</v>
      </c>
      <c r="F458" s="72" t="s">
        <v>442</v>
      </c>
      <c r="G458" s="65">
        <f t="shared" si="50"/>
        <v>0</v>
      </c>
      <c r="H458" s="66">
        <f t="shared" si="51"/>
        <v>0</v>
      </c>
      <c r="I458" s="72" t="s">
        <v>442</v>
      </c>
      <c r="J458" s="66">
        <f t="shared" si="52"/>
        <v>0</v>
      </c>
      <c r="K458" s="72">
        <v>163</v>
      </c>
      <c r="L458" s="66">
        <f t="shared" si="53"/>
        <v>4.7823025466494544E-3</v>
      </c>
      <c r="M458" s="74">
        <f t="shared" si="48"/>
        <v>1.5941008488831515E-3</v>
      </c>
      <c r="N458" s="77">
        <v>2860.7180628913884</v>
      </c>
    </row>
    <row r="459" spans="1:14" ht="12.75" customHeight="1" x14ac:dyDescent="0.2">
      <c r="A459" s="124" t="s">
        <v>22</v>
      </c>
      <c r="B459" s="69" t="s">
        <v>506</v>
      </c>
      <c r="C459" s="67"/>
      <c r="D459" s="67">
        <v>3689</v>
      </c>
      <c r="E459" s="72" t="s">
        <v>442</v>
      </c>
      <c r="F459" s="72" t="s">
        <v>442</v>
      </c>
      <c r="G459" s="65">
        <f t="shared" si="50"/>
        <v>0</v>
      </c>
      <c r="H459" s="66">
        <f t="shared" si="51"/>
        <v>0</v>
      </c>
      <c r="I459" s="72" t="s">
        <v>442</v>
      </c>
      <c r="J459" s="66">
        <f t="shared" si="52"/>
        <v>0</v>
      </c>
      <c r="K459" s="72">
        <v>6</v>
      </c>
      <c r="L459" s="66">
        <f t="shared" si="53"/>
        <v>1.760356765637836E-4</v>
      </c>
      <c r="M459" s="74">
        <f t="shared" si="48"/>
        <v>5.8678558854594535E-5</v>
      </c>
      <c r="N459" s="77">
        <v>105.3025053825051</v>
      </c>
    </row>
    <row r="460" spans="1:14" ht="12.75" customHeight="1" x14ac:dyDescent="0.2">
      <c r="A460" s="124" t="s">
        <v>22</v>
      </c>
      <c r="B460" s="69" t="s">
        <v>507</v>
      </c>
      <c r="C460" s="67">
        <v>434</v>
      </c>
      <c r="D460" s="67">
        <v>2443</v>
      </c>
      <c r="E460" s="72" t="s">
        <v>442</v>
      </c>
      <c r="F460" s="72" t="s">
        <v>442</v>
      </c>
      <c r="G460" s="65">
        <f t="shared" si="50"/>
        <v>0</v>
      </c>
      <c r="H460" s="66">
        <f t="shared" si="51"/>
        <v>0</v>
      </c>
      <c r="I460" s="72" t="s">
        <v>442</v>
      </c>
      <c r="J460" s="66">
        <f t="shared" si="52"/>
        <v>0</v>
      </c>
      <c r="K460" s="72">
        <v>10</v>
      </c>
      <c r="L460" s="66">
        <f t="shared" si="53"/>
        <v>2.9339279427297266E-4</v>
      </c>
      <c r="M460" s="74">
        <f t="shared" si="48"/>
        <v>9.779759809099089E-5</v>
      </c>
      <c r="N460" s="77">
        <v>175.5041756375085</v>
      </c>
    </row>
    <row r="461" spans="1:14" ht="12.75" customHeight="1" x14ac:dyDescent="0.2">
      <c r="A461" s="124" t="s">
        <v>22</v>
      </c>
      <c r="B461" s="69" t="s">
        <v>508</v>
      </c>
      <c r="C461" s="67">
        <v>429</v>
      </c>
      <c r="D461" s="67">
        <v>2444</v>
      </c>
      <c r="E461" s="72" t="s">
        <v>442</v>
      </c>
      <c r="F461" s="72" t="s">
        <v>442</v>
      </c>
      <c r="G461" s="65">
        <f t="shared" si="50"/>
        <v>0</v>
      </c>
      <c r="H461" s="66">
        <f t="shared" si="51"/>
        <v>0</v>
      </c>
      <c r="I461" s="72" t="s">
        <v>442</v>
      </c>
      <c r="J461" s="66">
        <f t="shared" si="52"/>
        <v>0</v>
      </c>
      <c r="K461" s="72">
        <v>12</v>
      </c>
      <c r="L461" s="66">
        <f t="shared" si="53"/>
        <v>3.520713531275672E-4</v>
      </c>
      <c r="M461" s="74">
        <f t="shared" si="48"/>
        <v>1.1735711770918907E-4</v>
      </c>
      <c r="N461" s="77">
        <v>210.60501076501021</v>
      </c>
    </row>
    <row r="462" spans="1:14" ht="12.75" customHeight="1" x14ac:dyDescent="0.2">
      <c r="A462" s="124" t="s">
        <v>22</v>
      </c>
      <c r="B462" s="69" t="s">
        <v>509</v>
      </c>
      <c r="C462" s="67">
        <v>134</v>
      </c>
      <c r="D462" s="67">
        <v>2445</v>
      </c>
      <c r="E462" s="72" t="s">
        <v>442</v>
      </c>
      <c r="F462" s="72" t="s">
        <v>442</v>
      </c>
      <c r="G462" s="65">
        <f t="shared" si="50"/>
        <v>0</v>
      </c>
      <c r="H462" s="66">
        <f t="shared" si="51"/>
        <v>0</v>
      </c>
      <c r="I462" s="72" t="s">
        <v>442</v>
      </c>
      <c r="J462" s="66">
        <f t="shared" si="52"/>
        <v>0</v>
      </c>
      <c r="K462" s="72" t="s">
        <v>442</v>
      </c>
      <c r="L462" s="66">
        <f t="shared" si="53"/>
        <v>0</v>
      </c>
      <c r="M462" s="74">
        <f t="shared" si="48"/>
        <v>0</v>
      </c>
      <c r="N462" s="77">
        <v>0</v>
      </c>
    </row>
    <row r="463" spans="1:14" ht="12.75" customHeight="1" x14ac:dyDescent="0.2">
      <c r="A463" s="124" t="s">
        <v>22</v>
      </c>
      <c r="B463" s="69" t="s">
        <v>510</v>
      </c>
      <c r="C463" s="67">
        <v>148</v>
      </c>
      <c r="D463" s="67">
        <v>2446</v>
      </c>
      <c r="E463" s="72" t="s">
        <v>442</v>
      </c>
      <c r="F463" s="72" t="s">
        <v>442</v>
      </c>
      <c r="G463" s="65">
        <f t="shared" si="50"/>
        <v>0</v>
      </c>
      <c r="H463" s="66">
        <f t="shared" si="51"/>
        <v>0</v>
      </c>
      <c r="I463" s="72" t="s">
        <v>442</v>
      </c>
      <c r="J463" s="66">
        <f t="shared" si="52"/>
        <v>0</v>
      </c>
      <c r="K463" s="72" t="s">
        <v>442</v>
      </c>
      <c r="L463" s="66">
        <f t="shared" si="53"/>
        <v>0</v>
      </c>
      <c r="M463" s="74">
        <f t="shared" si="48"/>
        <v>0</v>
      </c>
      <c r="N463" s="77">
        <v>0</v>
      </c>
    </row>
    <row r="464" spans="1:14" ht="12.75" customHeight="1" x14ac:dyDescent="0.2">
      <c r="A464" s="124" t="s">
        <v>22</v>
      </c>
      <c r="B464" s="69" t="s">
        <v>511</v>
      </c>
      <c r="C464" s="67">
        <v>329</v>
      </c>
      <c r="D464" s="67">
        <v>2447</v>
      </c>
      <c r="E464" s="72">
        <v>6</v>
      </c>
      <c r="F464" s="72" t="s">
        <v>442</v>
      </c>
      <c r="G464" s="65">
        <f t="shared" si="50"/>
        <v>6</v>
      </c>
      <c r="H464" s="66">
        <f t="shared" si="51"/>
        <v>2.0746887966804979E-3</v>
      </c>
      <c r="I464" s="72">
        <v>87</v>
      </c>
      <c r="J464" s="66">
        <f t="shared" si="52"/>
        <v>2.5701624815361892E-2</v>
      </c>
      <c r="K464" s="72">
        <v>221</v>
      </c>
      <c r="L464" s="66">
        <f t="shared" si="53"/>
        <v>6.4839807534326959E-3</v>
      </c>
      <c r="M464" s="74">
        <f t="shared" si="48"/>
        <v>1.1420098121825028E-2</v>
      </c>
      <c r="N464" s="77">
        <v>20494.111774663248</v>
      </c>
    </row>
    <row r="465" spans="1:14" ht="12.75" customHeight="1" x14ac:dyDescent="0.2">
      <c r="A465" s="124" t="s">
        <v>22</v>
      </c>
      <c r="B465" s="69" t="s">
        <v>512</v>
      </c>
      <c r="C465" s="67">
        <v>358</v>
      </c>
      <c r="D465" s="67">
        <v>2449</v>
      </c>
      <c r="E465" s="72">
        <v>2</v>
      </c>
      <c r="F465" s="72" t="s">
        <v>442</v>
      </c>
      <c r="G465" s="65">
        <f t="shared" si="50"/>
        <v>2</v>
      </c>
      <c r="H465" s="66">
        <f t="shared" si="51"/>
        <v>6.9156293222683268E-4</v>
      </c>
      <c r="I465" s="72" t="s">
        <v>442</v>
      </c>
      <c r="J465" s="66">
        <f t="shared" si="52"/>
        <v>0</v>
      </c>
      <c r="K465" s="72">
        <v>210</v>
      </c>
      <c r="L465" s="66">
        <f t="shared" si="53"/>
        <v>6.161248679732426E-3</v>
      </c>
      <c r="M465" s="74">
        <f t="shared" si="48"/>
        <v>2.2842705373197531E-3</v>
      </c>
      <c r="N465" s="77">
        <v>4099.2726346137397</v>
      </c>
    </row>
    <row r="466" spans="1:14" ht="12.75" customHeight="1" x14ac:dyDescent="0.2">
      <c r="A466" s="124" t="s">
        <v>22</v>
      </c>
      <c r="B466" s="69" t="s">
        <v>513</v>
      </c>
      <c r="C466" s="67">
        <v>264</v>
      </c>
      <c r="D466" s="67">
        <v>2451</v>
      </c>
      <c r="E466" s="72" t="s">
        <v>442</v>
      </c>
      <c r="F466" s="72" t="s">
        <v>442</v>
      </c>
      <c r="G466" s="65">
        <f t="shared" si="50"/>
        <v>0</v>
      </c>
      <c r="H466" s="66">
        <f t="shared" si="51"/>
        <v>0</v>
      </c>
      <c r="I466" s="72" t="s">
        <v>442</v>
      </c>
      <c r="J466" s="66">
        <f t="shared" si="52"/>
        <v>0</v>
      </c>
      <c r="K466" s="72" t="s">
        <v>442</v>
      </c>
      <c r="L466" s="66">
        <f t="shared" si="53"/>
        <v>0</v>
      </c>
      <c r="M466" s="74">
        <f t="shared" si="48"/>
        <v>0</v>
      </c>
      <c r="N466" s="77">
        <v>0</v>
      </c>
    </row>
    <row r="467" spans="1:14" ht="12.75" customHeight="1" x14ac:dyDescent="0.2">
      <c r="A467" s="124" t="s">
        <v>22</v>
      </c>
      <c r="B467" s="69" t="s">
        <v>514</v>
      </c>
      <c r="C467" s="67">
        <v>330</v>
      </c>
      <c r="D467" s="67">
        <v>2452</v>
      </c>
      <c r="E467" s="72" t="s">
        <v>442</v>
      </c>
      <c r="F467" s="72" t="s">
        <v>442</v>
      </c>
      <c r="G467" s="65">
        <f t="shared" si="50"/>
        <v>0</v>
      </c>
      <c r="H467" s="66">
        <f t="shared" si="51"/>
        <v>0</v>
      </c>
      <c r="I467" s="72" t="s">
        <v>442</v>
      </c>
      <c r="J467" s="66">
        <f t="shared" si="52"/>
        <v>0</v>
      </c>
      <c r="K467" s="72">
        <v>9</v>
      </c>
      <c r="L467" s="66">
        <f t="shared" si="53"/>
        <v>2.6405351484567541E-4</v>
      </c>
      <c r="M467" s="74">
        <f t="shared" si="48"/>
        <v>8.8017838281891799E-5</v>
      </c>
      <c r="N467" s="77">
        <v>157.95375807375763</v>
      </c>
    </row>
    <row r="468" spans="1:14" ht="12.75" customHeight="1" x14ac:dyDescent="0.2">
      <c r="A468" s="124" t="s">
        <v>22</v>
      </c>
      <c r="B468" s="69" t="s">
        <v>515</v>
      </c>
      <c r="C468" s="67">
        <v>326</v>
      </c>
      <c r="D468" s="67">
        <v>2453</v>
      </c>
      <c r="E468" s="72" t="s">
        <v>442</v>
      </c>
      <c r="F468" s="72" t="s">
        <v>442</v>
      </c>
      <c r="G468" s="65">
        <f t="shared" si="50"/>
        <v>0</v>
      </c>
      <c r="H468" s="66">
        <f t="shared" si="51"/>
        <v>0</v>
      </c>
      <c r="I468" s="72" t="s">
        <v>442</v>
      </c>
      <c r="J468" s="66">
        <f t="shared" si="52"/>
        <v>0</v>
      </c>
      <c r="K468" s="72" t="s">
        <v>442</v>
      </c>
      <c r="L468" s="66">
        <f t="shared" si="53"/>
        <v>0</v>
      </c>
      <c r="M468" s="74">
        <f t="shared" si="48"/>
        <v>0</v>
      </c>
      <c r="N468" s="77">
        <v>0</v>
      </c>
    </row>
    <row r="469" spans="1:14" ht="12.75" customHeight="1" x14ac:dyDescent="0.2">
      <c r="A469" s="124" t="s">
        <v>22</v>
      </c>
      <c r="B469" s="69" t="s">
        <v>516</v>
      </c>
      <c r="C469" s="67">
        <v>100</v>
      </c>
      <c r="D469" s="67">
        <v>2455</v>
      </c>
      <c r="E469" s="72">
        <v>2</v>
      </c>
      <c r="F469" s="72" t="s">
        <v>442</v>
      </c>
      <c r="G469" s="65">
        <f t="shared" si="50"/>
        <v>2</v>
      </c>
      <c r="H469" s="66">
        <f t="shared" si="51"/>
        <v>6.9156293222683268E-4</v>
      </c>
      <c r="I469" s="72">
        <v>19</v>
      </c>
      <c r="J469" s="66">
        <f t="shared" si="52"/>
        <v>5.6129985228951258E-3</v>
      </c>
      <c r="K469" s="72">
        <v>100</v>
      </c>
      <c r="L469" s="66">
        <f t="shared" si="53"/>
        <v>2.9339279427297266E-3</v>
      </c>
      <c r="M469" s="74">
        <f t="shared" si="48"/>
        <v>3.0794964659505617E-3</v>
      </c>
      <c r="N469" s="77">
        <v>5526.357489193404</v>
      </c>
    </row>
    <row r="470" spans="1:14" ht="12.75" customHeight="1" x14ac:dyDescent="0.2">
      <c r="A470" s="124" t="s">
        <v>22</v>
      </c>
      <c r="B470" s="69" t="s">
        <v>517</v>
      </c>
      <c r="C470" s="67">
        <v>98</v>
      </c>
      <c r="D470" s="67">
        <v>2456</v>
      </c>
      <c r="E470" s="72" t="s">
        <v>442</v>
      </c>
      <c r="F470" s="72" t="s">
        <v>442</v>
      </c>
      <c r="G470" s="65">
        <f t="shared" si="50"/>
        <v>0</v>
      </c>
      <c r="H470" s="66">
        <f t="shared" si="51"/>
        <v>0</v>
      </c>
      <c r="I470" s="72" t="s">
        <v>442</v>
      </c>
      <c r="J470" s="66">
        <f t="shared" si="52"/>
        <v>0</v>
      </c>
      <c r="K470" s="72">
        <v>117</v>
      </c>
      <c r="L470" s="66">
        <f t="shared" si="53"/>
        <v>3.4326956929937799E-3</v>
      </c>
      <c r="M470" s="74">
        <f t="shared" si="48"/>
        <v>1.1442318976645934E-3</v>
      </c>
      <c r="N470" s="77">
        <v>2053.3988549588494</v>
      </c>
    </row>
    <row r="471" spans="1:14" ht="12.75" customHeight="1" x14ac:dyDescent="0.2">
      <c r="A471" s="124" t="s">
        <v>22</v>
      </c>
      <c r="B471" s="69" t="s">
        <v>518</v>
      </c>
      <c r="C471" s="67">
        <v>314</v>
      </c>
      <c r="D471" s="67">
        <v>2457</v>
      </c>
      <c r="E471" s="72" t="s">
        <v>442</v>
      </c>
      <c r="F471" s="72" t="s">
        <v>442</v>
      </c>
      <c r="G471" s="65">
        <f t="shared" si="50"/>
        <v>0</v>
      </c>
      <c r="H471" s="66">
        <f t="shared" si="51"/>
        <v>0</v>
      </c>
      <c r="I471" s="72" t="s">
        <v>442</v>
      </c>
      <c r="J471" s="66">
        <f t="shared" si="52"/>
        <v>0</v>
      </c>
      <c r="K471" s="72" t="s">
        <v>442</v>
      </c>
      <c r="L471" s="66">
        <f t="shared" si="53"/>
        <v>0</v>
      </c>
      <c r="M471" s="74">
        <f t="shared" si="48"/>
        <v>0</v>
      </c>
      <c r="N471" s="77">
        <v>0</v>
      </c>
    </row>
    <row r="472" spans="1:14" ht="12.75" customHeight="1" x14ac:dyDescent="0.2">
      <c r="A472" s="124" t="s">
        <v>22</v>
      </c>
      <c r="B472" s="69" t="s">
        <v>519</v>
      </c>
      <c r="C472" s="67">
        <v>359</v>
      </c>
      <c r="D472" s="67">
        <v>2458</v>
      </c>
      <c r="E472" s="72" t="s">
        <v>442</v>
      </c>
      <c r="F472" s="72" t="s">
        <v>442</v>
      </c>
      <c r="G472" s="65">
        <f t="shared" si="50"/>
        <v>0</v>
      </c>
      <c r="H472" s="66">
        <f t="shared" si="51"/>
        <v>0</v>
      </c>
      <c r="I472" s="72" t="s">
        <v>442</v>
      </c>
      <c r="J472" s="66">
        <f t="shared" si="52"/>
        <v>0</v>
      </c>
      <c r="K472" s="72" t="s">
        <v>442</v>
      </c>
      <c r="L472" s="66">
        <f t="shared" si="53"/>
        <v>0</v>
      </c>
      <c r="M472" s="74">
        <f t="shared" si="48"/>
        <v>0</v>
      </c>
      <c r="N472" s="77">
        <v>0</v>
      </c>
    </row>
    <row r="473" spans="1:14" ht="12.75" customHeight="1" x14ac:dyDescent="0.2">
      <c r="A473" s="124" t="s">
        <v>22</v>
      </c>
      <c r="B473" s="69" t="s">
        <v>520</v>
      </c>
      <c r="C473" s="67">
        <v>313</v>
      </c>
      <c r="D473" s="67">
        <v>2459</v>
      </c>
      <c r="E473" s="72" t="s">
        <v>442</v>
      </c>
      <c r="F473" s="72" t="s">
        <v>442</v>
      </c>
      <c r="G473" s="65">
        <f t="shared" si="50"/>
        <v>0</v>
      </c>
      <c r="H473" s="66">
        <f t="shared" si="51"/>
        <v>0</v>
      </c>
      <c r="I473" s="72" t="s">
        <v>442</v>
      </c>
      <c r="J473" s="66">
        <f t="shared" si="52"/>
        <v>0</v>
      </c>
      <c r="K473" s="72" t="s">
        <v>442</v>
      </c>
      <c r="L473" s="66">
        <f t="shared" si="53"/>
        <v>0</v>
      </c>
      <c r="M473" s="74">
        <f t="shared" si="48"/>
        <v>0</v>
      </c>
      <c r="N473" s="77">
        <v>0</v>
      </c>
    </row>
    <row r="474" spans="1:14" ht="12.75" customHeight="1" x14ac:dyDescent="0.2">
      <c r="A474" s="125" t="s">
        <v>22</v>
      </c>
      <c r="B474" s="92" t="s">
        <v>521</v>
      </c>
      <c r="C474" s="80"/>
      <c r="D474" s="80"/>
      <c r="E474" s="81">
        <f>SUM(E424:E473)</f>
        <v>205</v>
      </c>
      <c r="F474" s="81">
        <f>SUM(F424:F473)</f>
        <v>3</v>
      </c>
      <c r="G474" s="82">
        <f>SUM(G424:G473)</f>
        <v>208</v>
      </c>
      <c r="H474" s="83">
        <f t="shared" si="51"/>
        <v>7.1922544951590589E-2</v>
      </c>
      <c r="I474" s="84">
        <f>SUM(I424:I473)</f>
        <v>322</v>
      </c>
      <c r="J474" s="83">
        <f t="shared" si="52"/>
        <v>9.5125553914327921E-2</v>
      </c>
      <c r="K474" s="84">
        <f>SUM(K424:K473)</f>
        <v>2803</v>
      </c>
      <c r="L474" s="83">
        <f t="shared" si="53"/>
        <v>8.223800023471424E-2</v>
      </c>
      <c r="M474" s="85">
        <f>+(H474+J474+L474)/3</f>
        <v>8.3095366366877588E-2</v>
      </c>
      <c r="N474" s="86">
        <f>SUM(N424:N473)</f>
        <v>149120.0608009517</v>
      </c>
    </row>
    <row r="475" spans="1:14" ht="12.75" customHeight="1" x14ac:dyDescent="0.2">
      <c r="B475" s="69"/>
      <c r="C475" s="69"/>
      <c r="D475" s="67"/>
      <c r="E475" s="72"/>
      <c r="F475" s="72"/>
      <c r="G475" s="65"/>
      <c r="H475" s="66"/>
      <c r="I475" s="67"/>
      <c r="J475" s="66"/>
      <c r="K475" s="94"/>
      <c r="L475" s="66"/>
      <c r="M475" s="68"/>
      <c r="N475" s="87"/>
    </row>
    <row r="476" spans="1:14" s="126" customFormat="1" ht="12.75" x14ac:dyDescent="0.2">
      <c r="B476" s="127"/>
      <c r="C476" s="128"/>
      <c r="D476" s="128"/>
      <c r="E476" s="129"/>
      <c r="F476" s="129"/>
      <c r="G476" s="130"/>
      <c r="H476" s="131"/>
      <c r="I476" s="132"/>
      <c r="J476" s="131"/>
      <c r="K476" s="132"/>
      <c r="L476" s="131"/>
      <c r="M476" s="133"/>
      <c r="N476" s="134"/>
    </row>
    <row r="477" spans="1:14" s="126" customFormat="1" ht="12.75" x14ac:dyDescent="0.2">
      <c r="B477" s="127"/>
      <c r="C477" s="128"/>
      <c r="D477" s="128"/>
      <c r="E477" s="129"/>
      <c r="F477" s="129"/>
      <c r="G477" s="130"/>
      <c r="H477" s="131"/>
      <c r="I477" s="132"/>
      <c r="J477" s="131"/>
      <c r="K477" s="132"/>
      <c r="L477" s="131"/>
      <c r="M477" s="133"/>
      <c r="N477" s="134"/>
    </row>
    <row r="478" spans="1:14" s="126" customFormat="1" ht="12.75" x14ac:dyDescent="0.2">
      <c r="A478" s="124"/>
      <c r="B478" s="135"/>
      <c r="C478" s="136"/>
      <c r="D478" s="136"/>
      <c r="E478" s="137"/>
      <c r="F478" s="137"/>
      <c r="G478" s="130"/>
      <c r="H478" s="131"/>
      <c r="I478" s="132"/>
      <c r="J478" s="131"/>
      <c r="K478" s="132"/>
      <c r="L478" s="131"/>
      <c r="M478" s="133"/>
      <c r="N478" s="138"/>
    </row>
    <row r="479" spans="1:14" s="126" customFormat="1" ht="13.5" thickBot="1" x14ac:dyDescent="0.25">
      <c r="B479" s="147" t="s">
        <v>553</v>
      </c>
      <c r="C479" s="139"/>
      <c r="D479" s="148"/>
      <c r="E479" s="148">
        <v>3612</v>
      </c>
      <c r="F479" s="148">
        <v>383</v>
      </c>
      <c r="G479" s="148">
        <v>3995</v>
      </c>
      <c r="H479" s="149"/>
      <c r="I479" s="148">
        <v>3195</v>
      </c>
      <c r="J479" s="149"/>
      <c r="K479" s="148">
        <v>32982</v>
      </c>
      <c r="L479" s="149"/>
      <c r="M479" s="150"/>
      <c r="N479" s="151">
        <f>N25+N61+N79+N171+N226+N364+N379+N397+N423+N474</f>
        <v>1794565.2967286517</v>
      </c>
    </row>
    <row r="480" spans="1:14" s="126" customFormat="1" ht="13.5" thickTop="1" x14ac:dyDescent="0.2">
      <c r="B480" s="140"/>
      <c r="C480" s="136"/>
      <c r="D480" s="136"/>
      <c r="E480" s="141"/>
      <c r="F480" s="141"/>
      <c r="G480" s="142"/>
      <c r="H480" s="143"/>
      <c r="I480" s="144"/>
      <c r="J480" s="143"/>
      <c r="K480" s="132"/>
      <c r="L480" s="143"/>
      <c r="M480" s="145"/>
      <c r="N480" s="146"/>
    </row>
    <row r="481" spans="2:14" ht="12.75" customHeight="1" x14ac:dyDescent="0.2">
      <c r="B481" s="62" t="s">
        <v>522</v>
      </c>
      <c r="C481" s="63"/>
      <c r="D481" s="63"/>
      <c r="E481" s="64"/>
      <c r="F481" s="64"/>
      <c r="G481" s="65"/>
      <c r="H481" s="66"/>
      <c r="I481" s="67"/>
      <c r="J481" s="66"/>
      <c r="K481" s="67"/>
      <c r="L481" s="66"/>
      <c r="M481" s="68"/>
      <c r="N481" s="87"/>
    </row>
    <row r="482" spans="2:14" ht="12.75" customHeight="1" x14ac:dyDescent="0.2">
      <c r="B482" s="69" t="s">
        <v>523</v>
      </c>
      <c r="C482" s="97">
        <v>460</v>
      </c>
      <c r="D482" s="97">
        <v>2427</v>
      </c>
      <c r="E482" s="72" t="s">
        <v>442</v>
      </c>
      <c r="F482" s="72" t="s">
        <v>442</v>
      </c>
      <c r="G482" s="65">
        <f t="shared" ref="G482:G488" si="54">E482+F482</f>
        <v>0</v>
      </c>
      <c r="H482" s="66">
        <f t="shared" ref="H482:H489" si="55">+G482/$G$491</f>
        <v>0</v>
      </c>
      <c r="I482" s="72" t="s">
        <v>442</v>
      </c>
      <c r="J482" s="66">
        <f t="shared" ref="J482:J489" si="56">+I482/$I$491</f>
        <v>0</v>
      </c>
      <c r="K482" s="98" t="s">
        <v>442</v>
      </c>
      <c r="L482" s="99"/>
      <c r="M482" s="100"/>
      <c r="N482" s="101"/>
    </row>
    <row r="483" spans="2:14" ht="12.75" customHeight="1" x14ac:dyDescent="0.2">
      <c r="B483" s="69" t="s">
        <v>524</v>
      </c>
      <c r="C483" s="97">
        <v>104</v>
      </c>
      <c r="D483" s="97">
        <v>2439</v>
      </c>
      <c r="E483" s="72" t="s">
        <v>442</v>
      </c>
      <c r="F483" s="72" t="s">
        <v>442</v>
      </c>
      <c r="G483" s="65">
        <f t="shared" si="54"/>
        <v>0</v>
      </c>
      <c r="H483" s="66">
        <f t="shared" si="55"/>
        <v>0</v>
      </c>
      <c r="I483" s="72" t="s">
        <v>442</v>
      </c>
      <c r="J483" s="66">
        <f t="shared" si="56"/>
        <v>0</v>
      </c>
      <c r="K483" s="98">
        <v>1</v>
      </c>
      <c r="L483" s="99"/>
      <c r="M483" s="100"/>
      <c r="N483" s="101"/>
    </row>
    <row r="484" spans="2:14" ht="12.75" customHeight="1" x14ac:dyDescent="0.2">
      <c r="B484" s="69" t="s">
        <v>525</v>
      </c>
      <c r="C484" s="97">
        <v>285</v>
      </c>
      <c r="D484" s="97">
        <v>2144</v>
      </c>
      <c r="E484" s="72" t="s">
        <v>442</v>
      </c>
      <c r="F484" s="72" t="s">
        <v>442</v>
      </c>
      <c r="G484" s="65">
        <f t="shared" si="54"/>
        <v>0</v>
      </c>
      <c r="H484" s="66">
        <f t="shared" si="55"/>
        <v>0</v>
      </c>
      <c r="I484" s="72" t="s">
        <v>442</v>
      </c>
      <c r="J484" s="66">
        <f t="shared" si="56"/>
        <v>0</v>
      </c>
      <c r="K484" s="98">
        <v>7</v>
      </c>
      <c r="L484" s="99"/>
      <c r="M484" s="100"/>
      <c r="N484" s="101"/>
    </row>
    <row r="485" spans="2:14" ht="12.75" customHeight="1" x14ac:dyDescent="0.2">
      <c r="B485" s="69" t="s">
        <v>526</v>
      </c>
      <c r="C485" s="97">
        <v>163</v>
      </c>
      <c r="D485" s="97">
        <v>2145</v>
      </c>
      <c r="E485" s="72" t="s">
        <v>442</v>
      </c>
      <c r="F485" s="72" t="s">
        <v>442</v>
      </c>
      <c r="G485" s="65">
        <f t="shared" si="54"/>
        <v>0</v>
      </c>
      <c r="H485" s="66">
        <f t="shared" si="55"/>
        <v>0</v>
      </c>
      <c r="I485" s="72" t="s">
        <v>442</v>
      </c>
      <c r="J485" s="66">
        <f t="shared" si="56"/>
        <v>0</v>
      </c>
      <c r="K485" s="98">
        <v>1</v>
      </c>
      <c r="L485" s="99"/>
      <c r="M485" s="100"/>
      <c r="N485" s="101"/>
    </row>
    <row r="486" spans="2:14" ht="12.75" customHeight="1" x14ac:dyDescent="0.2">
      <c r="B486" s="69" t="s">
        <v>527</v>
      </c>
      <c r="C486" s="102" t="s">
        <v>528</v>
      </c>
      <c r="D486" s="97">
        <v>8</v>
      </c>
      <c r="E486" s="72">
        <v>56</v>
      </c>
      <c r="F486" s="72">
        <v>91</v>
      </c>
      <c r="G486" s="65">
        <f t="shared" si="54"/>
        <v>147</v>
      </c>
      <c r="H486" s="66">
        <f t="shared" si="55"/>
        <v>5.0829875518672199E-2</v>
      </c>
      <c r="I486" s="72">
        <v>14</v>
      </c>
      <c r="J486" s="66">
        <f t="shared" si="56"/>
        <v>4.13589364844904E-3</v>
      </c>
      <c r="K486" s="98">
        <v>56</v>
      </c>
      <c r="L486" s="99"/>
      <c r="M486" s="100"/>
      <c r="N486" s="101"/>
    </row>
    <row r="487" spans="2:14" ht="12.75" customHeight="1" x14ac:dyDescent="0.2">
      <c r="B487" s="69" t="s">
        <v>529</v>
      </c>
      <c r="C487" s="102"/>
      <c r="D487" s="97">
        <v>2000</v>
      </c>
      <c r="E487" s="72" t="s">
        <v>442</v>
      </c>
      <c r="F487" s="72" t="s">
        <v>442</v>
      </c>
      <c r="G487" s="65">
        <f t="shared" si="54"/>
        <v>0</v>
      </c>
      <c r="H487" s="66">
        <f t="shared" si="55"/>
        <v>0</v>
      </c>
      <c r="I487" s="72">
        <v>1</v>
      </c>
      <c r="J487" s="66">
        <f t="shared" si="56"/>
        <v>2.9542097488921711E-4</v>
      </c>
      <c r="K487" s="98">
        <v>1</v>
      </c>
      <c r="L487" s="99"/>
      <c r="M487" s="100"/>
      <c r="N487" s="101"/>
    </row>
    <row r="488" spans="2:14" ht="12.75" customHeight="1" x14ac:dyDescent="0.2">
      <c r="B488" s="69" t="s">
        <v>530</v>
      </c>
      <c r="C488" s="97">
        <v>459</v>
      </c>
      <c r="D488" s="103">
        <v>2001</v>
      </c>
      <c r="E488" s="72" t="s">
        <v>442</v>
      </c>
      <c r="F488" s="72" t="s">
        <v>442</v>
      </c>
      <c r="G488" s="65">
        <f t="shared" si="54"/>
        <v>0</v>
      </c>
      <c r="H488" s="66">
        <f t="shared" si="55"/>
        <v>0</v>
      </c>
      <c r="I488" s="72" t="s">
        <v>442</v>
      </c>
      <c r="J488" s="66">
        <f t="shared" si="56"/>
        <v>0</v>
      </c>
      <c r="K488" s="98">
        <v>27</v>
      </c>
      <c r="L488" s="99"/>
      <c r="M488" s="100"/>
      <c r="N488" s="101"/>
    </row>
    <row r="489" spans="2:14" ht="12.75" customHeight="1" x14ac:dyDescent="0.2">
      <c r="B489" s="88" t="s">
        <v>531</v>
      </c>
      <c r="C489" s="104"/>
      <c r="D489" s="104"/>
      <c r="E489" s="105">
        <f t="shared" ref="E489:G489" si="57">SUM(E482:E488)</f>
        <v>56</v>
      </c>
      <c r="F489" s="105">
        <f t="shared" si="57"/>
        <v>91</v>
      </c>
      <c r="G489" s="82">
        <f t="shared" si="57"/>
        <v>147</v>
      </c>
      <c r="H489" s="83">
        <f t="shared" si="55"/>
        <v>5.0829875518672199E-2</v>
      </c>
      <c r="I489" s="84">
        <f>SUM(I482:I488)</f>
        <v>15</v>
      </c>
      <c r="J489" s="83">
        <f t="shared" si="56"/>
        <v>4.4313146233382573E-3</v>
      </c>
      <c r="K489" s="84">
        <f>SUM(K482:K488)</f>
        <v>93</v>
      </c>
      <c r="L489" s="83">
        <f>+K489/$K$491</f>
        <v>2.7285529867386456E-3</v>
      </c>
      <c r="M489" s="85">
        <f>+(H489+J489+L489)/3</f>
        <v>1.9329914376249698E-2</v>
      </c>
      <c r="N489" s="96">
        <f>N479*M489</f>
        <v>34688.79352835397</v>
      </c>
    </row>
    <row r="490" spans="2:14" ht="12.75" customHeight="1" x14ac:dyDescent="0.2">
      <c r="B490" s="106" t="s">
        <v>532</v>
      </c>
      <c r="C490" s="107"/>
      <c r="D490" s="107"/>
      <c r="E490" s="152">
        <f>SUM(E489+E474+E423+E397+E379+E364+E226+E171+E79+E61+E25)</f>
        <v>2392</v>
      </c>
      <c r="F490" s="152">
        <f>SUM(F489+F474+F423+F397+F379+F364+F226+F171+F79+F61+F25)</f>
        <v>647</v>
      </c>
      <c r="G490" s="153">
        <f>G489+G474+G423+G397+G379+G364+G226+G171+G79+G61+G25</f>
        <v>3039</v>
      </c>
      <c r="H490" s="154"/>
      <c r="I490" s="155">
        <f>I489+I474+I423+I397+I379+I364+I226+I171+I79+I61+I25</f>
        <v>3400</v>
      </c>
      <c r="J490" s="154"/>
      <c r="K490" s="155">
        <f>K489+K474+K423+K397+K379+K364+K226+K171+K79+K61+K25</f>
        <v>34177</v>
      </c>
      <c r="L490" s="108"/>
      <c r="M490" s="109"/>
      <c r="N490" s="110"/>
    </row>
    <row r="491" spans="2:14" ht="12.75" customHeight="1" x14ac:dyDescent="0.2">
      <c r="B491" s="111" t="s">
        <v>533</v>
      </c>
      <c r="C491" s="71"/>
      <c r="D491" s="71"/>
      <c r="E491" s="156">
        <f t="shared" ref="E491:J491" si="58">E474+E423+E397+E379+E364+E226+E171+E79+E61+E25</f>
        <v>2336</v>
      </c>
      <c r="F491" s="156">
        <f t="shared" si="58"/>
        <v>556</v>
      </c>
      <c r="G491" s="156">
        <f t="shared" si="58"/>
        <v>2892</v>
      </c>
      <c r="H491" s="157">
        <f t="shared" si="58"/>
        <v>1</v>
      </c>
      <c r="I491" s="157">
        <f t="shared" si="58"/>
        <v>3385</v>
      </c>
      <c r="J491" s="93">
        <f t="shared" si="58"/>
        <v>0.99999999999999989</v>
      </c>
      <c r="K491" s="157">
        <f>K490-K489</f>
        <v>34084</v>
      </c>
      <c r="L491" s="93">
        <f>L474+L423+L397+L379+L364+L226+L171+L79+L61+L25</f>
        <v>1.0000000000000002</v>
      </c>
      <c r="M491" s="68"/>
      <c r="N491" s="62"/>
    </row>
    <row r="492" spans="2:14" ht="12.75" customHeight="1" x14ac:dyDescent="0.2">
      <c r="B492" s="112" t="s">
        <v>534</v>
      </c>
      <c r="C492" s="71"/>
      <c r="D492" s="71"/>
      <c r="E492" s="98">
        <v>0</v>
      </c>
      <c r="F492" s="98">
        <v>0</v>
      </c>
      <c r="G492" s="113">
        <v>0</v>
      </c>
      <c r="H492" s="99">
        <v>0</v>
      </c>
      <c r="I492" s="97">
        <f>I490-I491</f>
        <v>15</v>
      </c>
      <c r="J492" s="99">
        <f>(I490-I491)/I490</f>
        <v>4.4117647058823529E-3</v>
      </c>
      <c r="K492" s="97">
        <f>K490-K491</f>
        <v>93</v>
      </c>
      <c r="L492" s="99">
        <f>(K490-K491)/K490</f>
        <v>2.7211282441407963E-3</v>
      </c>
      <c r="M492" s="68"/>
      <c r="N492" s="62"/>
    </row>
    <row r="493" spans="2:14" ht="12.75" customHeight="1" x14ac:dyDescent="0.2">
      <c r="B493" s="112" t="s">
        <v>535</v>
      </c>
      <c r="C493" s="71"/>
      <c r="D493" s="71"/>
      <c r="E493" s="72"/>
      <c r="F493" s="72"/>
      <c r="G493" s="65"/>
      <c r="H493" s="66"/>
      <c r="I493" s="67"/>
      <c r="J493" s="66"/>
      <c r="K493" s="67"/>
      <c r="L493" s="66"/>
      <c r="M493" s="68"/>
      <c r="N493" s="62"/>
    </row>
    <row r="494" spans="2:14" ht="12.75" customHeight="1" x14ac:dyDescent="0.2">
      <c r="B494" s="112" t="s">
        <v>536</v>
      </c>
      <c r="C494" s="114"/>
      <c r="D494" s="114"/>
      <c r="E494" s="72"/>
      <c r="F494" s="72"/>
      <c r="G494" s="65"/>
      <c r="H494" s="66"/>
      <c r="I494" s="67" t="s">
        <v>537</v>
      </c>
      <c r="J494" s="66"/>
      <c r="K494" s="67"/>
      <c r="L494" s="66" t="s">
        <v>538</v>
      </c>
      <c r="M494" s="68"/>
      <c r="N494" s="62"/>
    </row>
    <row r="495" spans="2:14" ht="12.75" customHeight="1" x14ac:dyDescent="0.2">
      <c r="B495" s="89"/>
      <c r="C495" s="71"/>
      <c r="D495" s="71"/>
      <c r="E495" s="72"/>
      <c r="F495" s="72"/>
      <c r="G495" s="65"/>
      <c r="H495" s="66"/>
      <c r="I495" s="67" t="s">
        <v>539</v>
      </c>
      <c r="J495" s="66"/>
      <c r="K495" s="67"/>
      <c r="L495" s="66" t="s">
        <v>540</v>
      </c>
      <c r="M495" s="68"/>
      <c r="N495" s="62"/>
    </row>
    <row r="496" spans="2:14" ht="12.75" customHeight="1" x14ac:dyDescent="0.2">
      <c r="B496" s="89"/>
      <c r="C496" s="71"/>
      <c r="D496" s="71"/>
      <c r="E496" s="72"/>
      <c r="F496" s="72"/>
      <c r="G496" s="65"/>
      <c r="H496" s="66"/>
      <c r="I496" s="67" t="s">
        <v>541</v>
      </c>
      <c r="J496" s="66"/>
      <c r="K496" s="67"/>
      <c r="L496" s="66" t="s">
        <v>542</v>
      </c>
      <c r="M496" s="68"/>
      <c r="N496" s="62"/>
    </row>
  </sheetData>
  <autoFilter ref="A2:N474"/>
  <mergeCells count="3">
    <mergeCell ref="G1:H1"/>
    <mergeCell ref="I1:J1"/>
    <mergeCell ref="K1:L1"/>
  </mergeCells>
  <pageMargins left="0.37" right="0.75" top="0.41" bottom="0.39"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FY2021 Records - Dept Summary</vt:lpstr>
      <vt:lpstr>FY2021 Records Details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JUVE Joel</cp:lastModifiedBy>
  <dcterms:created xsi:type="dcterms:W3CDTF">2019-11-25T20:48:03Z</dcterms:created>
  <dcterms:modified xsi:type="dcterms:W3CDTF">2019-12-05T15:22:33Z</dcterms:modified>
</cp:coreProperties>
</file>