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3\dcm\DCA Director\Budget\FY 2024\Rate Setting\FY24 Published ISR\"/>
    </mc:Choice>
  </mc:AlternateContent>
  <bookViews>
    <workbookView xWindow="0" yWindow="0" windowWidth="28800" windowHeight="12510" activeTab="2"/>
  </bookViews>
  <sheets>
    <sheet name="Overview" sheetId="1" r:id="rId1"/>
    <sheet name="SUMMARY" sheetId="2" r:id="rId2"/>
    <sheet name="FY24 Distribution ISR Detail" sheetId="3" r:id="rId3"/>
  </sheets>
  <definedNames>
    <definedName name="_xlnm._FilterDatabase" localSheetId="2" hidden="1">'FY24 Distribution ISR Detail'!$A$3:$AN$258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 i="2" l="1"/>
  <c r="D14" i="2"/>
  <c r="D13" i="2"/>
  <c r="D12" i="2"/>
  <c r="D11" i="2"/>
  <c r="D10" i="2"/>
  <c r="D9" i="2"/>
  <c r="D8" i="2"/>
  <c r="D7" i="2"/>
  <c r="D6" i="2"/>
  <c r="D5" i="2"/>
  <c r="Y259" i="3" l="1"/>
  <c r="AM259" i="3" l="1"/>
  <c r="X259" i="3"/>
  <c r="AJ259" i="3"/>
  <c r="AI259" i="3"/>
  <c r="AC259" i="3"/>
  <c r="I13" i="2"/>
  <c r="P34" i="2"/>
  <c r="O34" i="2"/>
  <c r="N34" i="2"/>
  <c r="M34" i="2"/>
  <c r="J34" i="2"/>
  <c r="B34" i="2"/>
  <c r="Q33" i="2"/>
  <c r="V33" i="2" s="1"/>
  <c r="L32" i="2"/>
  <c r="K32" i="2"/>
  <c r="Q31" i="2"/>
  <c r="V31" i="2" s="1"/>
  <c r="Q30" i="2"/>
  <c r="V30" i="2" s="1"/>
  <c r="L29" i="2"/>
  <c r="K29" i="2"/>
  <c r="I29" i="2"/>
  <c r="I34" i="2" s="1"/>
  <c r="Q28" i="2"/>
  <c r="V28" i="2" s="1"/>
  <c r="Q27" i="2"/>
  <c r="D27" i="2"/>
  <c r="Q26" i="2"/>
  <c r="V26" i="2" s="1"/>
  <c r="Q25" i="2"/>
  <c r="V25" i="2" s="1"/>
  <c r="K24" i="2"/>
  <c r="Q24" i="2" s="1"/>
  <c r="D24" i="2"/>
  <c r="Q23" i="2"/>
  <c r="V23" i="2" s="1"/>
  <c r="P15" i="2"/>
  <c r="O15" i="2"/>
  <c r="N15" i="2"/>
  <c r="M15" i="2"/>
  <c r="L15" i="2"/>
  <c r="K15" i="2"/>
  <c r="J15" i="2"/>
  <c r="I15" i="2"/>
  <c r="P14" i="2"/>
  <c r="O14" i="2"/>
  <c r="N14" i="2"/>
  <c r="M14" i="2"/>
  <c r="L14" i="2"/>
  <c r="K14" i="2"/>
  <c r="J14" i="2"/>
  <c r="I14" i="2"/>
  <c r="P13" i="2"/>
  <c r="N13" i="2"/>
  <c r="M13" i="2"/>
  <c r="P12" i="2"/>
  <c r="O12" i="2"/>
  <c r="N12" i="2"/>
  <c r="M12" i="2"/>
  <c r="L12" i="2"/>
  <c r="K12" i="2"/>
  <c r="J12" i="2"/>
  <c r="I12" i="2"/>
  <c r="P11" i="2"/>
  <c r="O11" i="2"/>
  <c r="N11" i="2"/>
  <c r="M11" i="2"/>
  <c r="L11" i="2"/>
  <c r="K11" i="2"/>
  <c r="J11" i="2"/>
  <c r="I11" i="2"/>
  <c r="P10" i="2"/>
  <c r="O10" i="2"/>
  <c r="N10" i="2"/>
  <c r="M10" i="2"/>
  <c r="L10" i="2"/>
  <c r="K10" i="2"/>
  <c r="J10" i="2"/>
  <c r="I10" i="2"/>
  <c r="P9" i="2"/>
  <c r="O9" i="2"/>
  <c r="N9" i="2"/>
  <c r="M9" i="2"/>
  <c r="L9" i="2"/>
  <c r="K9" i="2"/>
  <c r="J9" i="2"/>
  <c r="I9" i="2"/>
  <c r="P8" i="2"/>
  <c r="O8" i="2"/>
  <c r="N8" i="2"/>
  <c r="M8" i="2"/>
  <c r="L8" i="2"/>
  <c r="K8" i="2"/>
  <c r="J8" i="2"/>
  <c r="I8" i="2"/>
  <c r="P7" i="2"/>
  <c r="O7" i="2"/>
  <c r="N7" i="2"/>
  <c r="M7" i="2"/>
  <c r="L7" i="2"/>
  <c r="K7" i="2"/>
  <c r="J7" i="2"/>
  <c r="I7" i="2"/>
  <c r="P6" i="2"/>
  <c r="O6" i="2"/>
  <c r="N6" i="2"/>
  <c r="M6" i="2"/>
  <c r="L6" i="2"/>
  <c r="K6" i="2"/>
  <c r="J6" i="2"/>
  <c r="I6" i="2"/>
  <c r="P5" i="2"/>
  <c r="O5" i="2"/>
  <c r="N5" i="2"/>
  <c r="M5" i="2"/>
  <c r="J5" i="2"/>
  <c r="Q29" i="2" l="1"/>
  <c r="V29" i="2" s="1"/>
  <c r="D34" i="2"/>
  <c r="L34" i="2"/>
  <c r="V24" i="2"/>
  <c r="V27" i="2"/>
  <c r="B15" i="2"/>
  <c r="B8" i="2"/>
  <c r="Q14" i="2"/>
  <c r="Q8" i="2"/>
  <c r="Q12" i="2"/>
  <c r="Q9" i="2"/>
  <c r="R9" i="2" s="1"/>
  <c r="S9" i="2" s="1"/>
  <c r="Q10" i="2"/>
  <c r="R10" i="2" s="1"/>
  <c r="S10" i="2" s="1"/>
  <c r="K34" i="2"/>
  <c r="N16" i="2"/>
  <c r="J13" i="2"/>
  <c r="L13" i="2"/>
  <c r="AA259" i="3"/>
  <c r="K13" i="2"/>
  <c r="L5" i="2"/>
  <c r="Q32" i="2"/>
  <c r="I5" i="2"/>
  <c r="Q6" i="2"/>
  <c r="Q7" i="2"/>
  <c r="P16" i="2"/>
  <c r="Q11" i="2"/>
  <c r="M16" i="2"/>
  <c r="AH259" i="3"/>
  <c r="O13" i="2"/>
  <c r="AB259" i="3"/>
  <c r="Q15" i="2"/>
  <c r="AD259" i="3"/>
  <c r="AL259" i="3"/>
  <c r="AF259" i="3"/>
  <c r="K5" i="2"/>
  <c r="AE259" i="3"/>
  <c r="AG259" i="3"/>
  <c r="R8" i="2" l="1"/>
  <c r="S8" i="2" s="1"/>
  <c r="R12" i="2"/>
  <c r="S12" i="2" s="1"/>
  <c r="B14" i="2"/>
  <c r="C8" i="2"/>
  <c r="B6" i="2"/>
  <c r="C15" i="2"/>
  <c r="B12" i="2"/>
  <c r="O16" i="2"/>
  <c r="Q13" i="2"/>
  <c r="J16" i="2"/>
  <c r="V32" i="2"/>
  <c r="V34" i="2" s="1"/>
  <c r="Q34" i="2"/>
  <c r="AN259" i="3"/>
  <c r="I16" i="2"/>
  <c r="B10" i="2"/>
  <c r="B11" i="2"/>
  <c r="B13" i="2"/>
  <c r="L16" i="2"/>
  <c r="AK259" i="3"/>
  <c r="R14" i="2"/>
  <c r="S14" i="2" s="1"/>
  <c r="V259" i="3"/>
  <c r="B7" i="2"/>
  <c r="R15" i="2"/>
  <c r="S15" i="2" s="1"/>
  <c r="B9" i="2"/>
  <c r="R11" i="2"/>
  <c r="S11" i="2" s="1"/>
  <c r="R7" i="2"/>
  <c r="S7" i="2" s="1"/>
  <c r="Q5" i="2"/>
  <c r="K16" i="2"/>
  <c r="B5" i="2"/>
  <c r="R6" i="2"/>
  <c r="S6" i="2" s="1"/>
  <c r="C6" i="2" l="1"/>
  <c r="C12" i="2"/>
  <c r="C11" i="2"/>
  <c r="C10" i="2"/>
  <c r="W259" i="3"/>
  <c r="C9" i="2"/>
  <c r="B16" i="2"/>
  <c r="C5" i="2"/>
  <c r="C13" i="2"/>
  <c r="R13" i="2"/>
  <c r="S13" i="2" s="1"/>
  <c r="C7" i="2"/>
  <c r="Q16" i="2"/>
  <c r="R5" i="2"/>
  <c r="E5" i="2" l="1"/>
  <c r="V5" i="2"/>
  <c r="S16" i="2"/>
  <c r="E13" i="2"/>
  <c r="V13" i="2"/>
  <c r="C16" i="2"/>
  <c r="E7" i="2"/>
  <c r="V7" i="2"/>
  <c r="E6" i="2"/>
  <c r="V6" i="2"/>
  <c r="S5" i="2"/>
  <c r="R16" i="2"/>
  <c r="Z259" i="3"/>
  <c r="E9" i="2" l="1"/>
  <c r="F9" i="2" s="1"/>
  <c r="V9" i="2"/>
  <c r="W9" i="2" s="1"/>
  <c r="X9" i="2" s="1"/>
  <c r="D16" i="2"/>
  <c r="F6" i="2"/>
  <c r="W7" i="2"/>
  <c r="X7" i="2" s="1"/>
  <c r="V11" i="2"/>
  <c r="E11" i="2"/>
  <c r="F7" i="2"/>
  <c r="E14" i="2"/>
  <c r="V14" i="2"/>
  <c r="E12" i="2"/>
  <c r="V12" i="2"/>
  <c r="E8" i="2"/>
  <c r="V8" i="2"/>
  <c r="W5" i="2"/>
  <c r="V15" i="2"/>
  <c r="W15" i="2" s="1"/>
  <c r="X15" i="2" s="1"/>
  <c r="E15" i="2"/>
  <c r="F5" i="2"/>
  <c r="E10" i="2"/>
  <c r="V10" i="2"/>
  <c r="W13" i="2"/>
  <c r="X13" i="2" s="1"/>
  <c r="W6" i="2"/>
  <c r="X6" i="2" s="1"/>
  <c r="F13" i="2"/>
  <c r="E16" i="2" l="1"/>
  <c r="F16" i="2" s="1"/>
  <c r="X5" i="2"/>
  <c r="F12" i="2"/>
  <c r="F10" i="2"/>
  <c r="W8" i="2"/>
  <c r="X8" i="2" s="1"/>
  <c r="W14" i="2"/>
  <c r="X14" i="2" s="1"/>
  <c r="F11" i="2"/>
  <c r="W12" i="2"/>
  <c r="X12" i="2" s="1"/>
  <c r="V16" i="2"/>
  <c r="F8" i="2"/>
  <c r="F14" i="2"/>
  <c r="W10" i="2"/>
  <c r="X10" i="2" s="1"/>
  <c r="F15" i="2"/>
  <c r="W11" i="2"/>
  <c r="X11" i="2" s="1"/>
  <c r="W16" i="2" l="1"/>
  <c r="X16" i="2"/>
</calcChain>
</file>

<file path=xl/sharedStrings.xml><?xml version="1.0" encoding="utf-8"?>
<sst xmlns="http://schemas.openxmlformats.org/spreadsheetml/2006/main" count="2104" uniqueCount="790">
  <si>
    <t>Overview</t>
  </si>
  <si>
    <r>
      <rPr>
        <sz val="11"/>
        <color theme="1"/>
        <rFont val="Calibri"/>
        <family val="2"/>
      </rPr>
      <t xml:space="preserve">This workbook contains Distribution's internal service charges for FY 2024 budget requests.
</t>
    </r>
    <r>
      <rPr>
        <b/>
        <sz val="11"/>
        <color theme="1"/>
        <rFont val="Calibri"/>
        <family val="2"/>
      </rPr>
      <t>Please notify dca.budget@multco.us if you plan to budget a different amount and provide detail with explanation.</t>
    </r>
    <r>
      <rPr>
        <sz val="11"/>
        <color theme="1"/>
        <rFont val="Calibri"/>
        <family val="2"/>
      </rPr>
      <t xml:space="preserve">  You may be directed to Distribution Division for follow up, however, the DCA Budget Hub should be the initial point of contact to better align DCA and client departments' budgets in the final submissions to the Budget Office.</t>
    </r>
  </si>
  <si>
    <t>Workbook Tab Contents</t>
  </si>
  <si>
    <t>Distribution Summary</t>
  </si>
  <si>
    <t>The budget is separated into two sections: Fixed and Pass-Through. The total figure departments should budget for Distribution internal services in FY 2024 under Cost Element 60461 is in column V.</t>
  </si>
  <si>
    <t>Distribution Detail</t>
  </si>
  <si>
    <t>Line information is by mail stop "M-Code".  Filters can be applied for departmental specific views.</t>
  </si>
  <si>
    <t>Mail counts and pass-through costs are allocated using a three year average (FY20-FY22).</t>
  </si>
  <si>
    <t>Distribution Rates</t>
  </si>
  <si>
    <t xml:space="preserve">Annual Mail Stop Point and hourly special delivery charges. </t>
  </si>
  <si>
    <t>Summary to Detail Cross walk</t>
  </si>
  <si>
    <t xml:space="preserve">Summary Tab Column </t>
  </si>
  <si>
    <t>FY24 Mail Stop</t>
  </si>
  <si>
    <t>Annual Charge (Rate * Total Stop Points)</t>
  </si>
  <si>
    <t>FY24 Adjusted  Mail Stop</t>
  </si>
  <si>
    <t>FY24 Adjusted Mail Stop</t>
  </si>
  <si>
    <t>Metered Mail Count</t>
  </si>
  <si>
    <t>Metered Postage Count,  Parcel Count &amp; Metro Presort Count</t>
  </si>
  <si>
    <t>Special Delivery Hours</t>
  </si>
  <si>
    <t>Total Hours Charged</t>
  </si>
  <si>
    <t>Metered Postage + Parcels</t>
  </si>
  <si>
    <t>Internal Metered Postage &amp; Parcels</t>
  </si>
  <si>
    <t>Vendor Charges</t>
  </si>
  <si>
    <t>Metro Pre-Sort</t>
  </si>
  <si>
    <t>Business Reply/CAPS Permit</t>
  </si>
  <si>
    <t>CAPS (Postage Due &amp; Business Reply &amp; Permit Mail)</t>
  </si>
  <si>
    <t>UPS</t>
  </si>
  <si>
    <t>Special Delivery</t>
  </si>
  <si>
    <t>Freight/Bulk Deliveries</t>
  </si>
  <si>
    <t>FY 2024 Proposed Distribution Internal Service Charges</t>
  </si>
  <si>
    <t>N</t>
  </si>
  <si>
    <t>DEPT</t>
  </si>
  <si>
    <t xml:space="preserve"> Stop points</t>
  </si>
  <si>
    <t>Stop Point FY24 vs 23
∆</t>
  </si>
  <si>
    <t>FY24  Mail Stop
$</t>
  </si>
  <si>
    <t>FY 2024 to FY 2023
$ ∆</t>
  </si>
  <si>
    <t>FY 2024 to FY 2023
% ∆</t>
  </si>
  <si>
    <t xml:space="preserve"> Metered Mail Count </t>
  </si>
  <si>
    <t xml:space="preserve"> Special Delivery hours</t>
  </si>
  <si>
    <t xml:space="preserve"> Metered Postage + Parcels</t>
  </si>
  <si>
    <t>Postage Due / Business Reply</t>
  </si>
  <si>
    <t xml:space="preserve"> UPS</t>
  </si>
  <si>
    <t xml:space="preserve"> Special Delivery</t>
  </si>
  <si>
    <t xml:space="preserve">Total Pass-Through </t>
  </si>
  <si>
    <t>Total for (60460)</t>
  </si>
  <si>
    <t>DA</t>
  </si>
  <si>
    <t>DCA</t>
  </si>
  <si>
    <t>DCHS</t>
  </si>
  <si>
    <t>DCJ</t>
  </si>
  <si>
    <t>DCM</t>
  </si>
  <si>
    <t>DCS</t>
  </si>
  <si>
    <t>HD</t>
  </si>
  <si>
    <t>LIB</t>
  </si>
  <si>
    <t>MCSO</t>
  </si>
  <si>
    <t>NOND</t>
  </si>
  <si>
    <t>JOHS</t>
  </si>
  <si>
    <t>Total</t>
  </si>
  <si>
    <t>FY 2023 Adopted Distribution Internal Service Charges</t>
  </si>
  <si>
    <t>FY23 Adopted Pass Through</t>
  </si>
  <si>
    <t>Stop Point FY23 vs 22
∆</t>
  </si>
  <si>
    <t>FY23  Mail Stop
$</t>
  </si>
  <si>
    <t xml:space="preserve"> -   </t>
  </si>
  <si>
    <t>FY2024 Distribution Drivers reviewed by Departments</t>
  </si>
  <si>
    <t>MCODE</t>
  </si>
  <si>
    <t>StopID
(BLDG/FLR/SUITE)</t>
  </si>
  <si>
    <t>Building Name</t>
  </si>
  <si>
    <t>Address</t>
  </si>
  <si>
    <t>Route</t>
  </si>
  <si>
    <t>Dept</t>
  </si>
  <si>
    <t>Division</t>
  </si>
  <si>
    <t>Program</t>
  </si>
  <si>
    <t>Cost Object</t>
  </si>
  <si>
    <t>STOP BASE
(stops / day)</t>
  </si>
  <si>
    <t>Stop Share %
(% share of stop or pro-ration for partial yr)</t>
  </si>
  <si>
    <t>TOTAL STOP 
BASE (J x K)</t>
  </si>
  <si>
    <t>Inter Office Mail Volume</t>
  </si>
  <si>
    <t>IO Volume
(Y= Stop base #)
(N=0)</t>
  </si>
  <si>
    <t>USPS PO Box PickUp
(B503)</t>
  </si>
  <si>
    <t>USPS PO Box Pick Up:
DWNTN 7th Ave for  Multnomah Bldg</t>
  </si>
  <si>
    <t>Medical
(Y = 2x Stop base #)
(N = 0)
(H = Hard coded allocation)</t>
  </si>
  <si>
    <t xml:space="preserve">Medical Stop Share %
</t>
  </si>
  <si>
    <t>Medical Share
(Y = 2x Stop base #)
(N = 0)
(H = Stop base x Hard coded allocation)</t>
  </si>
  <si>
    <t>Bulk/Freight Delivery</t>
  </si>
  <si>
    <t>Bulk/Freight Delivery
(Y=2xSTOP base or add STOP value)</t>
  </si>
  <si>
    <t xml:space="preserve">Total Stop Points
(Base + IO Vol + USPS + Medical)
</t>
  </si>
  <si>
    <t>Annual CHARGE 
(rate * Total Stop Points)</t>
  </si>
  <si>
    <t>Adjustments</t>
  </si>
  <si>
    <t>FY24 Adjusted Fixed Cost</t>
  </si>
  <si>
    <t>Monthly Charge
(W/12)</t>
  </si>
  <si>
    <t>Pitney Bowes Postage 
(formerly Ascent)</t>
  </si>
  <si>
    <t>Pitney Bowes Piece Count
(formerly Ascent)</t>
  </si>
  <si>
    <t>Parcel Cost</t>
  </si>
  <si>
    <t>Parcel Count</t>
  </si>
  <si>
    <t>CAPS/ Postage Due</t>
  </si>
  <si>
    <t>Metro Pre-Sort Count</t>
  </si>
  <si>
    <t xml:space="preserve">Total Count of Pieces Handled </t>
  </si>
  <si>
    <t>PSTG DUE / BUS REPLY</t>
  </si>
  <si>
    <t>M326</t>
  </si>
  <si>
    <t>Unknown</t>
  </si>
  <si>
    <t>Portland Portal</t>
  </si>
  <si>
    <t>3083 NE 170th Place, Portland, OR 97230</t>
  </si>
  <si>
    <t>Business Services</t>
  </si>
  <si>
    <t>Training</t>
  </si>
  <si>
    <t>M325</t>
  </si>
  <si>
    <t>Columbia Gorge Corp Center</t>
  </si>
  <si>
    <t>2955 NE 172nd Place</t>
  </si>
  <si>
    <t>Law Enforcement</t>
  </si>
  <si>
    <t>Special Investigations Unit</t>
  </si>
  <si>
    <t>Work Processing Unit</t>
  </si>
  <si>
    <t>Portland Portal Building</t>
  </si>
  <si>
    <t>3083 NE 170th Place</t>
  </si>
  <si>
    <t>Concealed Handgun Unit</t>
  </si>
  <si>
    <t>M077</t>
  </si>
  <si>
    <t>488/03</t>
  </si>
  <si>
    <t>EAST COUNTY COURTHOUSE</t>
  </si>
  <si>
    <t>18480 SE STARK ST</t>
  </si>
  <si>
    <t>DA Division II</t>
  </si>
  <si>
    <t>TRIAL - DISTRICT COURT</t>
  </si>
  <si>
    <t>M239</t>
  </si>
  <si>
    <t>119/00/0358</t>
  </si>
  <si>
    <t>JUSTICE CTR</t>
  </si>
  <si>
    <t>1120 SW 3RD</t>
  </si>
  <si>
    <t>INTAKE</t>
  </si>
  <si>
    <t>M240</t>
  </si>
  <si>
    <t>188/5/5200</t>
  </si>
  <si>
    <t>MULTNOMAH CNTY COURTHOUSE</t>
  </si>
  <si>
    <t>1201 SW 1st Ave</t>
  </si>
  <si>
    <t>DA ADMINISTRATION</t>
  </si>
  <si>
    <t>DA GENERAL SUPPORT</t>
  </si>
  <si>
    <t>188/6/6300</t>
  </si>
  <si>
    <t>1200 SW 1st Ave</t>
  </si>
  <si>
    <t>M242</t>
  </si>
  <si>
    <t>JUVENILE JUSTICE</t>
  </si>
  <si>
    <t>1400 NE 68TH</t>
  </si>
  <si>
    <t>DA Division I</t>
  </si>
  <si>
    <t>Juvenile</t>
  </si>
  <si>
    <t>M243</t>
  </si>
  <si>
    <t>188/4/4200</t>
  </si>
  <si>
    <t>SUPPORT ENFORCEMENT (SED)</t>
  </si>
  <si>
    <t>G15 0242 10 SED66</t>
  </si>
  <si>
    <t>G15 0242 14 SEDGF</t>
  </si>
  <si>
    <t>M247</t>
  </si>
  <si>
    <t>M248</t>
  </si>
  <si>
    <t>M008</t>
  </si>
  <si>
    <t>Postage Only</t>
  </si>
  <si>
    <t>501 SE HAWTHORNE</t>
  </si>
  <si>
    <t>IT</t>
  </si>
  <si>
    <t>DCA IT CIO</t>
  </si>
  <si>
    <t>M132</t>
  </si>
  <si>
    <t>545/05</t>
  </si>
  <si>
    <t xml:space="preserve">BHRC </t>
  </si>
  <si>
    <t>333 SW Park Ave</t>
  </si>
  <si>
    <t>BHD</t>
  </si>
  <si>
    <t>Behavioral Health Resource Center</t>
  </si>
  <si>
    <t>M40 41528-00-3002 BWC</t>
  </si>
  <si>
    <t>y</t>
  </si>
  <si>
    <t>M506</t>
  </si>
  <si>
    <t>425/00/0000</t>
  </si>
  <si>
    <t>YEON BLDG</t>
  </si>
  <si>
    <t>1620 SE 190TH GRESHAM</t>
  </si>
  <si>
    <t>Fleet</t>
  </si>
  <si>
    <t>FLEET SERVICES</t>
  </si>
  <si>
    <t>M593</t>
  </si>
  <si>
    <t>401 N DIXON</t>
  </si>
  <si>
    <t>FACILITIES</t>
  </si>
  <si>
    <t>ELECTRONIC SERVICES</t>
  </si>
  <si>
    <t>M736</t>
  </si>
  <si>
    <t>Department HR</t>
  </si>
  <si>
    <t>DCA-DEPT HR</t>
  </si>
  <si>
    <t>M764</t>
  </si>
  <si>
    <t>425/00/RECORDS</t>
  </si>
  <si>
    <t>Records</t>
  </si>
  <si>
    <t>RECORDS</t>
  </si>
  <si>
    <t>M783</t>
  </si>
  <si>
    <t>Finance Hub</t>
  </si>
  <si>
    <t>DCA FINANCE HUB</t>
  </si>
  <si>
    <t>M784</t>
  </si>
  <si>
    <t>M785</t>
  </si>
  <si>
    <t>Contracts &amp; Strategic Sourcing</t>
  </si>
  <si>
    <t>DCA CONTRACTS</t>
  </si>
  <si>
    <t>M786</t>
  </si>
  <si>
    <t>274/00/0000</t>
  </si>
  <si>
    <t>BLANCHARD F&amp;PM</t>
  </si>
  <si>
    <t>ADMINISTRATION</t>
  </si>
  <si>
    <t>M791</t>
  </si>
  <si>
    <t>Budget, Rates, and Capital</t>
  </si>
  <si>
    <t>DCA BUDGET</t>
  </si>
  <si>
    <t>M793</t>
  </si>
  <si>
    <t>503/04/0000</t>
  </si>
  <si>
    <t>MULTNOMAH BLDG</t>
  </si>
  <si>
    <t>IT Admin</t>
  </si>
  <si>
    <t>Y</t>
  </si>
  <si>
    <t>M015</t>
  </si>
  <si>
    <t>DCHS Administration</t>
  </si>
  <si>
    <t>DCHS Human Services</t>
  </si>
  <si>
    <t>M25 CHSBS.HR.IND1000</t>
  </si>
  <si>
    <t>M016</t>
  </si>
  <si>
    <t>167/200</t>
  </si>
  <si>
    <t>5 Oak</t>
  </si>
  <si>
    <t>209 SW 4th</t>
  </si>
  <si>
    <t>Youth &amp; Family Services</t>
  </si>
  <si>
    <t>WEATHERIZATION/ENERGY ASSIST.</t>
  </si>
  <si>
    <t>M25 EGSPLIT</t>
  </si>
  <si>
    <t>M105</t>
  </si>
  <si>
    <t>451/00/0000</t>
  </si>
  <si>
    <t>Gateway Center</t>
  </si>
  <si>
    <t>10305 E Burnside St</t>
  </si>
  <si>
    <t>YFS</t>
  </si>
  <si>
    <t>DVSCO</t>
  </si>
  <si>
    <t>G25 0334 01 GWPDX</t>
  </si>
  <si>
    <t>M110</t>
  </si>
  <si>
    <t>167/01</t>
  </si>
  <si>
    <t>DCHS BUSINESS SERVICES</t>
  </si>
  <si>
    <t>CHIEF FINANCIAL OFFICER</t>
  </si>
  <si>
    <t>M25 CHSBS.FIN.IND1000</t>
  </si>
  <si>
    <t>M127</t>
  </si>
  <si>
    <t>DDSD</t>
  </si>
  <si>
    <t>DD DEVELOPMNTL DISABILITY SVCS</t>
  </si>
  <si>
    <t>G25 0146 18 K48</t>
  </si>
  <si>
    <t>M150</t>
  </si>
  <si>
    <t>FYS DIVISION MANAGEMENT</t>
  </si>
  <si>
    <t>M25 SCPCPS.CGF</t>
  </si>
  <si>
    <t>M161</t>
  </si>
  <si>
    <t>421 SW OAK</t>
  </si>
  <si>
    <t>DCHS Director's Offoce</t>
  </si>
  <si>
    <t>M25 CHSDO.IND1000</t>
  </si>
  <si>
    <t>M171</t>
  </si>
  <si>
    <t>ADVSD</t>
  </si>
  <si>
    <t>ADVSD ADMINISTRATION</t>
  </si>
  <si>
    <t>G25 0190 08 A1XIX</t>
  </si>
  <si>
    <t>M172</t>
  </si>
  <si>
    <t>409/02/200</t>
  </si>
  <si>
    <t>TABOR SQUARE</t>
  </si>
  <si>
    <t>4610 SE BELMONT</t>
  </si>
  <si>
    <t>ADVSD ADULT PROTECTIVE SERVICES</t>
  </si>
  <si>
    <t>G25 0190 12 PSXIX</t>
  </si>
  <si>
    <t>M180</t>
  </si>
  <si>
    <t>10615 SE Cherry Blossom Drive</t>
  </si>
  <si>
    <t>ADVSD LTSS TD</t>
  </si>
  <si>
    <t>G25 0190 19 TDXIX</t>
  </si>
  <si>
    <t>M191</t>
  </si>
  <si>
    <t>377/02/ADVSD</t>
  </si>
  <si>
    <t>CHERRY BLOSSOM PLAZA</t>
  </si>
  <si>
    <t>ADVSD LTSS MID COUNTY</t>
  </si>
  <si>
    <t>G25 0190 16 MCXIX</t>
  </si>
  <si>
    <t>M192</t>
  </si>
  <si>
    <t>ADVSD LTC West</t>
  </si>
  <si>
    <t>G25 0190 20 WDXIX</t>
  </si>
  <si>
    <t>M193</t>
  </si>
  <si>
    <t>322/ADVSD</t>
  </si>
  <si>
    <t>WALNUT PARK COMPLEX</t>
  </si>
  <si>
    <t>5330 NE MLK BLVD.</t>
  </si>
  <si>
    <t>ADVSD LTSS NNE</t>
  </si>
  <si>
    <t>G25 0190 17 NEXIX</t>
  </si>
  <si>
    <t>M194</t>
  </si>
  <si>
    <t>ADVSD LTSS SOUTHEAST</t>
  </si>
  <si>
    <t>G25 0190 18 SEXIX</t>
  </si>
  <si>
    <t>M195</t>
  </si>
  <si>
    <t>ADVSD Public Guardian</t>
  </si>
  <si>
    <t>M25 ADVSD PGGF</t>
  </si>
  <si>
    <t>M198</t>
  </si>
  <si>
    <t>ADVSD ADULT CARE HOME</t>
  </si>
  <si>
    <t>G25 0190 11 AHXIX</t>
  </si>
  <si>
    <t>M257</t>
  </si>
  <si>
    <t>1ST FLOOR MAIL STOP</t>
  </si>
  <si>
    <t>G25 0146 04 AD48</t>
  </si>
  <si>
    <t>M351</t>
  </si>
  <si>
    <t>527/200</t>
  </si>
  <si>
    <t>West Gresham Plaza</t>
  </si>
  <si>
    <t>2951 NW Division St. Gresham, OR 97030</t>
  </si>
  <si>
    <t>IDD</t>
  </si>
  <si>
    <t>G25 0146 01 A48</t>
  </si>
  <si>
    <t>M504</t>
  </si>
  <si>
    <t>439/01/DVCRU</t>
  </si>
  <si>
    <t>GATEWAY CHILDRENS CENTER</t>
  </si>
  <si>
    <t>10225 E Burnside St</t>
  </si>
  <si>
    <t>Youth &amp; Family Services Division</t>
  </si>
  <si>
    <t>Domestic Violence DVERT</t>
  </si>
  <si>
    <t>M25 SCP.DV CRD.CGF</t>
  </si>
  <si>
    <t>M531</t>
  </si>
  <si>
    <t>YFS - Domestic Violence</t>
  </si>
  <si>
    <t>M558</t>
  </si>
  <si>
    <t xml:space="preserve">YFS  </t>
  </si>
  <si>
    <t>M727</t>
  </si>
  <si>
    <t>437/01/0100</t>
  </si>
  <si>
    <t>MULTNOMAH COUNTY EAST</t>
  </si>
  <si>
    <t>600 NE 8TH ST, ROOM 100</t>
  </si>
  <si>
    <t>ADVSD LTSS EAST</t>
  </si>
  <si>
    <t>G25 0190 15 EDXIX</t>
  </si>
  <si>
    <t>M214</t>
  </si>
  <si>
    <t>304/00/0000</t>
  </si>
  <si>
    <t>PROB/PAR-MID CTY</t>
  </si>
  <si>
    <t>1415 SE 122nd Ave</t>
  </si>
  <si>
    <t>ASD</t>
  </si>
  <si>
    <t>East Campus - North</t>
  </si>
  <si>
    <t>M215</t>
  </si>
  <si>
    <t>119/00/0347</t>
  </si>
  <si>
    <t>PRSP (Pretrial Release Svcs Prog)</t>
  </si>
  <si>
    <t>M228</t>
  </si>
  <si>
    <t>188/4/4400</t>
  </si>
  <si>
    <t>ARC (Asessmt &amp; Referral Ctr)</t>
  </si>
  <si>
    <t>M250</t>
  </si>
  <si>
    <t>311/00/0001</t>
  </si>
  <si>
    <t>JSD</t>
  </si>
  <si>
    <t>JJC Support</t>
  </si>
  <si>
    <t>M280</t>
  </si>
  <si>
    <t>188/3/3400</t>
  </si>
  <si>
    <t>FCS (Family Court Svcs)</t>
  </si>
  <si>
    <t>M50 1516 JFCS</t>
  </si>
  <si>
    <t>M286</t>
  </si>
  <si>
    <t>161/03/0000</t>
  </si>
  <si>
    <t>MEAD BLDG</t>
  </si>
  <si>
    <t>421 SW 5TH</t>
  </si>
  <si>
    <t>Mead Internal Svcs &amp; Support</t>
  </si>
  <si>
    <t>M290</t>
  </si>
  <si>
    <t>407/00/0000</t>
  </si>
  <si>
    <t>PROB/PAROLE EAST</t>
  </si>
  <si>
    <t>495 NE BEECH, GRESHAM</t>
  </si>
  <si>
    <t>WFSU (Women and Family Svcs)</t>
  </si>
  <si>
    <t>M570</t>
  </si>
  <si>
    <t>503/01/0000</t>
  </si>
  <si>
    <t>ASSESSMENT &amp; TAXATION</t>
  </si>
  <si>
    <t>A&amp;T RECORDS MANAGEMENT</t>
  </si>
  <si>
    <t>M655</t>
  </si>
  <si>
    <t>TAX TITLE</t>
  </si>
  <si>
    <t>M739</t>
  </si>
  <si>
    <t>BOARD OF PROPERTY TAX APPEALS</t>
  </si>
  <si>
    <t>M756</t>
  </si>
  <si>
    <t>A&amp;T ADMIN</t>
  </si>
  <si>
    <t>M757</t>
  </si>
  <si>
    <t>A&amp;T DOCUMENT RECORDING</t>
  </si>
  <si>
    <t>M758</t>
  </si>
  <si>
    <t>A&amp;T PROPERTY ASSESSMENT</t>
  </si>
  <si>
    <t>M763</t>
  </si>
  <si>
    <t>TAX REVENUE MGMT</t>
  </si>
  <si>
    <t>M766</t>
  </si>
  <si>
    <t>A&amp;T BUSINESS APPS SUPPORT</t>
  </si>
  <si>
    <t>M745</t>
  </si>
  <si>
    <t>CENTRAL HUMAN RESOURCES</t>
  </si>
  <si>
    <t>HR Benefits</t>
  </si>
  <si>
    <t>M746</t>
  </si>
  <si>
    <t>M748</t>
  </si>
  <si>
    <t>M750</t>
  </si>
  <si>
    <t>503/03/300</t>
  </si>
  <si>
    <t>Central HR, Labor Relations, Talent Development, Class Comp</t>
  </si>
  <si>
    <t>M136</t>
  </si>
  <si>
    <t>Finance and Risk Mgmt</t>
  </si>
  <si>
    <t>Deferred Compensation</t>
  </si>
  <si>
    <t>M732</t>
  </si>
  <si>
    <t>Central Accounts Payable</t>
  </si>
  <si>
    <t>M734</t>
  </si>
  <si>
    <t>Benefits; Central AP and Payroll</t>
  </si>
  <si>
    <t>M741</t>
  </si>
  <si>
    <t>503/05/0531</t>
  </si>
  <si>
    <t>CFO</t>
  </si>
  <si>
    <t>M743</t>
  </si>
  <si>
    <t>Central Payroll</t>
  </si>
  <si>
    <t>M744</t>
  </si>
  <si>
    <t>Central Purchasing</t>
  </si>
  <si>
    <t>M749</t>
  </si>
  <si>
    <t>Risk Mgmt-Worker's Comp</t>
  </si>
  <si>
    <t>M104</t>
  </si>
  <si>
    <t>Mid-County Street Lighting Svc District 14</t>
  </si>
  <si>
    <t>M501</t>
  </si>
  <si>
    <t>DCS Director</t>
  </si>
  <si>
    <t>M522</t>
  </si>
  <si>
    <t>455/00/0000</t>
  </si>
  <si>
    <t>YEON ANNEX</t>
  </si>
  <si>
    <t>1600 SE 190TH GRESHAM</t>
  </si>
  <si>
    <t>LAND USE PLANNING</t>
  </si>
  <si>
    <t>M538</t>
  </si>
  <si>
    <t>TRANSPORTATION</t>
  </si>
  <si>
    <t>TRANSPORTATION DIVISION</t>
  </si>
  <si>
    <t>M539</t>
  </si>
  <si>
    <t>446/00/0000</t>
  </si>
  <si>
    <t xml:space="preserve">BRIDGE SHOP </t>
  </si>
  <si>
    <t>1403 SE WATER AVE</t>
  </si>
  <si>
    <t>BRIDGES-ENGINEERING</t>
  </si>
  <si>
    <t>M661</t>
  </si>
  <si>
    <t>BRIDGES-MAINTENANCE</t>
  </si>
  <si>
    <t>M700</t>
  </si>
  <si>
    <t>Dept of Comm Svc</t>
  </si>
  <si>
    <t>DIRECTOR'S OFFICE</t>
  </si>
  <si>
    <t>M769</t>
  </si>
  <si>
    <t>414/00/0000</t>
  </si>
  <si>
    <t>ELECTIONS</t>
  </si>
  <si>
    <t>1040 SE MORRISON</t>
  </si>
  <si>
    <t>DCS-Elections-Admin</t>
  </si>
  <si>
    <t>ELECTIONS DIVISION</t>
  </si>
  <si>
    <t>M772</t>
  </si>
  <si>
    <t>DCS-Elections-General Election</t>
  </si>
  <si>
    <t>M774</t>
  </si>
  <si>
    <t>DCS-Elections-May Election</t>
  </si>
  <si>
    <t>M778</t>
  </si>
  <si>
    <t>POSTAGE USED</t>
  </si>
  <si>
    <t>NOV SPECIAL ELECTION</t>
  </si>
  <si>
    <t>M835</t>
  </si>
  <si>
    <t>Survey</t>
  </si>
  <si>
    <t>M900</t>
  </si>
  <si>
    <t>324/00/0000</t>
  </si>
  <si>
    <t>ANIMAL CONTROL</t>
  </si>
  <si>
    <t>24450 W COLUMBIA HWY,TRTDL</t>
  </si>
  <si>
    <t>DCS-Animal Control-Shelter Op</t>
  </si>
  <si>
    <t>ANIMAL SERVICES</t>
  </si>
  <si>
    <t>M900A</t>
  </si>
  <si>
    <t>528/01/0000</t>
  </si>
  <si>
    <t>I-84 Corporate Center</t>
  </si>
  <si>
    <t>1020 NW Corporate Dr.,Troutdale, OR 97060</t>
  </si>
  <si>
    <t>FIELD SERVICES</t>
  </si>
  <si>
    <t>M010</t>
  </si>
  <si>
    <t>165/01</t>
  </si>
  <si>
    <t>MCCOY BLDG</t>
  </si>
  <si>
    <t>619 NW 6th Ave</t>
  </si>
  <si>
    <t>HD Director's Office</t>
  </si>
  <si>
    <t>M011</t>
  </si>
  <si>
    <t>HD FQHC Integrated Clinical Services</t>
  </si>
  <si>
    <t>HD FQHC ICS Administration</t>
  </si>
  <si>
    <t>M012</t>
  </si>
  <si>
    <t>398/01/PHARMACY</t>
  </si>
  <si>
    <t>ROCKWOOD HEALTH CLINIC</t>
  </si>
  <si>
    <t>2020 SE 182ND</t>
  </si>
  <si>
    <t>HD FQHC Pharmacy</t>
  </si>
  <si>
    <t>H</t>
  </si>
  <si>
    <t>M019</t>
  </si>
  <si>
    <t>165/06</t>
  </si>
  <si>
    <t>HD Health Officer</t>
  </si>
  <si>
    <t>HD Emergency Preparedness</t>
  </si>
  <si>
    <t>M021</t>
  </si>
  <si>
    <t>M022</t>
  </si>
  <si>
    <t>165/04</t>
  </si>
  <si>
    <t>HD Public Health</t>
  </si>
  <si>
    <t>HD Communicable Disease Services</t>
  </si>
  <si>
    <t>M40 43600-GF</t>
  </si>
  <si>
    <t>M023</t>
  </si>
  <si>
    <t>231/03/0350</t>
  </si>
  <si>
    <t>LLYOD CORP PLAZA</t>
  </si>
  <si>
    <t>847 NE 19th Ave</t>
  </si>
  <si>
    <t>HD Environmental Health</t>
  </si>
  <si>
    <t>M024</t>
  </si>
  <si>
    <t>HD Emergency Medical Services</t>
  </si>
  <si>
    <t>M025</t>
  </si>
  <si>
    <t>165/08/HR</t>
  </si>
  <si>
    <t>HD Organizational Development</t>
  </si>
  <si>
    <t>M026</t>
  </si>
  <si>
    <t>M027</t>
  </si>
  <si>
    <t>420/00/PHARMACY</t>
  </si>
  <si>
    <t>SE HEALTH CLINIC</t>
  </si>
  <si>
    <t>3653 SE 34TH</t>
  </si>
  <si>
    <t>M029</t>
  </si>
  <si>
    <t>437/03/PHARMACY</t>
  </si>
  <si>
    <t>600 NE 8TH, GRESHAM</t>
  </si>
  <si>
    <t>M030</t>
  </si>
  <si>
    <t>HD Public Health Operations</t>
  </si>
  <si>
    <t>M032</t>
  </si>
  <si>
    <t>322/02/PHARMACY</t>
  </si>
  <si>
    <t>5329 NE MLK BLVD.</t>
  </si>
  <si>
    <t>M033</t>
  </si>
  <si>
    <t>325/00/PHARMACY</t>
  </si>
  <si>
    <t>NORTH PORTLAND HC</t>
  </si>
  <si>
    <t>9000 N LOMBARD</t>
  </si>
  <si>
    <t>M036</t>
  </si>
  <si>
    <t>430/00/PHARMACY</t>
  </si>
  <si>
    <t>MID COUNTY HEALTH CLINIC</t>
  </si>
  <si>
    <t>12710 SE DIVISION</t>
  </si>
  <si>
    <t>M037</t>
  </si>
  <si>
    <t>HD Prevention &amp; Health Promotion</t>
  </si>
  <si>
    <t>M40 41615-GF2</t>
  </si>
  <si>
    <t>M038</t>
  </si>
  <si>
    <t>437/02/0000</t>
  </si>
  <si>
    <t>HD Early Childhood Services</t>
  </si>
  <si>
    <t>M40 43370-GF</t>
  </si>
  <si>
    <t>M040</t>
  </si>
  <si>
    <t>M044</t>
  </si>
  <si>
    <t>387/00/0000</t>
  </si>
  <si>
    <t>CENTENNIAL SBHC</t>
  </si>
  <si>
    <t>3505 SE 182ND AVE</t>
  </si>
  <si>
    <t>HD FQHC Student Health Centers</t>
  </si>
  <si>
    <t>G40 0037 24 S44A</t>
  </si>
  <si>
    <t>M049</t>
  </si>
  <si>
    <t>398/01/000</t>
  </si>
  <si>
    <t>HD FQHC Primary Care Clinics</t>
  </si>
  <si>
    <t>398/01/LAB</t>
  </si>
  <si>
    <t>M051</t>
  </si>
  <si>
    <t>HD Community Epidemiology Services</t>
  </si>
  <si>
    <t>M053</t>
  </si>
  <si>
    <t>G40 0007 01 S13</t>
  </si>
  <si>
    <t>M054</t>
  </si>
  <si>
    <t>M070</t>
  </si>
  <si>
    <t>M071</t>
  </si>
  <si>
    <t>M072</t>
  </si>
  <si>
    <t>165/07</t>
  </si>
  <si>
    <t>M075</t>
  </si>
  <si>
    <t>G40 0057 02 S43</t>
  </si>
  <si>
    <t>M082</t>
  </si>
  <si>
    <t>165/01/Pharmacy</t>
  </si>
  <si>
    <t>M090</t>
  </si>
  <si>
    <t>M40 43360-GF</t>
  </si>
  <si>
    <t>M092</t>
  </si>
  <si>
    <t>HD Human Resources</t>
  </si>
  <si>
    <t>M093</t>
  </si>
  <si>
    <t>M122</t>
  </si>
  <si>
    <t>HD Behavioral Health</t>
  </si>
  <si>
    <t>M40 41101-00-3002</t>
  </si>
  <si>
    <t>M130</t>
  </si>
  <si>
    <t>M134</t>
  </si>
  <si>
    <t>M210</t>
  </si>
  <si>
    <t>G40 0091 07 01-18</t>
  </si>
  <si>
    <t>M231</t>
  </si>
  <si>
    <t>M233</t>
  </si>
  <si>
    <t>312/00/0000</t>
  </si>
  <si>
    <t>VECTOR CONTROL</t>
  </si>
  <si>
    <t>5235 N COLUMBIA BLVD</t>
  </si>
  <si>
    <t>M234</t>
  </si>
  <si>
    <t>G40 0091 09 01-21</t>
  </si>
  <si>
    <t>M309</t>
  </si>
  <si>
    <t>M312</t>
  </si>
  <si>
    <t>M315</t>
  </si>
  <si>
    <t>M316</t>
  </si>
  <si>
    <t>M320</t>
  </si>
  <si>
    <t>420/01/0000</t>
  </si>
  <si>
    <t>3653 SE 34TH, SUITE 110</t>
  </si>
  <si>
    <t>M430</t>
  </si>
  <si>
    <t>165/02</t>
  </si>
  <si>
    <t>M440</t>
  </si>
  <si>
    <t>M445</t>
  </si>
  <si>
    <t>M451</t>
  </si>
  <si>
    <t>261/00/0000</t>
  </si>
  <si>
    <t>ROOSEVELT SBHC</t>
  </si>
  <si>
    <t>6941 N CENTRAL</t>
  </si>
  <si>
    <t>M452</t>
  </si>
  <si>
    <t>429/00/0000</t>
  </si>
  <si>
    <t>CLEVELAND SBHC</t>
  </si>
  <si>
    <t>3400 SE 26TH</t>
  </si>
  <si>
    <t>M453</t>
  </si>
  <si>
    <t>251/00/0000</t>
  </si>
  <si>
    <t>JEFFERSON SBHC</t>
  </si>
  <si>
    <t>5210 N KERBY</t>
  </si>
  <si>
    <t>M454</t>
  </si>
  <si>
    <t>5404 SE WOODWARD</t>
  </si>
  <si>
    <t>M455</t>
  </si>
  <si>
    <t>305/00/0000</t>
  </si>
  <si>
    <t>PARKROSE SBHC</t>
  </si>
  <si>
    <t>11717 NE SHAVER</t>
  </si>
  <si>
    <t>M456</t>
  </si>
  <si>
    <t>431/00/0000</t>
  </si>
  <si>
    <t>MADISON SBHC</t>
  </si>
  <si>
    <t>2735 NE 82ND</t>
  </si>
  <si>
    <t>M460</t>
  </si>
  <si>
    <t>294/01/DTC</t>
  </si>
  <si>
    <t>DAVID DOUGLAS SBHC</t>
  </si>
  <si>
    <t>1034 SE 130th Avenue</t>
  </si>
  <si>
    <t>M461</t>
  </si>
  <si>
    <t>CLOSED</t>
  </si>
  <si>
    <t>LANE SBHC</t>
  </si>
  <si>
    <t>M465</t>
  </si>
  <si>
    <t>448/02/000</t>
  </si>
  <si>
    <t>M466</t>
  </si>
  <si>
    <t>HARRISON PARK SBHC</t>
  </si>
  <si>
    <t>M472</t>
  </si>
  <si>
    <t>M40 44711-GF</t>
  </si>
  <si>
    <t>M478</t>
  </si>
  <si>
    <t>M481</t>
  </si>
  <si>
    <t>M485</t>
  </si>
  <si>
    <t>M490</t>
  </si>
  <si>
    <t>322/1</t>
  </si>
  <si>
    <t>M40 44755-GF</t>
  </si>
  <si>
    <t>M492</t>
  </si>
  <si>
    <t>G40 0001 28 HBI22</t>
  </si>
  <si>
    <t>M494</t>
  </si>
  <si>
    <t>448/02/0000</t>
  </si>
  <si>
    <t>M495</t>
  </si>
  <si>
    <t>165/01/Vaccine</t>
  </si>
  <si>
    <t>HD Financial and Business Management</t>
  </si>
  <si>
    <t>M571</t>
  </si>
  <si>
    <t>G40 0010 07 S40B</t>
  </si>
  <si>
    <t>M600</t>
  </si>
  <si>
    <t>McCoy Bldg</t>
  </si>
  <si>
    <t>M601</t>
  </si>
  <si>
    <t>M611</t>
  </si>
  <si>
    <t>420/00/LAB</t>
  </si>
  <si>
    <t>M612</t>
  </si>
  <si>
    <t>M615</t>
  </si>
  <si>
    <t>388/00/0000</t>
  </si>
  <si>
    <t>FRANKLIN SBHC</t>
  </si>
  <si>
    <t>M621</t>
  </si>
  <si>
    <t>437/03/0000</t>
  </si>
  <si>
    <t>437/03/LAB</t>
  </si>
  <si>
    <t>M624</t>
  </si>
  <si>
    <t>M630</t>
  </si>
  <si>
    <t>322/02/0000</t>
  </si>
  <si>
    <t>M631</t>
  </si>
  <si>
    <t>322/02/LAB</t>
  </si>
  <si>
    <t>M632</t>
  </si>
  <si>
    <t>G40 0019 01</t>
  </si>
  <si>
    <t>M634</t>
  </si>
  <si>
    <t>M636</t>
  </si>
  <si>
    <t>M641</t>
  </si>
  <si>
    <t>325/00/0000</t>
  </si>
  <si>
    <t>325/00/LAB</t>
  </si>
  <si>
    <t>M643</t>
  </si>
  <si>
    <t>M668</t>
  </si>
  <si>
    <t>165/09</t>
  </si>
  <si>
    <t>M671</t>
  </si>
  <si>
    <t>430/00/CLIN</t>
  </si>
  <si>
    <t>430/00/LAB</t>
  </si>
  <si>
    <t>M672</t>
  </si>
  <si>
    <t>165/05</t>
  </si>
  <si>
    <t>M674</t>
  </si>
  <si>
    <t>397/01/0000</t>
  </si>
  <si>
    <t>M703</t>
  </si>
  <si>
    <t>M40 0028 07</t>
  </si>
  <si>
    <t>M714</t>
  </si>
  <si>
    <t>338/00/0000</t>
  </si>
  <si>
    <t>338/00/LAB</t>
  </si>
  <si>
    <t>M717</t>
  </si>
  <si>
    <t>M811</t>
  </si>
  <si>
    <t>420/00/0000</t>
  </si>
  <si>
    <t>M812</t>
  </si>
  <si>
    <t>146/03/0380</t>
  </si>
  <si>
    <t>M813</t>
  </si>
  <si>
    <t>448/00/0000</t>
  </si>
  <si>
    <t>M814</t>
  </si>
  <si>
    <t>M847</t>
  </si>
  <si>
    <t>M852</t>
  </si>
  <si>
    <t>165/08/LAB mail</t>
  </si>
  <si>
    <t>M853</t>
  </si>
  <si>
    <t>165/08/LAB</t>
  </si>
  <si>
    <t>M854</t>
  </si>
  <si>
    <t>M882</t>
  </si>
  <si>
    <t>M935</t>
  </si>
  <si>
    <t>M951</t>
  </si>
  <si>
    <t>119/04/LAB</t>
  </si>
  <si>
    <t>HD Corrections Health</t>
  </si>
  <si>
    <t>M952</t>
  </si>
  <si>
    <t>311/00/MED</t>
  </si>
  <si>
    <t>1401 NE 68TH</t>
  </si>
  <si>
    <t>M975</t>
  </si>
  <si>
    <t>314/01/MED</t>
  </si>
  <si>
    <t>INVERNESS JAIL</t>
  </si>
  <si>
    <t>11540 NE INVERNESS DR</t>
  </si>
  <si>
    <t>M603</t>
  </si>
  <si>
    <t>M604</t>
  </si>
  <si>
    <t>514/01</t>
  </si>
  <si>
    <t xml:space="preserve"> Menlo Park Plaza</t>
  </si>
  <si>
    <t>12425 NE Glisan St. Suite B.</t>
  </si>
  <si>
    <t>M613</t>
  </si>
  <si>
    <t>535/01</t>
  </si>
  <si>
    <t>Oak Street Building</t>
  </si>
  <si>
    <t>721 SW Oak St</t>
  </si>
  <si>
    <t>JOINT OFFICE OF HOMELESS SERVICES</t>
  </si>
  <si>
    <t>M30 AD CGF</t>
  </si>
  <si>
    <t>M317</t>
  </si>
  <si>
    <t>317/00/0000</t>
  </si>
  <si>
    <t>ISOM ADMIN BLDG</t>
  </si>
  <si>
    <t>205 NE RUSSELL ST.</t>
  </si>
  <si>
    <t>OPERATIONS</t>
  </si>
  <si>
    <t>M103</t>
  </si>
  <si>
    <t>530/01/0000</t>
  </si>
  <si>
    <t>FAIRVIEW CITY HALL</t>
  </si>
  <si>
    <t>1300 NE VILLAGE ST, FAIRVIEW OR</t>
  </si>
  <si>
    <t>M302</t>
  </si>
  <si>
    <t>490/00/0000</t>
  </si>
  <si>
    <t>Columbia Gorge Corporate Center</t>
  </si>
  <si>
    <t>M322</t>
  </si>
  <si>
    <t>503/03/350/MCSO</t>
  </si>
  <si>
    <t>Executive</t>
  </si>
  <si>
    <t>M323A</t>
  </si>
  <si>
    <t>HANSEN</t>
  </si>
  <si>
    <t>12240 NE GLISAN ST</t>
  </si>
  <si>
    <t>M350</t>
  </si>
  <si>
    <t>188/1/01200</t>
  </si>
  <si>
    <t>M381</t>
  </si>
  <si>
    <t>119/00/0307</t>
  </si>
  <si>
    <t>Corrections</t>
  </si>
  <si>
    <t>M395</t>
  </si>
  <si>
    <t>314/00/0000</t>
  </si>
  <si>
    <t>M396</t>
  </si>
  <si>
    <t>526/00/0000</t>
  </si>
  <si>
    <t>Troutdale Police Community Center</t>
  </si>
  <si>
    <t>234 SW Kendall Ct</t>
  </si>
  <si>
    <t>M401</t>
  </si>
  <si>
    <t>119/02/0201</t>
  </si>
  <si>
    <t>M411</t>
  </si>
  <si>
    <t>119/209</t>
  </si>
  <si>
    <t>M393</t>
  </si>
  <si>
    <t>M045</t>
  </si>
  <si>
    <t>LPSCC</t>
  </si>
  <si>
    <t>G10 0250 46 SB</t>
  </si>
  <si>
    <t>M237</t>
  </si>
  <si>
    <t>SUSTAINABILITY</t>
  </si>
  <si>
    <t>M560</t>
  </si>
  <si>
    <t>503/05/500</t>
  </si>
  <si>
    <t>COUNTY ATTORNEY</t>
  </si>
  <si>
    <t>M645</t>
  </si>
  <si>
    <t>COMPLAINTS INVESTIGATION UNIT</t>
  </si>
  <si>
    <t>M690</t>
  </si>
  <si>
    <t>EMERGENCY MGMT</t>
  </si>
  <si>
    <t>M902</t>
  </si>
  <si>
    <t>503/06/0000</t>
  </si>
  <si>
    <t>COUNTY AUDITOR</t>
  </si>
  <si>
    <t>M903</t>
  </si>
  <si>
    <t>COMMUNITY INVOLVEMENT</t>
  </si>
  <si>
    <t>M904</t>
  </si>
  <si>
    <t>Postage only</t>
  </si>
  <si>
    <t>TSCC</t>
  </si>
  <si>
    <t>M918</t>
  </si>
  <si>
    <t>BOARD CLERK</t>
  </si>
  <si>
    <t>M920</t>
  </si>
  <si>
    <t>Chair's Office</t>
  </si>
  <si>
    <t>M923</t>
  </si>
  <si>
    <t>County Commissioner District 1</t>
  </si>
  <si>
    <t>M924</t>
  </si>
  <si>
    <t>County Commissioner District 2</t>
  </si>
  <si>
    <t>M925</t>
  </si>
  <si>
    <t>County Commissioner District 3</t>
  </si>
  <si>
    <t>M927</t>
  </si>
  <si>
    <t>County Commissioner District 4</t>
  </si>
  <si>
    <t>M938</t>
  </si>
  <si>
    <t>COMMUNICATIONS OFFICE</t>
  </si>
  <si>
    <t>M977</t>
  </si>
  <si>
    <t>PSOB</t>
  </si>
  <si>
    <t>Portland State Office Bldg</t>
  </si>
  <si>
    <t>800 NE Oregon St, Portland, OR 97232</t>
  </si>
  <si>
    <t>Public Health</t>
  </si>
  <si>
    <t>M628</t>
  </si>
  <si>
    <t>Five Oak</t>
  </si>
  <si>
    <t>209 SW 4th Ave, Suite 200</t>
  </si>
  <si>
    <t>Department of County Human Svcs</t>
  </si>
  <si>
    <t>M475</t>
  </si>
  <si>
    <t>Gateway Children's Center</t>
  </si>
  <si>
    <t>10317 E Burnside</t>
  </si>
  <si>
    <t>FY24 Total</t>
  </si>
  <si>
    <t>This sheet contains six tables in two groups of three.  The first group is for fiscal year 2024 and the second group is for fiscal year 2023.  Dashes indicate zero.</t>
  </si>
  <si>
    <t>Pass Through: Counts &amp; Cost from FY 2024 Actual Activity Table</t>
  </si>
  <si>
    <t>FY24 Proposed: Fixed and Pass Through Total Table</t>
  </si>
  <si>
    <t>Distribution FY 2024 Fixed Cost of Business Table</t>
  </si>
  <si>
    <t>Distribution FY 2023 Fixed Cost of Business Table</t>
  </si>
  <si>
    <t>FY23 Adopted: Total</t>
  </si>
  <si>
    <t>Vendor Charges + Permit Postage</t>
  </si>
  <si>
    <t xml:space="preserve">This sheet contains one table listing the Mcodes, number of mail stops for that Mcode, the fixed costs for that MCode, and the various pass through postage options and a three-year average cost for budgetary purposes. Dashes indicate zero. </t>
  </si>
  <si>
    <t>Total Pass-Through</t>
  </si>
  <si>
    <t>Inside</t>
  </si>
  <si>
    <t>1,2</t>
  </si>
  <si>
    <t xml:space="preserve"> </t>
  </si>
  <si>
    <t>HD Health Human Resources</t>
  </si>
  <si>
    <t>HD Mental Health Administration</t>
  </si>
  <si>
    <t>HD HIV/STD/ASH</t>
  </si>
  <si>
    <t>10317 E. BURNSIDE</t>
  </si>
  <si>
    <t>HD Health Finance</t>
  </si>
  <si>
    <t>HD Women, Infants and Children</t>
  </si>
  <si>
    <t>426 SW STARK</t>
  </si>
  <si>
    <t>HD FQHC Dental</t>
  </si>
  <si>
    <t>HD FQHC HIV Clinic</t>
  </si>
  <si>
    <t>HD FQHC Quality and Compliance</t>
  </si>
  <si>
    <t>Professional Plaza 102</t>
  </si>
  <si>
    <t>131 NE 102ND, BLDG 1</t>
  </si>
  <si>
    <t>HD FQHC Health Center Operations</t>
  </si>
  <si>
    <t>LA CLINICA</t>
  </si>
  <si>
    <t>6736 NE KILLINGSWORTH ST.</t>
  </si>
  <si>
    <t>BILLI ODEGAARD DENTAL</t>
  </si>
  <si>
    <t>33 NW BROADWAY</t>
  </si>
  <si>
    <t>HD FQHC Lab</t>
  </si>
  <si>
    <t>3,4</t>
  </si>
  <si>
    <t>DEPARTMENT OF LIBRARIES</t>
  </si>
  <si>
    <t>Detectives</t>
  </si>
  <si>
    <t>Warehouse</t>
  </si>
  <si>
    <t>Multnomah Building</t>
  </si>
  <si>
    <t>Logistics</t>
  </si>
  <si>
    <t>Commissary</t>
  </si>
  <si>
    <t>Civil Process</t>
  </si>
  <si>
    <t>MCDC</t>
  </si>
  <si>
    <t>Inverness Jail</t>
  </si>
  <si>
    <t>Enforcement Administration</t>
  </si>
  <si>
    <t>Corrections Records</t>
  </si>
  <si>
    <t>Classification</t>
  </si>
  <si>
    <t>Alarms</t>
  </si>
  <si>
    <t>OFFICE OF THE COUNTY ATTORNEY</t>
  </si>
  <si>
    <t>Complaints Investigation Unit</t>
  </si>
  <si>
    <t>OFFICE OF COMMUNITY INVOLVEMENT</t>
  </si>
  <si>
    <t>TAX SUPERVISING COMMISSION</t>
  </si>
  <si>
    <t>Centralized Board Room Expenses</t>
  </si>
  <si>
    <t>County Chair</t>
  </si>
  <si>
    <t>DISTRICT 1</t>
  </si>
  <si>
    <t>DISTRICT 2</t>
  </si>
  <si>
    <t>DISTRICT 3</t>
  </si>
  <si>
    <t>DISTRICT 4</t>
  </si>
  <si>
    <t>PDES Project</t>
  </si>
  <si>
    <t>Preschool For All Program</t>
  </si>
  <si>
    <t>End of workbook</t>
  </si>
  <si>
    <t>FY 2024 Distribution ISR Detail Tab Column(s)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</si>
</sst>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quot;$&quot;#,##0"/>
  </numFmts>
  <fonts count="22" x14ac:knownFonts="1">
    <font>
      <sz val="11"/>
      <color theme="1"/>
      <name val="Calibri"/>
      <scheme val="minor"/>
    </font>
    <font>
      <b/>
      <sz val="16"/>
      <color theme="1"/>
      <name val="Calibri"/>
      <family val="2"/>
    </font>
    <font>
      <sz val="12"/>
      <color theme="1"/>
      <name val="Calibri"/>
      <family val="2"/>
    </font>
    <font>
      <sz val="11"/>
      <color theme="1"/>
      <name val="Calibri"/>
      <family val="2"/>
    </font>
    <font>
      <b/>
      <sz val="11"/>
      <color theme="1"/>
      <name val="Calibri"/>
      <family val="2"/>
    </font>
    <font>
      <b/>
      <sz val="12"/>
      <color theme="1"/>
      <name val="Calibri"/>
      <family val="2"/>
    </font>
    <font>
      <sz val="10"/>
      <color theme="1"/>
      <name val="Calibri"/>
      <family val="2"/>
    </font>
    <font>
      <sz val="16"/>
      <color theme="1"/>
      <name val="Calibri"/>
      <family val="2"/>
    </font>
    <font>
      <b/>
      <sz val="14"/>
      <color theme="1"/>
      <name val="Calibri"/>
      <family val="2"/>
    </font>
    <font>
      <b/>
      <sz val="20"/>
      <color rgb="FF0070C0"/>
      <name val="Calibri"/>
      <family val="2"/>
    </font>
    <font>
      <sz val="9"/>
      <color theme="1"/>
      <name val="Calibri"/>
      <family val="2"/>
    </font>
    <font>
      <sz val="8"/>
      <color theme="1"/>
      <name val="Arial"/>
      <family val="2"/>
    </font>
    <font>
      <sz val="12"/>
      <name val="Calibri"/>
      <family val="2"/>
    </font>
    <font>
      <sz val="10"/>
      <color rgb="FF000000"/>
      <name val="Arial"/>
      <family val="2"/>
    </font>
    <font>
      <b/>
      <sz val="11"/>
      <name val="Calibri"/>
      <family val="2"/>
    </font>
    <font>
      <sz val="10"/>
      <color theme="1"/>
      <name val="Calibri"/>
      <family val="2"/>
    </font>
    <font>
      <i/>
      <sz val="10"/>
      <color theme="1"/>
      <name val="Calibri"/>
      <family val="2"/>
    </font>
    <font>
      <sz val="11"/>
      <name val="Calibri"/>
      <family val="2"/>
    </font>
    <font>
      <sz val="10"/>
      <name val="Calibri"/>
      <family val="2"/>
    </font>
    <font>
      <b/>
      <sz val="10"/>
      <name val="Calibri"/>
      <family val="2"/>
    </font>
    <font>
      <strike/>
      <sz val="11"/>
      <name val="Calibri"/>
      <family val="2"/>
    </font>
    <font>
      <sz val="11"/>
      <color theme="1"/>
      <name val="Calibri"/>
      <scheme val="minor"/>
    </font>
  </fonts>
  <fills count="15">
    <fill>
      <patternFill patternType="none"/>
    </fill>
    <fill>
      <patternFill patternType="gray125"/>
    </fill>
    <fill>
      <patternFill patternType="solid">
        <fgColor theme="0"/>
        <bgColor theme="0"/>
      </patternFill>
    </fill>
    <fill>
      <patternFill patternType="solid">
        <fgColor theme="2" tint="-0.249977111117893"/>
        <bgColor rgb="FF1F497D"/>
      </patternFill>
    </fill>
    <fill>
      <patternFill patternType="solid">
        <fgColor theme="2" tint="-0.249977111117893"/>
        <bgColor rgb="FF2F5496"/>
      </patternFill>
    </fill>
    <fill>
      <patternFill patternType="solid">
        <fgColor theme="0" tint="-0.14999847407452621"/>
        <bgColor theme="0" tint="-0.14999847407452621"/>
      </patternFill>
    </fill>
    <fill>
      <patternFill patternType="solid">
        <fgColor theme="2" tint="-0.249977111117893"/>
        <bgColor indexed="64"/>
      </patternFill>
    </fill>
    <fill>
      <patternFill patternType="solid">
        <fgColor theme="2" tint="-0.249977111117893"/>
        <bgColor rgb="FFDEEAF6"/>
      </patternFill>
    </fill>
    <fill>
      <patternFill patternType="solid">
        <fgColor theme="2" tint="-0.249977111117893"/>
        <bgColor rgb="FF0070C0"/>
      </patternFill>
    </fill>
    <fill>
      <patternFill patternType="solid">
        <fgColor theme="2" tint="-0.249977111117893"/>
        <bgColor rgb="FFFBE4D5"/>
      </patternFill>
    </fill>
    <fill>
      <patternFill patternType="solid">
        <fgColor theme="2" tint="-0.249977111117893"/>
        <bgColor rgb="FFDADADA"/>
      </patternFill>
    </fill>
    <fill>
      <patternFill patternType="solid">
        <fgColor theme="2" tint="-0.249977111117893"/>
        <bgColor rgb="FFE2EFD9"/>
      </patternFill>
    </fill>
    <fill>
      <patternFill patternType="solid">
        <fgColor theme="2" tint="-0.249977111117893"/>
        <bgColor rgb="FFC5E0B3"/>
      </patternFill>
    </fill>
    <fill>
      <patternFill patternType="solid">
        <fgColor theme="2" tint="-0.249977111117893"/>
        <bgColor rgb="FFCCFFCC"/>
      </patternFill>
    </fill>
    <fill>
      <patternFill patternType="solid">
        <fgColor theme="2" tint="-0.249977111117893"/>
        <bgColor rgb="FF00FF00"/>
      </patternFill>
    </fill>
  </fills>
  <borders count="26">
    <border>
      <left/>
      <right/>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style="thin">
        <color theme="0"/>
      </left>
      <right/>
      <top/>
      <bottom/>
      <diagonal/>
    </border>
    <border>
      <left style="thin">
        <color theme="0"/>
      </left>
      <right/>
      <top style="thin">
        <color theme="0"/>
      </top>
      <bottom/>
      <diagonal/>
    </border>
    <border>
      <left/>
      <right/>
      <top style="thin">
        <color theme="0"/>
      </top>
      <bottom/>
      <diagonal/>
    </border>
    <border>
      <left style="thin">
        <color theme="0"/>
      </left>
      <right style="thin">
        <color theme="0"/>
      </right>
      <top/>
      <bottom style="thin">
        <color theme="0"/>
      </bottom>
      <diagonal/>
    </border>
    <border>
      <left style="thin">
        <color theme="0"/>
      </left>
      <right/>
      <top style="thick">
        <color theme="0"/>
      </top>
      <bottom/>
      <diagonal/>
    </border>
    <border>
      <left/>
      <right/>
      <top/>
      <bottom style="medium">
        <color theme="1"/>
      </bottom>
      <diagonal/>
    </border>
  </borders>
  <cellStyleXfs count="2">
    <xf numFmtId="0" fontId="0" fillId="0" borderId="0"/>
    <xf numFmtId="9" fontId="21" fillId="0" borderId="0" applyFont="0" applyFill="0" applyBorder="0" applyAlignment="0" applyProtection="0"/>
  </cellStyleXfs>
  <cellXfs count="164">
    <xf numFmtId="0" fontId="0" fillId="0" borderId="0" xfId="0"/>
    <xf numFmtId="0" fontId="2" fillId="2" borderId="0" xfId="0" applyFont="1" applyFill="1" applyBorder="1"/>
    <xf numFmtId="0" fontId="0" fillId="0" borderId="0" xfId="0" applyFont="1" applyAlignment="1"/>
    <xf numFmtId="0" fontId="1" fillId="2" borderId="3" xfId="0" applyFont="1" applyFill="1" applyBorder="1"/>
    <xf numFmtId="0" fontId="3" fillId="0" borderId="0" xfId="0" applyFont="1"/>
    <xf numFmtId="0" fontId="3" fillId="0" borderId="5" xfId="0" applyFont="1" applyBorder="1" applyAlignment="1">
      <alignment horizontal="left" vertical="center" wrapText="1"/>
    </xf>
    <xf numFmtId="0" fontId="3" fillId="0" borderId="0" xfId="0" applyFont="1" applyAlignment="1">
      <alignment horizontal="left"/>
    </xf>
    <xf numFmtId="0" fontId="1" fillId="0" borderId="0" xfId="0" applyFont="1"/>
    <xf numFmtId="0" fontId="2" fillId="0" borderId="0" xfId="0" applyFont="1"/>
    <xf numFmtId="0" fontId="2" fillId="0" borderId="0" xfId="0" applyFont="1" applyAlignment="1">
      <alignment horizontal="center"/>
    </xf>
    <xf numFmtId="0" fontId="4" fillId="2" borderId="0" xfId="0" applyFont="1" applyFill="1" applyBorder="1"/>
    <xf numFmtId="0" fontId="4" fillId="2" borderId="0" xfId="0" applyFont="1" applyFill="1" applyBorder="1" applyAlignment="1">
      <alignment vertical="center"/>
    </xf>
    <xf numFmtId="166" fontId="6" fillId="2" borderId="0" xfId="0" applyNumberFormat="1" applyFont="1" applyFill="1" applyBorder="1"/>
    <xf numFmtId="0" fontId="6" fillId="2" borderId="0" xfId="0" applyFont="1" applyFill="1" applyBorder="1"/>
    <xf numFmtId="0" fontId="3" fillId="2" borderId="0" xfId="0" applyFont="1" applyFill="1" applyBorder="1"/>
    <xf numFmtId="0" fontId="7" fillId="0" borderId="0" xfId="0" applyFont="1"/>
    <xf numFmtId="0" fontId="8" fillId="0" borderId="0" xfId="0" applyFont="1"/>
    <xf numFmtId="43" fontId="8" fillId="0" borderId="0" xfId="0" applyNumberFormat="1" applyFont="1"/>
    <xf numFmtId="44" fontId="8" fillId="0" borderId="0" xfId="0" applyNumberFormat="1" applyFont="1"/>
    <xf numFmtId="0" fontId="3" fillId="0" borderId="0" xfId="0" applyFont="1" applyAlignment="1">
      <alignment horizontal="center" vertical="center"/>
    </xf>
    <xf numFmtId="2" fontId="9" fillId="0" borderId="0" xfId="0" applyNumberFormat="1" applyFont="1" applyAlignment="1">
      <alignment horizontal="left"/>
    </xf>
    <xf numFmtId="0" fontId="10" fillId="0" borderId="0" xfId="0" applyFont="1" applyAlignment="1">
      <alignment horizontal="left" vertical="top" wrapText="1"/>
    </xf>
    <xf numFmtId="0" fontId="10" fillId="0" borderId="0" xfId="0" applyFont="1" applyAlignment="1">
      <alignment horizontal="center" vertical="top" wrapText="1"/>
    </xf>
    <xf numFmtId="167" fontId="11" fillId="0" borderId="0" xfId="0" applyNumberFormat="1" applyFont="1" applyAlignment="1">
      <alignment horizontal="center" vertical="center" wrapText="1"/>
    </xf>
    <xf numFmtId="167" fontId="10" fillId="0" borderId="0" xfId="0" applyNumberFormat="1" applyFont="1" applyAlignment="1">
      <alignment vertical="center" wrapText="1"/>
    </xf>
    <xf numFmtId="0" fontId="3" fillId="0" borderId="12" xfId="0" applyFont="1" applyBorder="1" applyAlignment="1">
      <alignment horizontal="left" vertical="center" wrapText="1"/>
    </xf>
    <xf numFmtId="0" fontId="3" fillId="0" borderId="2" xfId="0" applyFont="1" applyBorder="1" applyAlignment="1">
      <alignment horizontal="left" vertical="center" wrapText="1"/>
    </xf>
    <xf numFmtId="0" fontId="3" fillId="0" borderId="14" xfId="0" applyFont="1" applyBorder="1" applyAlignment="1">
      <alignment horizontal="left" vertical="center" wrapText="1"/>
    </xf>
    <xf numFmtId="0" fontId="12" fillId="3" borderId="4" xfId="0" applyFont="1" applyFill="1" applyBorder="1" applyAlignment="1">
      <alignment horizontal="center"/>
    </xf>
    <xf numFmtId="0" fontId="12" fillId="3" borderId="16" xfId="0" applyFont="1" applyFill="1" applyBorder="1" applyAlignment="1">
      <alignment horizontal="center" vertical="center"/>
    </xf>
    <xf numFmtId="0" fontId="13" fillId="0" borderId="0" xfId="0" applyFont="1" applyFill="1" applyAlignment="1">
      <alignment horizontal="left"/>
    </xf>
    <xf numFmtId="0" fontId="14" fillId="4" borderId="0" xfId="0" applyFont="1" applyFill="1" applyBorder="1" applyAlignment="1">
      <alignment horizontal="left" vertical="center"/>
    </xf>
    <xf numFmtId="0" fontId="14" fillId="4" borderId="0" xfId="0" applyFont="1" applyFill="1" applyBorder="1" applyAlignment="1">
      <alignment horizontal="center" vertical="center"/>
    </xf>
    <xf numFmtId="0" fontId="14" fillId="4" borderId="17"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8" xfId="0" applyFont="1" applyFill="1" applyBorder="1" applyAlignment="1">
      <alignment horizontal="left" vertical="center"/>
    </xf>
    <xf numFmtId="0" fontId="14" fillId="4" borderId="8" xfId="0" applyFont="1" applyFill="1" applyBorder="1" applyAlignment="1">
      <alignment horizontal="center" vertical="center"/>
    </xf>
    <xf numFmtId="43" fontId="14" fillId="4" borderId="8" xfId="0" applyNumberFormat="1" applyFont="1" applyFill="1" applyBorder="1" applyAlignment="1">
      <alignment horizontal="center" vertical="center"/>
    </xf>
    <xf numFmtId="0" fontId="14" fillId="4" borderId="23" xfId="0" applyFont="1" applyFill="1" applyBorder="1" applyAlignment="1">
      <alignment horizontal="center" vertical="center" wrapText="1"/>
    </xf>
    <xf numFmtId="0" fontId="14" fillId="4" borderId="8" xfId="0" applyFont="1" applyFill="1" applyBorder="1" applyAlignment="1">
      <alignment vertical="center"/>
    </xf>
    <xf numFmtId="0" fontId="14" fillId="4" borderId="0"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5" fillId="0" borderId="22" xfId="0" applyFont="1" applyFill="1" applyBorder="1" applyAlignment="1">
      <alignment horizontal="left"/>
    </xf>
    <xf numFmtId="166" fontId="16" fillId="0" borderId="24" xfId="0" applyNumberFormat="1" applyFont="1" applyFill="1" applyBorder="1" applyAlignment="1">
      <alignment vertical="center"/>
    </xf>
    <xf numFmtId="3" fontId="15" fillId="0" borderId="24" xfId="0" applyNumberFormat="1" applyFont="1" applyFill="1" applyBorder="1" applyAlignment="1">
      <alignment vertical="center"/>
    </xf>
    <xf numFmtId="164" fontId="15" fillId="0" borderId="24" xfId="0" applyNumberFormat="1" applyFont="1" applyFill="1" applyBorder="1" applyAlignment="1">
      <alignment vertical="center"/>
    </xf>
    <xf numFmtId="164" fontId="15" fillId="0" borderId="21" xfId="0" applyNumberFormat="1" applyFont="1" applyFill="1" applyBorder="1" applyAlignment="1">
      <alignment vertical="center"/>
    </xf>
    <xf numFmtId="165" fontId="15" fillId="0" borderId="21" xfId="0" applyNumberFormat="1" applyFont="1" applyFill="1" applyBorder="1" applyAlignment="1">
      <alignment vertical="center"/>
    </xf>
    <xf numFmtId="166" fontId="16" fillId="0" borderId="21" xfId="0" applyNumberFormat="1" applyFont="1" applyFill="1" applyBorder="1" applyAlignment="1">
      <alignment vertical="center"/>
    </xf>
    <xf numFmtId="3" fontId="16" fillId="0" borderId="21" xfId="0" applyNumberFormat="1" applyFont="1" applyFill="1" applyBorder="1" applyAlignment="1">
      <alignment vertical="center"/>
    </xf>
    <xf numFmtId="0" fontId="14" fillId="6" borderId="22" xfId="0" applyFont="1" applyFill="1" applyBorder="1" applyAlignment="1">
      <alignment horizontal="left"/>
    </xf>
    <xf numFmtId="166" fontId="14" fillId="6" borderId="21" xfId="0" applyNumberFormat="1" applyFont="1" applyFill="1" applyBorder="1" applyAlignment="1">
      <alignment horizontal="right"/>
    </xf>
    <xf numFmtId="164" fontId="14" fillId="6" borderId="21" xfId="0" applyNumberFormat="1" applyFont="1" applyFill="1" applyBorder="1"/>
    <xf numFmtId="165" fontId="14" fillId="6" borderId="21" xfId="0" applyNumberFormat="1" applyFont="1" applyFill="1" applyBorder="1"/>
    <xf numFmtId="0" fontId="18" fillId="0" borderId="18" xfId="0" applyFont="1" applyFill="1" applyBorder="1" applyAlignment="1">
      <alignment horizontal="left"/>
    </xf>
    <xf numFmtId="164" fontId="18" fillId="0" borderId="10" xfId="0" applyNumberFormat="1" applyFont="1" applyFill="1" applyBorder="1" applyAlignment="1">
      <alignment vertical="center"/>
    </xf>
    <xf numFmtId="165" fontId="18" fillId="0" borderId="20" xfId="0" applyNumberFormat="1" applyFont="1" applyFill="1" applyBorder="1" applyAlignment="1">
      <alignment vertical="center"/>
    </xf>
    <xf numFmtId="165" fontId="18" fillId="5" borderId="20" xfId="0" applyNumberFormat="1" applyFont="1" applyFill="1" applyBorder="1" applyAlignment="1">
      <alignment vertical="center"/>
    </xf>
    <xf numFmtId="165" fontId="18" fillId="0" borderId="20" xfId="0" applyNumberFormat="1" applyFont="1" applyBorder="1" applyAlignment="1">
      <alignment vertical="center"/>
    </xf>
    <xf numFmtId="164" fontId="14" fillId="6" borderId="10" xfId="0" applyNumberFormat="1" applyFont="1" applyFill="1" applyBorder="1"/>
    <xf numFmtId="165" fontId="14" fillId="6" borderId="20" xfId="0" applyNumberFormat="1" applyFont="1" applyFill="1" applyBorder="1"/>
    <xf numFmtId="0" fontId="14" fillId="6" borderId="18" xfId="0" applyFont="1" applyFill="1" applyBorder="1" applyAlignment="1">
      <alignment horizontal="left"/>
    </xf>
    <xf numFmtId="43" fontId="19" fillId="0" borderId="10" xfId="0" applyNumberFormat="1" applyFont="1" applyFill="1" applyBorder="1" applyAlignment="1">
      <alignment vertical="center"/>
    </xf>
    <xf numFmtId="43" fontId="18" fillId="0" borderId="10" xfId="0" applyNumberFormat="1" applyFont="1" applyFill="1" applyBorder="1" applyAlignment="1">
      <alignment vertical="center"/>
    </xf>
    <xf numFmtId="43" fontId="14" fillId="6" borderId="10" xfId="0" applyNumberFormat="1" applyFont="1" applyFill="1" applyBorder="1" applyAlignment="1">
      <alignment horizontal="right"/>
    </xf>
    <xf numFmtId="164" fontId="18" fillId="5" borderId="21" xfId="0" applyNumberFormat="1" applyFont="1" applyFill="1" applyBorder="1" applyAlignment="1">
      <alignment vertical="center"/>
    </xf>
    <xf numFmtId="164" fontId="18" fillId="0" borderId="20" xfId="0" applyNumberFormat="1" applyFont="1" applyBorder="1" applyAlignment="1">
      <alignment vertical="center"/>
    </xf>
    <xf numFmtId="164" fontId="18" fillId="5" borderId="20" xfId="0" applyNumberFormat="1" applyFont="1" applyFill="1" applyBorder="1" applyAlignment="1">
      <alignment vertical="center"/>
    </xf>
    <xf numFmtId="164" fontId="18" fillId="5" borderId="11" xfId="0" applyNumberFormat="1" applyFont="1" applyFill="1" applyBorder="1" applyAlignment="1">
      <alignment vertical="center"/>
    </xf>
    <xf numFmtId="164" fontId="14" fillId="6" borderId="20" xfId="0" applyNumberFormat="1" applyFont="1" applyFill="1" applyBorder="1"/>
    <xf numFmtId="0" fontId="3" fillId="0" borderId="0" xfId="0" applyFont="1" applyBorder="1"/>
    <xf numFmtId="0" fontId="18" fillId="5" borderId="22" xfId="0" applyFont="1" applyFill="1" applyBorder="1" applyAlignment="1">
      <alignment horizontal="left"/>
    </xf>
    <xf numFmtId="0" fontId="18" fillId="0" borderId="0" xfId="0" applyFont="1" applyBorder="1" applyAlignment="1">
      <alignment horizontal="left"/>
    </xf>
    <xf numFmtId="0" fontId="18" fillId="5" borderId="0" xfId="0" applyFont="1" applyFill="1" applyBorder="1" applyAlignment="1">
      <alignment horizontal="left"/>
    </xf>
    <xf numFmtId="0" fontId="14" fillId="6" borderId="0" xfId="0" applyFont="1" applyFill="1" applyBorder="1" applyAlignment="1">
      <alignment horizontal="left"/>
    </xf>
    <xf numFmtId="165" fontId="18" fillId="5" borderId="21" xfId="0" applyNumberFormat="1" applyFont="1" applyFill="1" applyBorder="1" applyAlignment="1">
      <alignment vertical="center"/>
    </xf>
    <xf numFmtId="164" fontId="18" fillId="0" borderId="20" xfId="0" applyNumberFormat="1" applyFont="1" applyFill="1" applyBorder="1" applyAlignment="1">
      <alignment vertical="center"/>
    </xf>
    <xf numFmtId="43" fontId="14" fillId="4" borderId="0" xfId="0" applyNumberFormat="1" applyFont="1" applyFill="1" applyBorder="1" applyAlignment="1">
      <alignment horizontal="center" vertical="center"/>
    </xf>
    <xf numFmtId="0" fontId="14" fillId="4" borderId="25" xfId="0" applyFont="1" applyFill="1" applyBorder="1" applyAlignment="1">
      <alignment horizontal="center" vertical="center" wrapText="1"/>
    </xf>
    <xf numFmtId="2" fontId="17" fillId="7" borderId="15" xfId="0" applyNumberFormat="1" applyFont="1" applyFill="1" applyBorder="1" applyAlignment="1">
      <alignment horizontal="center" vertical="center" wrapText="1"/>
    </xf>
    <xf numFmtId="0" fontId="17" fillId="7" borderId="15" xfId="0" applyFont="1" applyFill="1" applyBorder="1" applyAlignment="1">
      <alignment horizontal="center" vertical="center" wrapText="1"/>
    </xf>
    <xf numFmtId="0" fontId="17" fillId="8" borderId="15" xfId="0" applyFont="1" applyFill="1" applyBorder="1" applyAlignment="1">
      <alignment horizontal="center" vertical="center" wrapText="1"/>
    </xf>
    <xf numFmtId="0" fontId="17" fillId="9" borderId="15" xfId="0" applyFont="1" applyFill="1" applyBorder="1" applyAlignment="1">
      <alignment horizontal="center" vertical="center" wrapText="1"/>
    </xf>
    <xf numFmtId="0" fontId="17" fillId="10" borderId="15" xfId="0" applyFont="1" applyFill="1" applyBorder="1" applyAlignment="1">
      <alignment horizontal="center" vertical="center" wrapText="1"/>
    </xf>
    <xf numFmtId="0" fontId="17" fillId="11" borderId="15" xfId="0" applyFont="1" applyFill="1" applyBorder="1" applyAlignment="1">
      <alignment horizontal="center" vertical="center" wrapText="1"/>
    </xf>
    <xf numFmtId="0" fontId="17" fillId="12" borderId="15" xfId="0" applyFont="1" applyFill="1" applyBorder="1" applyAlignment="1">
      <alignment horizontal="center" vertical="center" wrapText="1"/>
    </xf>
    <xf numFmtId="164" fontId="17" fillId="13" borderId="15" xfId="0" applyNumberFormat="1" applyFont="1" applyFill="1" applyBorder="1" applyAlignment="1">
      <alignment horizontal="center" vertical="center" wrapText="1"/>
    </xf>
    <xf numFmtId="164" fontId="14" fillId="14" borderId="15" xfId="0" applyNumberFormat="1" applyFont="1" applyFill="1" applyBorder="1" applyAlignment="1">
      <alignment horizontal="center" vertical="center" wrapText="1"/>
    </xf>
    <xf numFmtId="3" fontId="17" fillId="7" borderId="15" xfId="0" applyNumberFormat="1" applyFont="1" applyFill="1" applyBorder="1" applyAlignment="1">
      <alignment horizontal="center" vertical="center" wrapText="1"/>
    </xf>
    <xf numFmtId="3" fontId="17" fillId="6" borderId="15" xfId="0" applyNumberFormat="1" applyFont="1" applyFill="1" applyBorder="1" applyAlignment="1">
      <alignment horizontal="center" vertical="center" wrapText="1"/>
    </xf>
    <xf numFmtId="0" fontId="17" fillId="6" borderId="15" xfId="0" applyFont="1" applyFill="1" applyBorder="1" applyAlignment="1">
      <alignment horizontal="center" vertical="center" wrapText="1"/>
    </xf>
    <xf numFmtId="167" fontId="17" fillId="7" borderId="15" xfId="0" applyNumberFormat="1" applyFont="1" applyFill="1" applyBorder="1" applyAlignment="1">
      <alignment horizontal="center" vertical="center" wrapText="1"/>
    </xf>
    <xf numFmtId="3" fontId="17" fillId="6" borderId="7" xfId="0" applyNumberFormat="1" applyFont="1" applyFill="1" applyBorder="1" applyAlignment="1">
      <alignment horizontal="center" vertical="center" wrapText="1"/>
    </xf>
    <xf numFmtId="167" fontId="17" fillId="6" borderId="15" xfId="0" applyNumberFormat="1" applyFont="1" applyFill="1" applyBorder="1" applyAlignment="1">
      <alignment horizontal="center" vertical="center" wrapText="1"/>
    </xf>
    <xf numFmtId="2" fontId="14" fillId="6" borderId="1" xfId="0" applyNumberFormat="1" applyFont="1" applyFill="1" applyBorder="1" applyAlignment="1">
      <alignment horizontal="left" vertical="top"/>
    </xf>
    <xf numFmtId="0" fontId="14" fillId="6" borderId="1" xfId="0" applyFont="1" applyFill="1" applyBorder="1" applyAlignment="1">
      <alignment horizontal="right" vertical="top"/>
    </xf>
    <xf numFmtId="0" fontId="14" fillId="6" borderId="1" xfId="0" applyFont="1" applyFill="1" applyBorder="1" applyAlignment="1">
      <alignment horizontal="left" vertical="top"/>
    </xf>
    <xf numFmtId="43" fontId="14" fillId="6" borderId="1" xfId="0" applyNumberFormat="1" applyFont="1" applyFill="1" applyBorder="1" applyAlignment="1">
      <alignment horizontal="right" vertical="top"/>
    </xf>
    <xf numFmtId="0" fontId="17" fillId="0" borderId="5" xfId="0" applyFont="1" applyFill="1" applyBorder="1" applyAlignment="1">
      <alignment horizontal="center" vertical="top"/>
    </xf>
    <xf numFmtId="0" fontId="17" fillId="0" borderId="5" xfId="0" applyFont="1" applyFill="1" applyBorder="1" applyAlignment="1">
      <alignment horizontal="left" vertical="top"/>
    </xf>
    <xf numFmtId="0" fontId="17" fillId="0" borderId="5" xfId="0" applyFont="1" applyFill="1" applyBorder="1" applyAlignment="1">
      <alignment horizontal="left" vertical="top" wrapText="1"/>
    </xf>
    <xf numFmtId="43" fontId="17" fillId="0" borderId="5" xfId="0" applyNumberFormat="1" applyFont="1" applyFill="1" applyBorder="1" applyAlignment="1">
      <alignment horizontal="right" vertical="top"/>
    </xf>
    <xf numFmtId="165" fontId="17" fillId="0" borderId="5" xfId="0" applyNumberFormat="1" applyFont="1" applyFill="1" applyBorder="1" applyAlignment="1">
      <alignment horizontal="right" vertical="top"/>
    </xf>
    <xf numFmtId="43" fontId="17" fillId="0" borderId="5" xfId="0" applyNumberFormat="1" applyFont="1" applyFill="1" applyBorder="1" applyAlignment="1">
      <alignment horizontal="center" vertical="top"/>
    </xf>
    <xf numFmtId="9" fontId="17" fillId="0" borderId="13" xfId="0" applyNumberFormat="1" applyFont="1" applyFill="1" applyBorder="1" applyAlignment="1">
      <alignment horizontal="center" vertical="top"/>
    </xf>
    <xf numFmtId="43" fontId="17" fillId="0" borderId="13" xfId="0" applyNumberFormat="1" applyFont="1" applyFill="1" applyBorder="1" applyAlignment="1">
      <alignment horizontal="center" vertical="top"/>
    </xf>
    <xf numFmtId="5" fontId="17" fillId="0" borderId="5" xfId="0" applyNumberFormat="1" applyFont="1" applyFill="1" applyBorder="1" applyAlignment="1">
      <alignment vertical="top"/>
    </xf>
    <xf numFmtId="37" fontId="17" fillId="0" borderId="5" xfId="0" applyNumberFormat="1" applyFont="1" applyFill="1" applyBorder="1" applyAlignment="1">
      <alignment vertical="top"/>
    </xf>
    <xf numFmtId="39" fontId="17" fillId="0" borderId="5" xfId="0" applyNumberFormat="1" applyFont="1" applyFill="1" applyBorder="1" applyAlignment="1">
      <alignment vertical="top"/>
    </xf>
    <xf numFmtId="167" fontId="17" fillId="0" borderId="5" xfId="0" applyNumberFormat="1" applyFont="1" applyFill="1" applyBorder="1" applyAlignment="1">
      <alignment vertical="top"/>
    </xf>
    <xf numFmtId="0" fontId="17" fillId="0" borderId="5" xfId="0" applyFont="1" applyFill="1" applyBorder="1" applyAlignment="1">
      <alignment vertical="top"/>
    </xf>
    <xf numFmtId="2" fontId="17" fillId="0" borderId="5" xfId="0" applyNumberFormat="1" applyFont="1" applyFill="1" applyBorder="1" applyAlignment="1">
      <alignment horizontal="center" vertical="top"/>
    </xf>
    <xf numFmtId="0" fontId="17" fillId="0" borderId="12" xfId="0" applyFont="1" applyFill="1" applyBorder="1" applyAlignment="1">
      <alignment horizontal="center" vertical="top"/>
    </xf>
    <xf numFmtId="43" fontId="17" fillId="0" borderId="12" xfId="0" applyNumberFormat="1" applyFont="1" applyFill="1" applyBorder="1" applyAlignment="1">
      <alignment horizontal="right" vertical="top"/>
    </xf>
    <xf numFmtId="2" fontId="17" fillId="0" borderId="12" xfId="0" applyNumberFormat="1" applyFont="1" applyFill="1" applyBorder="1" applyAlignment="1">
      <alignment horizontal="center" vertical="top"/>
    </xf>
    <xf numFmtId="0" fontId="17" fillId="0" borderId="12" xfId="0" applyFont="1" applyFill="1" applyBorder="1" applyAlignment="1">
      <alignment vertical="top"/>
    </xf>
    <xf numFmtId="0" fontId="17" fillId="0" borderId="12" xfId="0" applyFont="1" applyFill="1" applyBorder="1" applyAlignment="1">
      <alignment horizontal="left" vertical="top"/>
    </xf>
    <xf numFmtId="2" fontId="17" fillId="0" borderId="14" xfId="0" applyNumberFormat="1" applyFont="1" applyFill="1" applyBorder="1" applyAlignment="1">
      <alignment horizontal="center" vertical="top"/>
    </xf>
    <xf numFmtId="0" fontId="17" fillId="0" borderId="14" xfId="0" applyFont="1" applyFill="1" applyBorder="1" applyAlignment="1">
      <alignment vertical="top"/>
    </xf>
    <xf numFmtId="0" fontId="17" fillId="0" borderId="14" xfId="0" applyFont="1" applyFill="1" applyBorder="1" applyAlignment="1">
      <alignment horizontal="left" vertical="top"/>
    </xf>
    <xf numFmtId="0" fontId="17" fillId="0" borderId="14" xfId="0" applyFont="1" applyFill="1" applyBorder="1" applyAlignment="1">
      <alignment horizontal="center" vertical="top"/>
    </xf>
    <xf numFmtId="43" fontId="17" fillId="0" borderId="14" xfId="0" applyNumberFormat="1" applyFont="1" applyFill="1" applyBorder="1" applyAlignment="1">
      <alignment horizontal="right" vertical="top"/>
    </xf>
    <xf numFmtId="165" fontId="17" fillId="0" borderId="14" xfId="0" applyNumberFormat="1" applyFont="1" applyFill="1" applyBorder="1" applyAlignment="1">
      <alignment horizontal="right" vertical="top"/>
    </xf>
    <xf numFmtId="43" fontId="17" fillId="0" borderId="14" xfId="0" applyNumberFormat="1" applyFont="1" applyFill="1" applyBorder="1" applyAlignment="1">
      <alignment horizontal="center" vertical="top"/>
    </xf>
    <xf numFmtId="2" fontId="17" fillId="0" borderId="5" xfId="0" applyNumberFormat="1" applyFont="1" applyFill="1" applyBorder="1" applyAlignment="1">
      <alignment vertical="top"/>
    </xf>
    <xf numFmtId="0" fontId="17" fillId="0" borderId="0" xfId="0" applyFont="1" applyFill="1"/>
    <xf numFmtId="2" fontId="14" fillId="0" borderId="5" xfId="0" applyNumberFormat="1" applyFont="1" applyFill="1" applyBorder="1" applyAlignment="1">
      <alignment horizontal="center" vertical="top"/>
    </xf>
    <xf numFmtId="2" fontId="17" fillId="0" borderId="5" xfId="0" applyNumberFormat="1" applyFont="1" applyFill="1" applyBorder="1" applyAlignment="1">
      <alignment horizontal="center" vertical="center"/>
    </xf>
    <xf numFmtId="0" fontId="17" fillId="0" borderId="5" xfId="0" applyFont="1" applyFill="1" applyBorder="1" applyAlignment="1">
      <alignment horizontal="left" vertical="center"/>
    </xf>
    <xf numFmtId="0" fontId="17" fillId="0" borderId="5" xfId="0" applyFont="1" applyFill="1" applyBorder="1" applyAlignment="1">
      <alignment horizontal="center" vertical="center"/>
    </xf>
    <xf numFmtId="49" fontId="17" fillId="0" borderId="5" xfId="0" applyNumberFormat="1" applyFont="1" applyFill="1" applyBorder="1" applyAlignment="1">
      <alignment horizontal="left" vertical="center"/>
    </xf>
    <xf numFmtId="0" fontId="17" fillId="0" borderId="5" xfId="0" applyFont="1" applyFill="1" applyBorder="1" applyAlignment="1">
      <alignment vertical="center"/>
    </xf>
    <xf numFmtId="43" fontId="17" fillId="0" borderId="5" xfId="0" applyNumberFormat="1" applyFont="1" applyFill="1" applyBorder="1" applyAlignment="1">
      <alignment horizontal="right" vertical="center"/>
    </xf>
    <xf numFmtId="165" fontId="17" fillId="0" borderId="5" xfId="0" applyNumberFormat="1" applyFont="1" applyFill="1" applyBorder="1" applyAlignment="1">
      <alignment horizontal="right" vertical="center"/>
    </xf>
    <xf numFmtId="43" fontId="17" fillId="0" borderId="5" xfId="0" applyNumberFormat="1" applyFont="1" applyFill="1" applyBorder="1" applyAlignment="1">
      <alignment horizontal="center" vertical="center"/>
    </xf>
    <xf numFmtId="9" fontId="17" fillId="0" borderId="5" xfId="0" applyNumberFormat="1" applyFont="1" applyFill="1" applyBorder="1" applyAlignment="1">
      <alignment horizontal="right" vertical="top"/>
    </xf>
    <xf numFmtId="2" fontId="17" fillId="0" borderId="5" xfId="0" applyNumberFormat="1" applyFont="1" applyFill="1" applyBorder="1" applyAlignment="1">
      <alignment horizontal="left" vertical="top"/>
    </xf>
    <xf numFmtId="2" fontId="17" fillId="0" borderId="7" xfId="0" applyNumberFormat="1" applyFont="1" applyFill="1" applyBorder="1" applyAlignment="1">
      <alignment horizontal="center" vertical="top"/>
    </xf>
    <xf numFmtId="0" fontId="17" fillId="0" borderId="15" xfId="0" applyFont="1" applyFill="1" applyBorder="1" applyAlignment="1">
      <alignment horizontal="center" vertical="top"/>
    </xf>
    <xf numFmtId="0" fontId="17" fillId="0" borderId="5" xfId="0" applyFont="1" applyFill="1" applyBorder="1" applyAlignment="1">
      <alignment horizontal="center"/>
    </xf>
    <xf numFmtId="5" fontId="17" fillId="0" borderId="12" xfId="0" applyNumberFormat="1" applyFont="1" applyFill="1" applyBorder="1" applyAlignment="1">
      <alignment horizontal="right" vertical="top"/>
    </xf>
    <xf numFmtId="37" fontId="17" fillId="0" borderId="12" xfId="0" applyNumberFormat="1" applyFont="1" applyFill="1" applyBorder="1" applyAlignment="1">
      <alignment horizontal="right" vertical="top"/>
    </xf>
    <xf numFmtId="0" fontId="20" fillId="0" borderId="5" xfId="0" applyFont="1" applyFill="1" applyBorder="1" applyAlignment="1">
      <alignment vertical="top"/>
    </xf>
    <xf numFmtId="2" fontId="17" fillId="0" borderId="15" xfId="0" applyNumberFormat="1" applyFont="1" applyFill="1" applyBorder="1" applyAlignment="1">
      <alignment horizontal="center" vertical="top"/>
    </xf>
    <xf numFmtId="0" fontId="17" fillId="0" borderId="15" xfId="0" applyFont="1" applyFill="1" applyBorder="1" applyAlignment="1">
      <alignment horizontal="left" vertical="top"/>
    </xf>
    <xf numFmtId="0" fontId="17" fillId="0" borderId="6" xfId="0" applyFont="1" applyFill="1" applyBorder="1" applyAlignment="1">
      <alignment horizontal="center" vertical="top"/>
    </xf>
    <xf numFmtId="165" fontId="17" fillId="0" borderId="12" xfId="0" applyNumberFormat="1" applyFont="1" applyFill="1" applyBorder="1" applyAlignment="1">
      <alignment horizontal="right" vertical="top"/>
    </xf>
    <xf numFmtId="43" fontId="17" fillId="0" borderId="12" xfId="0" applyNumberFormat="1" applyFont="1" applyFill="1" applyBorder="1" applyAlignment="1">
      <alignment horizontal="center" vertical="top"/>
    </xf>
    <xf numFmtId="5" fontId="17" fillId="6" borderId="1" xfId="0" applyNumberFormat="1" applyFont="1" applyFill="1" applyBorder="1" applyAlignment="1">
      <alignment vertical="top"/>
    </xf>
    <xf numFmtId="37" fontId="17" fillId="6" borderId="1" xfId="0" applyNumberFormat="1" applyFont="1" applyFill="1" applyBorder="1" applyAlignment="1">
      <alignment vertical="top"/>
    </xf>
    <xf numFmtId="39" fontId="17" fillId="6" borderId="1" xfId="0" applyNumberFormat="1" applyFont="1" applyFill="1" applyBorder="1" applyAlignment="1">
      <alignment vertical="top"/>
    </xf>
    <xf numFmtId="0" fontId="1" fillId="0" borderId="0" xfId="0" applyFont="1" applyFill="1" applyBorder="1"/>
    <xf numFmtId="0" fontId="3" fillId="0" borderId="0" xfId="0" applyFont="1" applyFill="1" applyBorder="1" applyAlignment="1">
      <alignment wrapText="1"/>
    </xf>
    <xf numFmtId="0" fontId="5" fillId="0" borderId="0" xfId="0" applyFont="1" applyFill="1" applyBorder="1"/>
    <xf numFmtId="0" fontId="3" fillId="0" borderId="0" xfId="0" applyFont="1" applyFill="1" applyBorder="1" applyAlignment="1"/>
    <xf numFmtId="0" fontId="3" fillId="0" borderId="0" xfId="0" applyFont="1" applyFill="1" applyBorder="1" applyAlignment="1">
      <alignment horizontal="left"/>
    </xf>
    <xf numFmtId="0" fontId="3" fillId="0" borderId="0" xfId="0" applyFont="1" applyFill="1" applyBorder="1" applyAlignment="1">
      <alignment vertical="top" wrapText="1"/>
    </xf>
    <xf numFmtId="0" fontId="0" fillId="0" borderId="0" xfId="0" applyFont="1" applyAlignment="1">
      <alignment horizontal="centerContinuous"/>
    </xf>
    <xf numFmtId="0" fontId="3" fillId="0" borderId="0" xfId="0" applyFont="1" applyFill="1" applyBorder="1" applyAlignment="1">
      <alignment horizontal="left" wrapText="1"/>
    </xf>
    <xf numFmtId="165" fontId="3" fillId="0" borderId="0" xfId="1" applyNumberFormat="1" applyFont="1"/>
    <xf numFmtId="0" fontId="3" fillId="0" borderId="0" xfId="0" applyFont="1" applyFill="1"/>
    <xf numFmtId="164" fontId="3" fillId="0" borderId="0" xfId="0" applyNumberFormat="1" applyFont="1"/>
  </cellXfs>
  <cellStyles count="2">
    <cellStyle name="Normal" xfId="0" builtinId="0"/>
    <cellStyle name="Percent" xfId="1" builtinId="5"/>
  </cellStyles>
  <dxfs count="247">
    <dxf>
      <font>
        <b val="0"/>
        <i val="0"/>
        <strike val="0"/>
        <condense val="0"/>
        <extend val="0"/>
        <outline val="0"/>
        <shadow val="0"/>
        <u val="none"/>
        <vertAlign val="baseline"/>
        <sz val="11"/>
        <color auto="1"/>
        <name val="Calibri"/>
        <scheme val="none"/>
      </font>
      <numFmt numFmtId="9" formatCode="&quot;$&quot;#,##0_);\(&quot;$&quot;#,##0\)"/>
      <fill>
        <patternFill patternType="none">
          <bgColor auto="1"/>
        </patternFill>
      </fill>
      <alignment horizontal="general"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9" formatCode="&quot;$&quot;#,##0_);\(&quot;$&quot;#,##0\)"/>
      <fill>
        <patternFill patternType="none">
          <bgColor auto="1"/>
        </patternFill>
      </fill>
      <alignment horizontal="right" vertical="top" textRotation="0" wrapText="0" indent="0" justifyLastLine="0" shrinkToFit="0" readingOrder="0"/>
      <border diagonalUp="0" diagonalDown="0" outline="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9" formatCode="&quot;$&quot;#,##0_);\(&quot;$&quot;#,##0\)"/>
      <fill>
        <patternFill patternType="none">
          <bgColor auto="1"/>
        </patternFill>
      </fill>
      <alignment horizontal="general"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5" formatCode="#,##0_);\(#,##0\)"/>
      <fill>
        <patternFill patternType="none">
          <bgColor auto="1"/>
        </patternFill>
      </fill>
      <alignment horizontal="right" vertical="top" textRotation="0" wrapText="0" indent="0" justifyLastLine="0" shrinkToFit="0" readingOrder="0"/>
      <border diagonalUp="0" diagonalDown="0" outline="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5" formatCode="#,##0_);\(#,##0\)"/>
      <fill>
        <patternFill patternType="none">
          <bgColor auto="1"/>
        </patternFill>
      </fill>
      <alignment horizontal="general"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167" formatCode="&quot;$&quot;#,##0"/>
      <fill>
        <patternFill patternType="none">
          <bgColor auto="1"/>
        </patternFill>
      </fill>
      <alignment horizontal="general"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9" formatCode="&quot;$&quot;#,##0_);\(&quot;$&quot;#,##0\)"/>
      <fill>
        <patternFill patternType="none">
          <bgColor auto="1"/>
        </patternFill>
      </fill>
      <alignment horizontal="general"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9" formatCode="&quot;$&quot;#,##0_);\(&quot;$&quot;#,##0\)"/>
      <fill>
        <patternFill patternType="none">
          <bgColor auto="1"/>
        </patternFill>
      </fill>
      <alignment horizontal="general"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7" formatCode="#,##0.00_);\(#,##0.00\)"/>
      <fill>
        <patternFill patternType="none">
          <bgColor auto="1"/>
        </patternFill>
      </fill>
      <alignment horizontal="general"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9" formatCode="&quot;$&quot;#,##0_);\(&quot;$&quot;#,##0\)"/>
      <fill>
        <patternFill patternType="none">
          <bgColor auto="1"/>
        </patternFill>
      </fill>
      <alignment horizontal="general"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5" formatCode="#,##0_);\(#,##0\)"/>
      <fill>
        <patternFill patternType="none">
          <bgColor auto="1"/>
        </patternFill>
      </fill>
      <alignment horizontal="general"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9" formatCode="&quot;$&quot;#,##0_);\(&quot;$&quot;#,##0\)"/>
      <fill>
        <patternFill patternType="none">
          <bgColor auto="1"/>
        </patternFill>
      </fill>
      <alignment horizontal="general"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5" formatCode="#,##0_);\(#,##0\)"/>
      <fill>
        <patternFill patternType="none">
          <bgColor auto="1"/>
        </patternFill>
      </fill>
      <alignment horizontal="general"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9" formatCode="&quot;$&quot;#,##0_);\(&quot;$&quot;#,##0\)"/>
      <fill>
        <patternFill patternType="none">
          <bgColor auto="1"/>
        </patternFill>
      </fill>
      <alignment horizontal="general"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9" formatCode="&quot;$&quot;#,##0_);\(&quot;$&quot;#,##0\)"/>
      <fill>
        <patternFill patternType="none">
          <bgColor auto="1"/>
        </patternFill>
      </fill>
      <alignment horizontal="right" vertical="top" textRotation="0" wrapText="0" indent="0" justifyLastLine="0" shrinkToFit="0" readingOrder="0"/>
      <border diagonalUp="0" diagonalDown="0" outline="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9" formatCode="&quot;$&quot;#,##0_);\(&quot;$&quot;#,##0\)"/>
      <fill>
        <patternFill patternType="none">
          <bgColor auto="1"/>
        </patternFill>
      </fill>
      <alignment horizontal="right" vertical="top" textRotation="0" wrapText="0" indent="0" justifyLastLine="0" shrinkToFit="0" readingOrder="0"/>
      <border diagonalUp="0" diagonalDown="0" outline="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9" formatCode="&quot;$&quot;#,##0_);\(&quot;$&quot;#,##0\)"/>
      <fill>
        <patternFill patternType="none">
          <bgColor auto="1"/>
        </patternFill>
      </fill>
      <alignment horizontal="right" vertical="top" textRotation="0" wrapText="0" indent="0" justifyLastLine="0" shrinkToFit="0" readingOrder="0"/>
      <border diagonalUp="0" diagonalDown="0" outline="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9" formatCode="&quot;$&quot;#,##0_);\(&quot;$&quot;#,##0\)"/>
      <fill>
        <patternFill patternType="none">
          <bgColor auto="1"/>
        </patternFill>
      </fill>
      <alignment horizontal="right" vertical="top" textRotation="0" wrapText="0" indent="0" justifyLastLine="0" shrinkToFit="0" readingOrder="0"/>
      <border diagonalUp="0" diagonalDown="0" outline="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35" formatCode="_(* #,##0.00_);_(* \(#,##0.00\);_(* &quot;-&quot;??_);_(@_)"/>
      <fill>
        <patternFill patternType="none">
          <bgColor auto="1"/>
        </patternFill>
      </fill>
      <alignment horizontal="right"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35" formatCode="_(* #,##0.00_);_(* \(#,##0.00\);_(* &quot;-&quot;??_);_(@_)"/>
      <fill>
        <patternFill patternType="none">
          <bgColor auto="1"/>
        </patternFill>
      </fill>
      <alignment horizontal="right"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35" formatCode="_(* #,##0.00_);_(* \(#,##0.00\);_(* &quot;-&quot;??_);_(@_)"/>
      <fill>
        <patternFill patternType="none">
          <bgColor auto="1"/>
        </patternFill>
      </fill>
      <alignment horizontal="center" vertical="top"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35" formatCode="_(* #,##0.00_);_(* \(#,##0.00\);_(* &quot;-&quot;??_);_(@_)"/>
      <fill>
        <patternFill patternType="none">
          <bgColor auto="1"/>
        </patternFill>
      </fill>
      <alignment horizontal="center" vertical="top"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13" formatCode="0%"/>
      <fill>
        <patternFill patternType="none">
          <bgColor auto="1"/>
        </patternFill>
      </fill>
      <alignment horizontal="center" vertical="top" textRotation="0" wrapText="0" indent="0" justifyLastLine="0" shrinkToFit="0" readingOrder="0"/>
      <border diagonalUp="0" diagonalDown="0" outline="0">
        <left style="thin">
          <color rgb="FF000000"/>
        </left>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35" formatCode="_(* #,##0.00_);_(* \(#,##0.00\);_(* &quot;-&quot;??_);_(@_)"/>
      <fill>
        <patternFill patternType="none">
          <bgColor auto="1"/>
        </patternFill>
      </fill>
      <alignment horizontal="center"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35" formatCode="_(* #,##0.00_);_(* \(#,##0.00\);_(* &quot;-&quot;??_);_(@_)"/>
      <fill>
        <patternFill patternType="none">
          <bgColor auto="1"/>
        </patternFill>
      </fill>
      <alignment horizontal="right"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35" formatCode="_(* #,##0.00_);_(* \(#,##0.00\);_(* &quot;-&quot;??_);_(@_)"/>
      <fill>
        <patternFill patternType="none">
          <bgColor auto="1"/>
        </patternFill>
      </fill>
      <alignment horizontal="center"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35" formatCode="_(* #,##0.00_);_(* \(#,##0.00\);_(* &quot;-&quot;??_);_(@_)"/>
      <fill>
        <patternFill patternType="none">
          <bgColor auto="1"/>
        </patternFill>
      </fill>
      <alignment horizontal="right"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35" formatCode="_(* #,##0.00_);_(* \(#,##0.00\);_(* &quot;-&quot;??_);_(@_)"/>
      <fill>
        <patternFill patternType="none">
          <bgColor auto="1"/>
        </patternFill>
      </fill>
      <alignment horizontal="center"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35" formatCode="_(* #,##0.00_);_(* \(#,##0.00\);_(* &quot;-&quot;??_);_(@_)"/>
      <fill>
        <patternFill patternType="none">
          <bgColor auto="1"/>
        </patternFill>
      </fill>
      <alignment horizontal="right"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165" formatCode="0.0%"/>
      <fill>
        <patternFill patternType="none">
          <bgColor auto="1"/>
        </patternFill>
      </fill>
      <alignment horizontal="right"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35" formatCode="_(* #,##0.00_);_(* \(#,##0.00\);_(* &quot;-&quot;??_);_(@_)"/>
      <fill>
        <patternFill patternType="none">
          <bgColor auto="1"/>
        </patternFill>
      </fill>
      <alignment horizontal="right"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fill>
        <patternFill patternType="none">
          <bgColor auto="1"/>
        </patternFill>
      </fill>
      <alignment horizontal="center"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fill>
        <patternFill patternType="none">
          <bgColor auto="1"/>
        </patternFill>
      </fill>
      <alignment horizontal="left"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outline val="0"/>
        <shadow val="0"/>
        <u val="none"/>
        <vertAlign val="baseline"/>
        <sz val="11"/>
        <color auto="1"/>
        <name val="Calibri"/>
        <scheme val="none"/>
      </font>
      <fill>
        <patternFill patternType="none">
          <bgColor auto="1"/>
        </patternFill>
      </fill>
    </dxf>
    <dxf>
      <font>
        <b val="0"/>
        <i val="0"/>
        <strike val="0"/>
        <condense val="0"/>
        <extend val="0"/>
        <outline val="0"/>
        <shadow val="0"/>
        <u val="none"/>
        <vertAlign val="baseline"/>
        <sz val="11"/>
        <color auto="1"/>
        <name val="Calibri"/>
        <scheme val="none"/>
      </font>
      <fill>
        <patternFill patternType="none">
          <bgColor auto="1"/>
        </patternFill>
      </fill>
      <alignment horizontal="center"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fill>
        <patternFill patternType="none">
          <bgColor auto="1"/>
        </patternFill>
      </fill>
      <alignment horizontal="center"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fill>
        <patternFill patternType="none">
          <bgColor auto="1"/>
        </patternFill>
      </fill>
      <alignment horizontal="left"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fill>
        <patternFill patternType="none">
          <bgColor auto="1"/>
        </patternFill>
      </fill>
      <alignment horizontal="general"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fill>
        <patternFill patternType="none">
          <bgColor auto="1"/>
        </patternFill>
      </fill>
      <alignment horizontal="left"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scheme val="none"/>
      </font>
      <numFmt numFmtId="2" formatCode="0.00"/>
      <fill>
        <patternFill patternType="none">
          <bgColor auto="1"/>
        </patternFill>
      </fill>
      <alignment horizontal="center"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dxf>
    <dxf>
      <border outline="0">
        <top style="thin">
          <color rgb="FF000000"/>
        </top>
        <bottom style="double">
          <color rgb="FF000000"/>
        </bottom>
      </border>
    </dxf>
    <dxf>
      <font>
        <b val="0"/>
        <i val="0"/>
        <strike val="0"/>
        <condense val="0"/>
        <extend val="0"/>
        <outline val="0"/>
        <shadow val="0"/>
        <u val="none"/>
        <vertAlign val="baseline"/>
        <sz val="11"/>
        <color auto="1"/>
        <name val="Calibri"/>
        <scheme val="none"/>
      </font>
      <numFmt numFmtId="168" formatCode="\$#,##0"/>
      <fill>
        <patternFill patternType="none">
          <bgColor auto="1"/>
        </patternFill>
      </fill>
      <alignment horizontal="general" vertical="top" textRotation="0" wrapText="0" indent="0" justifyLastLine="0" shrinkToFit="0" readingOrder="0"/>
    </dxf>
    <dxf>
      <border outline="0">
        <bottom style="thin">
          <color rgb="FF000000"/>
        </bottom>
      </border>
    </dxf>
    <dxf>
      <font>
        <b val="0"/>
        <i val="0"/>
        <strike val="0"/>
        <condense val="0"/>
        <extend val="0"/>
        <outline val="0"/>
        <shadow val="0"/>
        <u val="none"/>
        <vertAlign val="baseline"/>
        <sz val="11"/>
        <color auto="1"/>
        <name val="Calibri"/>
        <scheme val="none"/>
      </font>
      <numFmt numFmtId="167" formatCode="&quot;$&quot;#,##0"/>
      <fill>
        <patternFill>
          <bgColor theme="2" tint="-0.249977111117893"/>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none"/>
      </fill>
    </dxf>
    <dxf>
      <font>
        <color rgb="FF9C0006"/>
      </font>
      <fill>
        <patternFill patternType="solid">
          <fgColor rgb="FFFFC7CE"/>
          <bgColor rgb="FFFFC7CE"/>
        </patternFill>
      </fill>
    </dxf>
    <dxf>
      <font>
        <color rgb="FF9C0006"/>
      </font>
      <fill>
        <patternFill patternType="solid">
          <fgColor rgb="FFFFC7CE"/>
          <bgColor rgb="FFFFC7CE"/>
        </patternFill>
      </fill>
    </dxf>
    <dxf>
      <border outline="0">
        <left style="thin">
          <color theme="0"/>
        </left>
        <top style="thin">
          <color theme="0"/>
        </top>
        <bottom style="medium">
          <color theme="1"/>
        </bottom>
      </border>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vertical/>
        <horizontal/>
      </border>
    </dxf>
    <dxf>
      <font>
        <b val="0"/>
        <i/>
        <strike val="0"/>
        <condense val="0"/>
        <extend val="0"/>
        <outline val="0"/>
        <shadow val="0"/>
        <u val="none"/>
        <vertAlign val="baseline"/>
        <sz val="10"/>
        <color theme="1"/>
        <name val="Calibri"/>
        <scheme val="none"/>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vertical/>
        <horizontal/>
      </border>
    </dxf>
    <dxf>
      <font>
        <b val="0"/>
        <i/>
        <strike val="0"/>
        <condense val="0"/>
        <extend val="0"/>
        <outline val="0"/>
        <shadow val="0"/>
        <u val="none"/>
        <vertAlign val="baseline"/>
        <sz val="10"/>
        <color theme="1"/>
        <name val="Calibri"/>
        <scheme val="none"/>
      </font>
      <numFmt numFmtId="166" formatCode="_(* #,##0_);_(* \(#,##0\);_(*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vertical/>
        <horizontal/>
      </border>
    </dxf>
    <dxf>
      <font>
        <b val="0"/>
        <i val="0"/>
        <strike val="0"/>
        <condense val="0"/>
        <extend val="0"/>
        <outline val="0"/>
        <shadow val="0"/>
        <u val="none"/>
        <vertAlign val="baseline"/>
        <sz val="10"/>
        <color theme="1"/>
        <name val="Calibri"/>
        <scheme val="none"/>
      </font>
      <fill>
        <patternFill patternType="none">
          <fgColor indexed="64"/>
          <bgColor indexed="65"/>
        </patternFill>
      </fill>
      <alignment horizontal="left" vertical="bottom" textRotation="0" wrapText="0" indent="0" justifyLastLine="0" shrinkToFit="0" readingOrder="0"/>
      <border diagonalUp="0" diagonalDown="0">
        <left/>
        <right/>
        <top style="thin">
          <color theme="0"/>
        </top>
        <bottom/>
        <vertical/>
        <horizontal/>
      </border>
    </dxf>
    <dxf>
      <border outline="0">
        <top style="thin">
          <color theme="0"/>
        </top>
      </border>
    </dxf>
    <dxf>
      <font>
        <b val="0"/>
        <i val="0"/>
        <strike val="0"/>
        <condense val="0"/>
        <extend val="0"/>
        <outline val="0"/>
        <shadow val="0"/>
        <u val="none"/>
        <vertAlign val="baseline"/>
        <sz val="10"/>
        <color theme="1"/>
        <name val="Calibri"/>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1"/>
        <color auto="1"/>
        <name val="Calibri"/>
        <scheme val="none"/>
      </font>
      <fill>
        <patternFill patternType="solid">
          <fgColor rgb="FF2F5496"/>
          <bgColor theme="2" tint="-0.249977111117893"/>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0"/>
        <color auto="1"/>
        <name val="Calibri"/>
        <scheme val="none"/>
      </font>
      <numFmt numFmtId="164" formatCode="_(&quot;$&quot;* #,##0_);_(&quot;$&quot;* \(#,##0\);_(&quot;$&quot;*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bottom/>
        <vertical/>
        <horizontal/>
      </border>
    </dxf>
    <dxf>
      <font>
        <b val="0"/>
        <i val="0"/>
        <strike val="0"/>
        <condense val="0"/>
        <extend val="0"/>
        <outline val="0"/>
        <shadow val="0"/>
        <u val="none"/>
        <vertAlign val="baseline"/>
        <sz val="10"/>
        <color auto="1"/>
        <name val="Calibri"/>
        <scheme val="none"/>
      </font>
      <numFmt numFmtId="35" formatCode="_(* #,##0.00_);_(* \(#,##0.00\);_(*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bottom/>
        <vertical/>
        <horizontal/>
      </border>
    </dxf>
    <dxf>
      <font>
        <b/>
        <i val="0"/>
        <strike val="0"/>
        <condense val="0"/>
        <extend val="0"/>
        <outline val="0"/>
        <shadow val="0"/>
        <u val="none"/>
        <vertAlign val="baseline"/>
        <sz val="10"/>
        <color auto="1"/>
        <name val="Calibri"/>
        <scheme val="none"/>
      </font>
      <numFmt numFmtId="35" formatCode="_(* #,##0.00_);_(* \(#,##0.00\);_(* &quot;-&quot;??_);_(@_)"/>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bottom/>
        <vertical/>
        <horizontal/>
      </border>
    </dxf>
    <dxf>
      <font>
        <b val="0"/>
        <i val="0"/>
        <strike val="0"/>
        <condense val="0"/>
        <extend val="0"/>
        <outline val="0"/>
        <shadow val="0"/>
        <u val="none"/>
        <vertAlign val="baseline"/>
        <sz val="10"/>
        <color auto="1"/>
        <name val="Calibri"/>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theme="0"/>
        </right>
        <top/>
        <bottom/>
        <vertical/>
        <horizontal/>
      </border>
    </dxf>
    <dxf>
      <border outline="0">
        <right style="thin">
          <color theme="0"/>
        </right>
      </border>
    </dxf>
    <dxf>
      <font>
        <b/>
        <i val="0"/>
        <strike val="0"/>
        <condense val="0"/>
        <extend val="0"/>
        <outline val="0"/>
        <shadow val="0"/>
        <u val="none"/>
        <vertAlign val="baseline"/>
        <sz val="11"/>
        <color auto="1"/>
        <name val="Calibri"/>
        <scheme val="none"/>
      </font>
      <fill>
        <patternFill patternType="solid">
          <fgColor rgb="FF2F5496"/>
          <bgColor theme="2" tint="-0.249977111117893"/>
        </patternFill>
      </fill>
      <alignment horizontal="center" vertical="center" textRotation="0" wrapText="1" indent="0" justifyLastLine="0" shrinkToFit="0" readingOrder="0"/>
      <border diagonalUp="0" diagonalDown="0" outline="0">
        <left style="thin">
          <color theme="0"/>
        </left>
        <right style="thin">
          <color theme="0"/>
        </right>
        <top/>
        <bottom/>
      </border>
    </dxf>
    <dxf>
      <border outline="0">
        <left style="thin">
          <color theme="0"/>
        </left>
        <right style="thin">
          <color theme="0"/>
        </right>
        <top style="thin">
          <color theme="0"/>
        </top>
      </border>
    </dxf>
    <dxf>
      <font>
        <b/>
        <i val="0"/>
        <strike val="0"/>
        <condense val="0"/>
        <extend val="0"/>
        <outline val="0"/>
        <shadow val="0"/>
        <u val="none"/>
        <vertAlign val="baseline"/>
        <sz val="11"/>
        <color auto="1"/>
        <name val="Calibri"/>
        <scheme val="none"/>
      </font>
      <fill>
        <patternFill patternType="solid">
          <fgColor rgb="FF2F5496"/>
          <bgColor theme="2" tint="-0.249977111117893"/>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none"/>
      </font>
      <fill>
        <patternFill patternType="none">
          <fgColor indexed="64"/>
          <bgColor indexed="65"/>
        </patternFill>
      </fill>
    </dxf>
    <dxf>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indexed="65"/>
        </patternFill>
      </fill>
    </dxf>
    <dxf>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indexed="65"/>
        </patternFill>
      </fill>
    </dxf>
    <dxf>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indexed="65"/>
        </patternFill>
      </fill>
    </dxf>
    <dxf>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indexed="65"/>
        </patternFill>
      </fill>
    </dxf>
    <dxf>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indexed="65"/>
        </patternFill>
      </fill>
    </dxf>
    <dxf>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indexed="65"/>
        </patternFill>
      </fill>
    </dxf>
    <dxf>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indexed="65"/>
        </patternFill>
      </fill>
    </dxf>
    <dxf>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indexed="65"/>
        </patternFill>
      </fill>
    </dxf>
    <dxf>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indexed="65"/>
        </patternFill>
      </fill>
    </dxf>
    <dxf>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indexed="65"/>
        </patternFill>
      </fill>
    </dxf>
    <dxf>
      <fill>
        <patternFill patternType="none">
          <fgColor indexed="64"/>
          <bgColor auto="1"/>
        </patternFill>
      </fill>
    </dxf>
    <dxf>
      <font>
        <b val="0"/>
        <i val="0"/>
        <strike val="0"/>
        <condense val="0"/>
        <extend val="0"/>
        <outline val="0"/>
        <shadow val="0"/>
        <u val="none"/>
        <vertAlign val="baseline"/>
        <sz val="11"/>
        <color theme="1"/>
        <name val="Calibri"/>
        <scheme val="none"/>
      </font>
      <fill>
        <patternFill patternType="none">
          <fgColor indexed="64"/>
          <bgColor indexed="65"/>
        </patternFill>
      </fill>
    </dxf>
    <dxf>
      <fill>
        <patternFill patternType="none">
          <fgColor indexed="64"/>
          <bgColor auto="1"/>
        </patternFill>
      </fill>
    </dxf>
    <dxf>
      <border outline="0">
        <left style="thin">
          <color theme="0"/>
        </left>
        <right style="thin">
          <color theme="0"/>
        </right>
        <top style="thin">
          <color theme="0"/>
        </top>
      </border>
    </dxf>
    <dxf>
      <fill>
        <patternFill patternType="none">
          <fgColor indexed="64"/>
          <bgColor auto="1"/>
        </patternFill>
      </fill>
    </dxf>
    <dxf>
      <font>
        <b/>
        <i val="0"/>
        <strike val="0"/>
        <condense val="0"/>
        <extend val="0"/>
        <outline val="0"/>
        <shadow val="0"/>
        <u val="none"/>
        <vertAlign val="baseline"/>
        <sz val="11"/>
        <color auto="1"/>
        <name val="Calibri"/>
        <scheme val="none"/>
      </font>
      <fill>
        <patternFill patternType="solid">
          <fgColor rgb="FF2F5496"/>
          <bgColor theme="2" tint="-0.249977111117893"/>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color auto="1"/>
        <name val="Calibri"/>
        <scheme val="none"/>
      </font>
      <fill>
        <patternFill patternType="none">
          <fgColor indexed="64"/>
          <bgColor auto="1"/>
        </patternFill>
      </fill>
    </dxf>
    <dxf>
      <font>
        <strike val="0"/>
        <outline val="0"/>
        <shadow val="0"/>
        <u val="none"/>
        <vertAlign val="baseline"/>
        <color auto="1"/>
        <name val="Calibri"/>
        <scheme val="none"/>
      </font>
      <fill>
        <patternFill patternType="none">
          <fgColor indexed="64"/>
          <bgColor auto="1"/>
        </patternFill>
      </fill>
    </dxf>
    <dxf>
      <font>
        <strike val="0"/>
        <outline val="0"/>
        <shadow val="0"/>
        <u val="none"/>
        <vertAlign val="baseline"/>
        <color auto="1"/>
        <name val="Calibri"/>
        <scheme val="none"/>
      </font>
      <fill>
        <patternFill patternType="none">
          <fgColor indexed="64"/>
          <bgColor auto="1"/>
        </patternFill>
      </fill>
    </dxf>
    <dxf>
      <font>
        <strike val="0"/>
        <outline val="0"/>
        <shadow val="0"/>
        <u val="none"/>
        <vertAlign val="baseline"/>
        <color auto="1"/>
        <name val="Calibri"/>
        <scheme val="none"/>
      </font>
      <fill>
        <patternFill patternType="none">
          <fgColor indexed="64"/>
          <bgColor auto="1"/>
        </patternFill>
      </fill>
    </dxf>
    <dxf>
      <font>
        <strike val="0"/>
        <outline val="0"/>
        <shadow val="0"/>
        <u val="none"/>
        <vertAlign val="baseline"/>
        <color auto="1"/>
        <name val="Calibri"/>
        <scheme val="none"/>
      </font>
      <fill>
        <patternFill patternType="none">
          <fgColor indexed="64"/>
          <bgColor auto="1"/>
        </patternFill>
      </fill>
    </dxf>
    <dxf>
      <font>
        <strike val="0"/>
        <outline val="0"/>
        <shadow val="0"/>
        <u val="none"/>
        <vertAlign val="baseline"/>
        <color auto="1"/>
        <name val="Calibri"/>
        <scheme val="none"/>
      </font>
      <fill>
        <patternFill patternType="none">
          <fgColor indexed="64"/>
          <bgColor auto="1"/>
        </patternFill>
      </fill>
    </dxf>
    <dxf>
      <border outline="0">
        <left style="thin">
          <color theme="0"/>
        </left>
        <right style="thin">
          <color theme="0"/>
        </right>
        <top style="thin">
          <color theme="0"/>
        </top>
      </border>
    </dxf>
    <dxf>
      <font>
        <strike val="0"/>
        <outline val="0"/>
        <shadow val="0"/>
        <u val="none"/>
        <vertAlign val="baseline"/>
        <color auto="1"/>
        <name val="Calibri"/>
        <scheme val="none"/>
      </font>
      <fill>
        <patternFill patternType="none">
          <fgColor indexed="64"/>
          <bgColor auto="1"/>
        </patternFill>
      </fill>
    </dxf>
    <dxf>
      <font>
        <b/>
        <i val="0"/>
        <strike val="0"/>
        <condense val="0"/>
        <extend val="0"/>
        <outline val="0"/>
        <shadow val="0"/>
        <u val="none"/>
        <vertAlign val="baseline"/>
        <sz val="11"/>
        <color auto="1"/>
        <name val="Calibri"/>
        <scheme val="none"/>
      </font>
      <fill>
        <patternFill patternType="solid">
          <fgColor rgb="FF2F5496"/>
          <bgColor theme="2" tint="-0.249977111117893"/>
        </patternFill>
      </fill>
      <alignment horizontal="center" vertical="center"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theme="1"/>
        <name val="Calibri"/>
        <scheme val="none"/>
      </font>
      <alignment horizontal="left" vertical="center"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left style="thin">
          <color rgb="FF000000"/>
        </left>
        <top style="medium">
          <color rgb="FF000000"/>
        </top>
        <bottom style="thin">
          <color rgb="FF000000"/>
        </bottom>
      </border>
    </dxf>
    <dxf>
      <font>
        <strike val="0"/>
        <outline val="0"/>
        <shadow val="0"/>
        <u val="none"/>
        <vertAlign val="baseline"/>
        <sz val="12"/>
        <color auto="1"/>
        <name val="Calibri"/>
        <scheme val="none"/>
      </font>
      <fill>
        <patternFill patternType="solid">
          <fgColor rgb="FF1F497D"/>
          <bgColor theme="2"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4" name="Table16" displayName="Table16" ref="A12:B22" totalsRowShown="0" headerRowDxfId="246" tableBorderDxfId="245">
  <tableColumns count="2">
    <tableColumn id="1" name="Summary Tab Column " dataDxfId="244"/>
    <tableColumn id="2" name="FY 2024 Distribution ISR Detail Tab Column(s)" dataDxfId="243"/>
  </tableColumns>
  <tableStyleInfo name="TableStyleMedium4" showFirstColumn="0" showLastColumn="0" showRowStripes="1" showColumnStripes="0"/>
  <extLst>
    <ext xmlns:x14="http://schemas.microsoft.com/office/spreadsheetml/2009/9/main" uri="{504A1905-F514-4f6f-8877-14C23A59335A}">
      <x14:table altText="Summary to Detail Cross walk" altTextSummary="Translation table to understand how the columns on the FY24 Distribution ISR tab relate to the data billed in Workday."/>
    </ext>
  </extLst>
</table>
</file>

<file path=xl/tables/table2.xml><?xml version="1.0" encoding="utf-8"?>
<table xmlns="http://schemas.openxmlformats.org/spreadsheetml/2006/main" id="2" name="Table2" displayName="Table2" ref="A4:F16" totalsRowShown="0" headerRowDxfId="242" dataDxfId="241" tableBorderDxfId="240">
  <tableColumns count="6">
    <tableColumn id="1" name="DEPT" dataDxfId="239"/>
    <tableColumn id="2" name=" Stop points" dataDxfId="238"/>
    <tableColumn id="3" name="Stop Point FY24 vs 23_x000a_∆" dataDxfId="237"/>
    <tableColumn id="4" name="FY24  Mail Stop_x000a_$" dataDxfId="236"/>
    <tableColumn id="5" name="FY 2024 to FY 2023_x000a_$ ∆" dataDxfId="235">
      <calculatedColumnFormula>D5-D23</calculatedColumnFormula>
    </tableColumn>
    <tableColumn id="6" name="FY 2024 to FY 2023_x000a_% ∆" dataDxfId="234">
      <calculatedColumnFormula>E5/D23</calculatedColumnFormula>
    </tableColumn>
  </tableColumns>
  <tableStyleInfo name="TableStyleMedium11" showFirstColumn="0" showLastColumn="0" showRowStripes="1" showColumnStripes="0"/>
  <extLst>
    <ext xmlns:x14="http://schemas.microsoft.com/office/spreadsheetml/2009/9/main" uri="{504A1905-F514-4f6f-8877-14C23A59335A}">
      <x14:table altText="Distribution FY 2024 Fixed Cost of Business Table" altTextSummary="Stop points by department and associated budget"/>
    </ext>
  </extLst>
</table>
</file>

<file path=xl/tables/table3.xml><?xml version="1.0" encoding="utf-8"?>
<table xmlns="http://schemas.openxmlformats.org/spreadsheetml/2006/main" id="8" name="Table8" displayName="Table8" ref="H4:S17" totalsRowCount="1" headerRowDxfId="233" dataDxfId="232" tableBorderDxfId="231">
  <autoFilter ref="H4:S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DEPT" totalsRowLabel="Total" dataDxfId="230" totalsRowDxfId="229"/>
    <tableColumn id="2" name=" Metered Mail Count " dataDxfId="228" totalsRowDxfId="227"/>
    <tableColumn id="3" name=" Special Delivery hours" dataDxfId="226" totalsRowDxfId="225"/>
    <tableColumn id="4" name=" Metered Postage + Parcels" dataDxfId="224" totalsRowDxfId="223"/>
    <tableColumn id="5" name="Vendor Charges + Permit Postage" dataDxfId="222" totalsRowDxfId="221"/>
    <tableColumn id="6" name="Postage Due / Business Reply" dataDxfId="220" totalsRowDxfId="219"/>
    <tableColumn id="7" name=" UPS" dataDxfId="218" totalsRowDxfId="217"/>
    <tableColumn id="8" name=" Special Delivery" dataDxfId="216" totalsRowDxfId="215"/>
    <tableColumn id="9" name="Freight/Bulk Deliveries" dataDxfId="214" totalsRowDxfId="213"/>
    <tableColumn id="10" name="Total Pass-Through " dataDxfId="212" totalsRowDxfId="211"/>
    <tableColumn id="11" name="FY 2024 to FY 2023_x000a_$ ∆" dataDxfId="210" totalsRowDxfId="209"/>
    <tableColumn id="12" name="FY 2024 to FY 2023_x000a_% ∆" dataDxfId="208" totalsRowDxfId="207"/>
  </tableColumns>
  <tableStyleInfo name="TableStyleMedium11" showFirstColumn="0" showLastColumn="0" showRowStripes="1" showColumnStripes="0"/>
  <extLst>
    <ext xmlns:x14="http://schemas.microsoft.com/office/spreadsheetml/2009/9/main" uri="{504A1905-F514-4f6f-8877-14C23A59335A}">
      <x14:table altText="Pass Through: Counts &amp; Cost from FY 2024 Actual Activity Table" altTextSummary="Pass through mail suggested budget amounts"/>
    </ext>
  </extLst>
</table>
</file>

<file path=xl/tables/table4.xml><?xml version="1.0" encoding="utf-8"?>
<table xmlns="http://schemas.openxmlformats.org/spreadsheetml/2006/main" id="9" name="Table9" displayName="Table9" ref="U4:X16" totalsRowShown="0" headerRowDxfId="206" tableBorderDxfId="205">
  <autoFilter ref="U4:X16"/>
  <tableColumns count="4">
    <tableColumn id="1" name="DEPT"/>
    <tableColumn id="2" name="Total for (60460)"/>
    <tableColumn id="3" name="FY 2024 to FY 2023_x000a_$ ∆"/>
    <tableColumn id="4" name="FY 2024 to FY 2023_x000a_% ∆"/>
  </tableColumns>
  <tableStyleInfo name="TableStyleMedium18" showFirstColumn="0" showLastColumn="0" showRowStripes="1" showColumnStripes="0"/>
  <extLst>
    <ext xmlns:x14="http://schemas.microsoft.com/office/spreadsheetml/2009/9/main" uri="{504A1905-F514-4f6f-8877-14C23A59335A}">
      <x14:table altText="FY24 Proposed: Fixed and Pass Through Total Table" altTextSummary="Total budget by department"/>
    </ext>
  </extLst>
</table>
</file>

<file path=xl/tables/table5.xml><?xml version="1.0" encoding="utf-8"?>
<table xmlns="http://schemas.openxmlformats.org/spreadsheetml/2006/main" id="11" name="Table11" displayName="Table11" ref="A22:D34" totalsRowShown="0" headerRowDxfId="204" tableBorderDxfId="203">
  <autoFilter ref="A22:D34">
    <filterColumn colId="0" hiddenButton="1"/>
    <filterColumn colId="1" hiddenButton="1"/>
    <filterColumn colId="2" hiddenButton="1"/>
    <filterColumn colId="3" hiddenButton="1"/>
  </autoFilter>
  <tableColumns count="4">
    <tableColumn id="1" name="DEPT" dataDxfId="202"/>
    <tableColumn id="2" name=" Stop points" dataDxfId="201"/>
    <tableColumn id="3" name="Stop Point FY23 vs 22_x000a_∆" dataDxfId="200"/>
    <tableColumn id="4" name="FY23  Mail Stop_x000a_$" dataDxfId="199"/>
  </tableColumns>
  <tableStyleInfo name="TableStyleMedium11" showFirstColumn="0" showLastColumn="0" showRowStripes="1" showColumnStripes="0"/>
  <extLst>
    <ext xmlns:x14="http://schemas.microsoft.com/office/spreadsheetml/2009/9/main" uri="{504A1905-F514-4f6f-8877-14C23A59335A}">
      <x14:table altText="Distribution FY 2023 Fixed Cost of Business Table" altTextSummary="Stop points by department and associated budget"/>
    </ext>
  </extLst>
</table>
</file>

<file path=xl/tables/table6.xml><?xml version="1.0" encoding="utf-8"?>
<table xmlns="http://schemas.openxmlformats.org/spreadsheetml/2006/main" id="12" name="Table12" displayName="Table12" ref="H22:Q34" totalsRowShown="0" headerRowDxfId="198" dataDxfId="197" tableBorderDxfId="196">
  <autoFilter ref="H22:Q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DEPT" dataDxfId="195"/>
    <tableColumn id="2" name=" Metered Mail Count " dataDxfId="194"/>
    <tableColumn id="3" name=" Special Delivery hours" dataDxfId="193"/>
    <tableColumn id="4" name=" Metered Postage + Parcels" dataDxfId="192"/>
    <tableColumn id="5" name="Vendor Charges + Permit Postage" dataDxfId="191"/>
    <tableColumn id="6" name="Postage Due / Business Reply" dataDxfId="190"/>
    <tableColumn id="7" name=" UPS" dataDxfId="189"/>
    <tableColumn id="8" name=" Special Delivery" dataDxfId="188"/>
    <tableColumn id="9" name="Freight/Bulk Deliveries" dataDxfId="187"/>
    <tableColumn id="10" name="Total Pass-Through " dataDxfId="186"/>
  </tableColumns>
  <tableStyleInfo name="TableStyleMedium11" showFirstColumn="0" showLastColumn="0" showRowStripes="1" showColumnStripes="0"/>
  <extLst>
    <ext xmlns:x14="http://schemas.microsoft.com/office/spreadsheetml/2009/9/main" uri="{504A1905-F514-4f6f-8877-14C23A59335A}">
      <x14:table altText="FY23 Adopted Pass Through" altTextSummary="Pass through mail suggested budget amounts"/>
    </ext>
  </extLst>
</table>
</file>

<file path=xl/tables/table7.xml><?xml version="1.0" encoding="utf-8"?>
<table xmlns="http://schemas.openxmlformats.org/spreadsheetml/2006/main" id="13" name="Table13" displayName="Table13" ref="U22:V34" totalsRowShown="0" tableBorderDxfId="185">
  <autoFilter ref="U22:V34"/>
  <tableColumns count="2">
    <tableColumn id="1" name="DEPT"/>
    <tableColumn id="2" name="Total for (60460)"/>
  </tableColumns>
  <tableStyleInfo name="TableStyleMedium11" showFirstColumn="0" showLastColumn="0" showRowStripes="1" showColumnStripes="0"/>
  <extLst>
    <ext xmlns:x14="http://schemas.microsoft.com/office/spreadsheetml/2009/9/main" uri="{504A1905-F514-4f6f-8877-14C23A59335A}">
      <x14:table altText="FY23 Adopted: Total" altTextSummary="Total budget by department"/>
    </ext>
  </extLst>
</table>
</file>

<file path=xl/tables/table8.xml><?xml version="1.0" encoding="utf-8"?>
<table xmlns="http://schemas.openxmlformats.org/spreadsheetml/2006/main" id="14" name="Table14" displayName="Table14" ref="A3:AN259" totalsRowShown="0" headerRowDxfId="43" dataDxfId="41" headerRowBorderDxfId="42" tableBorderDxfId="40">
  <autoFilter ref="A3:AN259"/>
  <tableColumns count="40">
    <tableColumn id="1" name="MCODE" dataDxfId="39"/>
    <tableColumn id="2" name="StopID_x000a_(BLDG/FLR/SUITE)" dataDxfId="38"/>
    <tableColumn id="3" name="Building Name" dataDxfId="37"/>
    <tableColumn id="4" name="Address" dataDxfId="36"/>
    <tableColumn id="5" name="Route" dataDxfId="35"/>
    <tableColumn id="6" name="Dept" dataDxfId="34"/>
    <tableColumn id="7" name="Division" dataDxfId="33"/>
    <tableColumn id="8" name="Program" dataDxfId="32"/>
    <tableColumn id="9" name="Cost Object" dataDxfId="31"/>
    <tableColumn id="10" name="STOP BASE_x000a_(stops / day)" dataDxfId="30"/>
    <tableColumn id="11" name="Stop Share %_x000a_(% share of stop or pro-ration for partial yr)" dataDxfId="29"/>
    <tableColumn id="12" name="TOTAL STOP _x000a_BASE (J x K)" dataDxfId="28"/>
    <tableColumn id="13" name="Inter Office Mail Volume" dataDxfId="27"/>
    <tableColumn id="14" name="IO Volume_x000a_(Y= Stop base #)_x000a_(N=0)" dataDxfId="26"/>
    <tableColumn id="15" name="USPS PO Box PickUp_x000a_(B503)" dataDxfId="25"/>
    <tableColumn id="16" name="USPS PO Box Pick Up:_x000a_DWNTN 7th Ave for  Multnomah Bldg" dataDxfId="24"/>
    <tableColumn id="17" name="Medical_x000a_(Y = 2x Stop base #)_x000a_(N = 0)_x000a_(H = Hard coded allocation)" dataDxfId="23"/>
    <tableColumn id="18" name="Medical Stop Share %_x000a_" dataDxfId="22"/>
    <tableColumn id="19" name="Medical Share_x000a_(Y = 2x Stop base #)_x000a_(N = 0)_x000a_(H = Stop base x Hard coded allocation)" dataDxfId="21"/>
    <tableColumn id="20" name="Bulk/Freight Delivery" dataDxfId="20"/>
    <tableColumn id="21" name="Bulk/Freight Delivery_x000a_(Y=2xSTOP base or add STOP value)" dataDxfId="19"/>
    <tableColumn id="22" name="Total Stop Points_x000a_(Base + IO Vol + USPS + Medical)_x000a_" dataDxfId="18"/>
    <tableColumn id="23" name="Annual CHARGE _x000a_(rate * Total Stop Points)" dataDxfId="17"/>
    <tableColumn id="24" name="Adjustments" dataDxfId="16"/>
    <tableColumn id="25" name="FY24 Adjusted Fixed Cost" dataDxfId="15"/>
    <tableColumn id="26" name="Monthly Charge_x000a_(W/12)" dataDxfId="14"/>
    <tableColumn id="27" name="Pitney Bowes Postage _x000a_(formerly Ascent)" dataDxfId="13"/>
    <tableColumn id="28" name="Pitney Bowes Piece Count_x000a_(formerly Ascent)" dataDxfId="12"/>
    <tableColumn id="29" name="Parcel Cost" dataDxfId="11"/>
    <tableColumn id="30" name="Parcel Count" dataDxfId="10"/>
    <tableColumn id="31" name="Special Delivery" dataDxfId="9"/>
    <tableColumn id="32" name="Special Delivery Hours" dataDxfId="8"/>
    <tableColumn id="33" name="UPS" dataDxfId="7"/>
    <tableColumn id="34" name="CAPS/ Postage Due" dataDxfId="6"/>
    <tableColumn id="35" name="Metro Pre-Sort" dataDxfId="5"/>
    <tableColumn id="36" name="Metro Pre-Sort Count" dataDxfId="4"/>
    <tableColumn id="37" name="Total Count of Pieces Handled " dataDxfId="3"/>
    <tableColumn id="38" name="PSTG DUE / BUS REPLY" dataDxfId="2"/>
    <tableColumn id="39" name="Freight/Bulk Deliveries" dataDxfId="1"/>
    <tableColumn id="40" name="Total Pass-Through" dataDxfId="0"/>
  </tableColumns>
  <tableStyleInfo name="TableStyleMedium11" showFirstColumn="0" showLastColumn="0" showRowStripes="1" showColumnStripes="0"/>
  <extLst>
    <ext xmlns:x14="http://schemas.microsoft.com/office/spreadsheetml/2009/9/main" uri="{504A1905-F514-4f6f-8877-14C23A59335A}">
      <x14:table altText="FY2024 Distribution Drivers reviewed by Departments" altTextSummary="Mail budget detail.  Sort by Dept column to isolate your department's budget detail."/>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3"/>
  <sheetViews>
    <sheetView showGridLines="0" workbookViewId="0"/>
  </sheetViews>
  <sheetFormatPr defaultColWidth="14.42578125" defaultRowHeight="15" x14ac:dyDescent="0.25"/>
  <cols>
    <col min="1" max="1" width="119.7109375" style="2" customWidth="1"/>
    <col min="2" max="2" width="57.7109375" style="2" customWidth="1"/>
    <col min="3" max="3" width="50.7109375" style="2" customWidth="1"/>
    <col min="4" max="19" width="8.7109375" style="2" customWidth="1"/>
    <col min="20" max="16384" width="14.42578125" style="2"/>
  </cols>
  <sheetData>
    <row r="1" spans="1:19" ht="21" x14ac:dyDescent="0.35">
      <c r="A1" s="153" t="s">
        <v>0</v>
      </c>
    </row>
    <row r="2" spans="1:19" ht="60" x14ac:dyDescent="0.25">
      <c r="A2" s="160" t="s">
        <v>1</v>
      </c>
      <c r="B2" s="159"/>
    </row>
    <row r="3" spans="1:19" ht="28.15" customHeight="1" x14ac:dyDescent="0.35">
      <c r="A3" s="153" t="s">
        <v>2</v>
      </c>
    </row>
    <row r="4" spans="1:19" ht="29.45" customHeight="1" x14ac:dyDescent="0.25">
      <c r="A4" s="155" t="s">
        <v>3</v>
      </c>
    </row>
    <row r="5" spans="1:19" ht="30" x14ac:dyDescent="0.25">
      <c r="A5" s="154" t="s">
        <v>4</v>
      </c>
      <c r="D5" s="4"/>
      <c r="E5" s="4"/>
      <c r="F5" s="4"/>
      <c r="G5" s="4"/>
      <c r="H5" s="4"/>
      <c r="I5" s="4"/>
      <c r="J5" s="4"/>
      <c r="K5" s="4"/>
      <c r="L5" s="4"/>
      <c r="M5" s="4"/>
      <c r="N5" s="4"/>
      <c r="O5" s="4"/>
      <c r="P5" s="4"/>
      <c r="Q5" s="4"/>
      <c r="R5" s="4"/>
      <c r="S5" s="4"/>
    </row>
    <row r="6" spans="1:19" ht="15.75" x14ac:dyDescent="0.25">
      <c r="A6" s="155" t="s">
        <v>5</v>
      </c>
    </row>
    <row r="7" spans="1:19" x14ac:dyDescent="0.25">
      <c r="A7" s="156" t="s">
        <v>6</v>
      </c>
      <c r="D7" s="4"/>
      <c r="E7" s="4"/>
      <c r="F7" s="4"/>
      <c r="G7" s="4"/>
      <c r="H7" s="4"/>
      <c r="I7" s="4"/>
      <c r="J7" s="4"/>
      <c r="K7" s="4"/>
      <c r="L7" s="4"/>
      <c r="M7" s="4"/>
      <c r="N7" s="4"/>
      <c r="O7" s="4"/>
      <c r="P7" s="4"/>
      <c r="Q7" s="4"/>
      <c r="R7" s="4"/>
      <c r="S7" s="4"/>
    </row>
    <row r="8" spans="1:19" x14ac:dyDescent="0.25">
      <c r="A8" s="157" t="s">
        <v>7</v>
      </c>
      <c r="D8" s="4"/>
      <c r="E8" s="4"/>
      <c r="F8" s="4"/>
      <c r="G8" s="4"/>
      <c r="H8" s="4"/>
      <c r="I8" s="4"/>
      <c r="J8" s="4"/>
      <c r="K8" s="4"/>
      <c r="L8" s="4"/>
      <c r="M8" s="4"/>
      <c r="N8" s="4"/>
      <c r="O8" s="4"/>
      <c r="P8" s="4"/>
      <c r="Q8" s="4"/>
      <c r="R8" s="4"/>
      <c r="S8" s="4"/>
    </row>
    <row r="9" spans="1:19" ht="29.45" customHeight="1" x14ac:dyDescent="0.25">
      <c r="A9" s="155" t="s">
        <v>8</v>
      </c>
    </row>
    <row r="10" spans="1:19" x14ac:dyDescent="0.25">
      <c r="A10" s="158" t="s">
        <v>9</v>
      </c>
    </row>
    <row r="11" spans="1:19" ht="39" customHeight="1" x14ac:dyDescent="0.35">
      <c r="A11" s="3" t="s">
        <v>10</v>
      </c>
      <c r="B11" s="1"/>
      <c r="C11" s="6"/>
      <c r="D11" s="6"/>
      <c r="E11" s="6"/>
      <c r="F11" s="6"/>
      <c r="G11" s="6"/>
      <c r="H11" s="6"/>
      <c r="I11" s="6"/>
      <c r="J11" s="6"/>
      <c r="K11" s="6"/>
      <c r="L11" s="6"/>
      <c r="M11" s="6"/>
      <c r="N11" s="6"/>
      <c r="O11" s="6"/>
      <c r="P11" s="6"/>
      <c r="Q11" s="6"/>
      <c r="R11" s="6"/>
      <c r="S11" s="6"/>
    </row>
    <row r="12" spans="1:19" ht="15.75" x14ac:dyDescent="0.25">
      <c r="A12" s="28" t="s">
        <v>11</v>
      </c>
      <c r="B12" s="29" t="s">
        <v>789</v>
      </c>
      <c r="C12" s="6"/>
      <c r="D12" s="6"/>
      <c r="E12" s="6"/>
      <c r="F12" s="6"/>
      <c r="G12" s="6"/>
      <c r="H12" s="6"/>
      <c r="I12" s="6"/>
      <c r="J12" s="6"/>
      <c r="K12" s="6"/>
      <c r="L12" s="6"/>
      <c r="M12" s="6"/>
      <c r="N12" s="6"/>
      <c r="O12" s="6"/>
      <c r="P12" s="6"/>
      <c r="Q12" s="6"/>
      <c r="R12" s="6"/>
      <c r="S12" s="6"/>
    </row>
    <row r="13" spans="1:19" x14ac:dyDescent="0.25">
      <c r="A13" s="25" t="s">
        <v>12</v>
      </c>
      <c r="B13" s="5" t="s">
        <v>13</v>
      </c>
      <c r="C13" s="6"/>
      <c r="D13" s="6"/>
      <c r="E13" s="6"/>
      <c r="F13" s="6"/>
      <c r="G13" s="6"/>
      <c r="H13" s="6"/>
      <c r="I13" s="6"/>
      <c r="J13" s="6"/>
      <c r="K13" s="6"/>
      <c r="L13" s="6"/>
      <c r="M13" s="6"/>
      <c r="N13" s="6"/>
      <c r="O13" s="6"/>
      <c r="P13" s="6"/>
      <c r="Q13" s="6"/>
      <c r="R13" s="6"/>
      <c r="S13" s="6"/>
    </row>
    <row r="14" spans="1:19" x14ac:dyDescent="0.25">
      <c r="A14" s="25" t="s">
        <v>14</v>
      </c>
      <c r="B14" s="5" t="s">
        <v>15</v>
      </c>
      <c r="C14" s="6"/>
      <c r="D14" s="6"/>
      <c r="E14" s="6"/>
      <c r="F14" s="6"/>
      <c r="G14" s="6"/>
      <c r="H14" s="6"/>
      <c r="I14" s="6"/>
      <c r="J14" s="6"/>
      <c r="K14" s="6"/>
      <c r="L14" s="6"/>
      <c r="M14" s="6"/>
      <c r="N14" s="6"/>
      <c r="O14" s="6"/>
      <c r="P14" s="6"/>
      <c r="Q14" s="6"/>
      <c r="R14" s="6"/>
      <c r="S14" s="6"/>
    </row>
    <row r="15" spans="1:19" ht="17.25" customHeight="1" x14ac:dyDescent="0.25">
      <c r="A15" s="25" t="s">
        <v>16</v>
      </c>
      <c r="B15" s="5" t="s">
        <v>17</v>
      </c>
      <c r="C15" s="6"/>
      <c r="D15" s="6"/>
      <c r="E15" s="6"/>
      <c r="F15" s="6"/>
      <c r="G15" s="6"/>
      <c r="H15" s="6"/>
      <c r="I15" s="6"/>
      <c r="J15" s="6"/>
      <c r="K15" s="6"/>
      <c r="L15" s="6"/>
      <c r="M15" s="6"/>
      <c r="N15" s="6"/>
      <c r="O15" s="6"/>
      <c r="P15" s="6"/>
      <c r="Q15" s="6"/>
      <c r="R15" s="6"/>
      <c r="S15" s="6"/>
    </row>
    <row r="16" spans="1:19" x14ac:dyDescent="0.25">
      <c r="A16" s="25" t="s">
        <v>18</v>
      </c>
      <c r="B16" s="5" t="s">
        <v>19</v>
      </c>
      <c r="C16" s="6"/>
      <c r="D16" s="6"/>
      <c r="E16" s="6"/>
      <c r="F16" s="6"/>
      <c r="G16" s="6"/>
      <c r="H16" s="6"/>
      <c r="I16" s="6"/>
      <c r="J16" s="6"/>
      <c r="K16" s="6"/>
      <c r="L16" s="6"/>
      <c r="M16" s="6"/>
      <c r="N16" s="6"/>
      <c r="O16" s="6"/>
      <c r="P16" s="6"/>
      <c r="Q16" s="6"/>
      <c r="R16" s="6"/>
      <c r="S16" s="6"/>
    </row>
    <row r="17" spans="1:19" x14ac:dyDescent="0.25">
      <c r="A17" s="25" t="s">
        <v>20</v>
      </c>
      <c r="B17" s="5" t="s">
        <v>21</v>
      </c>
      <c r="C17" s="6"/>
      <c r="D17" s="6"/>
      <c r="E17" s="6"/>
      <c r="F17" s="6"/>
      <c r="G17" s="6"/>
      <c r="H17" s="6"/>
      <c r="I17" s="6"/>
      <c r="J17" s="6"/>
      <c r="K17" s="6"/>
      <c r="L17" s="6"/>
      <c r="M17" s="6"/>
      <c r="N17" s="6"/>
      <c r="O17" s="6"/>
      <c r="P17" s="6"/>
      <c r="Q17" s="6"/>
      <c r="R17" s="6"/>
      <c r="S17" s="6"/>
    </row>
    <row r="18" spans="1:19" x14ac:dyDescent="0.25">
      <c r="A18" s="25" t="s">
        <v>22</v>
      </c>
      <c r="B18" s="5" t="s">
        <v>23</v>
      </c>
      <c r="C18" s="6"/>
      <c r="D18" s="6"/>
      <c r="E18" s="6"/>
      <c r="F18" s="6"/>
      <c r="G18" s="6"/>
      <c r="H18" s="6"/>
      <c r="I18" s="6"/>
      <c r="J18" s="6"/>
      <c r="K18" s="6"/>
      <c r="L18" s="6"/>
      <c r="M18" s="6"/>
      <c r="N18" s="6"/>
      <c r="O18" s="6"/>
      <c r="P18" s="6"/>
      <c r="Q18" s="6"/>
      <c r="R18" s="6"/>
      <c r="S18" s="6"/>
    </row>
    <row r="19" spans="1:19" x14ac:dyDescent="0.25">
      <c r="A19" s="25" t="s">
        <v>24</v>
      </c>
      <c r="B19" s="5" t="s">
        <v>25</v>
      </c>
    </row>
    <row r="20" spans="1:19" x14ac:dyDescent="0.25">
      <c r="A20" s="25" t="s">
        <v>26</v>
      </c>
      <c r="B20" s="5" t="s">
        <v>26</v>
      </c>
    </row>
    <row r="21" spans="1:19" x14ac:dyDescent="0.25">
      <c r="A21" s="25" t="s">
        <v>27</v>
      </c>
      <c r="B21" s="5" t="s">
        <v>27</v>
      </c>
    </row>
    <row r="22" spans="1:19" x14ac:dyDescent="0.25">
      <c r="A22" s="26" t="s">
        <v>28</v>
      </c>
      <c r="B22" s="27" t="s">
        <v>28</v>
      </c>
    </row>
    <row r="23" spans="1:19" x14ac:dyDescent="0.25">
      <c r="A23" s="2" t="s">
        <v>788</v>
      </c>
    </row>
  </sheetData>
  <pageMargins left="0.7" right="0.7" top="0.75" bottom="0.75" header="0" footer="0"/>
  <pageSetup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B35"/>
  <sheetViews>
    <sheetView topLeftCell="M1" zoomScale="140" zoomScaleNormal="140" workbookViewId="0">
      <pane ySplit="4" topLeftCell="A5" activePane="bottomLeft" state="frozen"/>
      <selection pane="bottomLeft" activeCell="A4" sqref="A4"/>
    </sheetView>
  </sheetViews>
  <sheetFormatPr defaultColWidth="14.42578125" defaultRowHeight="15" customHeight="1" x14ac:dyDescent="0.25"/>
  <cols>
    <col min="1" max="1" width="10.85546875" style="2" customWidth="1"/>
    <col min="2" max="2" width="12.85546875" style="2" customWidth="1"/>
    <col min="3" max="3" width="10.85546875" style="2" customWidth="1"/>
    <col min="4" max="4" width="12.28515625" style="2" customWidth="1"/>
    <col min="5" max="5" width="12" style="2" customWidth="1"/>
    <col min="6" max="7" width="12.28515625" style="2" customWidth="1"/>
    <col min="8" max="8" width="10.85546875" style="2" customWidth="1"/>
    <col min="9" max="11" width="12.5703125" style="2" customWidth="1"/>
    <col min="12" max="13" width="13.85546875" style="2" customWidth="1"/>
    <col min="14" max="17" width="12.5703125" style="2" customWidth="1"/>
    <col min="18" max="18" width="10.85546875" style="2" customWidth="1"/>
    <col min="19" max="19" width="10.7109375" style="2" customWidth="1"/>
    <col min="20" max="20" width="10.85546875" style="2" customWidth="1"/>
    <col min="21" max="21" width="11.140625" style="2" customWidth="1"/>
    <col min="22" max="22" width="12.5703125" style="2" bestFit="1" customWidth="1"/>
    <col min="23" max="23" width="12" style="2" customWidth="1"/>
    <col min="24" max="24" width="11.7109375" style="2" customWidth="1"/>
    <col min="25" max="25" width="10.85546875" style="2" customWidth="1"/>
    <col min="26" max="26" width="13.42578125" style="2" customWidth="1"/>
    <col min="27" max="28" width="8.7109375" style="2" customWidth="1"/>
    <col min="29" max="16384" width="14.42578125" style="2"/>
  </cols>
  <sheetData>
    <row r="1" spans="1:28" ht="15.75" x14ac:dyDescent="0.25">
      <c r="A1" s="30" t="s">
        <v>732</v>
      </c>
      <c r="B1" s="8"/>
      <c r="C1" s="8"/>
      <c r="D1" s="8"/>
      <c r="E1" s="8"/>
      <c r="F1" s="8"/>
      <c r="G1" s="8"/>
      <c r="I1" s="8"/>
      <c r="J1" s="8"/>
      <c r="K1" s="8"/>
      <c r="L1" s="8"/>
      <c r="M1" s="8"/>
      <c r="N1" s="8"/>
      <c r="O1" s="8"/>
      <c r="P1" s="8"/>
      <c r="Q1" s="8"/>
      <c r="R1" s="8"/>
      <c r="S1" s="8"/>
      <c r="T1" s="8"/>
      <c r="U1" s="8"/>
      <c r="V1" s="8"/>
      <c r="W1" s="8"/>
      <c r="X1" s="8"/>
      <c r="Y1" s="8"/>
      <c r="Z1" s="8"/>
      <c r="AA1" s="4"/>
    </row>
    <row r="2" spans="1:28" ht="21" x14ac:dyDescent="0.35">
      <c r="A2" s="7" t="s">
        <v>29</v>
      </c>
      <c r="B2" s="9"/>
      <c r="C2" s="9"/>
      <c r="D2" s="9"/>
      <c r="E2" s="9"/>
      <c r="F2" s="9"/>
      <c r="G2" s="9"/>
      <c r="H2" s="9"/>
      <c r="V2" s="8"/>
      <c r="W2" s="8"/>
      <c r="X2" s="8"/>
      <c r="Y2" s="8"/>
      <c r="Z2" s="8"/>
      <c r="AA2" s="8"/>
      <c r="AB2" s="4"/>
    </row>
    <row r="3" spans="1:28" ht="21.75" customHeight="1" x14ac:dyDescent="0.25">
      <c r="A3" s="31" t="s">
        <v>735</v>
      </c>
      <c r="B3" s="31"/>
      <c r="C3" s="32"/>
      <c r="D3" s="32"/>
      <c r="E3" s="32"/>
      <c r="F3" s="32"/>
      <c r="H3" s="37" t="s">
        <v>733</v>
      </c>
      <c r="I3" s="38"/>
      <c r="J3" s="39"/>
      <c r="K3" s="37"/>
      <c r="L3" s="38"/>
      <c r="M3" s="38"/>
      <c r="N3" s="38"/>
      <c r="O3" s="38"/>
      <c r="P3" s="38"/>
      <c r="Q3" s="38"/>
      <c r="R3" s="38"/>
      <c r="S3" s="38"/>
      <c r="T3" s="10"/>
      <c r="U3" s="41" t="s">
        <v>734</v>
      </c>
      <c r="V3" s="41"/>
      <c r="W3" s="41"/>
      <c r="X3" s="41"/>
      <c r="Y3" s="8"/>
      <c r="Z3" s="4"/>
    </row>
    <row r="4" spans="1:28" ht="60.75" thickBot="1" x14ac:dyDescent="0.3">
      <c r="A4" s="33" t="s">
        <v>31</v>
      </c>
      <c r="B4" s="34" t="s">
        <v>32</v>
      </c>
      <c r="C4" s="34" t="s">
        <v>33</v>
      </c>
      <c r="D4" s="34" t="s">
        <v>34</v>
      </c>
      <c r="E4" s="35" t="s">
        <v>35</v>
      </c>
      <c r="F4" s="36" t="s">
        <v>36</v>
      </c>
      <c r="H4" s="42" t="s">
        <v>31</v>
      </c>
      <c r="I4" s="43" t="s">
        <v>37</v>
      </c>
      <c r="J4" s="43" t="s">
        <v>38</v>
      </c>
      <c r="K4" s="43" t="s">
        <v>39</v>
      </c>
      <c r="L4" s="43" t="s">
        <v>738</v>
      </c>
      <c r="M4" s="43" t="s">
        <v>40</v>
      </c>
      <c r="N4" s="43" t="s">
        <v>41</v>
      </c>
      <c r="O4" s="43" t="s">
        <v>42</v>
      </c>
      <c r="P4" s="43" t="s">
        <v>28</v>
      </c>
      <c r="Q4" s="43" t="s">
        <v>43</v>
      </c>
      <c r="R4" s="43" t="s">
        <v>35</v>
      </c>
      <c r="S4" s="43" t="s">
        <v>36</v>
      </c>
      <c r="T4" s="11"/>
      <c r="U4" s="42" t="s">
        <v>31</v>
      </c>
      <c r="V4" s="40" t="s">
        <v>44</v>
      </c>
      <c r="W4" s="43" t="s">
        <v>35</v>
      </c>
      <c r="X4" s="43" t="s">
        <v>36</v>
      </c>
      <c r="Y4" s="8"/>
      <c r="Z4" s="4"/>
    </row>
    <row r="5" spans="1:28" ht="14.25" customHeight="1" thickTop="1" x14ac:dyDescent="0.25">
      <c r="A5" s="56" t="s">
        <v>45</v>
      </c>
      <c r="B5" s="64">
        <f>SUMIF('FY24 Distribution ISR Detail'!$F:$F,$A5,'FY24 Distribution ISR Detail'!$V:$V)</f>
        <v>10</v>
      </c>
      <c r="C5" s="65">
        <f t="shared" ref="C5:C13" si="0">B5-B23</f>
        <v>0</v>
      </c>
      <c r="D5" s="57">
        <f>SUMIF('FY24 Distribution ISR Detail'!$F:$F,$A5,'FY24 Distribution ISR Detail'!W:W)</f>
        <v>81884.950507455185</v>
      </c>
      <c r="E5" s="57">
        <f t="shared" ref="E5:E16" si="1">D5-D23</f>
        <v>4126.9505074551853</v>
      </c>
      <c r="F5" s="58">
        <f t="shared" ref="F5:F16" si="2">E5/D23</f>
        <v>5.3074288272012979E-2</v>
      </c>
      <c r="H5" s="44" t="s">
        <v>45</v>
      </c>
      <c r="I5" s="45">
        <f>SUMIF('FY24 Distribution ISR Detail'!$F:$F,$A5,'FY24 Distribution ISR Detail'!$AB:$AB)+SUMIF('FY24 Distribution ISR Detail'!$F:$F,$A5,'FY24 Distribution ISR Detail'!$AD:$AD)</f>
        <v>34015</v>
      </c>
      <c r="J5" s="46">
        <f>SUMIF('FY24 Distribution ISR Detail'!$F:$F,$A5,'FY24 Distribution ISR Detail'!$AF:$AF)</f>
        <v>5.916666666666667</v>
      </c>
      <c r="K5" s="47">
        <f>(SUMIF('FY24 Distribution ISR Detail'!$F:$F,$A5,'FY24 Distribution ISR Detail'!$AA:$AA)+SUMIF('FY24 Distribution ISR Detail'!$F:$F,$A5,'FY24 Distribution ISR Detail'!$AC:$AC))*(1+$S$1)</f>
        <v>31064.240242384931</v>
      </c>
      <c r="L5" s="47">
        <f>(SUMIF('FY24 Distribution ISR Detail'!$F:$F,$A5,'FY24 Distribution ISR Detail'!$AH:$AH)+SUMIF('FY24 Distribution ISR Detail'!$F:$F,$A5,'FY24 Distribution ISR Detail'!$AI:$AI))*(1+$S$1)</f>
        <v>0</v>
      </c>
      <c r="M5" s="47">
        <f>SUMIF('FY24 Distribution ISR Detail'!$F:$F,$A5,'FY24 Distribution ISR Detail'!$AL:$AL)*(1+$S$1)</f>
        <v>15.777644924435137</v>
      </c>
      <c r="N5" s="47">
        <f>SUMIF('FY24 Distribution ISR Detail'!$F:$F,$A5,'FY24 Distribution ISR Detail'!$AG:$AG)*(1+$S$1)</f>
        <v>89.471640458513463</v>
      </c>
      <c r="O5" s="47">
        <f>SUMIF('FY24 Distribution ISR Detail'!$F:$F,$A5,'FY24 Distribution ISR Detail'!$AE:$AE)*(1+$S$1)</f>
        <v>1154.0797203111756</v>
      </c>
      <c r="P5" s="47">
        <f>SUMIF('FY24 Distribution ISR Detail'!$F:$F,$A5,'FY24 Distribution ISR Detail'!$AM:$AM)*(1+$S$1)</f>
        <v>0</v>
      </c>
      <c r="Q5" s="47">
        <f t="shared" ref="Q5:Q15" si="3">SUM(K5:P5)</f>
        <v>32323.569248079053</v>
      </c>
      <c r="R5" s="48">
        <f t="shared" ref="R5:R15" si="4">Q5-Q23</f>
        <v>-9230.4307519209469</v>
      </c>
      <c r="S5" s="49">
        <f t="shared" ref="S5:S13" si="5">R5/Q23</f>
        <v>-0.22213098021660843</v>
      </c>
      <c r="T5" s="12"/>
      <c r="U5" s="73" t="s">
        <v>45</v>
      </c>
      <c r="V5" s="70">
        <f t="shared" ref="V5:V15" si="6">D5+Q5</f>
        <v>114208.51975553425</v>
      </c>
      <c r="W5" s="67">
        <f t="shared" ref="W5:W15" si="7">V5-V23</f>
        <v>-5103.4802444657544</v>
      </c>
      <c r="X5" s="77">
        <f t="shared" ref="X5:X14" si="8">W5/V23</f>
        <v>-4.2774241019057212E-2</v>
      </c>
      <c r="Y5" s="8"/>
      <c r="Z5" s="4"/>
    </row>
    <row r="6" spans="1:28" ht="14.25" customHeight="1" x14ac:dyDescent="0.25">
      <c r="A6" s="56" t="s">
        <v>46</v>
      </c>
      <c r="B6" s="64">
        <f>SUMIF('FY24 Distribution ISR Detail'!$F:$F,$A6,'FY24 Distribution ISR Detail'!$V:$V)</f>
        <v>9.379999999999999</v>
      </c>
      <c r="C6" s="65">
        <f t="shared" si="0"/>
        <v>-1.0000000000000018</v>
      </c>
      <c r="D6" s="57">
        <f>SUMIF('FY24 Distribution ISR Detail'!$F:$F,$A6,'FY24 Distribution ISR Detail'!$W:$W)</f>
        <v>76807.873198847243</v>
      </c>
      <c r="E6" s="57">
        <f t="shared" si="1"/>
        <v>-3905.1268011527573</v>
      </c>
      <c r="F6" s="58">
        <f t="shared" si="2"/>
        <v>-4.8382872661811072E-2</v>
      </c>
      <c r="H6" s="44" t="s">
        <v>46</v>
      </c>
      <c r="I6" s="50">
        <f>SUMIF('FY24 Distribution ISR Detail'!$F:$F,$A6,'FY24 Distribution ISR Detail'!$AB:$AB)+SUMIF('FY24 Distribution ISR Detail'!$F:$F,$A6,'FY24 Distribution ISR Detail'!$AD:$AD)</f>
        <v>271.66666666666669</v>
      </c>
      <c r="J6" s="51">
        <f>SUMIF('FY24 Distribution ISR Detail'!$F:$F,$A6,'FY24 Distribution ISR Detail'!$AF:$AF)</f>
        <v>4.0277647058823529</v>
      </c>
      <c r="K6" s="48">
        <f>(SUMIF('FY24 Distribution ISR Detail'!$F:$F,$A6,'FY24 Distribution ISR Detail'!$AA:$AA)+SUMIF('FY24 Distribution ISR Detail'!$F:$F,$A6,'FY24 Distribution ISR Detail'!$AC:$AC))*(1+$S$1)</f>
        <v>972.38614383141612</v>
      </c>
      <c r="L6" s="48">
        <f>(SUMIF('FY24 Distribution ISR Detail'!$F:$F,$A6,'FY24 Distribution ISR Detail'!$AH:$AH)+SUMIF('FY24 Distribution ISR Detail'!$F:$F,$A6,'FY24 Distribution ISR Detail'!$AI:$AI))*(1+$S$1)</f>
        <v>20.574995918669828</v>
      </c>
      <c r="M6" s="48">
        <f>SUMIF('FY24 Distribution ISR Detail'!$F:$F,$A6,'FY24 Distribution ISR Detail'!$AL:$AL)*(1+$S$1)</f>
        <v>0</v>
      </c>
      <c r="N6" s="48">
        <f>SUMIF('FY24 Distribution ISR Detail'!$F:$F,$A6,'FY24 Distribution ISR Detail'!$AG:$AG)*(1+$S$1)</f>
        <v>217.07839179572562</v>
      </c>
      <c r="O6" s="48">
        <f>SUMIF('FY24 Distribution ISR Detail'!$F:$F,$A6,'FY24 Distribution ISR Detail'!$AE:$AE)*(1+$S$1)</f>
        <v>715.13254849906616</v>
      </c>
      <c r="P6" s="48">
        <f>SUMIF('FY24 Distribution ISR Detail'!$F:$F,$A6,'FY24 Distribution ISR Detail'!$AM:$AM)*(1+$S$1)</f>
        <v>0</v>
      </c>
      <c r="Q6" s="48">
        <f t="shared" si="3"/>
        <v>1925.1720800448777</v>
      </c>
      <c r="R6" s="48">
        <f t="shared" si="4"/>
        <v>4630.1720800448775</v>
      </c>
      <c r="S6" s="49">
        <f t="shared" si="5"/>
        <v>-1.7117087172069787</v>
      </c>
      <c r="T6" s="13"/>
      <c r="U6" s="74" t="s">
        <v>46</v>
      </c>
      <c r="V6" s="68">
        <f t="shared" si="6"/>
        <v>78733.045278892125</v>
      </c>
      <c r="W6" s="68">
        <f t="shared" si="7"/>
        <v>725.04527889212477</v>
      </c>
      <c r="X6" s="60">
        <f t="shared" si="8"/>
        <v>9.294499011538877E-3</v>
      </c>
      <c r="Y6" s="4"/>
      <c r="Z6" s="4"/>
    </row>
    <row r="7" spans="1:28" ht="14.25" customHeight="1" x14ac:dyDescent="0.25">
      <c r="A7" s="56" t="s">
        <v>47</v>
      </c>
      <c r="B7" s="64">
        <f>SUMIF('FY24 Distribution ISR Detail'!$F:$F,$A7,'FY24 Distribution ISR Detail'!$V:$V)</f>
        <v>9.7260000000000009</v>
      </c>
      <c r="C7" s="65">
        <f t="shared" si="0"/>
        <v>0</v>
      </c>
      <c r="D7" s="57">
        <f>SUMIF('FY24 Distribution ISR Detail'!$F:$F,$A7,'FY24 Distribution ISR Detail'!$W:$W)</f>
        <v>79641.30286355094</v>
      </c>
      <c r="E7" s="57">
        <f t="shared" si="1"/>
        <v>4014.3028635509399</v>
      </c>
      <c r="F7" s="58">
        <f t="shared" si="2"/>
        <v>5.3080286981513743E-2</v>
      </c>
      <c r="H7" s="44" t="s">
        <v>47</v>
      </c>
      <c r="I7" s="50">
        <f>SUMIF('FY24 Distribution ISR Detail'!$F:$F,$A7,'FY24 Distribution ISR Detail'!$AB:$AB)+SUMIF('FY24 Distribution ISR Detail'!$F:$F,$A7,'FY24 Distribution ISR Detail'!$AD:$AD)</f>
        <v>66345.066666666666</v>
      </c>
      <c r="J7" s="51">
        <f>SUMIF('FY24 Distribution ISR Detail'!$F:$F,$A7,'FY24 Distribution ISR Detail'!$AF:$AF)</f>
        <v>2.166666666666667</v>
      </c>
      <c r="K7" s="48">
        <f>(SUMIF('FY24 Distribution ISR Detail'!$F:$F,$A7,'FY24 Distribution ISR Detail'!$AA:$AA)+SUMIF('FY24 Distribution ISR Detail'!$F:$F,$A7,'FY24 Distribution ISR Detail'!$AC:$AC))*(1+$S$1)</f>
        <v>95120.246224668532</v>
      </c>
      <c r="L7" s="48">
        <f>(SUMIF('FY24 Distribution ISR Detail'!$F:$F,$A7,'FY24 Distribution ISR Detail'!$AH:$AH)+SUMIF('FY24 Distribution ISR Detail'!$F:$F,$A7,'FY24 Distribution ISR Detail'!$AI:$AI))*(1+$S$1)</f>
        <v>5076.4607358237927</v>
      </c>
      <c r="M7" s="48">
        <f>SUMIF('FY24 Distribution ISR Detail'!$F:$F,$A7,'FY24 Distribution ISR Detail'!$AL:$AL)*(1+$S$1)</f>
        <v>1762.6122053534448</v>
      </c>
      <c r="N7" s="48">
        <f>SUMIF('FY24 Distribution ISR Detail'!$F:$F,$A7,'FY24 Distribution ISR Detail'!$AG:$AG)*(1+$S$1)</f>
        <v>84.827470482962596</v>
      </c>
      <c r="O7" s="48">
        <f>SUMIF('FY24 Distribution ISR Detail'!$F:$F,$A7,'FY24 Distribution ISR Detail'!$AE:$AE)*(1+$S$1)</f>
        <v>384.6932401037252</v>
      </c>
      <c r="P7" s="48">
        <f>SUMIF('FY24 Distribution ISR Detail'!$F:$F,$A7,'FY24 Distribution ISR Detail'!$AM:$AM)*(1+$S$1)</f>
        <v>0</v>
      </c>
      <c r="Q7" s="48">
        <f t="shared" si="3"/>
        <v>102428.83987643247</v>
      </c>
      <c r="R7" s="48">
        <f t="shared" si="4"/>
        <v>17070.839876432467</v>
      </c>
      <c r="S7" s="49">
        <f t="shared" si="5"/>
        <v>0.19999109487608036</v>
      </c>
      <c r="T7" s="13"/>
      <c r="U7" s="75" t="s">
        <v>47</v>
      </c>
      <c r="V7" s="69">
        <f t="shared" si="6"/>
        <v>182070.14273998339</v>
      </c>
      <c r="W7" s="69">
        <f t="shared" si="7"/>
        <v>21085.142739983392</v>
      </c>
      <c r="X7" s="59">
        <f t="shared" si="8"/>
        <v>0.13097582221935827</v>
      </c>
      <c r="Y7" s="4"/>
      <c r="Z7" s="4"/>
    </row>
    <row r="8" spans="1:28" ht="14.25" customHeight="1" x14ac:dyDescent="0.25">
      <c r="A8" s="56" t="s">
        <v>48</v>
      </c>
      <c r="B8" s="64">
        <f>SUMIF('FY24 Distribution ISR Detail'!$F:$F,$A8,'FY24 Distribution ISR Detail'!$V:$V)</f>
        <v>9</v>
      </c>
      <c r="C8" s="65">
        <f t="shared" si="0"/>
        <v>0</v>
      </c>
      <c r="D8" s="57">
        <f>SUMIF('FY24 Distribution ISR Detail'!$F:$F,$A8,'FY24 Distribution ISR Detail'!$W:$W)</f>
        <v>73696.455456709678</v>
      </c>
      <c r="E8" s="57">
        <f t="shared" si="1"/>
        <v>3714.4554567096784</v>
      </c>
      <c r="F8" s="58">
        <f t="shared" si="2"/>
        <v>5.3077297829580157E-2</v>
      </c>
      <c r="H8" s="44" t="s">
        <v>48</v>
      </c>
      <c r="I8" s="50">
        <f>SUMIF('FY24 Distribution ISR Detail'!$F:$F,$A8,'FY24 Distribution ISR Detail'!$AB:$AB)+SUMIF('FY24 Distribution ISR Detail'!$F:$F,$A8,'FY24 Distribution ISR Detail'!$AD:$AD)</f>
        <v>4762.9999999999991</v>
      </c>
      <c r="J8" s="51">
        <f>SUMIF('FY24 Distribution ISR Detail'!$F:$F,$A8,'FY24 Distribution ISR Detail'!$AF:$AF)</f>
        <v>1.8333333333333333</v>
      </c>
      <c r="K8" s="48">
        <f>(SUMIF('FY24 Distribution ISR Detail'!$F:$F,$A8,'FY24 Distribution ISR Detail'!$AA:$AA)+SUMIF('FY24 Distribution ISR Detail'!$F:$F,$A8,'FY24 Distribution ISR Detail'!$AC:$AC))*(1+$S$1)</f>
        <v>5516.1598871821689</v>
      </c>
      <c r="L8" s="48">
        <f>(SUMIF('FY24 Distribution ISR Detail'!$F:$F,$A8,'FY24 Distribution ISR Detail'!$AH:$AH)+SUMIF('FY24 Distribution ISR Detail'!$F:$F,$A8,'FY24 Distribution ISR Detail'!$AI:$AI))*(1+$S$1)</f>
        <v>797.23757451360257</v>
      </c>
      <c r="M8" s="48">
        <f>SUMIF('FY24 Distribution ISR Detail'!$F:$F,$A8,'FY24 Distribution ISR Detail'!$AL:$AL)*(1+$S$1)</f>
        <v>0</v>
      </c>
      <c r="N8" s="48">
        <f>SUMIF('FY24 Distribution ISR Detail'!$F:$F,$A8,'FY24 Distribution ISR Detail'!$AG:$AG)*(1+$S$1)</f>
        <v>3.5162006561516965</v>
      </c>
      <c r="O8" s="48">
        <f>SUMIF('FY24 Distribution ISR Detail'!$F:$F,$A8,'FY24 Distribution ISR Detail'!$AE:$AE)*(1+$S$1)</f>
        <v>355.10145240343866</v>
      </c>
      <c r="P8" s="48">
        <f>SUMIF('FY24 Distribution ISR Detail'!$F:$F,$A8,'FY24 Distribution ISR Detail'!$AM:$AM)*(1+$S$1)</f>
        <v>0</v>
      </c>
      <c r="Q8" s="48">
        <f t="shared" si="3"/>
        <v>6672.0151147553615</v>
      </c>
      <c r="R8" s="48">
        <f t="shared" si="4"/>
        <v>1499.0151147553615</v>
      </c>
      <c r="S8" s="49">
        <f t="shared" si="5"/>
        <v>0.28977674748798793</v>
      </c>
      <c r="T8" s="13"/>
      <c r="U8" s="74" t="s">
        <v>48</v>
      </c>
      <c r="V8" s="68">
        <f t="shared" si="6"/>
        <v>80368.470571465034</v>
      </c>
      <c r="W8" s="68">
        <f t="shared" si="7"/>
        <v>5213.4705714650336</v>
      </c>
      <c r="X8" s="60">
        <f t="shared" si="8"/>
        <v>6.936957716006964E-2</v>
      </c>
      <c r="Y8" s="4"/>
      <c r="Z8" s="4"/>
    </row>
    <row r="9" spans="1:28" ht="14.25" customHeight="1" x14ac:dyDescent="0.25">
      <c r="A9" s="56" t="s">
        <v>49</v>
      </c>
      <c r="B9" s="64">
        <f>SUMIF('FY24 Distribution ISR Detail'!$F:$F,$A9,'FY24 Distribution ISR Detail'!$V:$V)</f>
        <v>10.84</v>
      </c>
      <c r="C9" s="65">
        <f t="shared" si="0"/>
        <v>0</v>
      </c>
      <c r="D9" s="57">
        <f>SUMIF('FY24 Distribution ISR Detail'!$F:$F,$A9,'FY24 Distribution ISR Detail'!$W:$W)</f>
        <v>88763.286350081427</v>
      </c>
      <c r="E9" s="57">
        <f t="shared" si="1"/>
        <v>4751.2863500814274</v>
      </c>
      <c r="F9" s="58">
        <f t="shared" si="2"/>
        <v>5.6554853474282574E-2</v>
      </c>
      <c r="H9" s="44" t="s">
        <v>49</v>
      </c>
      <c r="I9" s="50">
        <f>SUMIF('FY24 Distribution ISR Detail'!$F:$F,$A9,'FY24 Distribution ISR Detail'!$AB:$AB)+SUMIF('FY24 Distribution ISR Detail'!$F:$F,$A9,'FY24 Distribution ISR Detail'!$AD:$AD)</f>
        <v>51845</v>
      </c>
      <c r="J9" s="51">
        <f>SUMIF('FY24 Distribution ISR Detail'!$F:$F,$A9,'FY24 Distribution ISR Detail'!$AF:$AF)</f>
        <v>6.7500000000000009</v>
      </c>
      <c r="K9" s="48">
        <f>(SUMIF('FY24 Distribution ISR Detail'!$F:$F,$A9,'FY24 Distribution ISR Detail'!$AA:$AA)+SUMIF('FY24 Distribution ISR Detail'!$F:$F,$A9,'FY24 Distribution ISR Detail'!$AC:$AC))*(1+$S$1)</f>
        <v>94214.967292567773</v>
      </c>
      <c r="L9" s="48">
        <f>(SUMIF('FY24 Distribution ISR Detail'!$F:$F,$A9,'FY24 Distribution ISR Detail'!$AH:$AH)+SUMIF('FY24 Distribution ISR Detail'!$F:$F,$A9,'FY24 Distribution ISR Detail'!$AI:$AI))*(1+$S$1)</f>
        <v>225265.14437650971</v>
      </c>
      <c r="M9" s="48">
        <f>SUMIF('FY24 Distribution ISR Detail'!$F:$F,$A9,'FY24 Distribution ISR Detail'!$AL:$AL)*(1+$S$1)</f>
        <v>6790.6538137259922</v>
      </c>
      <c r="N9" s="48">
        <f>SUMIF('FY24 Distribution ISR Detail'!$F:$F,$A9,'FY24 Distribution ISR Detail'!$AG:$AG)*(1+$S$1)</f>
        <v>45.654906341359748</v>
      </c>
      <c r="O9" s="48">
        <f>SUMIF('FY24 Distribution ISR Detail'!$F:$F,$A9,'FY24 Distribution ISR Detail'!$AE:$AE)*(1+$S$1)</f>
        <v>1198.4674018616056</v>
      </c>
      <c r="P9" s="48">
        <f>SUMIF('FY24 Distribution ISR Detail'!$F:$F,$A9,'FY24 Distribution ISR Detail'!$AM:$AM)*(1+$S$1)</f>
        <v>0</v>
      </c>
      <c r="Q9" s="48">
        <f t="shared" si="3"/>
        <v>327514.88779100642</v>
      </c>
      <c r="R9" s="48">
        <f t="shared" si="4"/>
        <v>94879.887791006418</v>
      </c>
      <c r="S9" s="49">
        <f t="shared" si="5"/>
        <v>0.40784872349821144</v>
      </c>
      <c r="T9" s="13"/>
      <c r="U9" s="75" t="s">
        <v>49</v>
      </c>
      <c r="V9" s="69">
        <f t="shared" si="6"/>
        <v>416278.17414108786</v>
      </c>
      <c r="W9" s="69">
        <f t="shared" si="7"/>
        <v>99631.17414108786</v>
      </c>
      <c r="X9" s="59">
        <f t="shared" si="8"/>
        <v>0.31464430151268719</v>
      </c>
      <c r="Y9" s="4"/>
      <c r="Z9" s="4"/>
    </row>
    <row r="10" spans="1:28" ht="14.25" customHeight="1" x14ac:dyDescent="0.25">
      <c r="A10" s="56" t="s">
        <v>50</v>
      </c>
      <c r="B10" s="64">
        <f>SUMIF('FY24 Distribution ISR Detail'!$F:$F,$A10,'FY24 Distribution ISR Detail'!$V:$V)</f>
        <v>4.9000000000000004</v>
      </c>
      <c r="C10" s="65">
        <f t="shared" si="0"/>
        <v>0</v>
      </c>
      <c r="D10" s="57">
        <f>SUMIF('FY24 Distribution ISR Detail'!$F:$F,$A10,'FY24 Distribution ISR Detail'!$W:$W)</f>
        <v>40123.625748653045</v>
      </c>
      <c r="E10" s="57">
        <f t="shared" si="1"/>
        <v>2022.6257486530449</v>
      </c>
      <c r="F10" s="58">
        <f t="shared" si="2"/>
        <v>5.3085896660272559E-2</v>
      </c>
      <c r="H10" s="44" t="s">
        <v>50</v>
      </c>
      <c r="I10" s="50">
        <f>SUMIF('FY24 Distribution ISR Detail'!$F:$F,$A10,'FY24 Distribution ISR Detail'!$AB:$AB)+SUMIF('FY24 Distribution ISR Detail'!$F:$F,$A10,'FY24 Distribution ISR Detail'!$AD:$AD)</f>
        <v>68938.333333333328</v>
      </c>
      <c r="J10" s="51">
        <f>SUMIF('FY24 Distribution ISR Detail'!$F:$F,$A10,'FY24 Distribution ISR Detail'!$AF:$AF)</f>
        <v>0.25490196078431371</v>
      </c>
      <c r="K10" s="48">
        <f>(SUMIF('FY24 Distribution ISR Detail'!$F:$F,$A10,'FY24 Distribution ISR Detail'!$AA:$AA)+SUMIF('FY24 Distribution ISR Detail'!$F:$F,$A10,'FY24 Distribution ISR Detail'!$AC:$AC))*(1+$S$1)</f>
        <v>60409.121028873866</v>
      </c>
      <c r="L10" s="48">
        <f>(SUMIF('FY24 Distribution ISR Detail'!$F:$F,$A10,'FY24 Distribution ISR Detail'!$AH:$AH)+SUMIF('FY24 Distribution ISR Detail'!$F:$F,$A10,'FY24 Distribution ISR Detail'!$AI:$AI))*(1+$S$1)</f>
        <v>24452.195496444292</v>
      </c>
      <c r="M10" s="48">
        <f>SUMIF('FY24 Distribution ISR Detail'!$F:$F,$A10,'FY24 Distribution ISR Detail'!$AL:$AL)*(1+$S$1)</f>
        <v>3773.3706982011281</v>
      </c>
      <c r="N10" s="48">
        <f>SUMIF('FY24 Distribution ISR Detail'!$F:$F,$A10,'FY24 Distribution ISR Detail'!$AG:$AG)*(1+$S$1)</f>
        <v>223.21259531665564</v>
      </c>
      <c r="O10" s="48">
        <f>SUMIF('FY24 Distribution ISR Detail'!$F:$F,$A10,'FY24 Distribution ISR Detail'!$AE:$AE)*(1+$S$1)</f>
        <v>45.258028247497087</v>
      </c>
      <c r="P10" s="48">
        <f>SUMIF('FY24 Distribution ISR Detail'!$F:$F,$A10,'FY24 Distribution ISR Detail'!$AM:$AM)*(1+$S$1)</f>
        <v>0</v>
      </c>
      <c r="Q10" s="48">
        <f t="shared" si="3"/>
        <v>88903.157847083436</v>
      </c>
      <c r="R10" s="48">
        <f t="shared" si="4"/>
        <v>23155.157847083436</v>
      </c>
      <c r="S10" s="49">
        <f t="shared" si="5"/>
        <v>0.3521804138085331</v>
      </c>
      <c r="T10" s="13"/>
      <c r="U10" s="74" t="s">
        <v>50</v>
      </c>
      <c r="V10" s="68">
        <f t="shared" si="6"/>
        <v>129026.78359573649</v>
      </c>
      <c r="W10" s="68">
        <f t="shared" si="7"/>
        <v>25177.783595736488</v>
      </c>
      <c r="X10" s="60">
        <f t="shared" si="8"/>
        <v>0.24244608610325075</v>
      </c>
      <c r="Y10" s="4"/>
      <c r="Z10" s="4"/>
    </row>
    <row r="11" spans="1:28" ht="14.25" customHeight="1" x14ac:dyDescent="0.25">
      <c r="A11" s="56" t="s">
        <v>51</v>
      </c>
      <c r="B11" s="64">
        <f>SUMIF('FY24 Distribution ISR Detail'!$F:$F,$A11,'FY24 Distribution ISR Detail'!$V:$V)</f>
        <v>84.994</v>
      </c>
      <c r="C11" s="65">
        <f t="shared" si="0"/>
        <v>5.8739999999999952</v>
      </c>
      <c r="D11" s="57">
        <f>SUMIF('FY24 Distribution ISR Detail'!$F:$F,$A11,'FY24 Distribution ISR Detail'!$W:$W)</f>
        <v>695972.9483430651</v>
      </c>
      <c r="E11" s="57">
        <f t="shared" si="1"/>
        <v>80754.948343065102</v>
      </c>
      <c r="F11" s="58">
        <f t="shared" si="2"/>
        <v>0.13126233033341855</v>
      </c>
      <c r="H11" s="44" t="s">
        <v>51</v>
      </c>
      <c r="I11" s="50">
        <f>SUMIF('FY24 Distribution ISR Detail'!$F:$F,$A11,'FY24 Distribution ISR Detail'!$AB:$AB)+SUMIF('FY24 Distribution ISR Detail'!$F:$F,$A11,'FY24 Distribution ISR Detail'!$AD:$AD)</f>
        <v>95914</v>
      </c>
      <c r="J11" s="51">
        <f>SUMIF('FY24 Distribution ISR Detail'!$F:$F,$A11,'FY24 Distribution ISR Detail'!$AF:$AF)</f>
        <v>32.25</v>
      </c>
      <c r="K11" s="48">
        <f>(SUMIF('FY24 Distribution ISR Detail'!$F:$F,$A11,'FY24 Distribution ISR Detail'!$AA:$AA)+SUMIF('FY24 Distribution ISR Detail'!$F:$F,$A11,'FY24 Distribution ISR Detail'!$AC:$AC))*(1+$S$1)</f>
        <v>103876.50494459836</v>
      </c>
      <c r="L11" s="48">
        <f>(SUMIF('FY24 Distribution ISR Detail'!$F:$F,$A11,'FY24 Distribution ISR Detail'!$AH:$AH)+SUMIF('FY24 Distribution ISR Detail'!$F:$F,$A11,'FY24 Distribution ISR Detail'!$AI:$AI))*(1+$S$1)</f>
        <v>1807.0277379981808</v>
      </c>
      <c r="M11" s="48">
        <f>SUMIF('FY24 Distribution ISR Detail'!$F:$F,$A11,'FY24 Distribution ISR Detail'!$AL:$AL)*(1+$S$1)</f>
        <v>15050.243968894207</v>
      </c>
      <c r="N11" s="48">
        <f>SUMIF('FY24 Distribution ISR Detail'!$F:$F,$A11,'FY24 Distribution ISR Detail'!$AG:$AG)*(1+$S$1)</f>
        <v>159.72602584578203</v>
      </c>
      <c r="O11" s="48">
        <f>SUMIF('FY24 Distribution ISR Detail'!$F:$F,$A11,'FY24 Distribution ISR Detail'!$AE:$AE)*(1+$S$1)</f>
        <v>5770.3986015558794</v>
      </c>
      <c r="P11" s="48">
        <f>SUMIF('FY24 Distribution ISR Detail'!$F:$F,$A11,'FY24 Distribution ISR Detail'!$AM:$AM)*(1+$S$1)</f>
        <v>0</v>
      </c>
      <c r="Q11" s="48">
        <f t="shared" si="3"/>
        <v>126663.90127889242</v>
      </c>
      <c r="R11" s="48">
        <f t="shared" si="4"/>
        <v>-19820.098721107584</v>
      </c>
      <c r="S11" s="49">
        <f t="shared" si="5"/>
        <v>-0.13530555365164512</v>
      </c>
      <c r="T11" s="13"/>
      <c r="U11" s="75" t="s">
        <v>51</v>
      </c>
      <c r="V11" s="69">
        <f t="shared" si="6"/>
        <v>822636.84962195752</v>
      </c>
      <c r="W11" s="69">
        <f t="shared" si="7"/>
        <v>60934.849621957517</v>
      </c>
      <c r="X11" s="59">
        <f t="shared" si="8"/>
        <v>7.999827967099668E-2</v>
      </c>
      <c r="Y11" s="4"/>
      <c r="Z11" s="4"/>
    </row>
    <row r="12" spans="1:28" ht="14.25" customHeight="1" x14ac:dyDescent="0.25">
      <c r="A12" s="56" t="s">
        <v>52</v>
      </c>
      <c r="B12" s="64">
        <f>SUMIF('FY24 Distribution ISR Detail'!$F:$F,$A12,'FY24 Distribution ISR Detail'!$V:$V)</f>
        <v>1</v>
      </c>
      <c r="C12" s="65">
        <f t="shared" si="0"/>
        <v>0</v>
      </c>
      <c r="D12" s="57">
        <f>SUMIF('FY24 Distribution ISR Detail'!$F:$F,$A12,'FY24 Distribution ISR Detail'!$W:$W)</f>
        <v>8188.4950507455196</v>
      </c>
      <c r="E12" s="57">
        <f t="shared" si="1"/>
        <v>412.49505074551962</v>
      </c>
      <c r="F12" s="58">
        <f t="shared" si="2"/>
        <v>5.3047203027973201E-2</v>
      </c>
      <c r="H12" s="44" t="s">
        <v>52</v>
      </c>
      <c r="I12" s="50">
        <f>SUMIF('FY24 Distribution ISR Detail'!$F:$F,$A12,'FY24 Distribution ISR Detail'!$AB:$AB)+SUMIF('FY24 Distribution ISR Detail'!$F:$F,$A12,'FY24 Distribution ISR Detail'!$AD:$AD)</f>
        <v>167</v>
      </c>
      <c r="J12" s="51">
        <f>SUMIF('FY24 Distribution ISR Detail'!$F:$F,$A12,'FY24 Distribution ISR Detail'!$AF:$AF)</f>
        <v>0.41666666666666669</v>
      </c>
      <c r="K12" s="48">
        <f>(SUMIF('FY24 Distribution ISR Detail'!$F:$F,$A12,'FY24 Distribution ISR Detail'!$AA:$AA)+SUMIF('FY24 Distribution ISR Detail'!$F:$F,$A12,'FY24 Distribution ISR Detail'!$AC:$AC))*(1+$S$1)</f>
        <v>1323.191564938131</v>
      </c>
      <c r="L12" s="48">
        <f>(SUMIF('FY24 Distribution ISR Detail'!$F:$F,$A12,'FY24 Distribution ISR Detail'!$AH:$AH)+SUMIF('FY24 Distribution ISR Detail'!$F:$F,$A12,'FY24 Distribution ISR Detail'!$AI:$AI))*(1+$S$1)</f>
        <v>220.3717836974281</v>
      </c>
      <c r="M12" s="48">
        <f>SUMIF('FY24 Distribution ISR Detail'!$F:$F,$A12,'FY24 Distribution ISR Detail'!$AL:$AL)*(1+$S$1)</f>
        <v>0</v>
      </c>
      <c r="N12" s="48">
        <f>SUMIF('FY24 Distribution ISR Detail'!$F:$F,$A12,'FY24 Distribution ISR Detail'!$AG:$AG)*(1+$S$1)</f>
        <v>0</v>
      </c>
      <c r="O12" s="48">
        <f>SUMIF('FY24 Distribution ISR Detail'!$F:$F,$A12,'FY24 Distribution ISR Detail'!$AE:$AE)*(1+$S$1)</f>
        <v>73.979469250716392</v>
      </c>
      <c r="P12" s="48">
        <f>SUMIF('FY24 Distribution ISR Detail'!$F:$F,$A12,'FY24 Distribution ISR Detail'!$AM:$AM)*(1+$S$1)</f>
        <v>0</v>
      </c>
      <c r="Q12" s="48">
        <f t="shared" si="3"/>
        <v>1617.5428178862755</v>
      </c>
      <c r="R12" s="48">
        <f t="shared" si="4"/>
        <v>800.54281788627554</v>
      </c>
      <c r="S12" s="49">
        <f t="shared" si="5"/>
        <v>0.97985657024023931</v>
      </c>
      <c r="T12" s="13"/>
      <c r="U12" s="74" t="s">
        <v>52</v>
      </c>
      <c r="V12" s="68">
        <f t="shared" si="6"/>
        <v>9806.0378686317945</v>
      </c>
      <c r="W12" s="68">
        <f t="shared" si="7"/>
        <v>1213.0378686317945</v>
      </c>
      <c r="X12" s="60">
        <f t="shared" si="8"/>
        <v>0.14116581736666992</v>
      </c>
      <c r="Y12" s="4"/>
      <c r="Z12" s="4"/>
    </row>
    <row r="13" spans="1:28" ht="14.25" customHeight="1" x14ac:dyDescent="0.25">
      <c r="A13" s="56" t="s">
        <v>53</v>
      </c>
      <c r="B13" s="64">
        <f>SUMIF('FY24 Distribution ISR Detail'!$F:$F,$A13,'FY24 Distribution ISR Detail'!$V:$V)</f>
        <v>14.5</v>
      </c>
      <c r="C13" s="65">
        <f t="shared" si="0"/>
        <v>0.98000000000000043</v>
      </c>
      <c r="D13" s="57">
        <f>SUMIF('FY24 Distribution ISR Detail'!$F:$F,$A13,'FY24 Distribution ISR Detail'!$W:$W)</f>
        <v>118736.75823581005</v>
      </c>
      <c r="E13" s="57">
        <f t="shared" si="1"/>
        <v>13607.758235810048</v>
      </c>
      <c r="F13" s="58">
        <f t="shared" si="2"/>
        <v>0.12943867282871566</v>
      </c>
      <c r="H13" s="44" t="s">
        <v>53</v>
      </c>
      <c r="I13" s="50">
        <f>SUMIF('FY24 Distribution ISR Detail'!$F:$F,$A13,'FY24 Distribution ISR Detail'!$AB:$AB)+SUMIF('FY24 Distribution ISR Detail'!$F:$F,$A13,'FY24 Distribution ISR Detail'!$AD:$AD)</f>
        <v>18372</v>
      </c>
      <c r="J13" s="51">
        <f>SUMIF('FY24 Distribution ISR Detail'!$F:$F,$A13,'FY24 Distribution ISR Detail'!$AF:$AF)</f>
        <v>2.3610980392156864</v>
      </c>
      <c r="K13" s="48">
        <f>(SUMIF('FY24 Distribution ISR Detail'!$F:$F,$A13,'FY24 Distribution ISR Detail'!$AA:$AA)+SUMIF('FY24 Distribution ISR Detail'!$F:$F,$A13,'FY24 Distribution ISR Detail'!$AC:$AC))*(1+$S$1)</f>
        <v>22589.667490267526</v>
      </c>
      <c r="L13" s="48">
        <f>(SUMIF('FY24 Distribution ISR Detail'!$F:$F,$A13,'FY24 Distribution ISR Detail'!$AH:$AH)+SUMIF('FY24 Distribution ISR Detail'!$F:$F,$A13,'FY24 Distribution ISR Detail'!$AI:$AI))*(1+$S$1)</f>
        <v>0</v>
      </c>
      <c r="M13" s="48">
        <f>SUMIF('FY24 Distribution ISR Detail'!$F:$F,$A13,'FY24 Distribution ISR Detail'!$AL:$AL)*(1+$S$1)</f>
        <v>0</v>
      </c>
      <c r="N13" s="48">
        <f>SUMIF('FY24 Distribution ISR Detail'!$F:$F,$A13,'FY24 Distribution ISR Detail'!$AG:$AG)*(1+$S$1)</f>
        <v>123.43604996486587</v>
      </c>
      <c r="O13" s="48">
        <f>SUMIF('FY24 Distribution ISR Detail'!$F:$F,$A13,'FY24 Distribution ISR Detail'!$AE:$AE)*(1+$S$1)</f>
        <v>419.21467149620071</v>
      </c>
      <c r="P13" s="48">
        <f>SUMIF('FY24 Distribution ISR Detail'!$F:$F,$A13,'FY24 Distribution ISR Detail'!$AM:$AM)*(1+$S$1)</f>
        <v>0</v>
      </c>
      <c r="Q13" s="48">
        <f t="shared" si="3"/>
        <v>23132.318211728591</v>
      </c>
      <c r="R13" s="48">
        <f t="shared" si="4"/>
        <v>12161.318211728591</v>
      </c>
      <c r="S13" s="49">
        <f t="shared" si="5"/>
        <v>1.1084967834954509</v>
      </c>
      <c r="T13" s="13"/>
      <c r="U13" s="75" t="s">
        <v>53</v>
      </c>
      <c r="V13" s="69">
        <f t="shared" si="6"/>
        <v>141869.07644753862</v>
      </c>
      <c r="W13" s="69">
        <f t="shared" si="7"/>
        <v>25769.076447538624</v>
      </c>
      <c r="X13" s="59">
        <f t="shared" si="8"/>
        <v>0.22195586948784343</v>
      </c>
      <c r="Y13" s="4"/>
      <c r="Z13" s="4"/>
    </row>
    <row r="14" spans="1:28" ht="14.25" customHeight="1" x14ac:dyDescent="0.25">
      <c r="A14" s="56" t="s">
        <v>54</v>
      </c>
      <c r="B14" s="64">
        <f>SUMIF('FY24 Distribution ISR Detail'!$F:$F,$A14,'FY24 Distribution ISR Detail'!$V:$V)</f>
        <v>4.2800000000000011</v>
      </c>
      <c r="C14" s="65">
        <v>0</v>
      </c>
      <c r="D14" s="57">
        <f>SUMIF('FY24 Distribution ISR Detail'!$F:$F,$A14,'FY24 Distribution ISR Detail'!$W:$W)</f>
        <v>35046.758817190821</v>
      </c>
      <c r="E14" s="57">
        <f t="shared" si="1"/>
        <v>1766.758817190821</v>
      </c>
      <c r="F14" s="58">
        <f t="shared" si="2"/>
        <v>5.3087704843474186E-2</v>
      </c>
      <c r="H14" s="44" t="s">
        <v>54</v>
      </c>
      <c r="I14" s="50">
        <f>SUMIF('FY24 Distribution ISR Detail'!$F:$F,$A14,'FY24 Distribution ISR Detail'!$AB:$AB)+SUMIF('FY24 Distribution ISR Detail'!$F:$F,$A14,'FY24 Distribution ISR Detail'!$AD:$AD)</f>
        <v>576.00000000000011</v>
      </c>
      <c r="J14" s="51">
        <f>SUMIF('FY24 Distribution ISR Detail'!$F:$F,$A14,'FY24 Distribution ISR Detail'!$AF:$AF)</f>
        <v>2.0833333333333335</v>
      </c>
      <c r="K14" s="48">
        <f>(SUMIF('FY24 Distribution ISR Detail'!$F:$F,$A14,'FY24 Distribution ISR Detail'!$AA:$AA)+SUMIF('FY24 Distribution ISR Detail'!$F:$F,$A14,'FY24 Distribution ISR Detail'!$AC:$AC))*(1+$S$1)</f>
        <v>1821.2874982829308</v>
      </c>
      <c r="L14" s="48">
        <f>(SUMIF('FY24 Distribution ISR Detail'!$F:$F,$A14,'FY24 Distribution ISR Detail'!$AH:$AH)+SUMIF('FY24 Distribution ISR Detail'!$F:$F,$A14,'FY24 Distribution ISR Detail'!$AI:$AI))*(1+$S$1)</f>
        <v>10817.720129961861</v>
      </c>
      <c r="M14" s="48">
        <f>SUMIF('FY24 Distribution ISR Detail'!$F:$F,$A14,'FY24 Distribution ISR Detail'!$AL:$AL)*(1+$S$1)</f>
        <v>16.849912055221989</v>
      </c>
      <c r="N14" s="48">
        <f>SUMIF('FY24 Distribution ISR Detail'!$F:$F,$A14,'FY24 Distribution ISR Detail'!$AG:$AG)*(1+$S$1)</f>
        <v>3.9409298443205154</v>
      </c>
      <c r="O14" s="48">
        <f>SUMIF('FY24 Distribution ISR Detail'!$F:$F,$A14,'FY24 Distribution ISR Detail'!$AE:$AE)*(1+$S$1)</f>
        <v>369.89734625358187</v>
      </c>
      <c r="P14" s="48">
        <f>SUMIF('FY24 Distribution ISR Detail'!$F:$F,$A14,'FY24 Distribution ISR Detail'!$AM:$AM)*(1+$S$1)</f>
        <v>0</v>
      </c>
      <c r="Q14" s="48">
        <f t="shared" si="3"/>
        <v>13029.695816397916</v>
      </c>
      <c r="R14" s="48">
        <f t="shared" si="4"/>
        <v>9739.6958163979161</v>
      </c>
      <c r="S14" s="49">
        <f>(R14)/Q32</f>
        <v>2.96039386516654</v>
      </c>
      <c r="T14" s="13"/>
      <c r="U14" s="74" t="s">
        <v>54</v>
      </c>
      <c r="V14" s="68">
        <f t="shared" si="6"/>
        <v>48076.454633588735</v>
      </c>
      <c r="W14" s="68">
        <f t="shared" si="7"/>
        <v>11506.454633588735</v>
      </c>
      <c r="X14" s="60">
        <f t="shared" si="8"/>
        <v>0.31464190958678523</v>
      </c>
      <c r="Y14" s="4"/>
      <c r="Z14" s="4"/>
    </row>
    <row r="15" spans="1:28" ht="14.25" customHeight="1" x14ac:dyDescent="0.25">
      <c r="A15" s="56" t="s">
        <v>55</v>
      </c>
      <c r="B15" s="64">
        <f>SUMIF('FY24 Distribution ISR Detail'!$F:$F,$A15,'FY24 Distribution ISR Detail'!$V:$V)</f>
        <v>1</v>
      </c>
      <c r="C15" s="65">
        <f>B15-B33</f>
        <v>0</v>
      </c>
      <c r="D15" s="57">
        <f>SUMIF('FY24 Distribution ISR Detail'!$F:$F,$A15,'FY24 Distribution ISR Detail'!$W:$W)</f>
        <v>8188.4950507455196</v>
      </c>
      <c r="E15" s="57">
        <f t="shared" si="1"/>
        <v>412.49505074551962</v>
      </c>
      <c r="F15" s="58">
        <f t="shared" si="2"/>
        <v>5.3047203027973201E-2</v>
      </c>
      <c r="H15" s="44" t="s">
        <v>55</v>
      </c>
      <c r="I15" s="50">
        <f>SUMIF('FY24 Distribution ISR Detail'!$F:$F,$A15,'FY24 Distribution ISR Detail'!$AB:$AB)+SUMIF('FY24 Distribution ISR Detail'!$F:$F,$A15,'FY24 Distribution ISR Detail'!$AD:$AD)</f>
        <v>0</v>
      </c>
      <c r="J15" s="51">
        <f>SUMIF('FY24 Distribution ISR Detail'!$F:$F,$A15,'FY24 Distribution ISR Detail'!$AF:$AF)</f>
        <v>0.16666666666666666</v>
      </c>
      <c r="K15" s="48">
        <f>(SUMIF('FY24 Distribution ISR Detail'!$F:$F,$A15,'FY24 Distribution ISR Detail'!$AA:$AA)+SUMIF('FY24 Distribution ISR Detail'!$F:$F,$A15,'FY24 Distribution ISR Detail'!$AC:$AC))*(1+$S$1)</f>
        <v>0</v>
      </c>
      <c r="L15" s="48">
        <f>(SUMIF('FY24 Distribution ISR Detail'!$F:$F,$A15,'FY24 Distribution ISR Detail'!$AH:$AH)+SUMIF('FY24 Distribution ISR Detail'!$F:$F,$A15,'FY24 Distribution ISR Detail'!$AI:$AI))*(1+$S$1)</f>
        <v>0</v>
      </c>
      <c r="M15" s="48">
        <f>SUMIF('FY24 Distribution ISR Detail'!$F:$F,$A15,'FY24 Distribution ISR Detail'!$AL:$AL)*(1+$S$1)</f>
        <v>0</v>
      </c>
      <c r="N15" s="48">
        <f>SUMIF('FY24 Distribution ISR Detail'!$F:$F,$A15,'FY24 Distribution ISR Detail'!$AG:$AG)*(1+$S$1)</f>
        <v>0</v>
      </c>
      <c r="O15" s="48">
        <f>SUMIF('FY24 Distribution ISR Detail'!$F:$F,$A15,'FY24 Distribution ISR Detail'!$AE:$AE)*(1+$S$1)</f>
        <v>29.591787700286552</v>
      </c>
      <c r="P15" s="48">
        <f>SUMIF('FY24 Distribution ISR Detail'!$F:$F,$A15,'FY24 Distribution ISR Detail'!$AM:$AM)*(1+$S$1)</f>
        <v>0</v>
      </c>
      <c r="Q15" s="48">
        <f t="shared" si="3"/>
        <v>29.591787700286552</v>
      </c>
      <c r="R15" s="48">
        <f t="shared" si="4"/>
        <v>-106290.40821229972</v>
      </c>
      <c r="S15" s="49">
        <f>R15/Q33</f>
        <v>-0.99972167242569343</v>
      </c>
      <c r="T15" s="13"/>
      <c r="U15" s="75" t="s">
        <v>55</v>
      </c>
      <c r="V15" s="69">
        <f t="shared" si="6"/>
        <v>8218.0868384458063</v>
      </c>
      <c r="W15" s="69">
        <f t="shared" si="7"/>
        <v>-105877.9131615542</v>
      </c>
      <c r="X15" s="59">
        <f>W15/V34</f>
        <v>-5.5989931958070289E-2</v>
      </c>
      <c r="Y15" s="4"/>
      <c r="Z15" s="4"/>
    </row>
    <row r="16" spans="1:28" ht="14.25" customHeight="1" x14ac:dyDescent="0.25">
      <c r="A16" s="63" t="s">
        <v>56</v>
      </c>
      <c r="B16" s="66">
        <f t="shared" ref="B16:D16" si="9">SUM(B5:B15)</f>
        <v>159.62</v>
      </c>
      <c r="C16" s="66">
        <f t="shared" si="9"/>
        <v>5.8539999999999939</v>
      </c>
      <c r="D16" s="61">
        <f t="shared" si="9"/>
        <v>1307050.9496228546</v>
      </c>
      <c r="E16" s="61">
        <f t="shared" si="1"/>
        <v>111678.94962285459</v>
      </c>
      <c r="F16" s="62">
        <f t="shared" si="2"/>
        <v>9.3426104696157003E-2</v>
      </c>
      <c r="H16" s="52" t="s">
        <v>56</v>
      </c>
      <c r="I16" s="53">
        <f t="shared" ref="I16:R16" si="10">SUM(I5:I15)</f>
        <v>341207.06666666665</v>
      </c>
      <c r="J16" s="53">
        <f t="shared" si="10"/>
        <v>58.227098039215683</v>
      </c>
      <c r="K16" s="54">
        <f t="shared" si="10"/>
        <v>416907.77231759561</v>
      </c>
      <c r="L16" s="54">
        <f t="shared" si="10"/>
        <v>268456.73283086752</v>
      </c>
      <c r="M16" s="54">
        <f t="shared" si="10"/>
        <v>27409.508243154429</v>
      </c>
      <c r="N16" s="54">
        <f t="shared" si="10"/>
        <v>950.8642107063373</v>
      </c>
      <c r="O16" s="54">
        <f t="shared" si="10"/>
        <v>10515.814267683172</v>
      </c>
      <c r="P16" s="54">
        <f t="shared" si="10"/>
        <v>0</v>
      </c>
      <c r="Q16" s="54">
        <f t="shared" si="10"/>
        <v>724240.69187000708</v>
      </c>
      <c r="R16" s="54">
        <f t="shared" si="10"/>
        <v>28595.691870007111</v>
      </c>
      <c r="S16" s="55">
        <f>(Q16-Q34)/Q34</f>
        <v>4.1106730976298377E-2</v>
      </c>
      <c r="T16" s="14"/>
      <c r="U16" s="76" t="s">
        <v>56</v>
      </c>
      <c r="V16" s="71">
        <f t="shared" ref="V16:W16" si="11">SUM(V5:V15)</f>
        <v>2031291.6414928616</v>
      </c>
      <c r="W16" s="71">
        <f t="shared" si="11"/>
        <v>140274.64149286161</v>
      </c>
      <c r="X16" s="62">
        <f>(V16-V34)/V34</f>
        <v>7.4179471412928369E-2</v>
      </c>
      <c r="Y16" s="4"/>
      <c r="Z16" s="4"/>
    </row>
    <row r="17" spans="1:28" ht="14.25" customHeight="1" x14ac:dyDescent="0.25">
      <c r="A17" s="4"/>
      <c r="B17" s="4"/>
      <c r="C17" s="4"/>
      <c r="D17" s="4"/>
      <c r="E17" s="4"/>
      <c r="F17" s="4"/>
      <c r="G17" s="163"/>
      <c r="H17" s="162" t="s">
        <v>56</v>
      </c>
      <c r="I17" s="162"/>
      <c r="J17" s="162"/>
      <c r="K17" s="162"/>
      <c r="L17" s="162"/>
      <c r="M17" s="162"/>
      <c r="N17" s="162"/>
      <c r="O17" s="162"/>
      <c r="P17" s="162"/>
      <c r="Q17" s="162"/>
      <c r="R17" s="162"/>
      <c r="S17" s="162"/>
      <c r="T17" s="4"/>
      <c r="U17" s="72"/>
      <c r="V17" s="72"/>
      <c r="W17" s="72"/>
      <c r="X17" s="72"/>
      <c r="Y17" s="4"/>
      <c r="Z17" s="4"/>
    </row>
    <row r="18" spans="1:28" ht="14.25" customHeight="1" x14ac:dyDescent="0.25">
      <c r="A18" s="4"/>
      <c r="B18" s="4"/>
      <c r="C18" s="4"/>
      <c r="D18" s="161"/>
      <c r="E18" s="4"/>
      <c r="F18" s="4"/>
      <c r="G18" s="4"/>
      <c r="H18" s="4"/>
      <c r="I18" s="4"/>
      <c r="J18" s="4"/>
      <c r="K18" s="4"/>
      <c r="L18" s="4"/>
      <c r="M18" s="4"/>
      <c r="N18" s="4"/>
      <c r="O18" s="4"/>
      <c r="P18" s="4"/>
      <c r="Q18" s="4"/>
      <c r="R18" s="4"/>
      <c r="S18" s="4"/>
      <c r="T18" s="4"/>
      <c r="U18" s="4"/>
      <c r="V18" s="4"/>
      <c r="W18" s="4"/>
      <c r="X18" s="4"/>
      <c r="Y18" s="4"/>
      <c r="Z18" s="4"/>
    </row>
    <row r="19" spans="1:28" ht="21.75" customHeight="1" x14ac:dyDescent="0.35">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8" ht="21.75" customHeight="1" x14ac:dyDescent="0.35">
      <c r="A20" s="7" t="s">
        <v>57</v>
      </c>
      <c r="B20" s="7"/>
      <c r="C20" s="7"/>
      <c r="D20" s="7"/>
      <c r="E20" s="15"/>
      <c r="F20" s="16"/>
      <c r="H20" s="16"/>
      <c r="I20" s="16"/>
      <c r="J20" s="17"/>
      <c r="K20" s="16"/>
      <c r="L20" s="18"/>
      <c r="M20" s="8"/>
      <c r="N20" s="8"/>
      <c r="O20" s="8"/>
      <c r="P20" s="8"/>
      <c r="Q20" s="8"/>
      <c r="T20" s="8"/>
      <c r="U20" s="8"/>
      <c r="V20" s="8"/>
      <c r="W20" s="8"/>
      <c r="X20" s="8"/>
      <c r="Y20" s="4"/>
      <c r="Z20" s="4"/>
    </row>
    <row r="21" spans="1:28" ht="23.25" customHeight="1" x14ac:dyDescent="0.25">
      <c r="A21" s="31" t="s">
        <v>736</v>
      </c>
      <c r="B21" s="31"/>
      <c r="C21" s="32"/>
      <c r="D21" s="32"/>
      <c r="H21" s="31" t="s">
        <v>58</v>
      </c>
      <c r="I21" s="32"/>
      <c r="J21" s="79"/>
      <c r="K21" s="31"/>
      <c r="L21" s="32"/>
      <c r="M21" s="32"/>
      <c r="N21" s="32"/>
      <c r="O21" s="32"/>
      <c r="P21" s="32"/>
      <c r="Q21" s="32"/>
      <c r="T21" s="8"/>
      <c r="U21" s="41" t="s">
        <v>737</v>
      </c>
      <c r="V21" s="41"/>
      <c r="W21" s="4"/>
      <c r="X21" s="4"/>
      <c r="Y21" s="4"/>
      <c r="Z21" s="4"/>
    </row>
    <row r="22" spans="1:28" ht="57" customHeight="1" thickBot="1" x14ac:dyDescent="0.3">
      <c r="A22" s="33" t="s">
        <v>31</v>
      </c>
      <c r="B22" s="34" t="s">
        <v>32</v>
      </c>
      <c r="C22" s="34" t="s">
        <v>59</v>
      </c>
      <c r="D22" s="43" t="s">
        <v>60</v>
      </c>
      <c r="G22" s="19"/>
      <c r="H22" s="42" t="s">
        <v>31</v>
      </c>
      <c r="I22" s="43" t="s">
        <v>37</v>
      </c>
      <c r="J22" s="43" t="s">
        <v>38</v>
      </c>
      <c r="K22" s="43" t="s">
        <v>39</v>
      </c>
      <c r="L22" s="43" t="s">
        <v>738</v>
      </c>
      <c r="M22" s="43" t="s">
        <v>40</v>
      </c>
      <c r="N22" s="43" t="s">
        <v>41</v>
      </c>
      <c r="O22" s="43" t="s">
        <v>42</v>
      </c>
      <c r="P22" s="43" t="s">
        <v>28</v>
      </c>
      <c r="Q22" s="43" t="s">
        <v>43</v>
      </c>
      <c r="T22" s="8"/>
      <c r="U22" s="80" t="s">
        <v>31</v>
      </c>
      <c r="V22" s="40" t="s">
        <v>44</v>
      </c>
      <c r="W22" s="4"/>
      <c r="X22" s="4"/>
      <c r="Y22" s="19"/>
      <c r="Z22" s="19"/>
      <c r="AA22" s="19"/>
      <c r="AB22" s="19"/>
    </row>
    <row r="23" spans="1:28" ht="14.25" customHeight="1" thickTop="1" x14ac:dyDescent="0.25">
      <c r="A23" s="56" t="s">
        <v>45</v>
      </c>
      <c r="B23" s="64">
        <v>10</v>
      </c>
      <c r="C23" s="65" t="s">
        <v>61</v>
      </c>
      <c r="D23" s="78">
        <v>77758</v>
      </c>
      <c r="H23" s="44" t="s">
        <v>45</v>
      </c>
      <c r="I23" s="45">
        <v>68811</v>
      </c>
      <c r="J23" s="46">
        <v>9</v>
      </c>
      <c r="K23" s="47">
        <v>40544</v>
      </c>
      <c r="L23" s="47">
        <v>0</v>
      </c>
      <c r="M23" s="47">
        <v>131</v>
      </c>
      <c r="N23" s="47">
        <v>43</v>
      </c>
      <c r="O23" s="47">
        <v>836</v>
      </c>
      <c r="P23" s="47">
        <v>0</v>
      </c>
      <c r="Q23" s="47">
        <f t="shared" ref="Q23:Q33" si="12">SUM(K23:P23)</f>
        <v>41554</v>
      </c>
      <c r="T23" s="8"/>
      <c r="U23" s="73" t="s">
        <v>45</v>
      </c>
      <c r="V23" s="70">
        <f t="shared" ref="V23:V33" si="13">Q23+D23</f>
        <v>119312</v>
      </c>
      <c r="W23" s="4"/>
      <c r="X23" s="4"/>
      <c r="Y23" s="4"/>
      <c r="Z23" s="4"/>
    </row>
    <row r="24" spans="1:28" ht="14.25" customHeight="1" x14ac:dyDescent="0.25">
      <c r="A24" s="56" t="s">
        <v>46</v>
      </c>
      <c r="B24" s="64">
        <v>10.38</v>
      </c>
      <c r="C24" s="65">
        <v>1</v>
      </c>
      <c r="D24" s="78">
        <f>80713</f>
        <v>80713</v>
      </c>
      <c r="H24" s="44" t="s">
        <v>46</v>
      </c>
      <c r="I24" s="50">
        <v>410</v>
      </c>
      <c r="J24" s="51">
        <v>5</v>
      </c>
      <c r="K24" s="48">
        <f>612-3914</f>
        <v>-3302</v>
      </c>
      <c r="L24" s="48">
        <v>10</v>
      </c>
      <c r="M24" s="48">
        <v>0</v>
      </c>
      <c r="N24" s="48">
        <v>131</v>
      </c>
      <c r="O24" s="48">
        <v>456</v>
      </c>
      <c r="P24" s="48">
        <v>0</v>
      </c>
      <c r="Q24" s="48">
        <f t="shared" si="12"/>
        <v>-2705</v>
      </c>
      <c r="T24" s="8"/>
      <c r="U24" s="74" t="s">
        <v>46</v>
      </c>
      <c r="V24" s="68">
        <f t="shared" si="13"/>
        <v>78008</v>
      </c>
      <c r="W24" s="4"/>
      <c r="X24" s="4"/>
      <c r="Y24" s="4"/>
      <c r="Z24" s="4"/>
    </row>
    <row r="25" spans="1:28" ht="14.25" customHeight="1" x14ac:dyDescent="0.25">
      <c r="A25" s="56" t="s">
        <v>47</v>
      </c>
      <c r="B25" s="64">
        <v>9.7260000000000009</v>
      </c>
      <c r="C25" s="65">
        <v>-0.4</v>
      </c>
      <c r="D25" s="78">
        <v>75627</v>
      </c>
      <c r="H25" s="44" t="s">
        <v>47</v>
      </c>
      <c r="I25" s="50">
        <v>113604</v>
      </c>
      <c r="J25" s="51">
        <v>4</v>
      </c>
      <c r="K25" s="48">
        <v>80159</v>
      </c>
      <c r="L25" s="48">
        <v>3567</v>
      </c>
      <c r="M25" s="48">
        <v>1170</v>
      </c>
      <c r="N25" s="48">
        <v>122</v>
      </c>
      <c r="O25" s="48">
        <v>340</v>
      </c>
      <c r="P25" s="48">
        <v>0</v>
      </c>
      <c r="Q25" s="48">
        <f t="shared" si="12"/>
        <v>85358</v>
      </c>
      <c r="T25" s="8"/>
      <c r="U25" s="75" t="s">
        <v>47</v>
      </c>
      <c r="V25" s="69">
        <f t="shared" si="13"/>
        <v>160985</v>
      </c>
      <c r="W25" s="4"/>
      <c r="X25" s="4"/>
      <c r="Y25" s="4"/>
      <c r="Z25" s="4"/>
    </row>
    <row r="26" spans="1:28" ht="14.25" customHeight="1" x14ac:dyDescent="0.25">
      <c r="A26" s="56" t="s">
        <v>48</v>
      </c>
      <c r="B26" s="64">
        <v>9</v>
      </c>
      <c r="C26" s="65" t="s">
        <v>61</v>
      </c>
      <c r="D26" s="78">
        <v>69982</v>
      </c>
      <c r="H26" s="44" t="s">
        <v>48</v>
      </c>
      <c r="I26" s="50">
        <v>7042</v>
      </c>
      <c r="J26" s="51">
        <v>4</v>
      </c>
      <c r="K26" s="48">
        <v>4470</v>
      </c>
      <c r="L26" s="48">
        <v>382</v>
      </c>
      <c r="M26" s="48">
        <v>0</v>
      </c>
      <c r="N26" s="48">
        <v>9</v>
      </c>
      <c r="O26" s="48">
        <v>312</v>
      </c>
      <c r="P26" s="48">
        <v>0</v>
      </c>
      <c r="Q26" s="48">
        <f t="shared" si="12"/>
        <v>5173</v>
      </c>
      <c r="T26" s="8"/>
      <c r="U26" s="74" t="s">
        <v>48</v>
      </c>
      <c r="V26" s="68">
        <f t="shared" si="13"/>
        <v>75155</v>
      </c>
      <c r="W26" s="4"/>
      <c r="X26" s="4"/>
      <c r="Y26" s="4"/>
      <c r="Z26" s="4"/>
    </row>
    <row r="27" spans="1:28" ht="14.25" customHeight="1" x14ac:dyDescent="0.25">
      <c r="A27" s="56" t="s">
        <v>49</v>
      </c>
      <c r="B27" s="64">
        <v>10.84</v>
      </c>
      <c r="C27" s="65" t="s">
        <v>61</v>
      </c>
      <c r="D27" s="78">
        <f>84290-278</f>
        <v>84012</v>
      </c>
      <c r="H27" s="44" t="s">
        <v>49</v>
      </c>
      <c r="I27" s="50">
        <v>71549</v>
      </c>
      <c r="J27" s="51">
        <v>7</v>
      </c>
      <c r="K27" s="48">
        <v>59853</v>
      </c>
      <c r="L27" s="48">
        <v>167261</v>
      </c>
      <c r="M27" s="48">
        <v>4885</v>
      </c>
      <c r="N27" s="48">
        <v>27</v>
      </c>
      <c r="O27" s="48">
        <v>609</v>
      </c>
      <c r="P27" s="48">
        <v>0</v>
      </c>
      <c r="Q27" s="48">
        <f t="shared" si="12"/>
        <v>232635</v>
      </c>
      <c r="T27" s="8"/>
      <c r="U27" s="75" t="s">
        <v>49</v>
      </c>
      <c r="V27" s="69">
        <f t="shared" si="13"/>
        <v>316647</v>
      </c>
      <c r="W27" s="4"/>
      <c r="X27" s="4"/>
      <c r="Y27" s="4"/>
      <c r="Z27" s="4"/>
    </row>
    <row r="28" spans="1:28" ht="14.25" customHeight="1" x14ac:dyDescent="0.25">
      <c r="A28" s="56" t="s">
        <v>50</v>
      </c>
      <c r="B28" s="64">
        <v>4.9000000000000004</v>
      </c>
      <c r="C28" s="65" t="s">
        <v>61</v>
      </c>
      <c r="D28" s="78">
        <v>38101</v>
      </c>
      <c r="H28" s="44" t="s">
        <v>50</v>
      </c>
      <c r="I28" s="50">
        <v>106285</v>
      </c>
      <c r="J28" s="51">
        <v>0</v>
      </c>
      <c r="K28" s="48">
        <v>44492</v>
      </c>
      <c r="L28" s="48">
        <v>18235</v>
      </c>
      <c r="M28" s="48">
        <v>2845</v>
      </c>
      <c r="N28" s="48">
        <v>147</v>
      </c>
      <c r="O28" s="48">
        <v>29</v>
      </c>
      <c r="P28" s="48">
        <v>0</v>
      </c>
      <c r="Q28" s="48">
        <f t="shared" si="12"/>
        <v>65748</v>
      </c>
      <c r="T28" s="8"/>
      <c r="U28" s="74" t="s">
        <v>50</v>
      </c>
      <c r="V28" s="68">
        <f t="shared" si="13"/>
        <v>103849</v>
      </c>
      <c r="W28" s="4"/>
      <c r="X28" s="4"/>
      <c r="Y28" s="4"/>
      <c r="Z28" s="4"/>
    </row>
    <row r="29" spans="1:28" ht="14.25" customHeight="1" x14ac:dyDescent="0.25">
      <c r="A29" s="56" t="s">
        <v>51</v>
      </c>
      <c r="B29" s="64">
        <v>79.12</v>
      </c>
      <c r="C29" s="65">
        <v>-0.79</v>
      </c>
      <c r="D29" s="78">
        <v>615218</v>
      </c>
      <c r="H29" s="44" t="s">
        <v>51</v>
      </c>
      <c r="I29" s="50">
        <f>180473</f>
        <v>180473</v>
      </c>
      <c r="J29" s="51">
        <v>92</v>
      </c>
      <c r="K29" s="48">
        <f>95219+32000</f>
        <v>127219</v>
      </c>
      <c r="L29" s="48">
        <f>912</f>
        <v>912</v>
      </c>
      <c r="M29" s="48">
        <v>10390</v>
      </c>
      <c r="N29" s="48">
        <v>146</v>
      </c>
      <c r="O29" s="48">
        <v>7817</v>
      </c>
      <c r="P29" s="48">
        <v>0</v>
      </c>
      <c r="Q29" s="48">
        <f t="shared" si="12"/>
        <v>146484</v>
      </c>
      <c r="T29" s="8"/>
      <c r="U29" s="75" t="s">
        <v>51</v>
      </c>
      <c r="V29" s="69">
        <f t="shared" si="13"/>
        <v>761702</v>
      </c>
      <c r="W29" s="4"/>
      <c r="X29" s="4"/>
      <c r="Y29" s="4"/>
      <c r="Z29" s="4"/>
    </row>
    <row r="30" spans="1:28" ht="14.25" customHeight="1" x14ac:dyDescent="0.25">
      <c r="A30" s="56" t="s">
        <v>52</v>
      </c>
      <c r="B30" s="64">
        <v>1</v>
      </c>
      <c r="C30" s="65" t="s">
        <v>61</v>
      </c>
      <c r="D30" s="78">
        <v>7776</v>
      </c>
      <c r="H30" s="44" t="s">
        <v>52</v>
      </c>
      <c r="I30" s="50">
        <v>172</v>
      </c>
      <c r="J30" s="51">
        <v>1</v>
      </c>
      <c r="K30" s="48">
        <v>640</v>
      </c>
      <c r="L30" s="48">
        <v>106</v>
      </c>
      <c r="M30" s="48">
        <v>0</v>
      </c>
      <c r="N30" s="48">
        <v>0</v>
      </c>
      <c r="O30" s="48">
        <v>71</v>
      </c>
      <c r="P30" s="48">
        <v>0</v>
      </c>
      <c r="Q30" s="48">
        <f t="shared" si="12"/>
        <v>817</v>
      </c>
      <c r="T30" s="8"/>
      <c r="U30" s="74" t="s">
        <v>52</v>
      </c>
      <c r="V30" s="68">
        <f t="shared" si="13"/>
        <v>8593</v>
      </c>
      <c r="W30" s="4"/>
      <c r="X30" s="4"/>
      <c r="Y30" s="4"/>
      <c r="Z30" s="4"/>
    </row>
    <row r="31" spans="1:28" ht="14.25" customHeight="1" x14ac:dyDescent="0.25">
      <c r="A31" s="56" t="s">
        <v>53</v>
      </c>
      <c r="B31" s="64">
        <v>13.52</v>
      </c>
      <c r="C31" s="65" t="s">
        <v>61</v>
      </c>
      <c r="D31" s="78">
        <v>105129</v>
      </c>
      <c r="H31" s="44" t="s">
        <v>53</v>
      </c>
      <c r="I31" s="50">
        <v>16963</v>
      </c>
      <c r="J31" s="51">
        <v>5</v>
      </c>
      <c r="K31" s="48">
        <v>10436</v>
      </c>
      <c r="L31" s="48">
        <v>0</v>
      </c>
      <c r="M31" s="48">
        <v>0</v>
      </c>
      <c r="N31" s="48">
        <v>150</v>
      </c>
      <c r="O31" s="48">
        <v>385</v>
      </c>
      <c r="P31" s="48">
        <v>0</v>
      </c>
      <c r="Q31" s="48">
        <f t="shared" si="12"/>
        <v>10971</v>
      </c>
      <c r="T31" s="8"/>
      <c r="U31" s="75" t="s">
        <v>53</v>
      </c>
      <c r="V31" s="69">
        <f t="shared" si="13"/>
        <v>116100</v>
      </c>
      <c r="W31" s="4"/>
      <c r="X31" s="4"/>
      <c r="Y31" s="4"/>
      <c r="Z31" s="4"/>
    </row>
    <row r="32" spans="1:28" ht="14.25" customHeight="1" x14ac:dyDescent="0.25">
      <c r="A32" s="56" t="s">
        <v>54</v>
      </c>
      <c r="B32" s="64">
        <v>4.28</v>
      </c>
      <c r="C32" s="65" t="s">
        <v>61</v>
      </c>
      <c r="D32" s="78">
        <v>33280</v>
      </c>
      <c r="H32" s="44" t="s">
        <v>54</v>
      </c>
      <c r="I32" s="50">
        <v>875</v>
      </c>
      <c r="J32" s="51">
        <v>3</v>
      </c>
      <c r="K32" s="48">
        <f>1410+670-9262+276</f>
        <v>-6906</v>
      </c>
      <c r="L32" s="48">
        <f>9964</f>
        <v>9964</v>
      </c>
      <c r="M32" s="48">
        <v>8</v>
      </c>
      <c r="N32" s="48">
        <v>4</v>
      </c>
      <c r="O32" s="48">
        <v>220</v>
      </c>
      <c r="P32" s="48">
        <v>0</v>
      </c>
      <c r="Q32" s="48">
        <f t="shared" si="12"/>
        <v>3290</v>
      </c>
      <c r="T32" s="8"/>
      <c r="U32" s="74" t="s">
        <v>54</v>
      </c>
      <c r="V32" s="68">
        <f t="shared" si="13"/>
        <v>36570</v>
      </c>
      <c r="W32" s="4"/>
      <c r="X32" s="4"/>
      <c r="Y32" s="4"/>
      <c r="Z32" s="4"/>
    </row>
    <row r="33" spans="1:26" ht="14.25" customHeight="1" x14ac:dyDescent="0.25">
      <c r="A33" s="56" t="s">
        <v>55</v>
      </c>
      <c r="B33" s="64">
        <v>1</v>
      </c>
      <c r="C33" s="65" t="s">
        <v>61</v>
      </c>
      <c r="D33" s="78">
        <v>7776</v>
      </c>
      <c r="H33" s="44" t="s">
        <v>55</v>
      </c>
      <c r="I33" s="50">
        <v>4</v>
      </c>
      <c r="J33" s="51">
        <v>1251</v>
      </c>
      <c r="K33" s="48">
        <v>2</v>
      </c>
      <c r="L33" s="48">
        <v>0</v>
      </c>
      <c r="M33" s="48">
        <v>0</v>
      </c>
      <c r="N33" s="48">
        <v>0</v>
      </c>
      <c r="O33" s="48">
        <v>106318</v>
      </c>
      <c r="P33" s="48">
        <v>0</v>
      </c>
      <c r="Q33" s="48">
        <f t="shared" si="12"/>
        <v>106320</v>
      </c>
      <c r="T33" s="8"/>
      <c r="U33" s="75" t="s">
        <v>55</v>
      </c>
      <c r="V33" s="69">
        <f t="shared" si="13"/>
        <v>114096</v>
      </c>
      <c r="W33" s="4"/>
      <c r="X33" s="4"/>
      <c r="Y33" s="4"/>
      <c r="Z33" s="4"/>
    </row>
    <row r="34" spans="1:26" ht="14.25" customHeight="1" x14ac:dyDescent="0.25">
      <c r="A34" s="63" t="s">
        <v>56</v>
      </c>
      <c r="B34" s="66">
        <f>SUM(B23:B33)</f>
        <v>153.76600000000002</v>
      </c>
      <c r="C34" s="66">
        <v>-0.19</v>
      </c>
      <c r="D34" s="71">
        <f>SUM(D23:D33)</f>
        <v>1195372</v>
      </c>
      <c r="H34" s="52" t="s">
        <v>56</v>
      </c>
      <c r="I34" s="53">
        <f t="shared" ref="I34:Q34" si="14">SUM(I23:I33)</f>
        <v>566188</v>
      </c>
      <c r="J34" s="53">
        <f t="shared" si="14"/>
        <v>1381</v>
      </c>
      <c r="K34" s="54">
        <f t="shared" si="14"/>
        <v>357607</v>
      </c>
      <c r="L34" s="54">
        <f t="shared" si="14"/>
        <v>200437</v>
      </c>
      <c r="M34" s="54">
        <f t="shared" si="14"/>
        <v>19429</v>
      </c>
      <c r="N34" s="54">
        <f t="shared" si="14"/>
        <v>779</v>
      </c>
      <c r="O34" s="54">
        <f t="shared" si="14"/>
        <v>117393</v>
      </c>
      <c r="P34" s="54">
        <f t="shared" si="14"/>
        <v>0</v>
      </c>
      <c r="Q34" s="54">
        <f t="shared" si="14"/>
        <v>695645</v>
      </c>
      <c r="T34" s="8"/>
      <c r="U34" s="76" t="s">
        <v>56</v>
      </c>
      <c r="V34" s="71">
        <f>SUM(V23:V33)</f>
        <v>1891017</v>
      </c>
      <c r="W34" s="4"/>
      <c r="X34" s="4"/>
      <c r="Y34" s="4"/>
      <c r="Z34" s="4"/>
    </row>
    <row r="35" spans="1:26" ht="14.25" customHeight="1" x14ac:dyDescent="0.25">
      <c r="A35" s="2" t="s">
        <v>788</v>
      </c>
    </row>
  </sheetData>
  <pageMargins left="0.7" right="0.7" top="0.75" bottom="0.75" header="0" footer="0"/>
  <pageSetup orientation="portrait" r:id="rId1"/>
  <ignoredErrors>
    <ignoredError sqref="S14" formula="1"/>
  </ignoredErrors>
  <tableParts count="6">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260"/>
  <sheetViews>
    <sheetView tabSelected="1" topLeftCell="R1" zoomScale="130" zoomScaleNormal="130" workbookViewId="0">
      <pane ySplit="3" topLeftCell="A240" activePane="bottomLeft" state="frozen"/>
      <selection pane="bottomLeft" activeCell="Y259" sqref="Y259"/>
    </sheetView>
  </sheetViews>
  <sheetFormatPr defaultColWidth="14.42578125" defaultRowHeight="15" customHeight="1" x14ac:dyDescent="0.25"/>
  <cols>
    <col min="1" max="1" width="15.28515625" style="2" customWidth="1"/>
    <col min="2" max="2" width="20.5703125" style="2" customWidth="1"/>
    <col min="3" max="3" width="35.85546875" style="2" customWidth="1"/>
    <col min="4" max="4" width="38.140625" style="2" customWidth="1"/>
    <col min="5" max="5" width="10.28515625" style="2" customWidth="1"/>
    <col min="6" max="6" width="11.28515625" style="2" customWidth="1"/>
    <col min="7" max="7" width="34.140625" style="2" customWidth="1"/>
    <col min="8" max="8" width="54" style="2" customWidth="1"/>
    <col min="9" max="9" width="22.5703125" style="2" customWidth="1"/>
    <col min="10" max="10" width="10.5703125" style="2" customWidth="1"/>
    <col min="11" max="11" width="17.28515625" style="2" customWidth="1"/>
    <col min="12" max="12" width="12.7109375" style="2" customWidth="1"/>
    <col min="13" max="13" width="22.85546875" style="2" customWidth="1"/>
    <col min="14" max="16" width="12.7109375" style="2" customWidth="1"/>
    <col min="17" max="17" width="14.42578125" style="2" customWidth="1"/>
    <col min="18" max="18" width="12.7109375" style="2" customWidth="1"/>
    <col min="19" max="19" width="12.42578125" style="2" customWidth="1"/>
    <col min="20" max="20" width="13.28515625" style="2" customWidth="1"/>
    <col min="21" max="21" width="14.28515625" style="2" customWidth="1"/>
    <col min="22" max="23" width="12.7109375" style="2" customWidth="1"/>
    <col min="24" max="24" width="15" style="2" customWidth="1"/>
    <col min="25" max="25" width="24.5703125" style="2" customWidth="1"/>
    <col min="26" max="28" width="12.7109375" style="2" customWidth="1"/>
    <col min="29" max="40" width="14.7109375" style="2" customWidth="1"/>
    <col min="41" max="16384" width="14.42578125" style="2"/>
  </cols>
  <sheetData>
    <row r="1" spans="1:40" ht="15" customHeight="1" x14ac:dyDescent="0.25">
      <c r="A1" s="2" t="s">
        <v>739</v>
      </c>
    </row>
    <row r="2" spans="1:40" ht="26.25" x14ac:dyDescent="0.4">
      <c r="A2" s="20" t="s">
        <v>62</v>
      </c>
      <c r="B2" s="21"/>
      <c r="C2" s="21"/>
      <c r="D2" s="21"/>
      <c r="E2" s="21"/>
      <c r="F2" s="21"/>
      <c r="G2" s="21"/>
      <c r="H2" s="21"/>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3"/>
      <c r="AM2" s="24"/>
      <c r="AN2" s="24"/>
    </row>
    <row r="3" spans="1:40" ht="135" x14ac:dyDescent="0.25">
      <c r="A3" s="81" t="s">
        <v>63</v>
      </c>
      <c r="B3" s="82" t="s">
        <v>64</v>
      </c>
      <c r="C3" s="82" t="s">
        <v>65</v>
      </c>
      <c r="D3" s="82" t="s">
        <v>66</v>
      </c>
      <c r="E3" s="82" t="s">
        <v>67</v>
      </c>
      <c r="F3" s="83" t="s">
        <v>68</v>
      </c>
      <c r="G3" s="84" t="s">
        <v>69</v>
      </c>
      <c r="H3" s="84" t="s">
        <v>70</v>
      </c>
      <c r="I3" s="84" t="s">
        <v>71</v>
      </c>
      <c r="J3" s="85" t="s">
        <v>72</v>
      </c>
      <c r="K3" s="85" t="s">
        <v>73</v>
      </c>
      <c r="L3" s="86" t="s">
        <v>74</v>
      </c>
      <c r="M3" s="86" t="s">
        <v>75</v>
      </c>
      <c r="N3" s="86" t="s">
        <v>76</v>
      </c>
      <c r="O3" s="86" t="s">
        <v>77</v>
      </c>
      <c r="P3" s="86" t="s">
        <v>78</v>
      </c>
      <c r="Q3" s="86" t="s">
        <v>79</v>
      </c>
      <c r="R3" s="86" t="s">
        <v>80</v>
      </c>
      <c r="S3" s="86" t="s">
        <v>81</v>
      </c>
      <c r="T3" s="86" t="s">
        <v>82</v>
      </c>
      <c r="U3" s="86" t="s">
        <v>83</v>
      </c>
      <c r="V3" s="87" t="s">
        <v>84</v>
      </c>
      <c r="W3" s="88" t="s">
        <v>85</v>
      </c>
      <c r="X3" s="88" t="s">
        <v>86</v>
      </c>
      <c r="Y3" s="89" t="s">
        <v>87</v>
      </c>
      <c r="Z3" s="88" t="s">
        <v>88</v>
      </c>
      <c r="AA3" s="90" t="s">
        <v>89</v>
      </c>
      <c r="AB3" s="91" t="s">
        <v>90</v>
      </c>
      <c r="AC3" s="82" t="s">
        <v>91</v>
      </c>
      <c r="AD3" s="91" t="s">
        <v>92</v>
      </c>
      <c r="AE3" s="82" t="s">
        <v>27</v>
      </c>
      <c r="AF3" s="92" t="s">
        <v>18</v>
      </c>
      <c r="AG3" s="82" t="s">
        <v>26</v>
      </c>
      <c r="AH3" s="93" t="s">
        <v>93</v>
      </c>
      <c r="AI3" s="93" t="s">
        <v>23</v>
      </c>
      <c r="AJ3" s="91" t="s">
        <v>94</v>
      </c>
      <c r="AK3" s="94" t="s">
        <v>95</v>
      </c>
      <c r="AL3" s="95" t="s">
        <v>96</v>
      </c>
      <c r="AM3" s="95" t="s">
        <v>28</v>
      </c>
      <c r="AN3" s="95" t="s">
        <v>740</v>
      </c>
    </row>
    <row r="4" spans="1:40" ht="14.25" customHeight="1" x14ac:dyDescent="0.25">
      <c r="A4" s="100" t="s">
        <v>97</v>
      </c>
      <c r="B4" s="101" t="s">
        <v>98</v>
      </c>
      <c r="C4" s="101" t="s">
        <v>99</v>
      </c>
      <c r="D4" s="102" t="s">
        <v>100</v>
      </c>
      <c r="E4" s="100" t="s">
        <v>98</v>
      </c>
      <c r="F4" s="100" t="s">
        <v>53</v>
      </c>
      <c r="G4" s="101" t="s">
        <v>101</v>
      </c>
      <c r="H4" s="101" t="s">
        <v>102</v>
      </c>
      <c r="I4" s="100">
        <v>601040</v>
      </c>
      <c r="J4" s="103">
        <v>1</v>
      </c>
      <c r="K4" s="104">
        <v>1</v>
      </c>
      <c r="L4" s="103">
        <v>1</v>
      </c>
      <c r="M4" s="105"/>
      <c r="N4" s="103">
        <v>0</v>
      </c>
      <c r="O4" s="105"/>
      <c r="P4" s="103">
        <v>0</v>
      </c>
      <c r="Q4" s="105"/>
      <c r="R4" s="106">
        <v>0</v>
      </c>
      <c r="S4" s="107">
        <v>0</v>
      </c>
      <c r="T4" s="107"/>
      <c r="U4" s="103">
        <v>0</v>
      </c>
      <c r="V4" s="103">
        <v>1</v>
      </c>
      <c r="W4" s="108">
        <v>8192.0750507455195</v>
      </c>
      <c r="X4" s="108"/>
      <c r="Y4" s="108">
        <v>8192.0750507455195</v>
      </c>
      <c r="Z4" s="108">
        <v>682.67</v>
      </c>
      <c r="AA4" s="108">
        <v>0</v>
      </c>
      <c r="AB4" s="109">
        <v>0</v>
      </c>
      <c r="AC4" s="108">
        <v>0</v>
      </c>
      <c r="AD4" s="109">
        <v>0</v>
      </c>
      <c r="AE4" s="108">
        <v>0</v>
      </c>
      <c r="AF4" s="110">
        <v>0</v>
      </c>
      <c r="AG4" s="108">
        <v>0</v>
      </c>
      <c r="AH4" s="108">
        <v>0</v>
      </c>
      <c r="AI4" s="111">
        <v>0</v>
      </c>
      <c r="AJ4" s="109">
        <v>0</v>
      </c>
      <c r="AK4" s="109">
        <v>0</v>
      </c>
      <c r="AL4" s="108">
        <v>0</v>
      </c>
      <c r="AM4" s="108"/>
      <c r="AN4" s="108">
        <v>0</v>
      </c>
    </row>
    <row r="5" spans="1:40" ht="14.25" customHeight="1" x14ac:dyDescent="0.25">
      <c r="A5" s="100" t="s">
        <v>103</v>
      </c>
      <c r="B5" s="101">
        <v>490</v>
      </c>
      <c r="C5" s="112" t="s">
        <v>104</v>
      </c>
      <c r="D5" s="112" t="s">
        <v>105</v>
      </c>
      <c r="E5" s="100">
        <v>4</v>
      </c>
      <c r="F5" s="100" t="s">
        <v>53</v>
      </c>
      <c r="G5" s="101" t="s">
        <v>106</v>
      </c>
      <c r="H5" s="101" t="s">
        <v>107</v>
      </c>
      <c r="I5" s="100">
        <v>601650</v>
      </c>
      <c r="J5" s="103">
        <v>1</v>
      </c>
      <c r="K5" s="104">
        <v>0.25</v>
      </c>
      <c r="L5" s="103">
        <v>0.25</v>
      </c>
      <c r="M5" s="105"/>
      <c r="N5" s="103">
        <v>0</v>
      </c>
      <c r="O5" s="105"/>
      <c r="P5" s="103">
        <v>0</v>
      </c>
      <c r="Q5" s="105"/>
      <c r="R5" s="106">
        <v>0</v>
      </c>
      <c r="S5" s="107">
        <v>0</v>
      </c>
      <c r="T5" s="107"/>
      <c r="U5" s="103">
        <v>0</v>
      </c>
      <c r="V5" s="103">
        <v>0.25</v>
      </c>
      <c r="W5" s="108">
        <v>2047.1237626863799</v>
      </c>
      <c r="X5" s="108"/>
      <c r="Y5" s="108">
        <v>2047.1237626863799</v>
      </c>
      <c r="Z5" s="108">
        <v>170.59</v>
      </c>
      <c r="AA5" s="108">
        <v>0</v>
      </c>
      <c r="AB5" s="109">
        <v>0</v>
      </c>
      <c r="AC5" s="108">
        <v>0</v>
      </c>
      <c r="AD5" s="109">
        <v>0</v>
      </c>
      <c r="AE5" s="108">
        <v>0</v>
      </c>
      <c r="AF5" s="110">
        <v>0</v>
      </c>
      <c r="AG5" s="108">
        <v>0</v>
      </c>
      <c r="AH5" s="108">
        <v>0</v>
      </c>
      <c r="AI5" s="111">
        <v>0</v>
      </c>
      <c r="AJ5" s="109">
        <v>0</v>
      </c>
      <c r="AK5" s="109">
        <v>0</v>
      </c>
      <c r="AL5" s="108">
        <v>0</v>
      </c>
      <c r="AM5" s="108"/>
      <c r="AN5" s="108">
        <v>0</v>
      </c>
    </row>
    <row r="6" spans="1:40" ht="14.25" customHeight="1" x14ac:dyDescent="0.25">
      <c r="A6" s="100" t="s">
        <v>103</v>
      </c>
      <c r="B6" s="101">
        <v>490</v>
      </c>
      <c r="C6" s="112" t="s">
        <v>104</v>
      </c>
      <c r="D6" s="112" t="s">
        <v>105</v>
      </c>
      <c r="E6" s="100">
        <v>4</v>
      </c>
      <c r="F6" s="100" t="s">
        <v>53</v>
      </c>
      <c r="G6" s="101" t="s">
        <v>106</v>
      </c>
      <c r="H6" s="101" t="s">
        <v>108</v>
      </c>
      <c r="I6" s="100">
        <v>601773</v>
      </c>
      <c r="J6" s="103">
        <v>1</v>
      </c>
      <c r="K6" s="104">
        <v>0.25</v>
      </c>
      <c r="L6" s="103">
        <v>0.25</v>
      </c>
      <c r="M6" s="105"/>
      <c r="N6" s="103">
        <v>0</v>
      </c>
      <c r="O6" s="105"/>
      <c r="P6" s="103">
        <v>0</v>
      </c>
      <c r="Q6" s="105"/>
      <c r="R6" s="106">
        <v>0</v>
      </c>
      <c r="S6" s="107">
        <v>0</v>
      </c>
      <c r="T6" s="107"/>
      <c r="U6" s="103">
        <v>0</v>
      </c>
      <c r="V6" s="103">
        <v>0.25</v>
      </c>
      <c r="W6" s="108">
        <v>2047.1237626863799</v>
      </c>
      <c r="X6" s="108"/>
      <c r="Y6" s="108">
        <v>2047.1237626863799</v>
      </c>
      <c r="Z6" s="108">
        <v>170.59</v>
      </c>
      <c r="AA6" s="108">
        <v>0</v>
      </c>
      <c r="AB6" s="109">
        <v>0</v>
      </c>
      <c r="AC6" s="108">
        <v>0</v>
      </c>
      <c r="AD6" s="109">
        <v>0</v>
      </c>
      <c r="AE6" s="108">
        <v>0</v>
      </c>
      <c r="AF6" s="110">
        <v>0</v>
      </c>
      <c r="AG6" s="108">
        <v>0</v>
      </c>
      <c r="AH6" s="108">
        <v>0</v>
      </c>
      <c r="AI6" s="111">
        <v>0</v>
      </c>
      <c r="AJ6" s="109">
        <v>0</v>
      </c>
      <c r="AK6" s="109">
        <v>0</v>
      </c>
      <c r="AL6" s="108">
        <v>0</v>
      </c>
      <c r="AM6" s="108"/>
      <c r="AN6" s="108">
        <v>0</v>
      </c>
    </row>
    <row r="7" spans="1:40" ht="14.25" customHeight="1" x14ac:dyDescent="0.25">
      <c r="A7" s="100" t="s">
        <v>103</v>
      </c>
      <c r="B7" s="101">
        <v>562</v>
      </c>
      <c r="C7" s="112" t="s">
        <v>109</v>
      </c>
      <c r="D7" s="112" t="s">
        <v>110</v>
      </c>
      <c r="E7" s="100">
        <v>4</v>
      </c>
      <c r="F7" s="100" t="s">
        <v>53</v>
      </c>
      <c r="G7" s="101" t="s">
        <v>106</v>
      </c>
      <c r="H7" s="101" t="s">
        <v>111</v>
      </c>
      <c r="I7" s="100">
        <v>601775</v>
      </c>
      <c r="J7" s="103">
        <v>1</v>
      </c>
      <c r="K7" s="104">
        <v>0.5</v>
      </c>
      <c r="L7" s="103">
        <v>0.5</v>
      </c>
      <c r="M7" s="105"/>
      <c r="N7" s="103">
        <v>0</v>
      </c>
      <c r="O7" s="105"/>
      <c r="P7" s="103">
        <v>0</v>
      </c>
      <c r="Q7" s="105"/>
      <c r="R7" s="106">
        <v>0</v>
      </c>
      <c r="S7" s="107">
        <v>0</v>
      </c>
      <c r="T7" s="107"/>
      <c r="U7" s="103">
        <v>0</v>
      </c>
      <c r="V7" s="103">
        <v>0.5</v>
      </c>
      <c r="W7" s="108">
        <v>4094.2475253727598</v>
      </c>
      <c r="X7" s="108"/>
      <c r="Y7" s="108">
        <v>4094.2475253727598</v>
      </c>
      <c r="Z7" s="108">
        <v>341.19</v>
      </c>
      <c r="AA7" s="108">
        <v>9855.9591786082401</v>
      </c>
      <c r="AB7" s="109">
        <v>8153</v>
      </c>
      <c r="AC7" s="108">
        <v>0</v>
      </c>
      <c r="AD7" s="109">
        <v>0</v>
      </c>
      <c r="AE7" s="108">
        <v>0</v>
      </c>
      <c r="AF7" s="110">
        <v>0</v>
      </c>
      <c r="AG7" s="108">
        <v>0</v>
      </c>
      <c r="AH7" s="108">
        <v>0</v>
      </c>
      <c r="AI7" s="111">
        <v>0</v>
      </c>
      <c r="AJ7" s="109">
        <v>0</v>
      </c>
      <c r="AK7" s="109">
        <v>8153</v>
      </c>
      <c r="AL7" s="108">
        <v>0</v>
      </c>
      <c r="AM7" s="108"/>
      <c r="AN7" s="108">
        <v>9855.9591786082401</v>
      </c>
    </row>
    <row r="8" spans="1:40" ht="14.25" customHeight="1" x14ac:dyDescent="0.25">
      <c r="A8" s="113" t="s">
        <v>112</v>
      </c>
      <c r="B8" s="101" t="s">
        <v>113</v>
      </c>
      <c r="C8" s="112" t="s">
        <v>114</v>
      </c>
      <c r="D8" s="101" t="s">
        <v>115</v>
      </c>
      <c r="E8" s="100">
        <v>3</v>
      </c>
      <c r="F8" s="100" t="s">
        <v>45</v>
      </c>
      <c r="G8" s="101" t="s">
        <v>116</v>
      </c>
      <c r="H8" s="101" t="s">
        <v>117</v>
      </c>
      <c r="I8" s="100">
        <v>154406</v>
      </c>
      <c r="J8" s="103">
        <v>1</v>
      </c>
      <c r="K8" s="104">
        <v>7.4999999999999997E-2</v>
      </c>
      <c r="L8" s="103">
        <v>7.4999999999999997E-2</v>
      </c>
      <c r="M8" s="105"/>
      <c r="N8" s="103">
        <v>0</v>
      </c>
      <c r="O8" s="105"/>
      <c r="P8" s="103">
        <v>0</v>
      </c>
      <c r="Q8" s="105"/>
      <c r="R8" s="106">
        <v>0</v>
      </c>
      <c r="S8" s="107">
        <v>0</v>
      </c>
      <c r="T8" s="107"/>
      <c r="U8" s="103">
        <v>0</v>
      </c>
      <c r="V8" s="103">
        <v>7.4999999999999997E-2</v>
      </c>
      <c r="W8" s="108">
        <v>614.1371288059139</v>
      </c>
      <c r="X8" s="108"/>
      <c r="Y8" s="108">
        <v>614.1371288059139</v>
      </c>
      <c r="Z8" s="108">
        <v>51.18</v>
      </c>
      <c r="AA8" s="108">
        <v>0</v>
      </c>
      <c r="AB8" s="109">
        <v>0</v>
      </c>
      <c r="AC8" s="108">
        <v>0</v>
      </c>
      <c r="AD8" s="109">
        <v>0</v>
      </c>
      <c r="AE8" s="108">
        <v>0</v>
      </c>
      <c r="AF8" s="110">
        <v>0</v>
      </c>
      <c r="AG8" s="108">
        <v>0</v>
      </c>
      <c r="AH8" s="108">
        <v>0</v>
      </c>
      <c r="AI8" s="111">
        <v>0</v>
      </c>
      <c r="AJ8" s="109">
        <v>0</v>
      </c>
      <c r="AK8" s="109">
        <v>0</v>
      </c>
      <c r="AL8" s="108">
        <v>0</v>
      </c>
      <c r="AM8" s="108"/>
      <c r="AN8" s="108">
        <v>0</v>
      </c>
    </row>
    <row r="9" spans="1:40" ht="14.25" customHeight="1" x14ac:dyDescent="0.25">
      <c r="A9" s="113" t="s">
        <v>112</v>
      </c>
      <c r="B9" s="101" t="s">
        <v>113</v>
      </c>
      <c r="C9" s="112" t="s">
        <v>114</v>
      </c>
      <c r="D9" s="101" t="s">
        <v>115</v>
      </c>
      <c r="E9" s="100">
        <v>3</v>
      </c>
      <c r="F9" s="100" t="s">
        <v>45</v>
      </c>
      <c r="G9" s="101" t="s">
        <v>116</v>
      </c>
      <c r="H9" s="101" t="s">
        <v>117</v>
      </c>
      <c r="I9" s="100">
        <v>151051</v>
      </c>
      <c r="J9" s="103">
        <v>1</v>
      </c>
      <c r="K9" s="104">
        <v>0.15</v>
      </c>
      <c r="L9" s="103">
        <v>0.15</v>
      </c>
      <c r="M9" s="105"/>
      <c r="N9" s="103">
        <v>0</v>
      </c>
      <c r="O9" s="105"/>
      <c r="P9" s="103">
        <v>0</v>
      </c>
      <c r="Q9" s="105"/>
      <c r="R9" s="106">
        <v>0</v>
      </c>
      <c r="S9" s="107">
        <v>0</v>
      </c>
      <c r="T9" s="107"/>
      <c r="U9" s="103">
        <v>0</v>
      </c>
      <c r="V9" s="103">
        <v>0.15</v>
      </c>
      <c r="W9" s="108">
        <v>1228.2742576118278</v>
      </c>
      <c r="X9" s="108"/>
      <c r="Y9" s="108">
        <v>1228.2742576118278</v>
      </c>
      <c r="Z9" s="108">
        <v>102.36</v>
      </c>
      <c r="AA9" s="108">
        <v>0</v>
      </c>
      <c r="AB9" s="109">
        <v>0</v>
      </c>
      <c r="AC9" s="108">
        <v>0</v>
      </c>
      <c r="AD9" s="109">
        <v>0</v>
      </c>
      <c r="AE9" s="108">
        <v>0</v>
      </c>
      <c r="AF9" s="110">
        <v>0</v>
      </c>
      <c r="AG9" s="108">
        <v>0</v>
      </c>
      <c r="AH9" s="108">
        <v>0</v>
      </c>
      <c r="AI9" s="111">
        <v>0</v>
      </c>
      <c r="AJ9" s="109">
        <v>0</v>
      </c>
      <c r="AK9" s="109">
        <v>0</v>
      </c>
      <c r="AL9" s="108">
        <v>0</v>
      </c>
      <c r="AM9" s="108"/>
      <c r="AN9" s="108">
        <v>0</v>
      </c>
    </row>
    <row r="10" spans="1:40" ht="14.25" customHeight="1" x14ac:dyDescent="0.25">
      <c r="A10" s="113" t="s">
        <v>112</v>
      </c>
      <c r="B10" s="101" t="s">
        <v>113</v>
      </c>
      <c r="C10" s="112" t="s">
        <v>114</v>
      </c>
      <c r="D10" s="101" t="s">
        <v>115</v>
      </c>
      <c r="E10" s="100">
        <v>3</v>
      </c>
      <c r="F10" s="100" t="s">
        <v>45</v>
      </c>
      <c r="G10" s="101" t="s">
        <v>116</v>
      </c>
      <c r="H10" s="101" t="s">
        <v>117</v>
      </c>
      <c r="I10" s="100">
        <v>152100</v>
      </c>
      <c r="J10" s="103">
        <v>1</v>
      </c>
      <c r="K10" s="104">
        <v>0.27500000000000002</v>
      </c>
      <c r="L10" s="103">
        <v>0.27500000000000002</v>
      </c>
      <c r="M10" s="105"/>
      <c r="N10" s="103">
        <v>0</v>
      </c>
      <c r="O10" s="105"/>
      <c r="P10" s="103">
        <v>0</v>
      </c>
      <c r="Q10" s="105"/>
      <c r="R10" s="106">
        <v>0</v>
      </c>
      <c r="S10" s="107">
        <v>0</v>
      </c>
      <c r="T10" s="107"/>
      <c r="U10" s="103">
        <v>0</v>
      </c>
      <c r="V10" s="103">
        <v>0.27500000000000002</v>
      </c>
      <c r="W10" s="108">
        <v>2251.8361389550182</v>
      </c>
      <c r="X10" s="108"/>
      <c r="Y10" s="108">
        <v>2251.8361389550182</v>
      </c>
      <c r="Z10" s="108">
        <v>187.65</v>
      </c>
      <c r="AA10" s="108">
        <v>0</v>
      </c>
      <c r="AB10" s="109">
        <v>0</v>
      </c>
      <c r="AC10" s="108">
        <v>0</v>
      </c>
      <c r="AD10" s="109">
        <v>0</v>
      </c>
      <c r="AE10" s="108">
        <v>0</v>
      </c>
      <c r="AF10" s="110">
        <v>0</v>
      </c>
      <c r="AG10" s="108">
        <v>0</v>
      </c>
      <c r="AH10" s="108">
        <v>0</v>
      </c>
      <c r="AI10" s="111">
        <v>0</v>
      </c>
      <c r="AJ10" s="109">
        <v>0</v>
      </c>
      <c r="AK10" s="109">
        <v>0</v>
      </c>
      <c r="AL10" s="108">
        <v>0</v>
      </c>
      <c r="AM10" s="108"/>
      <c r="AN10" s="108">
        <v>0</v>
      </c>
    </row>
    <row r="11" spans="1:40" ht="14.25" customHeight="1" x14ac:dyDescent="0.25">
      <c r="A11" s="113" t="s">
        <v>118</v>
      </c>
      <c r="B11" s="101" t="s">
        <v>119</v>
      </c>
      <c r="C11" s="112" t="s">
        <v>120</v>
      </c>
      <c r="D11" s="101" t="s">
        <v>121</v>
      </c>
      <c r="E11" s="100">
        <v>2</v>
      </c>
      <c r="F11" s="100" t="s">
        <v>45</v>
      </c>
      <c r="G11" s="101" t="s">
        <v>116</v>
      </c>
      <c r="H11" s="101" t="s">
        <v>122</v>
      </c>
      <c r="I11" s="100">
        <v>151701</v>
      </c>
      <c r="J11" s="103">
        <v>2</v>
      </c>
      <c r="K11" s="104">
        <v>1</v>
      </c>
      <c r="L11" s="103">
        <v>2</v>
      </c>
      <c r="M11" s="105"/>
      <c r="N11" s="103">
        <v>0</v>
      </c>
      <c r="O11" s="105"/>
      <c r="P11" s="103">
        <v>0</v>
      </c>
      <c r="Q11" s="105"/>
      <c r="R11" s="106">
        <v>0</v>
      </c>
      <c r="S11" s="107">
        <v>0</v>
      </c>
      <c r="T11" s="107"/>
      <c r="U11" s="103">
        <v>0</v>
      </c>
      <c r="V11" s="103">
        <v>2</v>
      </c>
      <c r="W11" s="108">
        <v>16376.990101491039</v>
      </c>
      <c r="X11" s="108"/>
      <c r="Y11" s="108">
        <v>16376.990101491039</v>
      </c>
      <c r="Z11" s="108">
        <v>1364.75</v>
      </c>
      <c r="AA11" s="108">
        <v>0</v>
      </c>
      <c r="AB11" s="109">
        <v>0</v>
      </c>
      <c r="AC11" s="108">
        <v>0</v>
      </c>
      <c r="AD11" s="109">
        <v>0</v>
      </c>
      <c r="AE11" s="108">
        <v>0</v>
      </c>
      <c r="AF11" s="110">
        <v>0</v>
      </c>
      <c r="AG11" s="108">
        <v>0</v>
      </c>
      <c r="AH11" s="108">
        <v>0</v>
      </c>
      <c r="AI11" s="111">
        <v>0</v>
      </c>
      <c r="AJ11" s="109">
        <v>0</v>
      </c>
      <c r="AK11" s="109">
        <v>0</v>
      </c>
      <c r="AL11" s="108">
        <v>0</v>
      </c>
      <c r="AM11" s="108"/>
      <c r="AN11" s="108">
        <v>0</v>
      </c>
    </row>
    <row r="12" spans="1:40" ht="14.25" customHeight="1" x14ac:dyDescent="0.25">
      <c r="A12" s="113" t="s">
        <v>123</v>
      </c>
      <c r="B12" s="112" t="s">
        <v>124</v>
      </c>
      <c r="C12" s="101" t="s">
        <v>125</v>
      </c>
      <c r="D12" s="101" t="s">
        <v>126</v>
      </c>
      <c r="E12" s="100">
        <v>2</v>
      </c>
      <c r="F12" s="100" t="s">
        <v>45</v>
      </c>
      <c r="G12" s="101" t="s">
        <v>127</v>
      </c>
      <c r="H12" s="112" t="s">
        <v>128</v>
      </c>
      <c r="I12" s="100">
        <v>151000</v>
      </c>
      <c r="J12" s="103">
        <v>2</v>
      </c>
      <c r="K12" s="104">
        <v>6.3499999999999997E-3</v>
      </c>
      <c r="L12" s="103">
        <v>1.2699999999999999E-2</v>
      </c>
      <c r="M12" s="105"/>
      <c r="N12" s="103">
        <v>0</v>
      </c>
      <c r="O12" s="105"/>
      <c r="P12" s="103">
        <v>0</v>
      </c>
      <c r="Q12" s="105"/>
      <c r="R12" s="106">
        <v>0</v>
      </c>
      <c r="S12" s="107">
        <v>0</v>
      </c>
      <c r="T12" s="107"/>
      <c r="U12" s="103">
        <v>0</v>
      </c>
      <c r="V12" s="103">
        <v>1.2699999999999999E-2</v>
      </c>
      <c r="W12" s="108">
        <v>103.99388714446809</v>
      </c>
      <c r="X12" s="108"/>
      <c r="Y12" s="108">
        <v>103.99388714446809</v>
      </c>
      <c r="Z12" s="108">
        <v>8.67</v>
      </c>
      <c r="AA12" s="108">
        <v>0</v>
      </c>
      <c r="AB12" s="109">
        <v>0</v>
      </c>
      <c r="AC12" s="108">
        <v>0</v>
      </c>
      <c r="AD12" s="109">
        <v>0</v>
      </c>
      <c r="AE12" s="108">
        <v>0</v>
      </c>
      <c r="AF12" s="110">
        <v>0</v>
      </c>
      <c r="AG12" s="108">
        <v>0</v>
      </c>
      <c r="AH12" s="108">
        <v>0</v>
      </c>
      <c r="AI12" s="111">
        <v>0</v>
      </c>
      <c r="AJ12" s="109">
        <v>0</v>
      </c>
      <c r="AK12" s="109">
        <v>0</v>
      </c>
      <c r="AL12" s="108">
        <v>0</v>
      </c>
      <c r="AM12" s="108"/>
      <c r="AN12" s="108">
        <v>0</v>
      </c>
    </row>
    <row r="13" spans="1:40" ht="14.25" customHeight="1" x14ac:dyDescent="0.25">
      <c r="A13" s="113" t="s">
        <v>123</v>
      </c>
      <c r="B13" s="112" t="s">
        <v>124</v>
      </c>
      <c r="C13" s="101" t="s">
        <v>125</v>
      </c>
      <c r="D13" s="101" t="s">
        <v>126</v>
      </c>
      <c r="E13" s="100">
        <v>2</v>
      </c>
      <c r="F13" s="100" t="s">
        <v>45</v>
      </c>
      <c r="G13" s="101" t="s">
        <v>127</v>
      </c>
      <c r="H13" s="112" t="s">
        <v>128</v>
      </c>
      <c r="I13" s="114">
        <v>151100</v>
      </c>
      <c r="J13" s="103">
        <v>2</v>
      </c>
      <c r="K13" s="104">
        <v>0.12025</v>
      </c>
      <c r="L13" s="103">
        <v>0.24049999999999999</v>
      </c>
      <c r="M13" s="105"/>
      <c r="N13" s="103">
        <v>0</v>
      </c>
      <c r="O13" s="105"/>
      <c r="P13" s="103">
        <v>0</v>
      </c>
      <c r="Q13" s="105"/>
      <c r="R13" s="106">
        <v>0</v>
      </c>
      <c r="S13" s="107">
        <v>0</v>
      </c>
      <c r="T13" s="107"/>
      <c r="U13" s="103">
        <v>0</v>
      </c>
      <c r="V13" s="103">
        <v>0.24049999999999999</v>
      </c>
      <c r="W13" s="108">
        <v>1969.3330597042975</v>
      </c>
      <c r="X13" s="108"/>
      <c r="Y13" s="108">
        <v>1969.3330597042975</v>
      </c>
      <c r="Z13" s="108">
        <v>164.11</v>
      </c>
      <c r="AA13" s="108">
        <v>0</v>
      </c>
      <c r="AB13" s="109">
        <v>0</v>
      </c>
      <c r="AC13" s="108">
        <v>0</v>
      </c>
      <c r="AD13" s="109">
        <v>0</v>
      </c>
      <c r="AE13" s="108">
        <v>0</v>
      </c>
      <c r="AF13" s="110">
        <v>0</v>
      </c>
      <c r="AG13" s="108">
        <v>0</v>
      </c>
      <c r="AH13" s="108">
        <v>0</v>
      </c>
      <c r="AI13" s="111">
        <v>0</v>
      </c>
      <c r="AJ13" s="109">
        <v>0</v>
      </c>
      <c r="AK13" s="109">
        <v>0</v>
      </c>
      <c r="AL13" s="108">
        <v>0</v>
      </c>
      <c r="AM13" s="108"/>
      <c r="AN13" s="108">
        <v>0</v>
      </c>
    </row>
    <row r="14" spans="1:40" ht="14.25" customHeight="1" x14ac:dyDescent="0.25">
      <c r="A14" s="113" t="s">
        <v>123</v>
      </c>
      <c r="B14" s="112" t="s">
        <v>124</v>
      </c>
      <c r="C14" s="101" t="s">
        <v>125</v>
      </c>
      <c r="D14" s="101" t="s">
        <v>126</v>
      </c>
      <c r="E14" s="100">
        <v>2</v>
      </c>
      <c r="F14" s="100" t="s">
        <v>45</v>
      </c>
      <c r="G14" s="101" t="s">
        <v>127</v>
      </c>
      <c r="H14" s="112" t="s">
        <v>128</v>
      </c>
      <c r="I14" s="100">
        <v>151601</v>
      </c>
      <c r="J14" s="115">
        <v>2</v>
      </c>
      <c r="K14" s="104">
        <v>5.6950000000000001E-2</v>
      </c>
      <c r="L14" s="103">
        <v>0.1139</v>
      </c>
      <c r="M14" s="105"/>
      <c r="N14" s="103">
        <v>0</v>
      </c>
      <c r="O14" s="105"/>
      <c r="P14" s="103">
        <v>0</v>
      </c>
      <c r="Q14" s="105"/>
      <c r="R14" s="106">
        <v>0</v>
      </c>
      <c r="S14" s="107">
        <v>0</v>
      </c>
      <c r="T14" s="107"/>
      <c r="U14" s="103">
        <v>0</v>
      </c>
      <c r="V14" s="103">
        <v>0.1139</v>
      </c>
      <c r="W14" s="108">
        <v>932.66958627991471</v>
      </c>
      <c r="X14" s="108"/>
      <c r="Y14" s="108">
        <v>932.66958627991471</v>
      </c>
      <c r="Z14" s="108">
        <v>77.72</v>
      </c>
      <c r="AA14" s="108">
        <v>0</v>
      </c>
      <c r="AB14" s="109">
        <v>0</v>
      </c>
      <c r="AC14" s="108">
        <v>0</v>
      </c>
      <c r="AD14" s="109">
        <v>0</v>
      </c>
      <c r="AE14" s="108">
        <v>0</v>
      </c>
      <c r="AF14" s="110">
        <v>0</v>
      </c>
      <c r="AG14" s="108">
        <v>0</v>
      </c>
      <c r="AH14" s="108">
        <v>0</v>
      </c>
      <c r="AI14" s="111">
        <v>0</v>
      </c>
      <c r="AJ14" s="109">
        <v>0</v>
      </c>
      <c r="AK14" s="109">
        <v>0</v>
      </c>
      <c r="AL14" s="108">
        <v>0</v>
      </c>
      <c r="AM14" s="108"/>
      <c r="AN14" s="108">
        <v>0</v>
      </c>
    </row>
    <row r="15" spans="1:40" ht="14.25" customHeight="1" x14ac:dyDescent="0.25">
      <c r="A15" s="116" t="s">
        <v>123</v>
      </c>
      <c r="B15" s="117" t="s">
        <v>124</v>
      </c>
      <c r="C15" s="118" t="s">
        <v>125</v>
      </c>
      <c r="D15" s="118" t="s">
        <v>126</v>
      </c>
      <c r="E15" s="100">
        <v>2</v>
      </c>
      <c r="F15" s="100" t="s">
        <v>45</v>
      </c>
      <c r="G15" s="101" t="s">
        <v>127</v>
      </c>
      <c r="H15" s="117" t="s">
        <v>128</v>
      </c>
      <c r="I15" s="114">
        <v>151800</v>
      </c>
      <c r="J15" s="115">
        <v>2</v>
      </c>
      <c r="K15" s="104">
        <v>4.4600000000000001E-2</v>
      </c>
      <c r="L15" s="103">
        <v>8.9200000000000002E-2</v>
      </c>
      <c r="M15" s="105"/>
      <c r="N15" s="103">
        <v>0</v>
      </c>
      <c r="O15" s="105"/>
      <c r="P15" s="103">
        <v>0</v>
      </c>
      <c r="Q15" s="105"/>
      <c r="R15" s="106">
        <v>0</v>
      </c>
      <c r="S15" s="107">
        <v>0</v>
      </c>
      <c r="T15" s="107"/>
      <c r="U15" s="103">
        <v>0</v>
      </c>
      <c r="V15" s="103">
        <v>8.9200000000000002E-2</v>
      </c>
      <c r="W15" s="108">
        <v>730.41375852650037</v>
      </c>
      <c r="X15" s="108"/>
      <c r="Y15" s="108">
        <v>730.41375852650037</v>
      </c>
      <c r="Z15" s="108">
        <v>60.87</v>
      </c>
      <c r="AA15" s="108">
        <v>0</v>
      </c>
      <c r="AB15" s="109">
        <v>0</v>
      </c>
      <c r="AC15" s="108">
        <v>0</v>
      </c>
      <c r="AD15" s="109">
        <v>0</v>
      </c>
      <c r="AE15" s="108">
        <v>0</v>
      </c>
      <c r="AF15" s="110">
        <v>0</v>
      </c>
      <c r="AG15" s="108">
        <v>0</v>
      </c>
      <c r="AH15" s="108">
        <v>0</v>
      </c>
      <c r="AI15" s="111">
        <v>0</v>
      </c>
      <c r="AJ15" s="109">
        <v>0</v>
      </c>
      <c r="AK15" s="109">
        <v>0</v>
      </c>
      <c r="AL15" s="108">
        <v>0</v>
      </c>
      <c r="AM15" s="108"/>
      <c r="AN15" s="108">
        <v>0</v>
      </c>
    </row>
    <row r="16" spans="1:40" ht="14.25" customHeight="1" x14ac:dyDescent="0.25">
      <c r="A16" s="116" t="s">
        <v>123</v>
      </c>
      <c r="B16" s="117" t="s">
        <v>124</v>
      </c>
      <c r="C16" s="118" t="s">
        <v>125</v>
      </c>
      <c r="D16" s="118" t="s">
        <v>126</v>
      </c>
      <c r="E16" s="100">
        <v>2</v>
      </c>
      <c r="F16" s="100" t="s">
        <v>45</v>
      </c>
      <c r="G16" s="101" t="s">
        <v>127</v>
      </c>
      <c r="H16" s="117" t="s">
        <v>128</v>
      </c>
      <c r="I16" s="114">
        <v>152500</v>
      </c>
      <c r="J16" s="115">
        <v>2</v>
      </c>
      <c r="K16" s="104">
        <v>6.615E-2</v>
      </c>
      <c r="L16" s="103">
        <v>0.1323</v>
      </c>
      <c r="M16" s="105"/>
      <c r="N16" s="103">
        <v>0</v>
      </c>
      <c r="O16" s="105"/>
      <c r="P16" s="103">
        <v>0</v>
      </c>
      <c r="Q16" s="105"/>
      <c r="R16" s="106">
        <v>0</v>
      </c>
      <c r="S16" s="107">
        <v>0</v>
      </c>
      <c r="T16" s="107"/>
      <c r="U16" s="103">
        <v>0</v>
      </c>
      <c r="V16" s="103">
        <v>0.1323</v>
      </c>
      <c r="W16" s="108">
        <v>1083.3378952136322</v>
      </c>
      <c r="X16" s="108"/>
      <c r="Y16" s="108">
        <v>1083.3378952136322</v>
      </c>
      <c r="Z16" s="108">
        <v>90.28</v>
      </c>
      <c r="AA16" s="108">
        <v>0</v>
      </c>
      <c r="AB16" s="109">
        <v>0</v>
      </c>
      <c r="AC16" s="108">
        <v>0</v>
      </c>
      <c r="AD16" s="109">
        <v>0</v>
      </c>
      <c r="AE16" s="108">
        <v>0</v>
      </c>
      <c r="AF16" s="110">
        <v>0</v>
      </c>
      <c r="AG16" s="108">
        <v>0</v>
      </c>
      <c r="AH16" s="108">
        <v>0</v>
      </c>
      <c r="AI16" s="111">
        <v>0</v>
      </c>
      <c r="AJ16" s="109">
        <v>0</v>
      </c>
      <c r="AK16" s="109">
        <v>0</v>
      </c>
      <c r="AL16" s="108">
        <v>0</v>
      </c>
      <c r="AM16" s="108"/>
      <c r="AN16" s="108">
        <v>0</v>
      </c>
    </row>
    <row r="17" spans="1:40" ht="14.25" customHeight="1" x14ac:dyDescent="0.25">
      <c r="A17" s="116" t="s">
        <v>123</v>
      </c>
      <c r="B17" s="117" t="s">
        <v>124</v>
      </c>
      <c r="C17" s="118" t="s">
        <v>125</v>
      </c>
      <c r="D17" s="118" t="s">
        <v>126</v>
      </c>
      <c r="E17" s="100">
        <v>2</v>
      </c>
      <c r="F17" s="100" t="s">
        <v>45</v>
      </c>
      <c r="G17" s="101" t="s">
        <v>127</v>
      </c>
      <c r="H17" s="117" t="s">
        <v>128</v>
      </c>
      <c r="I17" s="114">
        <v>153300</v>
      </c>
      <c r="J17" s="115">
        <v>2</v>
      </c>
      <c r="K17" s="104">
        <v>2.215E-2</v>
      </c>
      <c r="L17" s="103">
        <v>4.4299999999999999E-2</v>
      </c>
      <c r="M17" s="105"/>
      <c r="N17" s="103">
        <v>0</v>
      </c>
      <c r="O17" s="105"/>
      <c r="P17" s="103">
        <v>0</v>
      </c>
      <c r="Q17" s="105"/>
      <c r="R17" s="106">
        <v>0</v>
      </c>
      <c r="S17" s="107">
        <v>0</v>
      </c>
      <c r="T17" s="107"/>
      <c r="U17" s="103">
        <v>0</v>
      </c>
      <c r="V17" s="103">
        <v>4.4299999999999999E-2</v>
      </c>
      <c r="W17" s="108">
        <v>362.7503307480265</v>
      </c>
      <c r="X17" s="108"/>
      <c r="Y17" s="108">
        <v>362.7503307480265</v>
      </c>
      <c r="Z17" s="108">
        <v>30.23</v>
      </c>
      <c r="AA17" s="108">
        <v>0</v>
      </c>
      <c r="AB17" s="109">
        <v>0</v>
      </c>
      <c r="AC17" s="108">
        <v>0</v>
      </c>
      <c r="AD17" s="109">
        <v>0</v>
      </c>
      <c r="AE17" s="108">
        <v>0</v>
      </c>
      <c r="AF17" s="110">
        <v>0</v>
      </c>
      <c r="AG17" s="108">
        <v>0</v>
      </c>
      <c r="AH17" s="108">
        <v>0</v>
      </c>
      <c r="AI17" s="111">
        <v>0</v>
      </c>
      <c r="AJ17" s="109">
        <v>0</v>
      </c>
      <c r="AK17" s="109">
        <v>0</v>
      </c>
      <c r="AL17" s="108">
        <v>0</v>
      </c>
      <c r="AM17" s="108"/>
      <c r="AN17" s="108">
        <v>0</v>
      </c>
    </row>
    <row r="18" spans="1:40" ht="14.25" customHeight="1" x14ac:dyDescent="0.25">
      <c r="A18" s="116" t="s">
        <v>123</v>
      </c>
      <c r="B18" s="117" t="s">
        <v>124</v>
      </c>
      <c r="C18" s="118" t="s">
        <v>125</v>
      </c>
      <c r="D18" s="118" t="s">
        <v>126</v>
      </c>
      <c r="E18" s="100">
        <v>2</v>
      </c>
      <c r="F18" s="100" t="s">
        <v>45</v>
      </c>
      <c r="G18" s="101" t="s">
        <v>127</v>
      </c>
      <c r="H18" s="117" t="s">
        <v>128</v>
      </c>
      <c r="I18" s="114">
        <v>153500</v>
      </c>
      <c r="J18" s="115">
        <v>2</v>
      </c>
      <c r="K18" s="104">
        <v>6.9599999999999995E-2</v>
      </c>
      <c r="L18" s="103">
        <v>0.13919999999999999</v>
      </c>
      <c r="M18" s="105"/>
      <c r="N18" s="103">
        <v>0</v>
      </c>
      <c r="O18" s="105"/>
      <c r="P18" s="103">
        <v>0</v>
      </c>
      <c r="Q18" s="105"/>
      <c r="R18" s="106">
        <v>0</v>
      </c>
      <c r="S18" s="107">
        <v>0</v>
      </c>
      <c r="T18" s="107"/>
      <c r="U18" s="103">
        <v>0</v>
      </c>
      <c r="V18" s="103">
        <v>0.13919999999999999</v>
      </c>
      <c r="W18" s="108">
        <v>1139.8385110637762</v>
      </c>
      <c r="X18" s="108"/>
      <c r="Y18" s="108">
        <v>1139.8385110637762</v>
      </c>
      <c r="Z18" s="108">
        <v>94.99</v>
      </c>
      <c r="AA18" s="108">
        <v>0</v>
      </c>
      <c r="AB18" s="109">
        <v>0</v>
      </c>
      <c r="AC18" s="108">
        <v>0</v>
      </c>
      <c r="AD18" s="109">
        <v>0</v>
      </c>
      <c r="AE18" s="108">
        <v>0</v>
      </c>
      <c r="AF18" s="110">
        <v>0</v>
      </c>
      <c r="AG18" s="108">
        <v>0</v>
      </c>
      <c r="AH18" s="108">
        <v>0</v>
      </c>
      <c r="AI18" s="111">
        <v>0</v>
      </c>
      <c r="AJ18" s="109">
        <v>0</v>
      </c>
      <c r="AK18" s="109">
        <v>0</v>
      </c>
      <c r="AL18" s="108">
        <v>0</v>
      </c>
      <c r="AM18" s="108"/>
      <c r="AN18" s="108">
        <v>0</v>
      </c>
    </row>
    <row r="19" spans="1:40" ht="14.25" customHeight="1" x14ac:dyDescent="0.25">
      <c r="A19" s="116" t="s">
        <v>123</v>
      </c>
      <c r="B19" s="117" t="s">
        <v>124</v>
      </c>
      <c r="C19" s="118" t="s">
        <v>125</v>
      </c>
      <c r="D19" s="118" t="s">
        <v>126</v>
      </c>
      <c r="E19" s="100">
        <v>2</v>
      </c>
      <c r="F19" s="100" t="s">
        <v>45</v>
      </c>
      <c r="G19" s="101" t="s">
        <v>127</v>
      </c>
      <c r="H19" s="117" t="s">
        <v>128</v>
      </c>
      <c r="I19" s="114">
        <v>153800</v>
      </c>
      <c r="J19" s="115">
        <v>2</v>
      </c>
      <c r="K19" s="104">
        <v>0.1076</v>
      </c>
      <c r="L19" s="103">
        <v>0.2152</v>
      </c>
      <c r="M19" s="105"/>
      <c r="N19" s="103">
        <v>0</v>
      </c>
      <c r="O19" s="105"/>
      <c r="P19" s="103">
        <v>0</v>
      </c>
      <c r="Q19" s="105"/>
      <c r="R19" s="106">
        <v>0</v>
      </c>
      <c r="S19" s="107">
        <v>0</v>
      </c>
      <c r="T19" s="107"/>
      <c r="U19" s="103">
        <v>0</v>
      </c>
      <c r="V19" s="103">
        <v>0.2152</v>
      </c>
      <c r="W19" s="108">
        <v>1762.1641349204358</v>
      </c>
      <c r="X19" s="108"/>
      <c r="Y19" s="108">
        <v>1762.1641349204358</v>
      </c>
      <c r="Z19" s="108">
        <v>146.85</v>
      </c>
      <c r="AA19" s="108">
        <v>0</v>
      </c>
      <c r="AB19" s="109">
        <v>0</v>
      </c>
      <c r="AC19" s="108">
        <v>0</v>
      </c>
      <c r="AD19" s="109">
        <v>0</v>
      </c>
      <c r="AE19" s="108">
        <v>0</v>
      </c>
      <c r="AF19" s="110">
        <v>0</v>
      </c>
      <c r="AG19" s="108">
        <v>0</v>
      </c>
      <c r="AH19" s="108">
        <v>0</v>
      </c>
      <c r="AI19" s="111">
        <v>0</v>
      </c>
      <c r="AJ19" s="109">
        <v>0</v>
      </c>
      <c r="AK19" s="109">
        <v>0</v>
      </c>
      <c r="AL19" s="108">
        <v>0</v>
      </c>
      <c r="AM19" s="108"/>
      <c r="AN19" s="108">
        <v>0</v>
      </c>
    </row>
    <row r="20" spans="1:40" ht="14.25" customHeight="1" x14ac:dyDescent="0.25">
      <c r="A20" s="116" t="s">
        <v>123</v>
      </c>
      <c r="B20" s="117" t="s">
        <v>124</v>
      </c>
      <c r="C20" s="118" t="s">
        <v>125</v>
      </c>
      <c r="D20" s="118" t="s">
        <v>126</v>
      </c>
      <c r="E20" s="100">
        <v>2</v>
      </c>
      <c r="F20" s="100" t="s">
        <v>45</v>
      </c>
      <c r="G20" s="101" t="s">
        <v>127</v>
      </c>
      <c r="H20" s="117" t="s">
        <v>128</v>
      </c>
      <c r="I20" s="114">
        <v>154402</v>
      </c>
      <c r="J20" s="115">
        <v>2</v>
      </c>
      <c r="K20" s="104">
        <v>6.3499999999999997E-3</v>
      </c>
      <c r="L20" s="103">
        <v>1.2699999999999999E-2</v>
      </c>
      <c r="M20" s="105"/>
      <c r="N20" s="103">
        <v>0</v>
      </c>
      <c r="O20" s="105"/>
      <c r="P20" s="103">
        <v>0</v>
      </c>
      <c r="Q20" s="105"/>
      <c r="R20" s="106">
        <v>0</v>
      </c>
      <c r="S20" s="107">
        <v>0</v>
      </c>
      <c r="T20" s="107"/>
      <c r="U20" s="103">
        <v>0</v>
      </c>
      <c r="V20" s="103">
        <v>1.2699999999999999E-2</v>
      </c>
      <c r="W20" s="108">
        <v>103.99388714446809</v>
      </c>
      <c r="X20" s="108"/>
      <c r="Y20" s="108">
        <v>103.99388714446809</v>
      </c>
      <c r="Z20" s="108">
        <v>8.67</v>
      </c>
      <c r="AA20" s="108">
        <v>0</v>
      </c>
      <c r="AB20" s="109">
        <v>0</v>
      </c>
      <c r="AC20" s="108">
        <v>0</v>
      </c>
      <c r="AD20" s="109">
        <v>0</v>
      </c>
      <c r="AE20" s="108">
        <v>0</v>
      </c>
      <c r="AF20" s="110">
        <v>0</v>
      </c>
      <c r="AG20" s="108">
        <v>0</v>
      </c>
      <c r="AH20" s="108">
        <v>0</v>
      </c>
      <c r="AI20" s="111">
        <v>0</v>
      </c>
      <c r="AJ20" s="109">
        <v>0</v>
      </c>
      <c r="AK20" s="109">
        <v>0</v>
      </c>
      <c r="AL20" s="108">
        <v>0</v>
      </c>
      <c r="AM20" s="108"/>
      <c r="AN20" s="108">
        <v>0</v>
      </c>
    </row>
    <row r="21" spans="1:40" ht="14.25" customHeight="1" x14ac:dyDescent="0.25">
      <c r="A21" s="116" t="s">
        <v>123</v>
      </c>
      <c r="B21" s="117" t="s">
        <v>129</v>
      </c>
      <c r="C21" s="118" t="s">
        <v>125</v>
      </c>
      <c r="D21" s="118" t="s">
        <v>130</v>
      </c>
      <c r="E21" s="100">
        <v>2</v>
      </c>
      <c r="F21" s="100" t="s">
        <v>45</v>
      </c>
      <c r="G21" s="101" t="s">
        <v>127</v>
      </c>
      <c r="H21" s="117" t="s">
        <v>128</v>
      </c>
      <c r="I21" s="114">
        <v>150000</v>
      </c>
      <c r="J21" s="115">
        <v>2</v>
      </c>
      <c r="K21" s="104">
        <v>6.7400000000000002E-2</v>
      </c>
      <c r="L21" s="103">
        <v>0.1348</v>
      </c>
      <c r="M21" s="105"/>
      <c r="N21" s="103">
        <v>0</v>
      </c>
      <c r="O21" s="105"/>
      <c r="P21" s="103">
        <v>0</v>
      </c>
      <c r="Q21" s="105"/>
      <c r="R21" s="106">
        <v>0</v>
      </c>
      <c r="S21" s="107">
        <v>0</v>
      </c>
      <c r="T21" s="107"/>
      <c r="U21" s="103">
        <v>0</v>
      </c>
      <c r="V21" s="103">
        <v>0.1348</v>
      </c>
      <c r="W21" s="108">
        <v>1103.809132840496</v>
      </c>
      <c r="X21" s="108"/>
      <c r="Y21" s="108">
        <v>1103.809132840496</v>
      </c>
      <c r="Z21" s="108">
        <v>91.98</v>
      </c>
      <c r="AA21" s="108">
        <v>19353.523512911339</v>
      </c>
      <c r="AB21" s="109">
        <v>21146</v>
      </c>
      <c r="AC21" s="108">
        <v>1379.5830681345121</v>
      </c>
      <c r="AD21" s="109">
        <v>127.66666666666667</v>
      </c>
      <c r="AE21" s="108">
        <v>1154.0797203111756</v>
      </c>
      <c r="AF21" s="110">
        <v>5.916666666666667</v>
      </c>
      <c r="AG21" s="108">
        <v>89.471640458513463</v>
      </c>
      <c r="AH21" s="108">
        <v>0</v>
      </c>
      <c r="AI21" s="111">
        <v>0</v>
      </c>
      <c r="AJ21" s="109">
        <v>0</v>
      </c>
      <c r="AK21" s="109">
        <v>21273.666666666668</v>
      </c>
      <c r="AL21" s="108">
        <v>15.777644924435137</v>
      </c>
      <c r="AM21" s="108"/>
      <c r="AN21" s="108">
        <v>21992.435586739972</v>
      </c>
    </row>
    <row r="22" spans="1:40" ht="14.25" customHeight="1" x14ac:dyDescent="0.25">
      <c r="A22" s="116" t="s">
        <v>123</v>
      </c>
      <c r="B22" s="117" t="s">
        <v>129</v>
      </c>
      <c r="C22" s="118" t="s">
        <v>125</v>
      </c>
      <c r="D22" s="118" t="s">
        <v>130</v>
      </c>
      <c r="E22" s="100">
        <v>2</v>
      </c>
      <c r="F22" s="100" t="s">
        <v>45</v>
      </c>
      <c r="G22" s="101" t="s">
        <v>127</v>
      </c>
      <c r="H22" s="117" t="s">
        <v>128</v>
      </c>
      <c r="I22" s="114">
        <v>151051</v>
      </c>
      <c r="J22" s="115">
        <v>2</v>
      </c>
      <c r="K22" s="104">
        <v>6.7400000000000002E-2</v>
      </c>
      <c r="L22" s="103">
        <v>0.1348</v>
      </c>
      <c r="M22" s="105"/>
      <c r="N22" s="103">
        <v>0</v>
      </c>
      <c r="O22" s="105"/>
      <c r="P22" s="103">
        <v>0</v>
      </c>
      <c r="Q22" s="105"/>
      <c r="R22" s="106">
        <v>0</v>
      </c>
      <c r="S22" s="107">
        <v>0</v>
      </c>
      <c r="T22" s="107"/>
      <c r="U22" s="103">
        <v>0</v>
      </c>
      <c r="V22" s="103">
        <v>0.1348</v>
      </c>
      <c r="W22" s="108">
        <v>1103.809132840496</v>
      </c>
      <c r="X22" s="108"/>
      <c r="Y22" s="108">
        <v>1103.809132840496</v>
      </c>
      <c r="Z22" s="108">
        <v>91.98</v>
      </c>
      <c r="AA22" s="108">
        <v>0</v>
      </c>
      <c r="AB22" s="109">
        <v>0</v>
      </c>
      <c r="AC22" s="108">
        <v>0</v>
      </c>
      <c r="AD22" s="109">
        <v>0</v>
      </c>
      <c r="AE22" s="108">
        <v>0</v>
      </c>
      <c r="AF22" s="110">
        <v>0</v>
      </c>
      <c r="AG22" s="108">
        <v>0</v>
      </c>
      <c r="AH22" s="108">
        <v>0</v>
      </c>
      <c r="AI22" s="111">
        <v>0</v>
      </c>
      <c r="AJ22" s="109">
        <v>0</v>
      </c>
      <c r="AK22" s="109">
        <v>0</v>
      </c>
      <c r="AL22" s="108">
        <v>0</v>
      </c>
      <c r="AM22" s="108"/>
      <c r="AN22" s="108">
        <v>0</v>
      </c>
    </row>
    <row r="23" spans="1:40" ht="14.25" customHeight="1" x14ac:dyDescent="0.25">
      <c r="A23" s="116" t="s">
        <v>123</v>
      </c>
      <c r="B23" s="117" t="s">
        <v>129</v>
      </c>
      <c r="C23" s="118" t="s">
        <v>125</v>
      </c>
      <c r="D23" s="118" t="s">
        <v>130</v>
      </c>
      <c r="E23" s="100">
        <v>2</v>
      </c>
      <c r="F23" s="100" t="s">
        <v>45</v>
      </c>
      <c r="G23" s="101" t="s">
        <v>127</v>
      </c>
      <c r="H23" s="117" t="s">
        <v>128</v>
      </c>
      <c r="I23" s="100">
        <v>151301</v>
      </c>
      <c r="J23" s="115">
        <v>2</v>
      </c>
      <c r="K23" s="104">
        <v>0.26960000000000001</v>
      </c>
      <c r="L23" s="103">
        <v>0.53920000000000001</v>
      </c>
      <c r="M23" s="105"/>
      <c r="N23" s="103">
        <v>0</v>
      </c>
      <c r="O23" s="105"/>
      <c r="P23" s="103">
        <v>0</v>
      </c>
      <c r="Q23" s="105"/>
      <c r="R23" s="106">
        <v>0</v>
      </c>
      <c r="S23" s="107">
        <v>0</v>
      </c>
      <c r="T23" s="107"/>
      <c r="U23" s="103">
        <v>0</v>
      </c>
      <c r="V23" s="103">
        <v>0.53920000000000001</v>
      </c>
      <c r="W23" s="108">
        <v>4415.2365313619839</v>
      </c>
      <c r="X23" s="108"/>
      <c r="Y23" s="108">
        <v>4415.2365313619839</v>
      </c>
      <c r="Z23" s="108">
        <v>367.94</v>
      </c>
      <c r="AA23" s="108">
        <v>0</v>
      </c>
      <c r="AB23" s="109">
        <v>0</v>
      </c>
      <c r="AC23" s="108">
        <v>0</v>
      </c>
      <c r="AD23" s="109">
        <v>0</v>
      </c>
      <c r="AE23" s="108">
        <v>0</v>
      </c>
      <c r="AF23" s="110">
        <v>0</v>
      </c>
      <c r="AG23" s="108">
        <v>0</v>
      </c>
      <c r="AH23" s="108">
        <v>0</v>
      </c>
      <c r="AI23" s="111">
        <v>0</v>
      </c>
      <c r="AJ23" s="109">
        <v>0</v>
      </c>
      <c r="AK23" s="109">
        <v>0</v>
      </c>
      <c r="AL23" s="108">
        <v>0</v>
      </c>
      <c r="AM23" s="108"/>
      <c r="AN23" s="108">
        <v>0</v>
      </c>
    </row>
    <row r="24" spans="1:40" ht="14.25" customHeight="1" x14ac:dyDescent="0.25">
      <c r="A24" s="116" t="s">
        <v>123</v>
      </c>
      <c r="B24" s="117" t="s">
        <v>129</v>
      </c>
      <c r="C24" s="118" t="s">
        <v>125</v>
      </c>
      <c r="D24" s="118" t="s">
        <v>130</v>
      </c>
      <c r="E24" s="100">
        <v>2</v>
      </c>
      <c r="F24" s="100" t="s">
        <v>45</v>
      </c>
      <c r="G24" s="101" t="s">
        <v>127</v>
      </c>
      <c r="H24" s="117" t="s">
        <v>128</v>
      </c>
      <c r="I24" s="100">
        <v>152000</v>
      </c>
      <c r="J24" s="115">
        <v>2</v>
      </c>
      <c r="K24" s="104">
        <v>2.2499999999999999E-2</v>
      </c>
      <c r="L24" s="103">
        <v>4.4999999999999998E-2</v>
      </c>
      <c r="M24" s="105"/>
      <c r="N24" s="103">
        <v>0</v>
      </c>
      <c r="O24" s="105"/>
      <c r="P24" s="103">
        <v>0</v>
      </c>
      <c r="Q24" s="105"/>
      <c r="R24" s="106">
        <v>0</v>
      </c>
      <c r="S24" s="107">
        <v>0</v>
      </c>
      <c r="T24" s="107"/>
      <c r="U24" s="103">
        <v>0</v>
      </c>
      <c r="V24" s="103">
        <v>4.4999999999999998E-2</v>
      </c>
      <c r="W24" s="108">
        <v>368.48227728354834</v>
      </c>
      <c r="X24" s="108"/>
      <c r="Y24" s="108">
        <v>368.48227728354834</v>
      </c>
      <c r="Z24" s="108">
        <v>30.71</v>
      </c>
      <c r="AA24" s="108">
        <v>0</v>
      </c>
      <c r="AB24" s="109">
        <v>0</v>
      </c>
      <c r="AC24" s="108">
        <v>0</v>
      </c>
      <c r="AD24" s="109">
        <v>0</v>
      </c>
      <c r="AE24" s="108">
        <v>0</v>
      </c>
      <c r="AF24" s="110">
        <v>0</v>
      </c>
      <c r="AG24" s="108">
        <v>0</v>
      </c>
      <c r="AH24" s="108">
        <v>0</v>
      </c>
      <c r="AI24" s="111">
        <v>0</v>
      </c>
      <c r="AJ24" s="109">
        <v>0</v>
      </c>
      <c r="AK24" s="109">
        <v>0</v>
      </c>
      <c r="AL24" s="108">
        <v>0</v>
      </c>
      <c r="AM24" s="108"/>
      <c r="AN24" s="108">
        <v>0</v>
      </c>
    </row>
    <row r="25" spans="1:40" ht="14.25" customHeight="1" x14ac:dyDescent="0.25">
      <c r="A25" s="116" t="s">
        <v>123</v>
      </c>
      <c r="B25" s="112" t="s">
        <v>129</v>
      </c>
      <c r="C25" s="101" t="s">
        <v>125</v>
      </c>
      <c r="D25" s="101" t="s">
        <v>130</v>
      </c>
      <c r="E25" s="100">
        <v>2</v>
      </c>
      <c r="F25" s="100" t="s">
        <v>45</v>
      </c>
      <c r="G25" s="101" t="s">
        <v>127</v>
      </c>
      <c r="H25" s="112" t="s">
        <v>128</v>
      </c>
      <c r="I25" s="100">
        <v>152100</v>
      </c>
      <c r="J25" s="103">
        <v>2</v>
      </c>
      <c r="K25" s="104">
        <v>0.1236</v>
      </c>
      <c r="L25" s="103">
        <v>0.2472</v>
      </c>
      <c r="M25" s="105"/>
      <c r="N25" s="103">
        <v>0</v>
      </c>
      <c r="O25" s="105"/>
      <c r="P25" s="103">
        <v>0</v>
      </c>
      <c r="Q25" s="105"/>
      <c r="R25" s="106">
        <v>0</v>
      </c>
      <c r="S25" s="107">
        <v>0</v>
      </c>
      <c r="T25" s="107"/>
      <c r="U25" s="103">
        <v>0</v>
      </c>
      <c r="V25" s="103">
        <v>0.2472</v>
      </c>
      <c r="W25" s="108">
        <v>2024.1959765442925</v>
      </c>
      <c r="X25" s="108"/>
      <c r="Y25" s="108">
        <v>2024.1959765442925</v>
      </c>
      <c r="Z25" s="108">
        <v>168.68</v>
      </c>
      <c r="AA25" s="108">
        <v>0</v>
      </c>
      <c r="AB25" s="109">
        <v>0</v>
      </c>
      <c r="AC25" s="108">
        <v>0</v>
      </c>
      <c r="AD25" s="109">
        <v>0</v>
      </c>
      <c r="AE25" s="108">
        <v>0</v>
      </c>
      <c r="AF25" s="110">
        <v>0</v>
      </c>
      <c r="AG25" s="108">
        <v>0</v>
      </c>
      <c r="AH25" s="108">
        <v>0</v>
      </c>
      <c r="AI25" s="111">
        <v>0</v>
      </c>
      <c r="AJ25" s="109">
        <v>0</v>
      </c>
      <c r="AK25" s="109">
        <v>0</v>
      </c>
      <c r="AL25" s="108">
        <v>0</v>
      </c>
      <c r="AM25" s="108"/>
      <c r="AN25" s="108">
        <v>0</v>
      </c>
    </row>
    <row r="26" spans="1:40" ht="14.25" customHeight="1" x14ac:dyDescent="0.25">
      <c r="A26" s="116" t="s">
        <v>123</v>
      </c>
      <c r="B26" s="112" t="s">
        <v>129</v>
      </c>
      <c r="C26" s="101" t="s">
        <v>125</v>
      </c>
      <c r="D26" s="101" t="s">
        <v>130</v>
      </c>
      <c r="E26" s="100">
        <v>2</v>
      </c>
      <c r="F26" s="100" t="s">
        <v>45</v>
      </c>
      <c r="G26" s="101" t="s">
        <v>127</v>
      </c>
      <c r="H26" s="112" t="s">
        <v>128</v>
      </c>
      <c r="I26" s="100">
        <v>153000</v>
      </c>
      <c r="J26" s="103">
        <v>2</v>
      </c>
      <c r="K26" s="104">
        <v>2.2499999999999999E-2</v>
      </c>
      <c r="L26" s="103">
        <v>4.4999999999999998E-2</v>
      </c>
      <c r="M26" s="105"/>
      <c r="N26" s="103">
        <v>0</v>
      </c>
      <c r="O26" s="105"/>
      <c r="P26" s="103">
        <v>0</v>
      </c>
      <c r="Q26" s="105"/>
      <c r="R26" s="106">
        <v>0</v>
      </c>
      <c r="S26" s="107">
        <v>0</v>
      </c>
      <c r="T26" s="107"/>
      <c r="U26" s="103">
        <v>0</v>
      </c>
      <c r="V26" s="103">
        <v>4.4999999999999998E-2</v>
      </c>
      <c r="W26" s="108">
        <v>368.48227728354834</v>
      </c>
      <c r="X26" s="108"/>
      <c r="Y26" s="108">
        <v>368.48227728354834</v>
      </c>
      <c r="Z26" s="108">
        <v>30.71</v>
      </c>
      <c r="AA26" s="108">
        <v>0</v>
      </c>
      <c r="AB26" s="109">
        <v>0</v>
      </c>
      <c r="AC26" s="108">
        <v>0</v>
      </c>
      <c r="AD26" s="109">
        <v>0</v>
      </c>
      <c r="AE26" s="108">
        <v>0</v>
      </c>
      <c r="AF26" s="110">
        <v>0</v>
      </c>
      <c r="AG26" s="108">
        <v>0</v>
      </c>
      <c r="AH26" s="108">
        <v>0</v>
      </c>
      <c r="AI26" s="111">
        <v>0</v>
      </c>
      <c r="AJ26" s="109">
        <v>0</v>
      </c>
      <c r="AK26" s="109">
        <v>0</v>
      </c>
      <c r="AL26" s="108">
        <v>0</v>
      </c>
      <c r="AM26" s="108"/>
      <c r="AN26" s="108">
        <v>0</v>
      </c>
    </row>
    <row r="27" spans="1:40" ht="14.25" customHeight="1" x14ac:dyDescent="0.25">
      <c r="A27" s="113" t="s">
        <v>123</v>
      </c>
      <c r="B27" s="112" t="s">
        <v>129</v>
      </c>
      <c r="C27" s="101" t="s">
        <v>125</v>
      </c>
      <c r="D27" s="101" t="s">
        <v>130</v>
      </c>
      <c r="E27" s="100">
        <v>2</v>
      </c>
      <c r="F27" s="100" t="s">
        <v>45</v>
      </c>
      <c r="G27" s="101" t="s">
        <v>127</v>
      </c>
      <c r="H27" s="112" t="s">
        <v>128</v>
      </c>
      <c r="I27" s="100">
        <v>154100</v>
      </c>
      <c r="J27" s="103">
        <v>2</v>
      </c>
      <c r="K27" s="104">
        <v>0.1573</v>
      </c>
      <c r="L27" s="103">
        <v>0.31459999999999999</v>
      </c>
      <c r="M27" s="105"/>
      <c r="N27" s="103">
        <v>0</v>
      </c>
      <c r="O27" s="105"/>
      <c r="P27" s="103">
        <v>0</v>
      </c>
      <c r="Q27" s="105"/>
      <c r="R27" s="106">
        <v>0</v>
      </c>
      <c r="S27" s="107">
        <v>0</v>
      </c>
      <c r="T27" s="107"/>
      <c r="U27" s="103">
        <v>0</v>
      </c>
      <c r="V27" s="103">
        <v>0.31459999999999999</v>
      </c>
      <c r="W27" s="108">
        <v>2576.1005429645402</v>
      </c>
      <c r="X27" s="108"/>
      <c r="Y27" s="108">
        <v>2576.1005429645402</v>
      </c>
      <c r="Z27" s="108">
        <v>214.68</v>
      </c>
      <c r="AA27" s="108">
        <v>0</v>
      </c>
      <c r="AB27" s="109">
        <v>0</v>
      </c>
      <c r="AC27" s="108">
        <v>0</v>
      </c>
      <c r="AD27" s="109">
        <v>0</v>
      </c>
      <c r="AE27" s="108">
        <v>0</v>
      </c>
      <c r="AF27" s="110">
        <v>0</v>
      </c>
      <c r="AG27" s="108">
        <v>0</v>
      </c>
      <c r="AH27" s="108">
        <v>0</v>
      </c>
      <c r="AI27" s="111">
        <v>0</v>
      </c>
      <c r="AJ27" s="109">
        <v>0</v>
      </c>
      <c r="AK27" s="109">
        <v>0</v>
      </c>
      <c r="AL27" s="108">
        <v>0</v>
      </c>
      <c r="AM27" s="108"/>
      <c r="AN27" s="108">
        <v>0</v>
      </c>
    </row>
    <row r="28" spans="1:40" ht="14.25" customHeight="1" x14ac:dyDescent="0.25">
      <c r="A28" s="113" t="s">
        <v>123</v>
      </c>
      <c r="B28" s="112" t="s">
        <v>129</v>
      </c>
      <c r="C28" s="101" t="s">
        <v>125</v>
      </c>
      <c r="D28" s="101" t="s">
        <v>130</v>
      </c>
      <c r="E28" s="100">
        <v>2</v>
      </c>
      <c r="F28" s="100" t="s">
        <v>45</v>
      </c>
      <c r="G28" s="101" t="s">
        <v>127</v>
      </c>
      <c r="H28" s="112" t="s">
        <v>128</v>
      </c>
      <c r="I28" s="100">
        <v>154300</v>
      </c>
      <c r="J28" s="103">
        <v>2</v>
      </c>
      <c r="K28" s="104">
        <v>0.1124</v>
      </c>
      <c r="L28" s="103">
        <v>0.2248</v>
      </c>
      <c r="M28" s="105"/>
      <c r="N28" s="103">
        <v>0</v>
      </c>
      <c r="O28" s="105"/>
      <c r="P28" s="103">
        <v>0</v>
      </c>
      <c r="Q28" s="105"/>
      <c r="R28" s="106">
        <v>0</v>
      </c>
      <c r="S28" s="107">
        <v>0</v>
      </c>
      <c r="T28" s="107"/>
      <c r="U28" s="103">
        <v>0</v>
      </c>
      <c r="V28" s="103">
        <v>0.2248</v>
      </c>
      <c r="W28" s="108">
        <v>1840.7736874075929</v>
      </c>
      <c r="X28" s="108"/>
      <c r="Y28" s="108">
        <v>1840.7736874075929</v>
      </c>
      <c r="Z28" s="108">
        <v>153.4</v>
      </c>
      <c r="AA28" s="108">
        <v>0</v>
      </c>
      <c r="AB28" s="109">
        <v>0</v>
      </c>
      <c r="AC28" s="108">
        <v>0</v>
      </c>
      <c r="AD28" s="109">
        <v>0</v>
      </c>
      <c r="AE28" s="108">
        <v>0</v>
      </c>
      <c r="AF28" s="110">
        <v>0</v>
      </c>
      <c r="AG28" s="108">
        <v>0</v>
      </c>
      <c r="AH28" s="108">
        <v>0</v>
      </c>
      <c r="AI28" s="111">
        <v>0</v>
      </c>
      <c r="AJ28" s="109">
        <v>0</v>
      </c>
      <c r="AK28" s="109">
        <v>0</v>
      </c>
      <c r="AL28" s="108">
        <v>0</v>
      </c>
      <c r="AM28" s="108"/>
      <c r="AN28" s="108">
        <v>0</v>
      </c>
    </row>
    <row r="29" spans="1:40" ht="14.25" customHeight="1" x14ac:dyDescent="0.25">
      <c r="A29" s="113" t="s">
        <v>123</v>
      </c>
      <c r="B29" s="112" t="s">
        <v>129</v>
      </c>
      <c r="C29" s="101" t="s">
        <v>125</v>
      </c>
      <c r="D29" s="101" t="s">
        <v>130</v>
      </c>
      <c r="E29" s="100">
        <v>2</v>
      </c>
      <c r="F29" s="100" t="s">
        <v>45</v>
      </c>
      <c r="G29" s="101" t="s">
        <v>127</v>
      </c>
      <c r="H29" s="112" t="s">
        <v>128</v>
      </c>
      <c r="I29" s="100">
        <v>154400</v>
      </c>
      <c r="J29" s="103">
        <v>2</v>
      </c>
      <c r="K29" s="104">
        <v>0.1348</v>
      </c>
      <c r="L29" s="103">
        <v>0.26960000000000001</v>
      </c>
      <c r="M29" s="105"/>
      <c r="N29" s="103">
        <v>0</v>
      </c>
      <c r="O29" s="105"/>
      <c r="P29" s="103">
        <v>0</v>
      </c>
      <c r="Q29" s="105"/>
      <c r="R29" s="106">
        <v>0</v>
      </c>
      <c r="S29" s="107">
        <v>0</v>
      </c>
      <c r="T29" s="107"/>
      <c r="U29" s="103">
        <v>0</v>
      </c>
      <c r="V29" s="103">
        <v>0.26960000000000001</v>
      </c>
      <c r="W29" s="108">
        <v>2207.618265680992</v>
      </c>
      <c r="X29" s="108"/>
      <c r="Y29" s="108">
        <v>2207.618265680992</v>
      </c>
      <c r="Z29" s="108">
        <v>183.97</v>
      </c>
      <c r="AA29" s="108">
        <v>0</v>
      </c>
      <c r="AB29" s="109">
        <v>0</v>
      </c>
      <c r="AC29" s="108">
        <v>0</v>
      </c>
      <c r="AD29" s="109">
        <v>0</v>
      </c>
      <c r="AE29" s="108">
        <v>0</v>
      </c>
      <c r="AF29" s="110">
        <v>0</v>
      </c>
      <c r="AG29" s="108">
        <v>0</v>
      </c>
      <c r="AH29" s="108">
        <v>0</v>
      </c>
      <c r="AI29" s="111">
        <v>0</v>
      </c>
      <c r="AJ29" s="109">
        <v>0</v>
      </c>
      <c r="AK29" s="109">
        <v>0</v>
      </c>
      <c r="AL29" s="108">
        <v>0</v>
      </c>
      <c r="AM29" s="108"/>
      <c r="AN29" s="108">
        <v>0</v>
      </c>
    </row>
    <row r="30" spans="1:40" ht="14.25" customHeight="1" x14ac:dyDescent="0.25">
      <c r="A30" s="119" t="s">
        <v>123</v>
      </c>
      <c r="B30" s="120" t="s">
        <v>129</v>
      </c>
      <c r="C30" s="121" t="s">
        <v>125</v>
      </c>
      <c r="D30" s="121" t="s">
        <v>130</v>
      </c>
      <c r="E30" s="122">
        <v>2</v>
      </c>
      <c r="F30" s="100" t="s">
        <v>45</v>
      </c>
      <c r="G30" s="121" t="s">
        <v>127</v>
      </c>
      <c r="H30" s="120" t="s">
        <v>128</v>
      </c>
      <c r="I30" s="122">
        <v>155000</v>
      </c>
      <c r="J30" s="123">
        <v>2</v>
      </c>
      <c r="K30" s="124">
        <v>2.2499999999999999E-2</v>
      </c>
      <c r="L30" s="103">
        <v>4.4999999999999998E-2</v>
      </c>
      <c r="M30" s="105"/>
      <c r="N30" s="103">
        <v>0</v>
      </c>
      <c r="O30" s="105"/>
      <c r="P30" s="103">
        <v>0</v>
      </c>
      <c r="Q30" s="125"/>
      <c r="R30" s="106">
        <v>0</v>
      </c>
      <c r="S30" s="107">
        <v>0</v>
      </c>
      <c r="T30" s="107"/>
      <c r="U30" s="103">
        <v>0</v>
      </c>
      <c r="V30" s="103">
        <v>4.4999999999999998E-2</v>
      </c>
      <c r="W30" s="108">
        <v>368.48227728354834</v>
      </c>
      <c r="X30" s="108"/>
      <c r="Y30" s="108">
        <v>368.48227728354834</v>
      </c>
      <c r="Z30" s="108">
        <v>30.71</v>
      </c>
      <c r="AA30" s="108">
        <v>0</v>
      </c>
      <c r="AB30" s="109">
        <v>0</v>
      </c>
      <c r="AC30" s="108">
        <v>0</v>
      </c>
      <c r="AD30" s="109">
        <v>0</v>
      </c>
      <c r="AE30" s="108">
        <v>0</v>
      </c>
      <c r="AF30" s="110">
        <v>0</v>
      </c>
      <c r="AG30" s="108">
        <v>0</v>
      </c>
      <c r="AH30" s="108">
        <v>0</v>
      </c>
      <c r="AI30" s="111">
        <v>0</v>
      </c>
      <c r="AJ30" s="109">
        <v>0</v>
      </c>
      <c r="AK30" s="109">
        <v>0</v>
      </c>
      <c r="AL30" s="108">
        <v>0</v>
      </c>
      <c r="AM30" s="108"/>
      <c r="AN30" s="108">
        <v>0</v>
      </c>
    </row>
    <row r="31" spans="1:40" ht="14.25" customHeight="1" x14ac:dyDescent="0.25">
      <c r="A31" s="113" t="s">
        <v>131</v>
      </c>
      <c r="B31" s="101">
        <v>311</v>
      </c>
      <c r="C31" s="112" t="s">
        <v>132</v>
      </c>
      <c r="D31" s="101" t="s">
        <v>133</v>
      </c>
      <c r="E31" s="100">
        <v>1</v>
      </c>
      <c r="F31" s="100" t="s">
        <v>45</v>
      </c>
      <c r="G31" s="138" t="s">
        <v>134</v>
      </c>
      <c r="H31" s="126" t="s">
        <v>135</v>
      </c>
      <c r="I31" s="100">
        <v>153100</v>
      </c>
      <c r="J31" s="103">
        <v>2</v>
      </c>
      <c r="K31" s="104">
        <v>0.36</v>
      </c>
      <c r="L31" s="103">
        <v>0.72</v>
      </c>
      <c r="M31" s="105"/>
      <c r="N31" s="103">
        <v>0</v>
      </c>
      <c r="O31" s="105"/>
      <c r="P31" s="103">
        <v>0</v>
      </c>
      <c r="Q31" s="105"/>
      <c r="R31" s="106">
        <v>0</v>
      </c>
      <c r="S31" s="107">
        <v>0</v>
      </c>
      <c r="T31" s="107"/>
      <c r="U31" s="103">
        <v>0</v>
      </c>
      <c r="V31" s="103">
        <v>0.72</v>
      </c>
      <c r="W31" s="108">
        <v>5895.7164365367735</v>
      </c>
      <c r="X31" s="108"/>
      <c r="Y31" s="108">
        <v>5895.7164365367735</v>
      </c>
      <c r="Z31" s="108">
        <v>491.31</v>
      </c>
      <c r="AA31" s="108">
        <v>0</v>
      </c>
      <c r="AB31" s="109">
        <v>0</v>
      </c>
      <c r="AC31" s="108">
        <v>0</v>
      </c>
      <c r="AD31" s="109">
        <v>0</v>
      </c>
      <c r="AE31" s="108">
        <v>0</v>
      </c>
      <c r="AF31" s="110">
        <v>0</v>
      </c>
      <c r="AG31" s="108">
        <v>0</v>
      </c>
      <c r="AH31" s="108">
        <v>0</v>
      </c>
      <c r="AI31" s="111">
        <v>0</v>
      </c>
      <c r="AJ31" s="109">
        <v>0</v>
      </c>
      <c r="AK31" s="109">
        <v>0</v>
      </c>
      <c r="AL31" s="108">
        <v>0</v>
      </c>
      <c r="AM31" s="108"/>
      <c r="AN31" s="108">
        <v>0</v>
      </c>
    </row>
    <row r="32" spans="1:40" ht="14.25" customHeight="1" x14ac:dyDescent="0.25">
      <c r="A32" s="113" t="s">
        <v>131</v>
      </c>
      <c r="B32" s="101">
        <v>311</v>
      </c>
      <c r="C32" s="112" t="s">
        <v>132</v>
      </c>
      <c r="D32" s="101" t="s">
        <v>133</v>
      </c>
      <c r="E32" s="100">
        <v>1</v>
      </c>
      <c r="F32" s="100" t="s">
        <v>45</v>
      </c>
      <c r="G32" s="138" t="s">
        <v>134</v>
      </c>
      <c r="H32" s="126" t="s">
        <v>135</v>
      </c>
      <c r="I32" s="100">
        <v>153300</v>
      </c>
      <c r="J32" s="103">
        <v>2</v>
      </c>
      <c r="K32" s="104">
        <v>0.14000000000000001</v>
      </c>
      <c r="L32" s="103">
        <v>0.28000000000000003</v>
      </c>
      <c r="M32" s="105"/>
      <c r="N32" s="103">
        <v>0</v>
      </c>
      <c r="O32" s="105"/>
      <c r="P32" s="103">
        <v>0</v>
      </c>
      <c r="Q32" s="105"/>
      <c r="R32" s="106">
        <v>0</v>
      </c>
      <c r="S32" s="107">
        <v>0</v>
      </c>
      <c r="T32" s="107"/>
      <c r="U32" s="103">
        <v>0</v>
      </c>
      <c r="V32" s="103">
        <v>0.28000000000000003</v>
      </c>
      <c r="W32" s="108">
        <v>2292.7786142087457</v>
      </c>
      <c r="X32" s="108"/>
      <c r="Y32" s="108">
        <v>2292.7786142087457</v>
      </c>
      <c r="Z32" s="108">
        <v>191.06</v>
      </c>
      <c r="AA32" s="108">
        <v>0</v>
      </c>
      <c r="AB32" s="109">
        <v>0</v>
      </c>
      <c r="AC32" s="108">
        <v>0</v>
      </c>
      <c r="AD32" s="109">
        <v>0</v>
      </c>
      <c r="AE32" s="108">
        <v>0</v>
      </c>
      <c r="AF32" s="110">
        <v>0</v>
      </c>
      <c r="AG32" s="108">
        <v>0</v>
      </c>
      <c r="AH32" s="108">
        <v>0</v>
      </c>
      <c r="AI32" s="111">
        <v>0</v>
      </c>
      <c r="AJ32" s="109">
        <v>0</v>
      </c>
      <c r="AK32" s="109">
        <v>0</v>
      </c>
      <c r="AL32" s="108">
        <v>0</v>
      </c>
      <c r="AM32" s="108"/>
      <c r="AN32" s="108">
        <v>0</v>
      </c>
    </row>
    <row r="33" spans="1:40" ht="14.25" customHeight="1" x14ac:dyDescent="0.25">
      <c r="A33" s="113" t="s">
        <v>136</v>
      </c>
      <c r="B33" s="112" t="s">
        <v>137</v>
      </c>
      <c r="C33" s="101" t="s">
        <v>125</v>
      </c>
      <c r="D33" s="101" t="s">
        <v>130</v>
      </c>
      <c r="E33" s="100">
        <v>2</v>
      </c>
      <c r="F33" s="100" t="s">
        <v>45</v>
      </c>
      <c r="G33" s="101" t="s">
        <v>134</v>
      </c>
      <c r="H33" s="101" t="s">
        <v>138</v>
      </c>
      <c r="I33" s="100" t="s">
        <v>139</v>
      </c>
      <c r="J33" s="103">
        <v>2</v>
      </c>
      <c r="K33" s="104">
        <v>0.66</v>
      </c>
      <c r="L33" s="103">
        <v>1.32</v>
      </c>
      <c r="M33" s="105"/>
      <c r="N33" s="103">
        <v>0</v>
      </c>
      <c r="O33" s="105"/>
      <c r="P33" s="103">
        <v>0</v>
      </c>
      <c r="Q33" s="105"/>
      <c r="R33" s="106">
        <v>0</v>
      </c>
      <c r="S33" s="107">
        <v>0</v>
      </c>
      <c r="T33" s="107"/>
      <c r="U33" s="103">
        <v>0</v>
      </c>
      <c r="V33" s="103">
        <v>1.32</v>
      </c>
      <c r="W33" s="108">
        <v>10808.813466984086</v>
      </c>
      <c r="X33" s="108"/>
      <c r="Y33" s="108">
        <v>10808.813466984086</v>
      </c>
      <c r="Z33" s="108">
        <v>900.73</v>
      </c>
      <c r="AA33" s="108">
        <v>0</v>
      </c>
      <c r="AB33" s="109">
        <v>0</v>
      </c>
      <c r="AC33" s="108">
        <v>0</v>
      </c>
      <c r="AD33" s="109">
        <v>0</v>
      </c>
      <c r="AE33" s="108">
        <v>0</v>
      </c>
      <c r="AF33" s="110">
        <v>0</v>
      </c>
      <c r="AG33" s="108">
        <v>0</v>
      </c>
      <c r="AH33" s="108">
        <v>0</v>
      </c>
      <c r="AI33" s="111">
        <v>0</v>
      </c>
      <c r="AJ33" s="109">
        <v>0</v>
      </c>
      <c r="AK33" s="109">
        <v>0</v>
      </c>
      <c r="AL33" s="108">
        <v>0</v>
      </c>
      <c r="AM33" s="108"/>
      <c r="AN33" s="108">
        <v>0</v>
      </c>
    </row>
    <row r="34" spans="1:40" ht="14.25" customHeight="1" x14ac:dyDescent="0.25">
      <c r="A34" s="113" t="s">
        <v>136</v>
      </c>
      <c r="B34" s="112" t="s">
        <v>137</v>
      </c>
      <c r="C34" s="101" t="s">
        <v>125</v>
      </c>
      <c r="D34" s="101" t="s">
        <v>130</v>
      </c>
      <c r="E34" s="100">
        <v>2</v>
      </c>
      <c r="F34" s="100" t="s">
        <v>45</v>
      </c>
      <c r="G34" s="101" t="s">
        <v>134</v>
      </c>
      <c r="H34" s="101" t="s">
        <v>138</v>
      </c>
      <c r="I34" s="100" t="s">
        <v>140</v>
      </c>
      <c r="J34" s="103">
        <v>2</v>
      </c>
      <c r="K34" s="104">
        <v>0.34</v>
      </c>
      <c r="L34" s="103">
        <v>0.68</v>
      </c>
      <c r="M34" s="105"/>
      <c r="N34" s="103">
        <v>0</v>
      </c>
      <c r="O34" s="105"/>
      <c r="P34" s="103">
        <v>0</v>
      </c>
      <c r="Q34" s="105"/>
      <c r="R34" s="106">
        <v>0</v>
      </c>
      <c r="S34" s="107">
        <v>0</v>
      </c>
      <c r="T34" s="107"/>
      <c r="U34" s="103">
        <v>0</v>
      </c>
      <c r="V34" s="103">
        <v>0.68</v>
      </c>
      <c r="W34" s="108">
        <v>5568.1766345069536</v>
      </c>
      <c r="X34" s="108"/>
      <c r="Y34" s="108">
        <v>5568.1766345069536</v>
      </c>
      <c r="Z34" s="108">
        <v>464.01</v>
      </c>
      <c r="AA34" s="108">
        <v>0</v>
      </c>
      <c r="AB34" s="109">
        <v>0</v>
      </c>
      <c r="AC34" s="108">
        <v>0</v>
      </c>
      <c r="AD34" s="109">
        <v>0</v>
      </c>
      <c r="AE34" s="108">
        <v>0</v>
      </c>
      <c r="AF34" s="110">
        <v>0</v>
      </c>
      <c r="AG34" s="108">
        <v>0</v>
      </c>
      <c r="AH34" s="108">
        <v>0</v>
      </c>
      <c r="AI34" s="111">
        <v>0</v>
      </c>
      <c r="AJ34" s="109">
        <v>0</v>
      </c>
      <c r="AK34" s="109">
        <v>0</v>
      </c>
      <c r="AL34" s="108">
        <v>0</v>
      </c>
      <c r="AM34" s="108"/>
      <c r="AN34" s="108">
        <v>0</v>
      </c>
    </row>
    <row r="35" spans="1:40" ht="14.25" customHeight="1" x14ac:dyDescent="0.25">
      <c r="A35" s="100" t="s">
        <v>141</v>
      </c>
      <c r="B35" s="112" t="s">
        <v>124</v>
      </c>
      <c r="C35" s="101" t="s">
        <v>125</v>
      </c>
      <c r="D35" s="101" t="s">
        <v>130</v>
      </c>
      <c r="E35" s="100">
        <v>2</v>
      </c>
      <c r="F35" s="100" t="s">
        <v>45</v>
      </c>
      <c r="G35" s="101" t="s">
        <v>127</v>
      </c>
      <c r="H35" s="126" t="s">
        <v>127</v>
      </c>
      <c r="I35" s="100">
        <v>150000</v>
      </c>
      <c r="J35" s="103">
        <v>2</v>
      </c>
      <c r="K35" s="104">
        <v>0.5</v>
      </c>
      <c r="L35" s="103">
        <v>1</v>
      </c>
      <c r="M35" s="105"/>
      <c r="N35" s="103">
        <v>0</v>
      </c>
      <c r="O35" s="105"/>
      <c r="P35" s="103">
        <v>0</v>
      </c>
      <c r="Q35" s="105"/>
      <c r="R35" s="106">
        <v>0</v>
      </c>
      <c r="S35" s="107">
        <v>0</v>
      </c>
      <c r="T35" s="107"/>
      <c r="U35" s="103">
        <v>0</v>
      </c>
      <c r="V35" s="103">
        <v>1</v>
      </c>
      <c r="W35" s="108">
        <v>8188.4950507455196</v>
      </c>
      <c r="X35" s="108"/>
      <c r="Y35" s="108">
        <v>8188.4950507455196</v>
      </c>
      <c r="Z35" s="108">
        <v>682.37</v>
      </c>
      <c r="AA35" s="108">
        <v>10328.487807379994</v>
      </c>
      <c r="AB35" s="109">
        <v>12741</v>
      </c>
      <c r="AC35" s="108">
        <v>2.6458539590844445</v>
      </c>
      <c r="AD35" s="109">
        <v>0.33333333333333331</v>
      </c>
      <c r="AE35" s="108">
        <v>0</v>
      </c>
      <c r="AF35" s="110">
        <v>0</v>
      </c>
      <c r="AG35" s="108">
        <v>0</v>
      </c>
      <c r="AH35" s="108">
        <v>0</v>
      </c>
      <c r="AI35" s="111">
        <v>0</v>
      </c>
      <c r="AJ35" s="109">
        <v>0</v>
      </c>
      <c r="AK35" s="109">
        <v>12741.333333333334</v>
      </c>
      <c r="AL35" s="108">
        <v>0</v>
      </c>
      <c r="AM35" s="108"/>
      <c r="AN35" s="108">
        <v>10331.133661339078</v>
      </c>
    </row>
    <row r="36" spans="1:40" ht="14.25" customHeight="1" x14ac:dyDescent="0.25">
      <c r="A36" s="113" t="s">
        <v>142</v>
      </c>
      <c r="B36" s="101" t="s">
        <v>113</v>
      </c>
      <c r="C36" s="112" t="s">
        <v>114</v>
      </c>
      <c r="D36" s="101" t="s">
        <v>115</v>
      </c>
      <c r="E36" s="100">
        <v>3</v>
      </c>
      <c r="F36" s="100" t="s">
        <v>45</v>
      </c>
      <c r="G36" s="101" t="s">
        <v>134</v>
      </c>
      <c r="H36" s="101" t="s">
        <v>138</v>
      </c>
      <c r="I36" s="100" t="s">
        <v>139</v>
      </c>
      <c r="J36" s="103">
        <v>1</v>
      </c>
      <c r="K36" s="104">
        <v>0.33</v>
      </c>
      <c r="L36" s="103">
        <v>0.33</v>
      </c>
      <c r="M36" s="105"/>
      <c r="N36" s="103">
        <v>0</v>
      </c>
      <c r="O36" s="105"/>
      <c r="P36" s="103">
        <v>0</v>
      </c>
      <c r="Q36" s="105"/>
      <c r="R36" s="106">
        <v>0</v>
      </c>
      <c r="S36" s="107">
        <v>0</v>
      </c>
      <c r="T36" s="107"/>
      <c r="U36" s="103">
        <v>0</v>
      </c>
      <c r="V36" s="103">
        <v>0.33</v>
      </c>
      <c r="W36" s="108">
        <v>2702.2033667460214</v>
      </c>
      <c r="X36" s="108"/>
      <c r="Y36" s="108">
        <v>2702.2033667460214</v>
      </c>
      <c r="Z36" s="108">
        <v>225.18</v>
      </c>
      <c r="AA36" s="108">
        <v>0</v>
      </c>
      <c r="AB36" s="109">
        <v>0</v>
      </c>
      <c r="AC36" s="108">
        <v>0</v>
      </c>
      <c r="AD36" s="109">
        <v>0</v>
      </c>
      <c r="AE36" s="108">
        <v>0</v>
      </c>
      <c r="AF36" s="110">
        <v>0</v>
      </c>
      <c r="AG36" s="108">
        <v>0</v>
      </c>
      <c r="AH36" s="108">
        <v>0</v>
      </c>
      <c r="AI36" s="111">
        <v>0</v>
      </c>
      <c r="AJ36" s="109">
        <v>0</v>
      </c>
      <c r="AK36" s="109">
        <v>0</v>
      </c>
      <c r="AL36" s="108">
        <v>0</v>
      </c>
      <c r="AM36" s="108"/>
      <c r="AN36" s="108">
        <v>0</v>
      </c>
    </row>
    <row r="37" spans="1:40" ht="14.25" customHeight="1" x14ac:dyDescent="0.25">
      <c r="A37" s="100" t="s">
        <v>142</v>
      </c>
      <c r="B37" s="112" t="s">
        <v>113</v>
      </c>
      <c r="C37" s="101" t="s">
        <v>114</v>
      </c>
      <c r="D37" s="101" t="s">
        <v>115</v>
      </c>
      <c r="E37" s="100">
        <v>3</v>
      </c>
      <c r="F37" s="100" t="s">
        <v>45</v>
      </c>
      <c r="G37" s="101" t="s">
        <v>134</v>
      </c>
      <c r="H37" s="126" t="s">
        <v>138</v>
      </c>
      <c r="I37" s="100" t="s">
        <v>140</v>
      </c>
      <c r="J37" s="103">
        <v>1</v>
      </c>
      <c r="K37" s="104">
        <v>0.17</v>
      </c>
      <c r="L37" s="103">
        <v>0.17</v>
      </c>
      <c r="M37" s="105"/>
      <c r="N37" s="103">
        <v>0</v>
      </c>
      <c r="O37" s="105"/>
      <c r="P37" s="103">
        <v>0</v>
      </c>
      <c r="Q37" s="105"/>
      <c r="R37" s="106">
        <v>0</v>
      </c>
      <c r="S37" s="107">
        <v>0</v>
      </c>
      <c r="T37" s="107"/>
      <c r="U37" s="103">
        <v>0</v>
      </c>
      <c r="V37" s="103">
        <v>0.17</v>
      </c>
      <c r="W37" s="108">
        <v>1392.0441586267384</v>
      </c>
      <c r="X37" s="108"/>
      <c r="Y37" s="108">
        <v>1392.0441586267384</v>
      </c>
      <c r="Z37" s="108">
        <v>116</v>
      </c>
      <c r="AA37" s="108">
        <v>0</v>
      </c>
      <c r="AB37" s="109">
        <v>0</v>
      </c>
      <c r="AC37" s="108">
        <v>0</v>
      </c>
      <c r="AD37" s="109">
        <v>0</v>
      </c>
      <c r="AE37" s="108">
        <v>0</v>
      </c>
      <c r="AF37" s="110">
        <v>0</v>
      </c>
      <c r="AG37" s="108">
        <v>0</v>
      </c>
      <c r="AH37" s="108">
        <v>0</v>
      </c>
      <c r="AI37" s="111">
        <v>0</v>
      </c>
      <c r="AJ37" s="109">
        <v>0</v>
      </c>
      <c r="AK37" s="109">
        <v>0</v>
      </c>
      <c r="AL37" s="108">
        <v>0</v>
      </c>
      <c r="AM37" s="108"/>
      <c r="AN37" s="108">
        <v>0</v>
      </c>
    </row>
    <row r="38" spans="1:40" ht="14.25" customHeight="1" x14ac:dyDescent="0.25">
      <c r="A38" s="113" t="s">
        <v>143</v>
      </c>
      <c r="B38" s="101" t="s">
        <v>144</v>
      </c>
      <c r="C38" s="112" t="s">
        <v>144</v>
      </c>
      <c r="D38" s="101" t="s">
        <v>145</v>
      </c>
      <c r="E38" s="100"/>
      <c r="F38" s="100" t="s">
        <v>46</v>
      </c>
      <c r="G38" s="101" t="s">
        <v>146</v>
      </c>
      <c r="H38" s="101" t="s">
        <v>147</v>
      </c>
      <c r="I38" s="100">
        <v>709000</v>
      </c>
      <c r="J38" s="103">
        <v>0</v>
      </c>
      <c r="K38" s="104">
        <v>0</v>
      </c>
      <c r="L38" s="103">
        <v>0</v>
      </c>
      <c r="M38" s="105"/>
      <c r="N38" s="103">
        <v>0</v>
      </c>
      <c r="O38" s="105"/>
      <c r="P38" s="103">
        <v>0</v>
      </c>
      <c r="Q38" s="105"/>
      <c r="R38" s="106">
        <v>0</v>
      </c>
      <c r="S38" s="107">
        <v>0</v>
      </c>
      <c r="T38" s="107"/>
      <c r="U38" s="103">
        <v>0</v>
      </c>
      <c r="V38" s="103">
        <v>0</v>
      </c>
      <c r="W38" s="108">
        <v>0</v>
      </c>
      <c r="X38" s="108"/>
      <c r="Y38" s="108">
        <v>0</v>
      </c>
      <c r="Z38" s="108">
        <v>0</v>
      </c>
      <c r="AA38" s="108">
        <v>13.284971984034527</v>
      </c>
      <c r="AB38" s="109">
        <v>20</v>
      </c>
      <c r="AC38" s="108">
        <v>2.8268860720744327</v>
      </c>
      <c r="AD38" s="109">
        <v>0.33333333333333331</v>
      </c>
      <c r="AE38" s="108">
        <v>0</v>
      </c>
      <c r="AF38" s="110">
        <v>0</v>
      </c>
      <c r="AG38" s="108">
        <v>0</v>
      </c>
      <c r="AH38" s="108">
        <v>0</v>
      </c>
      <c r="AI38" s="111">
        <v>0</v>
      </c>
      <c r="AJ38" s="109">
        <v>0</v>
      </c>
      <c r="AK38" s="109">
        <v>20.333333333333332</v>
      </c>
      <c r="AL38" s="108">
        <v>0</v>
      </c>
      <c r="AM38" s="108"/>
      <c r="AN38" s="108">
        <v>16.111858056108961</v>
      </c>
    </row>
    <row r="39" spans="1:40" ht="14.25" customHeight="1" x14ac:dyDescent="0.25">
      <c r="A39" s="113" t="s">
        <v>148</v>
      </c>
      <c r="B39" s="101" t="s">
        <v>149</v>
      </c>
      <c r="C39" s="112" t="s">
        <v>150</v>
      </c>
      <c r="D39" s="101" t="s">
        <v>151</v>
      </c>
      <c r="E39" s="100">
        <v>1</v>
      </c>
      <c r="F39" s="100" t="s">
        <v>51</v>
      </c>
      <c r="G39" s="101" t="s">
        <v>152</v>
      </c>
      <c r="H39" s="101" t="s">
        <v>153</v>
      </c>
      <c r="I39" s="127" t="s">
        <v>154</v>
      </c>
      <c r="J39" s="103">
        <v>1</v>
      </c>
      <c r="K39" s="104">
        <v>1</v>
      </c>
      <c r="L39" s="103">
        <v>1</v>
      </c>
      <c r="M39" s="105" t="s">
        <v>155</v>
      </c>
      <c r="N39" s="103">
        <v>1</v>
      </c>
      <c r="O39" s="105" t="s">
        <v>30</v>
      </c>
      <c r="P39" s="103">
        <v>0</v>
      </c>
      <c r="Q39" s="105" t="s">
        <v>30</v>
      </c>
      <c r="R39" s="106">
        <v>0</v>
      </c>
      <c r="S39" s="107">
        <v>0</v>
      </c>
      <c r="T39" s="107"/>
      <c r="U39" s="103">
        <v>0</v>
      </c>
      <c r="V39" s="103">
        <v>2</v>
      </c>
      <c r="W39" s="108">
        <v>16376.990101491039</v>
      </c>
      <c r="X39" s="108"/>
      <c r="Y39" s="108">
        <v>16376.990101491039</v>
      </c>
      <c r="Z39" s="108">
        <v>1364.75</v>
      </c>
      <c r="AA39" s="108">
        <v>0</v>
      </c>
      <c r="AB39" s="109">
        <v>0</v>
      </c>
      <c r="AC39" s="108">
        <v>0</v>
      </c>
      <c r="AD39" s="109">
        <v>0</v>
      </c>
      <c r="AE39" s="108">
        <v>0</v>
      </c>
      <c r="AF39" s="110">
        <v>0</v>
      </c>
      <c r="AG39" s="108">
        <v>0</v>
      </c>
      <c r="AH39" s="108">
        <v>0</v>
      </c>
      <c r="AI39" s="111">
        <v>0</v>
      </c>
      <c r="AJ39" s="109">
        <v>0</v>
      </c>
      <c r="AK39" s="109">
        <v>0</v>
      </c>
      <c r="AL39" s="108">
        <v>0</v>
      </c>
      <c r="AM39" s="108"/>
      <c r="AN39" s="108">
        <v>0</v>
      </c>
    </row>
    <row r="40" spans="1:40" ht="14.25" customHeight="1" x14ac:dyDescent="0.25">
      <c r="A40" s="113" t="s">
        <v>156</v>
      </c>
      <c r="B40" s="101" t="s">
        <v>157</v>
      </c>
      <c r="C40" s="112" t="s">
        <v>158</v>
      </c>
      <c r="D40" s="101" t="s">
        <v>159</v>
      </c>
      <c r="E40" s="100">
        <v>3</v>
      </c>
      <c r="F40" s="100" t="s">
        <v>46</v>
      </c>
      <c r="G40" s="101" t="s">
        <v>160</v>
      </c>
      <c r="H40" s="101" t="s">
        <v>161</v>
      </c>
      <c r="I40" s="100">
        <v>904100</v>
      </c>
      <c r="J40" s="103">
        <v>1</v>
      </c>
      <c r="K40" s="104">
        <v>0.5</v>
      </c>
      <c r="L40" s="103">
        <v>0.5</v>
      </c>
      <c r="M40" s="105"/>
      <c r="N40" s="103">
        <v>0</v>
      </c>
      <c r="O40" s="105"/>
      <c r="P40" s="103">
        <v>0</v>
      </c>
      <c r="Q40" s="105"/>
      <c r="R40" s="106">
        <v>0</v>
      </c>
      <c r="S40" s="107">
        <v>0</v>
      </c>
      <c r="T40" s="107"/>
      <c r="U40" s="103">
        <v>0</v>
      </c>
      <c r="V40" s="103">
        <v>0.5</v>
      </c>
      <c r="W40" s="108">
        <v>4094.2363112391922</v>
      </c>
      <c r="X40" s="108"/>
      <c r="Y40" s="108">
        <v>4094.2363112391922</v>
      </c>
      <c r="Z40" s="108">
        <v>341.19</v>
      </c>
      <c r="AA40" s="108">
        <v>38.357919633147915</v>
      </c>
      <c r="AB40" s="109">
        <v>32</v>
      </c>
      <c r="AC40" s="108">
        <v>27.363700155794387</v>
      </c>
      <c r="AD40" s="109">
        <v>1.3333333333333333</v>
      </c>
      <c r="AE40" s="108">
        <v>236.73430160229242</v>
      </c>
      <c r="AF40" s="110">
        <v>1.3333333333333333</v>
      </c>
      <c r="AG40" s="108">
        <v>22.698641859513923</v>
      </c>
      <c r="AH40" s="108">
        <v>0</v>
      </c>
      <c r="AI40" s="111">
        <v>0</v>
      </c>
      <c r="AJ40" s="109">
        <v>0</v>
      </c>
      <c r="AK40" s="109">
        <v>33.333333333333336</v>
      </c>
      <c r="AL40" s="108">
        <v>0</v>
      </c>
      <c r="AM40" s="108"/>
      <c r="AN40" s="108">
        <v>325.15456325074865</v>
      </c>
    </row>
    <row r="41" spans="1:40" ht="14.25" customHeight="1" x14ac:dyDescent="0.25">
      <c r="A41" s="113" t="s">
        <v>162</v>
      </c>
      <c r="B41" s="101" t="s">
        <v>144</v>
      </c>
      <c r="C41" s="112" t="s">
        <v>144</v>
      </c>
      <c r="D41" s="101" t="s">
        <v>163</v>
      </c>
      <c r="E41" s="100"/>
      <c r="F41" s="100" t="s">
        <v>46</v>
      </c>
      <c r="G41" s="101" t="s">
        <v>164</v>
      </c>
      <c r="H41" s="101" t="s">
        <v>165</v>
      </c>
      <c r="I41" s="100">
        <v>902211</v>
      </c>
      <c r="J41" s="103">
        <v>0</v>
      </c>
      <c r="K41" s="104">
        <v>0</v>
      </c>
      <c r="L41" s="103">
        <v>0</v>
      </c>
      <c r="M41" s="105"/>
      <c r="N41" s="103">
        <v>0</v>
      </c>
      <c r="O41" s="105"/>
      <c r="P41" s="103">
        <v>0</v>
      </c>
      <c r="Q41" s="105"/>
      <c r="R41" s="106">
        <v>0</v>
      </c>
      <c r="S41" s="107">
        <v>0</v>
      </c>
      <c r="T41" s="107"/>
      <c r="U41" s="103">
        <v>0</v>
      </c>
      <c r="V41" s="103">
        <v>0</v>
      </c>
      <c r="W41" s="108">
        <v>0</v>
      </c>
      <c r="X41" s="108"/>
      <c r="Y41" s="108">
        <v>0</v>
      </c>
      <c r="Z41" s="108">
        <v>0</v>
      </c>
      <c r="AA41" s="108">
        <v>10.44416036480702</v>
      </c>
      <c r="AB41" s="109">
        <v>0.66666666666666663</v>
      </c>
      <c r="AC41" s="108">
        <v>47.660185131402692</v>
      </c>
      <c r="AD41" s="109">
        <v>3.3333333333333335</v>
      </c>
      <c r="AE41" s="108">
        <v>0</v>
      </c>
      <c r="AF41" s="110">
        <v>0</v>
      </c>
      <c r="AG41" s="108">
        <v>11.857603400844237</v>
      </c>
      <c r="AH41" s="108">
        <v>0</v>
      </c>
      <c r="AI41" s="111">
        <v>0</v>
      </c>
      <c r="AJ41" s="109">
        <v>0</v>
      </c>
      <c r="AK41" s="109">
        <v>4</v>
      </c>
      <c r="AL41" s="108">
        <v>0</v>
      </c>
      <c r="AM41" s="108"/>
      <c r="AN41" s="108">
        <v>69.961948897053944</v>
      </c>
    </row>
    <row r="42" spans="1:40" ht="14.25" customHeight="1" x14ac:dyDescent="0.25">
      <c r="A42" s="113" t="s">
        <v>166</v>
      </c>
      <c r="B42" s="101" t="s">
        <v>144</v>
      </c>
      <c r="C42" s="112" t="s">
        <v>144</v>
      </c>
      <c r="D42" s="101" t="s">
        <v>145</v>
      </c>
      <c r="E42" s="100"/>
      <c r="F42" s="100" t="s">
        <v>46</v>
      </c>
      <c r="G42" s="101" t="s">
        <v>167</v>
      </c>
      <c r="H42" s="101" t="s">
        <v>168</v>
      </c>
      <c r="I42" s="100">
        <v>705300</v>
      </c>
      <c r="J42" s="103">
        <v>0</v>
      </c>
      <c r="K42" s="104">
        <v>0</v>
      </c>
      <c r="L42" s="103">
        <v>0</v>
      </c>
      <c r="M42" s="105"/>
      <c r="N42" s="103">
        <v>0</v>
      </c>
      <c r="O42" s="105"/>
      <c r="P42" s="103">
        <v>0</v>
      </c>
      <c r="Q42" s="105"/>
      <c r="R42" s="106">
        <v>0</v>
      </c>
      <c r="S42" s="107">
        <v>0</v>
      </c>
      <c r="T42" s="107"/>
      <c r="U42" s="103">
        <v>0</v>
      </c>
      <c r="V42" s="103">
        <v>0</v>
      </c>
      <c r="W42" s="108">
        <v>0</v>
      </c>
      <c r="X42" s="108"/>
      <c r="Y42" s="108">
        <v>0</v>
      </c>
      <c r="Z42" s="108">
        <v>0</v>
      </c>
      <c r="AA42" s="108">
        <v>1.9217255071244912</v>
      </c>
      <c r="AB42" s="109">
        <v>2.3333333333333335</v>
      </c>
      <c r="AC42" s="108">
        <v>0</v>
      </c>
      <c r="AD42" s="109">
        <v>0</v>
      </c>
      <c r="AE42" s="108">
        <v>0</v>
      </c>
      <c r="AF42" s="110">
        <v>0</v>
      </c>
      <c r="AG42" s="108">
        <v>0</v>
      </c>
      <c r="AH42" s="108">
        <v>0</v>
      </c>
      <c r="AI42" s="111">
        <v>0</v>
      </c>
      <c r="AJ42" s="109">
        <v>0</v>
      </c>
      <c r="AK42" s="109">
        <v>2.3333333333333335</v>
      </c>
      <c r="AL42" s="108">
        <v>0</v>
      </c>
      <c r="AM42" s="108"/>
      <c r="AN42" s="108">
        <v>1.9217255071244912</v>
      </c>
    </row>
    <row r="43" spans="1:40" ht="14.25" customHeight="1" x14ac:dyDescent="0.25">
      <c r="A43" s="128" t="s">
        <v>169</v>
      </c>
      <c r="B43" s="101" t="s">
        <v>170</v>
      </c>
      <c r="C43" s="112" t="s">
        <v>158</v>
      </c>
      <c r="D43" s="101" t="s">
        <v>159</v>
      </c>
      <c r="E43" s="100">
        <v>3</v>
      </c>
      <c r="F43" s="100" t="s">
        <v>46</v>
      </c>
      <c r="G43" s="101" t="s">
        <v>171</v>
      </c>
      <c r="H43" s="101" t="s">
        <v>172</v>
      </c>
      <c r="I43" s="100">
        <v>904500</v>
      </c>
      <c r="J43" s="103">
        <v>2</v>
      </c>
      <c r="K43" s="104">
        <v>1</v>
      </c>
      <c r="L43" s="103">
        <v>2</v>
      </c>
      <c r="M43" s="105"/>
      <c r="N43" s="103">
        <v>0</v>
      </c>
      <c r="O43" s="105"/>
      <c r="P43" s="103">
        <v>0</v>
      </c>
      <c r="Q43" s="105"/>
      <c r="R43" s="106">
        <v>0</v>
      </c>
      <c r="S43" s="107">
        <v>0</v>
      </c>
      <c r="T43" s="107"/>
      <c r="U43" s="103">
        <v>0</v>
      </c>
      <c r="V43" s="103">
        <v>2</v>
      </c>
      <c r="W43" s="108">
        <v>16376.945244956769</v>
      </c>
      <c r="X43" s="108"/>
      <c r="Y43" s="108">
        <v>16376.945244956769</v>
      </c>
      <c r="Z43" s="108">
        <v>1364.75</v>
      </c>
      <c r="AA43" s="108">
        <v>5.8417670307153928</v>
      </c>
      <c r="AB43" s="109">
        <v>5.333333333333333</v>
      </c>
      <c r="AC43" s="108">
        <v>0</v>
      </c>
      <c r="AD43" s="109">
        <v>0</v>
      </c>
      <c r="AE43" s="108">
        <v>241.66394529448135</v>
      </c>
      <c r="AF43" s="110">
        <v>1.3610980392156862</v>
      </c>
      <c r="AG43" s="108">
        <v>0</v>
      </c>
      <c r="AH43" s="108">
        <v>0</v>
      </c>
      <c r="AI43" s="111">
        <v>0</v>
      </c>
      <c r="AJ43" s="109">
        <v>0</v>
      </c>
      <c r="AK43" s="109">
        <v>5.333333333333333</v>
      </c>
      <c r="AL43" s="108">
        <v>0</v>
      </c>
      <c r="AM43" s="108"/>
      <c r="AN43" s="108">
        <v>247.50571232519675</v>
      </c>
    </row>
    <row r="44" spans="1:40" ht="14.25" customHeight="1" x14ac:dyDescent="0.25">
      <c r="A44" s="113" t="s">
        <v>173</v>
      </c>
      <c r="B44" s="101" t="s">
        <v>144</v>
      </c>
      <c r="C44" s="112" t="s">
        <v>144</v>
      </c>
      <c r="D44" s="101" t="s">
        <v>145</v>
      </c>
      <c r="E44" s="100"/>
      <c r="F44" s="100" t="s">
        <v>46</v>
      </c>
      <c r="G44" s="101" t="s">
        <v>174</v>
      </c>
      <c r="H44" s="101" t="s">
        <v>175</v>
      </c>
      <c r="I44" s="100">
        <v>704060</v>
      </c>
      <c r="J44" s="103">
        <v>0</v>
      </c>
      <c r="K44" s="104">
        <v>0</v>
      </c>
      <c r="L44" s="103">
        <v>0</v>
      </c>
      <c r="M44" s="105"/>
      <c r="N44" s="103">
        <v>0</v>
      </c>
      <c r="O44" s="105"/>
      <c r="P44" s="103">
        <v>0</v>
      </c>
      <c r="Q44" s="105"/>
      <c r="R44" s="106">
        <v>0</v>
      </c>
      <c r="S44" s="107">
        <v>0</v>
      </c>
      <c r="T44" s="107"/>
      <c r="U44" s="103">
        <v>0</v>
      </c>
      <c r="V44" s="103">
        <v>0</v>
      </c>
      <c r="W44" s="108">
        <v>0</v>
      </c>
      <c r="X44" s="108"/>
      <c r="Y44" s="108">
        <v>0</v>
      </c>
      <c r="Z44" s="108">
        <v>0</v>
      </c>
      <c r="AA44" s="108">
        <v>77.460856038985412</v>
      </c>
      <c r="AB44" s="109">
        <v>94.333333333333329</v>
      </c>
      <c r="AC44" s="108">
        <v>7.102029048068772</v>
      </c>
      <c r="AD44" s="109">
        <v>0.33333333333333331</v>
      </c>
      <c r="AE44" s="108">
        <v>59.183575400573105</v>
      </c>
      <c r="AF44" s="110">
        <v>0.33333333333333331</v>
      </c>
      <c r="AG44" s="108">
        <v>0</v>
      </c>
      <c r="AH44" s="108">
        <v>0</v>
      </c>
      <c r="AI44" s="111">
        <v>0</v>
      </c>
      <c r="AJ44" s="109">
        <v>0</v>
      </c>
      <c r="AK44" s="109">
        <v>94.666666666666657</v>
      </c>
      <c r="AL44" s="108">
        <v>0</v>
      </c>
      <c r="AM44" s="108"/>
      <c r="AN44" s="108">
        <v>143.7464604876273</v>
      </c>
    </row>
    <row r="45" spans="1:40" ht="14.25" customHeight="1" x14ac:dyDescent="0.25">
      <c r="A45" s="113" t="s">
        <v>176</v>
      </c>
      <c r="B45" s="101" t="s">
        <v>144</v>
      </c>
      <c r="C45" s="112" t="s">
        <v>144</v>
      </c>
      <c r="D45" s="101" t="s">
        <v>145</v>
      </c>
      <c r="E45" s="100"/>
      <c r="F45" s="100" t="s">
        <v>46</v>
      </c>
      <c r="G45" s="101" t="s">
        <v>167</v>
      </c>
      <c r="H45" s="101" t="s">
        <v>168</v>
      </c>
      <c r="I45" s="100">
        <v>705300</v>
      </c>
      <c r="J45" s="103">
        <v>0</v>
      </c>
      <c r="K45" s="104">
        <v>0</v>
      </c>
      <c r="L45" s="103">
        <v>0</v>
      </c>
      <c r="M45" s="105"/>
      <c r="N45" s="103">
        <v>0</v>
      </c>
      <c r="O45" s="105"/>
      <c r="P45" s="103">
        <v>0</v>
      </c>
      <c r="Q45" s="105"/>
      <c r="R45" s="106">
        <v>0</v>
      </c>
      <c r="S45" s="107">
        <v>0</v>
      </c>
      <c r="T45" s="107"/>
      <c r="U45" s="103">
        <v>0</v>
      </c>
      <c r="V45" s="103">
        <v>0</v>
      </c>
      <c r="W45" s="108">
        <v>0</v>
      </c>
      <c r="X45" s="108"/>
      <c r="Y45" s="108">
        <v>0</v>
      </c>
      <c r="Z45" s="108">
        <v>0</v>
      </c>
      <c r="AA45" s="108">
        <v>14.635750057882905</v>
      </c>
      <c r="AB45" s="109">
        <v>11</v>
      </c>
      <c r="AC45" s="108">
        <v>12.400699739814202</v>
      </c>
      <c r="AD45" s="109">
        <v>0.66666666666666663</v>
      </c>
      <c r="AE45" s="108">
        <v>0</v>
      </c>
      <c r="AF45" s="110">
        <v>0</v>
      </c>
      <c r="AG45" s="108">
        <v>0</v>
      </c>
      <c r="AH45" s="108">
        <v>0</v>
      </c>
      <c r="AI45" s="111">
        <v>0</v>
      </c>
      <c r="AJ45" s="109">
        <v>0</v>
      </c>
      <c r="AK45" s="109">
        <v>11.666666666666666</v>
      </c>
      <c r="AL45" s="108">
        <v>0</v>
      </c>
      <c r="AM45" s="108"/>
      <c r="AN45" s="108">
        <v>27.036449797697109</v>
      </c>
    </row>
    <row r="46" spans="1:40" ht="14.25" customHeight="1" x14ac:dyDescent="0.25">
      <c r="A46" s="113" t="s">
        <v>177</v>
      </c>
      <c r="B46" s="101" t="s">
        <v>144</v>
      </c>
      <c r="C46" s="112" t="s">
        <v>144</v>
      </c>
      <c r="D46" s="101" t="s">
        <v>145</v>
      </c>
      <c r="E46" s="100"/>
      <c r="F46" s="100" t="s">
        <v>46</v>
      </c>
      <c r="G46" s="101" t="s">
        <v>178</v>
      </c>
      <c r="H46" s="101" t="s">
        <v>179</v>
      </c>
      <c r="I46" s="100">
        <v>709102</v>
      </c>
      <c r="J46" s="103">
        <v>0</v>
      </c>
      <c r="K46" s="104">
        <v>0</v>
      </c>
      <c r="L46" s="103">
        <v>0</v>
      </c>
      <c r="M46" s="105"/>
      <c r="N46" s="103">
        <v>0</v>
      </c>
      <c r="O46" s="105"/>
      <c r="P46" s="103">
        <v>0</v>
      </c>
      <c r="Q46" s="105"/>
      <c r="R46" s="106">
        <v>0</v>
      </c>
      <c r="S46" s="107">
        <v>0</v>
      </c>
      <c r="T46" s="107"/>
      <c r="U46" s="103">
        <v>0</v>
      </c>
      <c r="V46" s="103">
        <v>0</v>
      </c>
      <c r="W46" s="108">
        <v>0</v>
      </c>
      <c r="X46" s="108"/>
      <c r="Y46" s="108">
        <v>0</v>
      </c>
      <c r="Z46" s="108">
        <v>0</v>
      </c>
      <c r="AA46" s="108">
        <v>0</v>
      </c>
      <c r="AB46" s="109">
        <v>0</v>
      </c>
      <c r="AC46" s="108">
        <v>0</v>
      </c>
      <c r="AD46" s="109">
        <v>0</v>
      </c>
      <c r="AE46" s="108">
        <v>0</v>
      </c>
      <c r="AF46" s="110">
        <v>0</v>
      </c>
      <c r="AG46" s="108">
        <v>0</v>
      </c>
      <c r="AH46" s="108">
        <v>0</v>
      </c>
      <c r="AI46" s="111">
        <v>0</v>
      </c>
      <c r="AJ46" s="109">
        <v>0</v>
      </c>
      <c r="AK46" s="109">
        <v>0</v>
      </c>
      <c r="AL46" s="108">
        <v>0</v>
      </c>
      <c r="AM46" s="108"/>
      <c r="AN46" s="108">
        <v>0</v>
      </c>
    </row>
    <row r="47" spans="1:40" ht="14.25" customHeight="1" x14ac:dyDescent="0.25">
      <c r="A47" s="113" t="s">
        <v>180</v>
      </c>
      <c r="B47" s="101" t="s">
        <v>181</v>
      </c>
      <c r="C47" s="112" t="s">
        <v>182</v>
      </c>
      <c r="D47" s="101" t="s">
        <v>163</v>
      </c>
      <c r="E47" s="100" t="s">
        <v>741</v>
      </c>
      <c r="F47" s="100" t="s">
        <v>46</v>
      </c>
      <c r="G47" s="101" t="s">
        <v>164</v>
      </c>
      <c r="H47" s="101" t="s">
        <v>183</v>
      </c>
      <c r="I47" s="100">
        <v>902000</v>
      </c>
      <c r="J47" s="103">
        <v>1</v>
      </c>
      <c r="K47" s="104">
        <v>1</v>
      </c>
      <c r="L47" s="103">
        <v>1</v>
      </c>
      <c r="M47" s="105"/>
      <c r="N47" s="103">
        <v>0</v>
      </c>
      <c r="O47" s="105"/>
      <c r="P47" s="103">
        <v>0</v>
      </c>
      <c r="Q47" s="105"/>
      <c r="R47" s="106">
        <v>0</v>
      </c>
      <c r="S47" s="107">
        <v>0</v>
      </c>
      <c r="T47" s="107"/>
      <c r="U47" s="103">
        <v>0</v>
      </c>
      <c r="V47" s="103">
        <v>1</v>
      </c>
      <c r="W47" s="108">
        <v>8188.4726224783844</v>
      </c>
      <c r="X47" s="108"/>
      <c r="Y47" s="108">
        <v>8188.4726224783844</v>
      </c>
      <c r="Z47" s="108">
        <v>682.37</v>
      </c>
      <c r="AA47" s="108">
        <v>99.337890616467831</v>
      </c>
      <c r="AB47" s="109">
        <v>55.333333333333336</v>
      </c>
      <c r="AC47" s="108">
        <v>0</v>
      </c>
      <c r="AD47" s="109">
        <v>0</v>
      </c>
      <c r="AE47" s="108">
        <v>0</v>
      </c>
      <c r="AF47" s="110">
        <v>0</v>
      </c>
      <c r="AG47" s="108">
        <v>41.296210082446954</v>
      </c>
      <c r="AH47" s="108">
        <v>0</v>
      </c>
      <c r="AI47" s="111">
        <v>0</v>
      </c>
      <c r="AJ47" s="109">
        <v>0</v>
      </c>
      <c r="AK47" s="109">
        <v>55.333333333333336</v>
      </c>
      <c r="AL47" s="108">
        <v>0</v>
      </c>
      <c r="AM47" s="108"/>
      <c r="AN47" s="108">
        <v>140.63410069891478</v>
      </c>
    </row>
    <row r="48" spans="1:40" ht="14.25" customHeight="1" x14ac:dyDescent="0.25">
      <c r="A48" s="113" t="s">
        <v>184</v>
      </c>
      <c r="B48" s="101" t="s">
        <v>144</v>
      </c>
      <c r="C48" s="112" t="s">
        <v>144</v>
      </c>
      <c r="D48" s="101" t="s">
        <v>145</v>
      </c>
      <c r="E48" s="100"/>
      <c r="F48" s="100" t="s">
        <v>46</v>
      </c>
      <c r="G48" s="101" t="s">
        <v>185</v>
      </c>
      <c r="H48" s="101" t="s">
        <v>186</v>
      </c>
      <c r="I48" s="100">
        <v>709101</v>
      </c>
      <c r="J48" s="103">
        <v>0</v>
      </c>
      <c r="K48" s="104">
        <v>0</v>
      </c>
      <c r="L48" s="103">
        <v>0</v>
      </c>
      <c r="M48" s="105"/>
      <c r="N48" s="103">
        <v>0</v>
      </c>
      <c r="O48" s="105"/>
      <c r="P48" s="103">
        <v>0</v>
      </c>
      <c r="Q48" s="105"/>
      <c r="R48" s="106">
        <v>0</v>
      </c>
      <c r="S48" s="107">
        <v>0</v>
      </c>
      <c r="T48" s="107"/>
      <c r="U48" s="103">
        <v>0</v>
      </c>
      <c r="V48" s="103">
        <v>0</v>
      </c>
      <c r="W48" s="108">
        <v>0</v>
      </c>
      <c r="X48" s="108"/>
      <c r="Y48" s="108">
        <v>0</v>
      </c>
      <c r="Z48" s="108">
        <v>0</v>
      </c>
      <c r="AA48" s="108">
        <v>5.3961495218169597</v>
      </c>
      <c r="AB48" s="109">
        <v>0.33333333333333331</v>
      </c>
      <c r="AC48" s="108">
        <v>0</v>
      </c>
      <c r="AD48" s="109">
        <v>0</v>
      </c>
      <c r="AE48" s="108">
        <v>0</v>
      </c>
      <c r="AF48" s="110">
        <v>0</v>
      </c>
      <c r="AG48" s="108">
        <v>0</v>
      </c>
      <c r="AH48" s="108">
        <v>0</v>
      </c>
      <c r="AI48" s="111">
        <v>0</v>
      </c>
      <c r="AJ48" s="109">
        <v>0</v>
      </c>
      <c r="AK48" s="109">
        <v>0.33333333333333331</v>
      </c>
      <c r="AL48" s="108">
        <v>0</v>
      </c>
      <c r="AM48" s="108"/>
      <c r="AN48" s="108">
        <v>5.3961495218169597</v>
      </c>
    </row>
    <row r="49" spans="1:40" ht="14.25" customHeight="1" x14ac:dyDescent="0.25">
      <c r="A49" s="113" t="s">
        <v>187</v>
      </c>
      <c r="B49" s="101" t="s">
        <v>188</v>
      </c>
      <c r="C49" s="112" t="s">
        <v>189</v>
      </c>
      <c r="D49" s="101" t="s">
        <v>145</v>
      </c>
      <c r="E49" s="100">
        <v>2</v>
      </c>
      <c r="F49" s="100" t="s">
        <v>46</v>
      </c>
      <c r="G49" s="101" t="s">
        <v>146</v>
      </c>
      <c r="H49" s="101" t="s">
        <v>190</v>
      </c>
      <c r="I49" s="100">
        <v>709000</v>
      </c>
      <c r="J49" s="103">
        <v>3</v>
      </c>
      <c r="K49" s="104">
        <v>0.84</v>
      </c>
      <c r="L49" s="103">
        <v>2.52</v>
      </c>
      <c r="M49" s="105" t="s">
        <v>191</v>
      </c>
      <c r="N49" s="103">
        <v>2.52</v>
      </c>
      <c r="O49" s="105" t="s">
        <v>191</v>
      </c>
      <c r="P49" s="103">
        <v>0.84</v>
      </c>
      <c r="Q49" s="105"/>
      <c r="R49" s="106">
        <v>0</v>
      </c>
      <c r="S49" s="107">
        <v>0</v>
      </c>
      <c r="T49" s="107"/>
      <c r="U49" s="103">
        <v>0</v>
      </c>
      <c r="V49" s="103">
        <v>5.88</v>
      </c>
      <c r="W49" s="108">
        <v>48148.219020172903</v>
      </c>
      <c r="X49" s="108"/>
      <c r="Y49" s="108">
        <v>48148.219020172903</v>
      </c>
      <c r="Z49" s="108">
        <v>4012.35</v>
      </c>
      <c r="AA49" s="108">
        <v>605.60812014012333</v>
      </c>
      <c r="AB49" s="109">
        <v>44</v>
      </c>
      <c r="AC49" s="108">
        <v>2.7433327891559771</v>
      </c>
      <c r="AD49" s="109">
        <v>0.33333333333333331</v>
      </c>
      <c r="AE49" s="108">
        <v>177.55072620171933</v>
      </c>
      <c r="AF49" s="110">
        <v>1</v>
      </c>
      <c r="AG49" s="108">
        <v>141.22593645292051</v>
      </c>
      <c r="AH49" s="108">
        <v>0</v>
      </c>
      <c r="AI49" s="111">
        <v>20.574995918669828</v>
      </c>
      <c r="AJ49" s="109">
        <v>1.3333333333333333</v>
      </c>
      <c r="AK49" s="109">
        <v>45.666666666666671</v>
      </c>
      <c r="AL49" s="108">
        <v>0</v>
      </c>
      <c r="AM49" s="108"/>
      <c r="AN49" s="108">
        <v>947.70311150258885</v>
      </c>
    </row>
    <row r="50" spans="1:40" ht="14.25" customHeight="1" x14ac:dyDescent="0.25">
      <c r="A50" s="113" t="s">
        <v>192</v>
      </c>
      <c r="B50" s="101" t="s">
        <v>144</v>
      </c>
      <c r="C50" s="112" t="s">
        <v>144</v>
      </c>
      <c r="D50" s="112" t="s">
        <v>144</v>
      </c>
      <c r="E50" s="100"/>
      <c r="F50" s="100" t="s">
        <v>47</v>
      </c>
      <c r="G50" s="101" t="s">
        <v>193</v>
      </c>
      <c r="H50" s="101" t="s">
        <v>194</v>
      </c>
      <c r="I50" s="100" t="s">
        <v>195</v>
      </c>
      <c r="J50" s="103">
        <v>0</v>
      </c>
      <c r="K50" s="104">
        <v>0</v>
      </c>
      <c r="L50" s="103">
        <v>0</v>
      </c>
      <c r="M50" s="105"/>
      <c r="N50" s="103">
        <v>0</v>
      </c>
      <c r="O50" s="105"/>
      <c r="P50" s="103">
        <v>0</v>
      </c>
      <c r="Q50" s="105"/>
      <c r="R50" s="106">
        <v>0</v>
      </c>
      <c r="S50" s="107">
        <v>0</v>
      </c>
      <c r="T50" s="107"/>
      <c r="U50" s="103">
        <v>0</v>
      </c>
      <c r="V50" s="103">
        <v>0</v>
      </c>
      <c r="W50" s="108">
        <v>0</v>
      </c>
      <c r="X50" s="108"/>
      <c r="Y50" s="108">
        <v>0</v>
      </c>
      <c r="Z50" s="108">
        <v>0</v>
      </c>
      <c r="AA50" s="108">
        <v>12.679210682875722</v>
      </c>
      <c r="AB50" s="109">
        <v>10.333333333333334</v>
      </c>
      <c r="AC50" s="108">
        <v>0</v>
      </c>
      <c r="AD50" s="109">
        <v>0</v>
      </c>
      <c r="AE50" s="108">
        <v>0</v>
      </c>
      <c r="AF50" s="110">
        <v>0</v>
      </c>
      <c r="AG50" s="108">
        <v>0</v>
      </c>
      <c r="AH50" s="108">
        <v>0</v>
      </c>
      <c r="AI50" s="111">
        <v>0</v>
      </c>
      <c r="AJ50" s="109">
        <v>0</v>
      </c>
      <c r="AK50" s="109">
        <v>10.333333333333334</v>
      </c>
      <c r="AL50" s="108">
        <v>0</v>
      </c>
      <c r="AM50" s="108"/>
      <c r="AN50" s="108">
        <v>12.679210682875722</v>
      </c>
    </row>
    <row r="51" spans="1:40" ht="14.25" customHeight="1" x14ac:dyDescent="0.25">
      <c r="A51" s="113" t="s">
        <v>196</v>
      </c>
      <c r="B51" s="101" t="s">
        <v>197</v>
      </c>
      <c r="C51" s="112" t="s">
        <v>198</v>
      </c>
      <c r="D51" s="101" t="s">
        <v>199</v>
      </c>
      <c r="E51" s="100">
        <v>1</v>
      </c>
      <c r="F51" s="100" t="s">
        <v>47</v>
      </c>
      <c r="G51" s="101" t="s">
        <v>200</v>
      </c>
      <c r="H51" s="101" t="s">
        <v>201</v>
      </c>
      <c r="I51" s="100" t="s">
        <v>202</v>
      </c>
      <c r="J51" s="103">
        <v>1</v>
      </c>
      <c r="K51" s="104">
        <v>0.5</v>
      </c>
      <c r="L51" s="103">
        <v>0.5</v>
      </c>
      <c r="M51" s="105"/>
      <c r="N51" s="103">
        <v>0</v>
      </c>
      <c r="O51" s="105"/>
      <c r="P51" s="103">
        <v>0</v>
      </c>
      <c r="Q51" s="105"/>
      <c r="R51" s="106">
        <v>0</v>
      </c>
      <c r="S51" s="107">
        <v>0</v>
      </c>
      <c r="T51" s="107"/>
      <c r="U51" s="103">
        <v>0</v>
      </c>
      <c r="V51" s="103">
        <v>0.5</v>
      </c>
      <c r="W51" s="108">
        <v>4094.2475253727598</v>
      </c>
      <c r="X51" s="108"/>
      <c r="Y51" s="108">
        <v>4094.2475253727598</v>
      </c>
      <c r="Z51" s="108">
        <v>341.19</v>
      </c>
      <c r="AA51" s="108">
        <v>226.76360984069001</v>
      </c>
      <c r="AB51" s="109">
        <v>252.66666666666666</v>
      </c>
      <c r="AC51" s="108">
        <v>0</v>
      </c>
      <c r="AD51" s="109">
        <v>0</v>
      </c>
      <c r="AE51" s="108">
        <v>0</v>
      </c>
      <c r="AF51" s="110">
        <v>0</v>
      </c>
      <c r="AG51" s="108">
        <v>0</v>
      </c>
      <c r="AH51" s="108">
        <v>0</v>
      </c>
      <c r="AI51" s="111">
        <v>0</v>
      </c>
      <c r="AJ51" s="109">
        <v>0</v>
      </c>
      <c r="AK51" s="109">
        <v>252.66666666666666</v>
      </c>
      <c r="AL51" s="108">
        <v>984.80076911838341</v>
      </c>
      <c r="AM51" s="108"/>
      <c r="AN51" s="108">
        <v>1211.5643789590733</v>
      </c>
    </row>
    <row r="52" spans="1:40" ht="14.25" customHeight="1" x14ac:dyDescent="0.25">
      <c r="A52" s="129" t="s">
        <v>203</v>
      </c>
      <c r="B52" s="130" t="s">
        <v>204</v>
      </c>
      <c r="C52" s="130" t="s">
        <v>205</v>
      </c>
      <c r="D52" s="130" t="s">
        <v>206</v>
      </c>
      <c r="E52" s="131">
        <v>1</v>
      </c>
      <c r="F52" s="100" t="s">
        <v>47</v>
      </c>
      <c r="G52" s="130" t="s">
        <v>207</v>
      </c>
      <c r="H52" s="130" t="s">
        <v>208</v>
      </c>
      <c r="I52" s="100" t="s">
        <v>209</v>
      </c>
      <c r="J52" s="103">
        <v>1</v>
      </c>
      <c r="K52" s="104">
        <v>1</v>
      </c>
      <c r="L52" s="103">
        <v>1</v>
      </c>
      <c r="M52" s="105"/>
      <c r="N52" s="103">
        <v>0</v>
      </c>
      <c r="O52" s="105"/>
      <c r="P52" s="103">
        <v>0</v>
      </c>
      <c r="Q52" s="105"/>
      <c r="R52" s="106">
        <v>0</v>
      </c>
      <c r="S52" s="107">
        <v>0</v>
      </c>
      <c r="T52" s="107"/>
      <c r="U52" s="103">
        <v>0</v>
      </c>
      <c r="V52" s="103">
        <v>1</v>
      </c>
      <c r="W52" s="108">
        <v>8188.4950507455196</v>
      </c>
      <c r="X52" s="108"/>
      <c r="Y52" s="108">
        <v>8188.4950507455196</v>
      </c>
      <c r="Z52" s="108">
        <v>682.37</v>
      </c>
      <c r="AA52" s="108">
        <v>16.285927395522414</v>
      </c>
      <c r="AB52" s="109">
        <v>7.333333333333333</v>
      </c>
      <c r="AC52" s="108">
        <v>0</v>
      </c>
      <c r="AD52" s="109">
        <v>0</v>
      </c>
      <c r="AE52" s="108">
        <v>0</v>
      </c>
      <c r="AF52" s="110">
        <v>0</v>
      </c>
      <c r="AG52" s="108">
        <v>0</v>
      </c>
      <c r="AH52" s="108">
        <v>0</v>
      </c>
      <c r="AI52" s="111">
        <v>0</v>
      </c>
      <c r="AJ52" s="109">
        <v>0</v>
      </c>
      <c r="AK52" s="109">
        <v>7.333333333333333</v>
      </c>
      <c r="AL52" s="108">
        <v>0</v>
      </c>
      <c r="AM52" s="108"/>
      <c r="AN52" s="108">
        <v>16.285927395522414</v>
      </c>
    </row>
    <row r="53" spans="1:40" ht="14.25" customHeight="1" x14ac:dyDescent="0.25">
      <c r="A53" s="113" t="s">
        <v>210</v>
      </c>
      <c r="B53" s="101" t="s">
        <v>211</v>
      </c>
      <c r="C53" s="112" t="s">
        <v>198</v>
      </c>
      <c r="D53" s="101" t="s">
        <v>199</v>
      </c>
      <c r="E53" s="100">
        <v>1</v>
      </c>
      <c r="F53" s="100" t="s">
        <v>47</v>
      </c>
      <c r="G53" s="101" t="s">
        <v>212</v>
      </c>
      <c r="H53" s="101" t="s">
        <v>213</v>
      </c>
      <c r="I53" s="100" t="s">
        <v>214</v>
      </c>
      <c r="J53" s="103">
        <v>1</v>
      </c>
      <c r="K53" s="104">
        <v>0.09</v>
      </c>
      <c r="L53" s="103">
        <v>0.09</v>
      </c>
      <c r="M53" s="105" t="s">
        <v>191</v>
      </c>
      <c r="N53" s="103">
        <v>0.09</v>
      </c>
      <c r="O53" s="105"/>
      <c r="P53" s="103">
        <v>0</v>
      </c>
      <c r="Q53" s="105"/>
      <c r="R53" s="106">
        <v>0</v>
      </c>
      <c r="S53" s="107">
        <v>0</v>
      </c>
      <c r="T53" s="107"/>
      <c r="U53" s="103">
        <v>0</v>
      </c>
      <c r="V53" s="103">
        <v>0.18</v>
      </c>
      <c r="W53" s="108">
        <v>1473.9291091341934</v>
      </c>
      <c r="X53" s="108"/>
      <c r="Y53" s="108">
        <v>1473.9291091341934</v>
      </c>
      <c r="Z53" s="108">
        <v>122.83</v>
      </c>
      <c r="AA53" s="108">
        <v>86.066844179586369</v>
      </c>
      <c r="AB53" s="109">
        <v>21</v>
      </c>
      <c r="AC53" s="108">
        <v>0</v>
      </c>
      <c r="AD53" s="109">
        <v>0</v>
      </c>
      <c r="AE53" s="108">
        <v>88.775363100859664</v>
      </c>
      <c r="AF53" s="110">
        <v>0.5</v>
      </c>
      <c r="AG53" s="108">
        <v>0</v>
      </c>
      <c r="AH53" s="108">
        <v>0</v>
      </c>
      <c r="AI53" s="111">
        <v>0</v>
      </c>
      <c r="AJ53" s="109">
        <v>0</v>
      </c>
      <c r="AK53" s="109">
        <v>21</v>
      </c>
      <c r="AL53" s="108">
        <v>146.18343123941557</v>
      </c>
      <c r="AM53" s="108"/>
      <c r="AN53" s="108">
        <v>321.02563851986156</v>
      </c>
    </row>
    <row r="54" spans="1:40" ht="14.25" customHeight="1" x14ac:dyDescent="0.25">
      <c r="A54" s="113" t="s">
        <v>215</v>
      </c>
      <c r="B54" s="101" t="s">
        <v>211</v>
      </c>
      <c r="C54" s="112" t="s">
        <v>198</v>
      </c>
      <c r="D54" s="101" t="s">
        <v>199</v>
      </c>
      <c r="E54" s="100">
        <v>1</v>
      </c>
      <c r="F54" s="100" t="s">
        <v>47</v>
      </c>
      <c r="G54" s="101" t="s">
        <v>216</v>
      </c>
      <c r="H54" s="101" t="s">
        <v>217</v>
      </c>
      <c r="I54" s="100" t="s">
        <v>218</v>
      </c>
      <c r="J54" s="103">
        <v>1</v>
      </c>
      <c r="K54" s="104">
        <v>0.27100000000000002</v>
      </c>
      <c r="L54" s="103">
        <v>0.27100000000000002</v>
      </c>
      <c r="M54" s="105" t="s">
        <v>191</v>
      </c>
      <c r="N54" s="103">
        <v>0.27100000000000002</v>
      </c>
      <c r="O54" s="105"/>
      <c r="P54" s="103">
        <v>0</v>
      </c>
      <c r="Q54" s="105"/>
      <c r="R54" s="106">
        <v>0</v>
      </c>
      <c r="S54" s="107">
        <v>0</v>
      </c>
      <c r="T54" s="107"/>
      <c r="U54" s="103">
        <v>0</v>
      </c>
      <c r="V54" s="103">
        <v>0.54200000000000004</v>
      </c>
      <c r="W54" s="108">
        <v>4438.1643175040717</v>
      </c>
      <c r="X54" s="108"/>
      <c r="Y54" s="108">
        <v>4438.1643175040717</v>
      </c>
      <c r="Z54" s="108">
        <v>369.85</v>
      </c>
      <c r="AA54" s="108">
        <v>5656.6547324095527</v>
      </c>
      <c r="AB54" s="109">
        <v>5111.333333333333</v>
      </c>
      <c r="AC54" s="108">
        <v>1699.3554074105973</v>
      </c>
      <c r="AD54" s="109">
        <v>146.66666666666666</v>
      </c>
      <c r="AE54" s="108">
        <v>44.387681550429832</v>
      </c>
      <c r="AF54" s="110">
        <v>0.25</v>
      </c>
      <c r="AG54" s="108">
        <v>33.184578865780161</v>
      </c>
      <c r="AH54" s="108">
        <v>0</v>
      </c>
      <c r="AI54" s="111">
        <v>0</v>
      </c>
      <c r="AJ54" s="109">
        <v>0</v>
      </c>
      <c r="AK54" s="109">
        <v>5258</v>
      </c>
      <c r="AL54" s="108">
        <v>0</v>
      </c>
      <c r="AM54" s="108"/>
      <c r="AN54" s="108">
        <v>7433.5824002363597</v>
      </c>
    </row>
    <row r="55" spans="1:40" ht="14.25" customHeight="1" x14ac:dyDescent="0.25">
      <c r="A55" s="113" t="s">
        <v>219</v>
      </c>
      <c r="B55" s="101" t="s">
        <v>197</v>
      </c>
      <c r="C55" s="112" t="s">
        <v>198</v>
      </c>
      <c r="D55" s="101" t="s">
        <v>199</v>
      </c>
      <c r="E55" s="100">
        <v>1</v>
      </c>
      <c r="F55" s="100" t="s">
        <v>47</v>
      </c>
      <c r="G55" s="101" t="s">
        <v>200</v>
      </c>
      <c r="H55" s="101" t="s">
        <v>220</v>
      </c>
      <c r="I55" s="100" t="s">
        <v>221</v>
      </c>
      <c r="J55" s="103">
        <v>1</v>
      </c>
      <c r="K55" s="104">
        <v>0.5</v>
      </c>
      <c r="L55" s="103">
        <v>0.5</v>
      </c>
      <c r="M55" s="105"/>
      <c r="N55" s="103">
        <v>0</v>
      </c>
      <c r="O55" s="105"/>
      <c r="P55" s="103">
        <v>0</v>
      </c>
      <c r="Q55" s="105"/>
      <c r="R55" s="106">
        <v>0</v>
      </c>
      <c r="S55" s="107">
        <v>0</v>
      </c>
      <c r="T55" s="107"/>
      <c r="U55" s="103">
        <v>0</v>
      </c>
      <c r="V55" s="103">
        <v>0.5</v>
      </c>
      <c r="W55" s="108">
        <v>4094.2475253727598</v>
      </c>
      <c r="X55" s="108"/>
      <c r="Y55" s="108">
        <v>4094.2475253727598</v>
      </c>
      <c r="Z55" s="108">
        <v>341.19</v>
      </c>
      <c r="AA55" s="108">
        <v>12.992535493819934</v>
      </c>
      <c r="AB55" s="109">
        <v>13</v>
      </c>
      <c r="AC55" s="108">
        <v>0</v>
      </c>
      <c r="AD55" s="109">
        <v>0</v>
      </c>
      <c r="AE55" s="108">
        <v>0</v>
      </c>
      <c r="AF55" s="110">
        <v>0</v>
      </c>
      <c r="AG55" s="108">
        <v>0</v>
      </c>
      <c r="AH55" s="108">
        <v>0</v>
      </c>
      <c r="AI55" s="111">
        <v>0</v>
      </c>
      <c r="AJ55" s="109">
        <v>0</v>
      </c>
      <c r="AK55" s="109">
        <v>13</v>
      </c>
      <c r="AL55" s="108">
        <v>0</v>
      </c>
      <c r="AM55" s="108"/>
      <c r="AN55" s="108">
        <v>12.992535493819934</v>
      </c>
    </row>
    <row r="56" spans="1:40" ht="14.25" customHeight="1" x14ac:dyDescent="0.25">
      <c r="A56" s="113" t="s">
        <v>222</v>
      </c>
      <c r="B56" s="101" t="s">
        <v>144</v>
      </c>
      <c r="C56" s="112" t="s">
        <v>144</v>
      </c>
      <c r="D56" s="101" t="s">
        <v>223</v>
      </c>
      <c r="E56" s="100"/>
      <c r="F56" s="100" t="s">
        <v>47</v>
      </c>
      <c r="G56" s="101" t="s">
        <v>193</v>
      </c>
      <c r="H56" s="101" t="s">
        <v>224</v>
      </c>
      <c r="I56" s="100" t="s">
        <v>225</v>
      </c>
      <c r="J56" s="103">
        <v>0</v>
      </c>
      <c r="K56" s="104">
        <v>0</v>
      </c>
      <c r="L56" s="103">
        <v>0</v>
      </c>
      <c r="M56" s="105"/>
      <c r="N56" s="103">
        <v>0</v>
      </c>
      <c r="O56" s="105"/>
      <c r="P56" s="103">
        <v>0</v>
      </c>
      <c r="Q56" s="105"/>
      <c r="R56" s="106">
        <v>0</v>
      </c>
      <c r="S56" s="107">
        <v>0</v>
      </c>
      <c r="T56" s="107"/>
      <c r="U56" s="103">
        <v>0</v>
      </c>
      <c r="V56" s="103">
        <v>0</v>
      </c>
      <c r="W56" s="108">
        <v>0</v>
      </c>
      <c r="X56" s="108"/>
      <c r="Y56" s="108">
        <v>0</v>
      </c>
      <c r="Z56" s="108">
        <v>0</v>
      </c>
      <c r="AA56" s="108">
        <v>429.2410654464154</v>
      </c>
      <c r="AB56" s="109">
        <v>25</v>
      </c>
      <c r="AC56" s="108">
        <v>0</v>
      </c>
      <c r="AD56" s="109">
        <v>0</v>
      </c>
      <c r="AE56" s="108">
        <v>0</v>
      </c>
      <c r="AF56" s="110">
        <v>0</v>
      </c>
      <c r="AG56" s="108">
        <v>0</v>
      </c>
      <c r="AH56" s="108">
        <v>0</v>
      </c>
      <c r="AI56" s="111">
        <v>163.49984912426561</v>
      </c>
      <c r="AJ56" s="109">
        <v>526.33333333333337</v>
      </c>
      <c r="AK56" s="109">
        <v>551.33333333333337</v>
      </c>
      <c r="AL56" s="108">
        <v>0</v>
      </c>
      <c r="AM56" s="108"/>
      <c r="AN56" s="108">
        <v>592.74091457068107</v>
      </c>
    </row>
    <row r="57" spans="1:40" ht="14.25" customHeight="1" x14ac:dyDescent="0.25">
      <c r="A57" s="113" t="s">
        <v>226</v>
      </c>
      <c r="B57" s="101" t="s">
        <v>211</v>
      </c>
      <c r="C57" s="112" t="s">
        <v>198</v>
      </c>
      <c r="D57" s="101" t="s">
        <v>199</v>
      </c>
      <c r="E57" s="100">
        <v>1</v>
      </c>
      <c r="F57" s="100" t="s">
        <v>47</v>
      </c>
      <c r="G57" s="101" t="s">
        <v>227</v>
      </c>
      <c r="H57" s="101" t="s">
        <v>228</v>
      </c>
      <c r="I57" s="100" t="s">
        <v>229</v>
      </c>
      <c r="J57" s="103">
        <v>1</v>
      </c>
      <c r="K57" s="104">
        <v>0.09</v>
      </c>
      <c r="L57" s="103">
        <v>0.09</v>
      </c>
      <c r="M57" s="105" t="s">
        <v>191</v>
      </c>
      <c r="N57" s="103">
        <v>0.09</v>
      </c>
      <c r="O57" s="105"/>
      <c r="P57" s="103">
        <v>0</v>
      </c>
      <c r="Q57" s="105"/>
      <c r="R57" s="106">
        <v>0</v>
      </c>
      <c r="S57" s="107">
        <v>0</v>
      </c>
      <c r="T57" s="107"/>
      <c r="U57" s="103">
        <v>0</v>
      </c>
      <c r="V57" s="103">
        <v>0.18</v>
      </c>
      <c r="W57" s="108">
        <v>1473.9291091341934</v>
      </c>
      <c r="X57" s="108"/>
      <c r="Y57" s="108">
        <v>1473.9291091341934</v>
      </c>
      <c r="Z57" s="108">
        <v>122.83</v>
      </c>
      <c r="AA57" s="108">
        <v>4008.336455314979</v>
      </c>
      <c r="AB57" s="109">
        <v>2211.6666666666665</v>
      </c>
      <c r="AC57" s="108">
        <v>3453.5635450571604</v>
      </c>
      <c r="AD57" s="109">
        <v>309.66666666666669</v>
      </c>
      <c r="AE57" s="108">
        <v>0</v>
      </c>
      <c r="AF57" s="110">
        <v>0</v>
      </c>
      <c r="AG57" s="108">
        <v>22.858785651774294</v>
      </c>
      <c r="AH57" s="108">
        <v>0</v>
      </c>
      <c r="AI57" s="111">
        <v>0</v>
      </c>
      <c r="AJ57" s="109">
        <v>0</v>
      </c>
      <c r="AK57" s="109">
        <v>2521.333333333333</v>
      </c>
      <c r="AL57" s="108">
        <v>591.97500947726189</v>
      </c>
      <c r="AM57" s="108"/>
      <c r="AN57" s="108">
        <v>8076.7337955011753</v>
      </c>
    </row>
    <row r="58" spans="1:40" ht="14.25" customHeight="1" x14ac:dyDescent="0.25">
      <c r="A58" s="129" t="s">
        <v>230</v>
      </c>
      <c r="B58" s="132" t="s">
        <v>231</v>
      </c>
      <c r="C58" s="133" t="s">
        <v>232</v>
      </c>
      <c r="D58" s="130" t="s">
        <v>233</v>
      </c>
      <c r="E58" s="131">
        <v>1</v>
      </c>
      <c r="F58" s="131" t="s">
        <v>47</v>
      </c>
      <c r="G58" s="130" t="s">
        <v>227</v>
      </c>
      <c r="H58" s="130" t="s">
        <v>234</v>
      </c>
      <c r="I58" s="100" t="s">
        <v>235</v>
      </c>
      <c r="J58" s="134">
        <v>1</v>
      </c>
      <c r="K58" s="135">
        <v>0.5</v>
      </c>
      <c r="L58" s="103">
        <v>0.5</v>
      </c>
      <c r="M58" s="136" t="s">
        <v>191</v>
      </c>
      <c r="N58" s="103">
        <v>0.5</v>
      </c>
      <c r="O58" s="105"/>
      <c r="P58" s="103">
        <v>0</v>
      </c>
      <c r="Q58" s="136"/>
      <c r="R58" s="106">
        <v>0</v>
      </c>
      <c r="S58" s="107">
        <v>0</v>
      </c>
      <c r="T58" s="107"/>
      <c r="U58" s="103">
        <v>0</v>
      </c>
      <c r="V58" s="103">
        <v>1</v>
      </c>
      <c r="W58" s="108">
        <v>8188.4950507455196</v>
      </c>
      <c r="X58" s="108"/>
      <c r="Y58" s="108">
        <v>8188.4950507455196</v>
      </c>
      <c r="Z58" s="108">
        <v>682.37</v>
      </c>
      <c r="AA58" s="108">
        <v>660.75328686630439</v>
      </c>
      <c r="AB58" s="109">
        <v>651.33333333333337</v>
      </c>
      <c r="AC58" s="108">
        <v>22.273912671345105</v>
      </c>
      <c r="AD58" s="109">
        <v>10.666666666666666</v>
      </c>
      <c r="AE58" s="108">
        <v>44.387681550429832</v>
      </c>
      <c r="AF58" s="110">
        <v>0.25</v>
      </c>
      <c r="AG58" s="108">
        <v>0</v>
      </c>
      <c r="AH58" s="108">
        <v>0</v>
      </c>
      <c r="AI58" s="111">
        <v>0</v>
      </c>
      <c r="AJ58" s="109">
        <v>0</v>
      </c>
      <c r="AK58" s="109">
        <v>662</v>
      </c>
      <c r="AL58" s="108">
        <v>0</v>
      </c>
      <c r="AM58" s="108"/>
      <c r="AN58" s="108">
        <v>727.41488108807937</v>
      </c>
    </row>
    <row r="59" spans="1:40" ht="14.25" customHeight="1" x14ac:dyDescent="0.25">
      <c r="A59" s="129" t="s">
        <v>236</v>
      </c>
      <c r="B59" s="130" t="s">
        <v>144</v>
      </c>
      <c r="C59" s="133" t="s">
        <v>144</v>
      </c>
      <c r="D59" s="132" t="s">
        <v>237</v>
      </c>
      <c r="E59" s="131"/>
      <c r="F59" s="131" t="s">
        <v>47</v>
      </c>
      <c r="G59" s="130" t="s">
        <v>227</v>
      </c>
      <c r="H59" s="132" t="s">
        <v>238</v>
      </c>
      <c r="I59" s="100" t="s">
        <v>239</v>
      </c>
      <c r="J59" s="103">
        <v>0</v>
      </c>
      <c r="K59" s="135">
        <v>0</v>
      </c>
      <c r="L59" s="103">
        <v>0</v>
      </c>
      <c r="M59" s="105"/>
      <c r="N59" s="103">
        <v>0</v>
      </c>
      <c r="O59" s="105"/>
      <c r="P59" s="103">
        <v>0</v>
      </c>
      <c r="Q59" s="136"/>
      <c r="R59" s="106">
        <v>0</v>
      </c>
      <c r="S59" s="107">
        <v>0</v>
      </c>
      <c r="T59" s="107"/>
      <c r="U59" s="103">
        <v>0</v>
      </c>
      <c r="V59" s="103">
        <v>0</v>
      </c>
      <c r="W59" s="108">
        <v>0</v>
      </c>
      <c r="X59" s="108"/>
      <c r="Y59" s="108">
        <v>0</v>
      </c>
      <c r="Z59" s="108">
        <v>0</v>
      </c>
      <c r="AA59" s="108">
        <v>5199.3188755818064</v>
      </c>
      <c r="AB59" s="109">
        <v>3450</v>
      </c>
      <c r="AC59" s="108">
        <v>1165.3594135051671</v>
      </c>
      <c r="AD59" s="109">
        <v>138.33333333333334</v>
      </c>
      <c r="AE59" s="108">
        <v>0</v>
      </c>
      <c r="AF59" s="110">
        <v>0</v>
      </c>
      <c r="AG59" s="108">
        <v>0</v>
      </c>
      <c r="AH59" s="108">
        <v>0</v>
      </c>
      <c r="AI59" s="111">
        <v>233.25987758759996</v>
      </c>
      <c r="AJ59" s="109">
        <v>15.333333333333334</v>
      </c>
      <c r="AK59" s="109">
        <v>3603.666666666667</v>
      </c>
      <c r="AL59" s="108">
        <v>0</v>
      </c>
      <c r="AM59" s="108"/>
      <c r="AN59" s="108">
        <v>6597.9381666745739</v>
      </c>
    </row>
    <row r="60" spans="1:40" ht="14.25" customHeight="1" x14ac:dyDescent="0.25">
      <c r="A60" s="131" t="s">
        <v>240</v>
      </c>
      <c r="B60" s="132" t="s">
        <v>241</v>
      </c>
      <c r="C60" s="130" t="s">
        <v>242</v>
      </c>
      <c r="D60" s="130" t="s">
        <v>237</v>
      </c>
      <c r="E60" s="131">
        <v>1</v>
      </c>
      <c r="F60" s="131" t="s">
        <v>47</v>
      </c>
      <c r="G60" s="130" t="s">
        <v>227</v>
      </c>
      <c r="H60" s="130" t="s">
        <v>243</v>
      </c>
      <c r="I60" s="100" t="s">
        <v>244</v>
      </c>
      <c r="J60" s="134">
        <v>1</v>
      </c>
      <c r="K60" s="135">
        <v>1</v>
      </c>
      <c r="L60" s="103">
        <v>1</v>
      </c>
      <c r="M60" s="105"/>
      <c r="N60" s="103">
        <v>0</v>
      </c>
      <c r="O60" s="105"/>
      <c r="P60" s="103">
        <v>0</v>
      </c>
      <c r="Q60" s="136"/>
      <c r="R60" s="106">
        <v>0</v>
      </c>
      <c r="S60" s="107">
        <v>0</v>
      </c>
      <c r="T60" s="107"/>
      <c r="U60" s="103">
        <v>0</v>
      </c>
      <c r="V60" s="103">
        <v>1</v>
      </c>
      <c r="W60" s="108">
        <v>8188.4950507455196</v>
      </c>
      <c r="X60" s="108"/>
      <c r="Y60" s="108">
        <v>8188.4950507455196</v>
      </c>
      <c r="Z60" s="108">
        <v>682.37</v>
      </c>
      <c r="AA60" s="108">
        <v>15819.539933045164</v>
      </c>
      <c r="AB60" s="109">
        <v>12573</v>
      </c>
      <c r="AC60" s="108">
        <v>999.16497100678157</v>
      </c>
      <c r="AD60" s="109">
        <v>83.666666666666671</v>
      </c>
      <c r="AE60" s="108">
        <v>73.979469250716392</v>
      </c>
      <c r="AF60" s="110">
        <v>0.41666666666666669</v>
      </c>
      <c r="AG60" s="108">
        <v>0</v>
      </c>
      <c r="AH60" s="108">
        <v>0</v>
      </c>
      <c r="AI60" s="111">
        <v>18.242466770529592</v>
      </c>
      <c r="AJ60" s="109">
        <v>1.3333333333333333</v>
      </c>
      <c r="AK60" s="109">
        <v>12658</v>
      </c>
      <c r="AL60" s="108">
        <v>26.019884855522548</v>
      </c>
      <c r="AM60" s="108"/>
      <c r="AN60" s="108">
        <v>16936.946724928715</v>
      </c>
    </row>
    <row r="61" spans="1:40" ht="14.25" customHeight="1" x14ac:dyDescent="0.25">
      <c r="A61" s="113" t="s">
        <v>245</v>
      </c>
      <c r="B61" s="101" t="s">
        <v>144</v>
      </c>
      <c r="C61" s="112" t="s">
        <v>144</v>
      </c>
      <c r="D61" s="101" t="s">
        <v>223</v>
      </c>
      <c r="E61" s="100"/>
      <c r="F61" s="100" t="s">
        <v>47</v>
      </c>
      <c r="G61" s="101" t="s">
        <v>227</v>
      </c>
      <c r="H61" s="101" t="s">
        <v>246</v>
      </c>
      <c r="I61" s="100" t="s">
        <v>247</v>
      </c>
      <c r="J61" s="103">
        <v>0</v>
      </c>
      <c r="K61" s="104">
        <v>0</v>
      </c>
      <c r="L61" s="103">
        <v>0</v>
      </c>
      <c r="M61" s="105"/>
      <c r="N61" s="103">
        <v>0</v>
      </c>
      <c r="O61" s="105"/>
      <c r="P61" s="103">
        <v>0</v>
      </c>
      <c r="Q61" s="105"/>
      <c r="R61" s="106">
        <v>0</v>
      </c>
      <c r="S61" s="107">
        <v>0</v>
      </c>
      <c r="T61" s="107"/>
      <c r="U61" s="103">
        <v>0</v>
      </c>
      <c r="V61" s="103">
        <v>0</v>
      </c>
      <c r="W61" s="108">
        <v>0</v>
      </c>
      <c r="X61" s="108"/>
      <c r="Y61" s="108">
        <v>0</v>
      </c>
      <c r="Z61" s="108">
        <v>0</v>
      </c>
      <c r="AA61" s="108">
        <v>6242.4955383658844</v>
      </c>
      <c r="AB61" s="109">
        <v>4858.666666666667</v>
      </c>
      <c r="AC61" s="108">
        <v>1175.9358665679285</v>
      </c>
      <c r="AD61" s="109">
        <v>101</v>
      </c>
      <c r="AE61" s="108">
        <v>0</v>
      </c>
      <c r="AF61" s="110">
        <v>0</v>
      </c>
      <c r="AG61" s="108">
        <v>0</v>
      </c>
      <c r="AH61" s="108">
        <v>0</v>
      </c>
      <c r="AI61" s="111">
        <v>0</v>
      </c>
      <c r="AJ61" s="109">
        <v>0</v>
      </c>
      <c r="AK61" s="109">
        <v>4959.666666666667</v>
      </c>
      <c r="AL61" s="108">
        <v>0</v>
      </c>
      <c r="AM61" s="108"/>
      <c r="AN61" s="108">
        <v>7418.4314049338127</v>
      </c>
    </row>
    <row r="62" spans="1:40" ht="14.25" customHeight="1" x14ac:dyDescent="0.25">
      <c r="A62" s="129" t="s">
        <v>248</v>
      </c>
      <c r="B62" s="132" t="s">
        <v>249</v>
      </c>
      <c r="C62" s="133" t="s">
        <v>250</v>
      </c>
      <c r="D62" s="130" t="s">
        <v>251</v>
      </c>
      <c r="E62" s="131">
        <v>4</v>
      </c>
      <c r="F62" s="131" t="s">
        <v>47</v>
      </c>
      <c r="G62" s="130" t="s">
        <v>227</v>
      </c>
      <c r="H62" s="130" t="s">
        <v>252</v>
      </c>
      <c r="I62" s="100" t="s">
        <v>253</v>
      </c>
      <c r="J62" s="134">
        <v>1</v>
      </c>
      <c r="K62" s="135">
        <v>1</v>
      </c>
      <c r="L62" s="103">
        <v>1</v>
      </c>
      <c r="M62" s="105"/>
      <c r="N62" s="103">
        <v>0</v>
      </c>
      <c r="O62" s="105"/>
      <c r="P62" s="103">
        <v>0</v>
      </c>
      <c r="Q62" s="136"/>
      <c r="R62" s="106">
        <v>0</v>
      </c>
      <c r="S62" s="107">
        <v>0</v>
      </c>
      <c r="T62" s="107"/>
      <c r="U62" s="103">
        <v>0</v>
      </c>
      <c r="V62" s="103">
        <v>1</v>
      </c>
      <c r="W62" s="108">
        <v>8188.4950507455196</v>
      </c>
      <c r="X62" s="108"/>
      <c r="Y62" s="108">
        <v>8188.4950507455196</v>
      </c>
      <c r="Z62" s="108">
        <v>682.37</v>
      </c>
      <c r="AA62" s="108">
        <v>10655.076701987509</v>
      </c>
      <c r="AB62" s="109">
        <v>6750.666666666667</v>
      </c>
      <c r="AC62" s="108">
        <v>41.964636345794602</v>
      </c>
      <c r="AD62" s="109">
        <v>2.6666666666666665</v>
      </c>
      <c r="AE62" s="108">
        <v>29.591787700286552</v>
      </c>
      <c r="AF62" s="110">
        <v>0.16666666666666666</v>
      </c>
      <c r="AG62" s="108">
        <v>9.9567662144493578</v>
      </c>
      <c r="AH62" s="108">
        <v>0</v>
      </c>
      <c r="AI62" s="111">
        <v>0</v>
      </c>
      <c r="AJ62" s="109">
        <v>0</v>
      </c>
      <c r="AK62" s="109">
        <v>6753.3333333333339</v>
      </c>
      <c r="AL62" s="108">
        <v>0</v>
      </c>
      <c r="AM62" s="108"/>
      <c r="AN62" s="108">
        <v>10736.589892248039</v>
      </c>
    </row>
    <row r="63" spans="1:40" ht="14.25" customHeight="1" x14ac:dyDescent="0.25">
      <c r="A63" s="129" t="s">
        <v>254</v>
      </c>
      <c r="B63" s="132" t="s">
        <v>231</v>
      </c>
      <c r="C63" s="133" t="s">
        <v>232</v>
      </c>
      <c r="D63" s="130" t="s">
        <v>233</v>
      </c>
      <c r="E63" s="131">
        <v>1</v>
      </c>
      <c r="F63" s="131" t="s">
        <v>47</v>
      </c>
      <c r="G63" s="130" t="s">
        <v>227</v>
      </c>
      <c r="H63" s="132" t="s">
        <v>255</v>
      </c>
      <c r="I63" s="100" t="s">
        <v>256</v>
      </c>
      <c r="J63" s="134">
        <v>1</v>
      </c>
      <c r="K63" s="135">
        <v>0.5</v>
      </c>
      <c r="L63" s="103">
        <v>0.5</v>
      </c>
      <c r="M63" s="136" t="s">
        <v>191</v>
      </c>
      <c r="N63" s="103">
        <v>0.5</v>
      </c>
      <c r="O63" s="105"/>
      <c r="P63" s="103">
        <v>0</v>
      </c>
      <c r="Q63" s="136"/>
      <c r="R63" s="106">
        <v>0</v>
      </c>
      <c r="S63" s="107">
        <v>0</v>
      </c>
      <c r="T63" s="107"/>
      <c r="U63" s="103">
        <v>0</v>
      </c>
      <c r="V63" s="103">
        <v>1</v>
      </c>
      <c r="W63" s="108">
        <v>8188.4950507455196</v>
      </c>
      <c r="X63" s="108"/>
      <c r="Y63" s="108">
        <v>8188.4950507455196</v>
      </c>
      <c r="Z63" s="108">
        <v>682.37</v>
      </c>
      <c r="AA63" s="108">
        <v>8771.0058743649352</v>
      </c>
      <c r="AB63" s="109">
        <v>7386.666666666667</v>
      </c>
      <c r="AC63" s="108">
        <v>533.41808369857722</v>
      </c>
      <c r="AD63" s="109">
        <v>58.333333333333336</v>
      </c>
      <c r="AE63" s="108">
        <v>44.387681550429832</v>
      </c>
      <c r="AF63" s="110">
        <v>0.25</v>
      </c>
      <c r="AG63" s="108">
        <v>0</v>
      </c>
      <c r="AH63" s="108">
        <v>0</v>
      </c>
      <c r="AI63" s="111">
        <v>1732.5121351820708</v>
      </c>
      <c r="AJ63" s="109">
        <v>116.33333333333333</v>
      </c>
      <c r="AK63" s="109">
        <v>7561.333333333333</v>
      </c>
      <c r="AL63" s="108">
        <v>13.63311066286143</v>
      </c>
      <c r="AM63" s="108"/>
      <c r="AN63" s="108">
        <v>11094.956885458876</v>
      </c>
    </row>
    <row r="64" spans="1:40" ht="14.25" customHeight="1" x14ac:dyDescent="0.25">
      <c r="A64" s="113" t="s">
        <v>257</v>
      </c>
      <c r="B64" s="101" t="s">
        <v>144</v>
      </c>
      <c r="C64" s="112" t="s">
        <v>144</v>
      </c>
      <c r="D64" s="101" t="s">
        <v>223</v>
      </c>
      <c r="E64" s="100"/>
      <c r="F64" s="100" t="s">
        <v>47</v>
      </c>
      <c r="G64" s="101" t="s">
        <v>227</v>
      </c>
      <c r="H64" s="101" t="s">
        <v>258</v>
      </c>
      <c r="I64" s="100" t="s">
        <v>259</v>
      </c>
      <c r="J64" s="115">
        <v>0</v>
      </c>
      <c r="K64" s="104">
        <v>0</v>
      </c>
      <c r="L64" s="103">
        <v>0</v>
      </c>
      <c r="M64" s="105"/>
      <c r="N64" s="103">
        <v>0</v>
      </c>
      <c r="O64" s="105"/>
      <c r="P64" s="103">
        <v>0</v>
      </c>
      <c r="Q64" s="105"/>
      <c r="R64" s="106">
        <v>0</v>
      </c>
      <c r="S64" s="107">
        <v>0</v>
      </c>
      <c r="T64" s="107"/>
      <c r="U64" s="103">
        <v>0</v>
      </c>
      <c r="V64" s="103">
        <v>0</v>
      </c>
      <c r="W64" s="108">
        <v>0</v>
      </c>
      <c r="X64" s="108"/>
      <c r="Y64" s="108">
        <v>0</v>
      </c>
      <c r="Z64" s="108">
        <v>0</v>
      </c>
      <c r="AA64" s="108">
        <v>857.63267251649336</v>
      </c>
      <c r="AB64" s="109">
        <v>737.33333333333337</v>
      </c>
      <c r="AC64" s="108">
        <v>241.62913142659869</v>
      </c>
      <c r="AD64" s="109">
        <v>25.400000000000002</v>
      </c>
      <c r="AE64" s="108">
        <v>0</v>
      </c>
      <c r="AF64" s="110">
        <v>0</v>
      </c>
      <c r="AG64" s="108">
        <v>7.1855823309872289</v>
      </c>
      <c r="AH64" s="108">
        <v>0</v>
      </c>
      <c r="AI64" s="111">
        <v>0</v>
      </c>
      <c r="AJ64" s="109">
        <v>0</v>
      </c>
      <c r="AK64" s="109">
        <v>762.73333333333335</v>
      </c>
      <c r="AL64" s="108">
        <v>0</v>
      </c>
      <c r="AM64" s="108"/>
      <c r="AN64" s="108">
        <v>1106.4473862740792</v>
      </c>
    </row>
    <row r="65" spans="1:40" ht="14.25" customHeight="1" x14ac:dyDescent="0.25">
      <c r="A65" s="129" t="s">
        <v>260</v>
      </c>
      <c r="B65" s="130" t="s">
        <v>211</v>
      </c>
      <c r="C65" s="133" t="s">
        <v>198</v>
      </c>
      <c r="D65" s="130" t="s">
        <v>199</v>
      </c>
      <c r="E65" s="131">
        <v>1</v>
      </c>
      <c r="F65" s="131" t="s">
        <v>47</v>
      </c>
      <c r="G65" s="130" t="s">
        <v>227</v>
      </c>
      <c r="H65" s="132" t="s">
        <v>261</v>
      </c>
      <c r="I65" s="100" t="s">
        <v>262</v>
      </c>
      <c r="J65" s="134">
        <v>1</v>
      </c>
      <c r="K65" s="135">
        <v>0.11899999999999999</v>
      </c>
      <c r="L65" s="103">
        <v>0.11899999999999999</v>
      </c>
      <c r="M65" s="136" t="s">
        <v>191</v>
      </c>
      <c r="N65" s="103">
        <v>0.11899999999999999</v>
      </c>
      <c r="O65" s="105"/>
      <c r="P65" s="103">
        <v>0</v>
      </c>
      <c r="Q65" s="136"/>
      <c r="R65" s="106">
        <v>0</v>
      </c>
      <c r="S65" s="107">
        <v>0</v>
      </c>
      <c r="T65" s="107"/>
      <c r="U65" s="103">
        <v>0</v>
      </c>
      <c r="V65" s="103">
        <v>0.23799999999999999</v>
      </c>
      <c r="W65" s="108">
        <v>1948.8618220774335</v>
      </c>
      <c r="X65" s="108"/>
      <c r="Y65" s="108">
        <v>1948.8618220774335</v>
      </c>
      <c r="Z65" s="108">
        <v>162.41</v>
      </c>
      <c r="AA65" s="108">
        <v>1616.5541040384071</v>
      </c>
      <c r="AB65" s="109">
        <v>837.66666666666663</v>
      </c>
      <c r="AC65" s="108">
        <v>14.969963189556729</v>
      </c>
      <c r="AD65" s="109">
        <v>0.66666666666666663</v>
      </c>
      <c r="AE65" s="108">
        <v>0</v>
      </c>
      <c r="AF65" s="110">
        <v>0</v>
      </c>
      <c r="AG65" s="108">
        <v>0</v>
      </c>
      <c r="AH65" s="108">
        <v>2619.9872552476054</v>
      </c>
      <c r="AI65" s="111">
        <v>308.95915191172116</v>
      </c>
      <c r="AJ65" s="109">
        <v>3923</v>
      </c>
      <c r="AK65" s="109">
        <v>4761.333333333333</v>
      </c>
      <c r="AL65" s="108">
        <v>0</v>
      </c>
      <c r="AM65" s="108"/>
      <c r="AN65" s="108">
        <v>4560.4704743872908</v>
      </c>
    </row>
    <row r="66" spans="1:40" ht="14.25" customHeight="1" x14ac:dyDescent="0.25">
      <c r="A66" s="113" t="s">
        <v>263</v>
      </c>
      <c r="B66" s="101" t="s">
        <v>211</v>
      </c>
      <c r="C66" s="112" t="s">
        <v>198</v>
      </c>
      <c r="D66" s="101" t="s">
        <v>199</v>
      </c>
      <c r="E66" s="100">
        <v>1</v>
      </c>
      <c r="F66" s="100" t="s">
        <v>47</v>
      </c>
      <c r="G66" s="101" t="s">
        <v>216</v>
      </c>
      <c r="H66" s="101" t="s">
        <v>264</v>
      </c>
      <c r="I66" s="100" t="s">
        <v>265</v>
      </c>
      <c r="J66" s="115">
        <v>1</v>
      </c>
      <c r="K66" s="104">
        <v>4.2999999999999997E-2</v>
      </c>
      <c r="L66" s="103">
        <v>4.2999999999999997E-2</v>
      </c>
      <c r="M66" s="105" t="s">
        <v>191</v>
      </c>
      <c r="N66" s="103">
        <v>4.2999999999999997E-2</v>
      </c>
      <c r="O66" s="105"/>
      <c r="P66" s="103">
        <v>0</v>
      </c>
      <c r="Q66" s="105"/>
      <c r="R66" s="106">
        <v>0</v>
      </c>
      <c r="S66" s="107">
        <v>0</v>
      </c>
      <c r="T66" s="107"/>
      <c r="U66" s="103">
        <v>0</v>
      </c>
      <c r="V66" s="103">
        <v>8.5999999999999993E-2</v>
      </c>
      <c r="W66" s="108">
        <v>704.21057436411468</v>
      </c>
      <c r="X66" s="108"/>
      <c r="Y66" s="108">
        <v>704.21057436411468</v>
      </c>
      <c r="Z66" s="108">
        <v>58.68</v>
      </c>
      <c r="AA66" s="108">
        <v>0</v>
      </c>
      <c r="AB66" s="109">
        <v>0</v>
      </c>
      <c r="AC66" s="108">
        <v>0</v>
      </c>
      <c r="AD66" s="109">
        <v>0</v>
      </c>
      <c r="AE66" s="108">
        <v>0</v>
      </c>
      <c r="AF66" s="110">
        <v>0</v>
      </c>
      <c r="AG66" s="108">
        <v>0</v>
      </c>
      <c r="AH66" s="108">
        <v>0</v>
      </c>
      <c r="AI66" s="111">
        <v>0</v>
      </c>
      <c r="AJ66" s="109">
        <v>0</v>
      </c>
      <c r="AK66" s="109">
        <v>0</v>
      </c>
      <c r="AL66" s="108">
        <v>0</v>
      </c>
      <c r="AM66" s="108"/>
      <c r="AN66" s="108">
        <v>0</v>
      </c>
    </row>
    <row r="67" spans="1:40" ht="14.25" customHeight="1" x14ac:dyDescent="0.25">
      <c r="A67" s="129" t="s">
        <v>266</v>
      </c>
      <c r="B67" s="130" t="s">
        <v>267</v>
      </c>
      <c r="C67" s="133" t="s">
        <v>268</v>
      </c>
      <c r="D67" s="130" t="s">
        <v>269</v>
      </c>
      <c r="E67" s="131">
        <v>3</v>
      </c>
      <c r="F67" s="131" t="s">
        <v>47</v>
      </c>
      <c r="G67" s="130" t="s">
        <v>270</v>
      </c>
      <c r="H67" s="130" t="s">
        <v>216</v>
      </c>
      <c r="I67" s="100" t="s">
        <v>271</v>
      </c>
      <c r="J67" s="115">
        <v>1</v>
      </c>
      <c r="K67" s="135">
        <v>0.5</v>
      </c>
      <c r="L67" s="103">
        <v>0.5</v>
      </c>
      <c r="M67" s="105"/>
      <c r="N67" s="103">
        <v>0</v>
      </c>
      <c r="O67" s="105"/>
      <c r="P67" s="103">
        <v>0</v>
      </c>
      <c r="Q67" s="136"/>
      <c r="R67" s="106">
        <v>0</v>
      </c>
      <c r="S67" s="107">
        <v>0</v>
      </c>
      <c r="T67" s="107"/>
      <c r="U67" s="103">
        <v>0</v>
      </c>
      <c r="V67" s="103">
        <v>0.5</v>
      </c>
      <c r="W67" s="108">
        <v>4094.2475253727598</v>
      </c>
      <c r="X67" s="108"/>
      <c r="Y67" s="108">
        <v>4094.2475253727598</v>
      </c>
      <c r="Z67" s="108">
        <v>341.19</v>
      </c>
      <c r="AA67" s="108">
        <v>8415.9740496972627</v>
      </c>
      <c r="AB67" s="109">
        <v>7558</v>
      </c>
      <c r="AC67" s="108">
        <v>145.24345680658294</v>
      </c>
      <c r="AD67" s="109">
        <v>9.6666666666666661</v>
      </c>
      <c r="AE67" s="108">
        <v>0</v>
      </c>
      <c r="AF67" s="110">
        <v>0</v>
      </c>
      <c r="AG67" s="108">
        <v>11.641757419971556</v>
      </c>
      <c r="AH67" s="108">
        <v>0</v>
      </c>
      <c r="AI67" s="111">
        <v>0</v>
      </c>
      <c r="AJ67" s="109">
        <v>0</v>
      </c>
      <c r="AK67" s="109">
        <v>7567.666666666667</v>
      </c>
      <c r="AL67" s="108">
        <v>0</v>
      </c>
      <c r="AM67" s="108"/>
      <c r="AN67" s="108">
        <v>8572.8592639238177</v>
      </c>
    </row>
    <row r="68" spans="1:40" ht="14.25" customHeight="1" x14ac:dyDescent="0.25">
      <c r="A68" s="129" t="s">
        <v>272</v>
      </c>
      <c r="B68" s="130" t="s">
        <v>273</v>
      </c>
      <c r="C68" s="130" t="s">
        <v>274</v>
      </c>
      <c r="D68" s="130" t="s">
        <v>275</v>
      </c>
      <c r="E68" s="131">
        <v>1</v>
      </c>
      <c r="F68" s="131" t="s">
        <v>47</v>
      </c>
      <c r="G68" s="130" t="s">
        <v>276</v>
      </c>
      <c r="H68" s="130" t="s">
        <v>277</v>
      </c>
      <c r="I68" s="100" t="s">
        <v>278</v>
      </c>
      <c r="J68" s="103">
        <v>1</v>
      </c>
      <c r="K68" s="135">
        <v>1</v>
      </c>
      <c r="L68" s="103">
        <v>1</v>
      </c>
      <c r="M68" s="105"/>
      <c r="N68" s="103">
        <v>0</v>
      </c>
      <c r="O68" s="105"/>
      <c r="P68" s="103">
        <v>0</v>
      </c>
      <c r="Q68" s="136"/>
      <c r="R68" s="106">
        <v>0</v>
      </c>
      <c r="S68" s="107">
        <v>0</v>
      </c>
      <c r="T68" s="107"/>
      <c r="U68" s="103">
        <v>0</v>
      </c>
      <c r="V68" s="103">
        <v>1</v>
      </c>
      <c r="W68" s="108">
        <v>8188.4950507455196</v>
      </c>
      <c r="X68" s="108"/>
      <c r="Y68" s="108">
        <v>8188.4950507455196</v>
      </c>
      <c r="Z68" s="108">
        <v>682.37</v>
      </c>
      <c r="AA68" s="108">
        <v>0</v>
      </c>
      <c r="AB68" s="109">
        <v>0</v>
      </c>
      <c r="AC68" s="108">
        <v>0</v>
      </c>
      <c r="AD68" s="109">
        <v>0</v>
      </c>
      <c r="AE68" s="108">
        <v>0</v>
      </c>
      <c r="AF68" s="110">
        <v>0</v>
      </c>
      <c r="AG68" s="108">
        <v>0</v>
      </c>
      <c r="AH68" s="108">
        <v>0</v>
      </c>
      <c r="AI68" s="111">
        <v>0</v>
      </c>
      <c r="AJ68" s="109">
        <v>0</v>
      </c>
      <c r="AK68" s="109">
        <v>0</v>
      </c>
      <c r="AL68" s="108">
        <v>0</v>
      </c>
      <c r="AM68" s="108"/>
      <c r="AN68" s="108">
        <v>0</v>
      </c>
    </row>
    <row r="69" spans="1:40" ht="14.25" customHeight="1" x14ac:dyDescent="0.25">
      <c r="A69" s="113" t="s">
        <v>279</v>
      </c>
      <c r="B69" s="101" t="s">
        <v>144</v>
      </c>
      <c r="C69" s="112" t="s">
        <v>144</v>
      </c>
      <c r="D69" s="112" t="s">
        <v>144</v>
      </c>
      <c r="E69" s="100"/>
      <c r="F69" s="100" t="s">
        <v>47</v>
      </c>
      <c r="G69" s="101" t="s">
        <v>200</v>
      </c>
      <c r="H69" s="101" t="s">
        <v>280</v>
      </c>
      <c r="I69" s="100" t="s">
        <v>278</v>
      </c>
      <c r="J69" s="103">
        <v>0</v>
      </c>
      <c r="K69" s="104">
        <v>0</v>
      </c>
      <c r="L69" s="103">
        <v>0</v>
      </c>
      <c r="M69" s="105"/>
      <c r="N69" s="103">
        <v>0</v>
      </c>
      <c r="O69" s="105"/>
      <c r="P69" s="103">
        <v>0</v>
      </c>
      <c r="Q69" s="105"/>
      <c r="R69" s="106">
        <v>0</v>
      </c>
      <c r="S69" s="107">
        <v>0</v>
      </c>
      <c r="T69" s="107"/>
      <c r="U69" s="103">
        <v>0</v>
      </c>
      <c r="V69" s="103">
        <v>0</v>
      </c>
      <c r="W69" s="108">
        <v>0</v>
      </c>
      <c r="X69" s="108"/>
      <c r="Y69" s="108">
        <v>0</v>
      </c>
      <c r="Z69" s="108">
        <v>0</v>
      </c>
      <c r="AA69" s="108">
        <v>0</v>
      </c>
      <c r="AB69" s="109">
        <v>0</v>
      </c>
      <c r="AC69" s="108">
        <v>0</v>
      </c>
      <c r="AD69" s="109">
        <v>0</v>
      </c>
      <c r="AE69" s="108">
        <v>0</v>
      </c>
      <c r="AF69" s="110">
        <v>0</v>
      </c>
      <c r="AG69" s="108">
        <v>0</v>
      </c>
      <c r="AH69" s="108">
        <v>0</v>
      </c>
      <c r="AI69" s="111">
        <v>0</v>
      </c>
      <c r="AJ69" s="109">
        <v>0</v>
      </c>
      <c r="AK69" s="109">
        <v>0</v>
      </c>
      <c r="AL69" s="108">
        <v>0</v>
      </c>
      <c r="AM69" s="108"/>
      <c r="AN69" s="108">
        <v>0</v>
      </c>
    </row>
    <row r="70" spans="1:40" ht="14.25" customHeight="1" x14ac:dyDescent="0.25">
      <c r="A70" s="113" t="s">
        <v>281</v>
      </c>
      <c r="B70" s="101" t="s">
        <v>144</v>
      </c>
      <c r="C70" s="112" t="s">
        <v>144</v>
      </c>
      <c r="D70" s="112" t="s">
        <v>144</v>
      </c>
      <c r="E70" s="100"/>
      <c r="F70" s="100" t="s">
        <v>47</v>
      </c>
      <c r="G70" s="101" t="s">
        <v>200</v>
      </c>
      <c r="H70" s="101" t="s">
        <v>282</v>
      </c>
      <c r="I70" s="100" t="s">
        <v>221</v>
      </c>
      <c r="J70" s="103">
        <v>0</v>
      </c>
      <c r="K70" s="104">
        <v>0</v>
      </c>
      <c r="L70" s="103">
        <v>0</v>
      </c>
      <c r="M70" s="105"/>
      <c r="N70" s="103">
        <v>0</v>
      </c>
      <c r="O70" s="105"/>
      <c r="P70" s="103">
        <v>0</v>
      </c>
      <c r="Q70" s="105"/>
      <c r="R70" s="106">
        <v>0</v>
      </c>
      <c r="S70" s="107">
        <v>0</v>
      </c>
      <c r="T70" s="107"/>
      <c r="U70" s="103">
        <v>0</v>
      </c>
      <c r="V70" s="103">
        <v>0</v>
      </c>
      <c r="W70" s="108">
        <v>0</v>
      </c>
      <c r="X70" s="108"/>
      <c r="Y70" s="108">
        <v>0</v>
      </c>
      <c r="Z70" s="108">
        <v>0</v>
      </c>
      <c r="AA70" s="108">
        <v>2746.4033723032303</v>
      </c>
      <c r="AB70" s="109">
        <v>1490</v>
      </c>
      <c r="AC70" s="108">
        <v>28.199232984978948</v>
      </c>
      <c r="AD70" s="109">
        <v>3</v>
      </c>
      <c r="AE70" s="108">
        <v>0</v>
      </c>
      <c r="AF70" s="110">
        <v>0</v>
      </c>
      <c r="AG70" s="108">
        <v>0</v>
      </c>
      <c r="AH70" s="108">
        <v>0</v>
      </c>
      <c r="AI70" s="111">
        <v>0</v>
      </c>
      <c r="AJ70" s="109">
        <v>0</v>
      </c>
      <c r="AK70" s="109">
        <v>1493</v>
      </c>
      <c r="AL70" s="108">
        <v>0</v>
      </c>
      <c r="AM70" s="108"/>
      <c r="AN70" s="108">
        <v>2774.6026052882094</v>
      </c>
    </row>
    <row r="71" spans="1:40" ht="14.25" customHeight="1" x14ac:dyDescent="0.25">
      <c r="A71" s="129" t="s">
        <v>283</v>
      </c>
      <c r="B71" s="130" t="s">
        <v>284</v>
      </c>
      <c r="C71" s="132" t="s">
        <v>285</v>
      </c>
      <c r="D71" s="130" t="s">
        <v>286</v>
      </c>
      <c r="E71" s="131">
        <v>3</v>
      </c>
      <c r="F71" s="131" t="s">
        <v>47</v>
      </c>
      <c r="G71" s="130" t="s">
        <v>227</v>
      </c>
      <c r="H71" s="132" t="s">
        <v>287</v>
      </c>
      <c r="I71" s="100" t="s">
        <v>288</v>
      </c>
      <c r="J71" s="103">
        <v>1</v>
      </c>
      <c r="K71" s="135">
        <v>1</v>
      </c>
      <c r="L71" s="103">
        <v>1</v>
      </c>
      <c r="M71" s="105"/>
      <c r="N71" s="103">
        <v>0</v>
      </c>
      <c r="O71" s="105"/>
      <c r="P71" s="103">
        <v>0</v>
      </c>
      <c r="Q71" s="136"/>
      <c r="R71" s="106">
        <v>0</v>
      </c>
      <c r="S71" s="107">
        <v>0</v>
      </c>
      <c r="T71" s="107"/>
      <c r="U71" s="103">
        <v>0</v>
      </c>
      <c r="V71" s="103">
        <v>1</v>
      </c>
      <c r="W71" s="108">
        <v>8188.4950507455196</v>
      </c>
      <c r="X71" s="108"/>
      <c r="Y71" s="108">
        <v>8188.4950507455196</v>
      </c>
      <c r="Z71" s="108">
        <v>682.37</v>
      </c>
      <c r="AA71" s="108">
        <v>13590.895366666882</v>
      </c>
      <c r="AB71" s="109">
        <v>11464.666666666666</v>
      </c>
      <c r="AC71" s="108">
        <v>574.49844780015155</v>
      </c>
      <c r="AD71" s="109">
        <v>45</v>
      </c>
      <c r="AE71" s="108">
        <v>59.183575400573105</v>
      </c>
      <c r="AF71" s="110">
        <v>0.33333333333333331</v>
      </c>
      <c r="AG71" s="108">
        <v>0</v>
      </c>
      <c r="AH71" s="108">
        <v>0</v>
      </c>
      <c r="AI71" s="111">
        <v>0</v>
      </c>
      <c r="AJ71" s="109">
        <v>0</v>
      </c>
      <c r="AK71" s="109">
        <v>11509.666666666666</v>
      </c>
      <c r="AL71" s="108">
        <v>0</v>
      </c>
      <c r="AM71" s="108"/>
      <c r="AN71" s="108">
        <v>14224.577389867607</v>
      </c>
    </row>
    <row r="72" spans="1:40" ht="14.25" customHeight="1" x14ac:dyDescent="0.25">
      <c r="A72" s="113" t="s">
        <v>289</v>
      </c>
      <c r="B72" s="101" t="s">
        <v>290</v>
      </c>
      <c r="C72" s="112" t="s">
        <v>291</v>
      </c>
      <c r="D72" s="101" t="s">
        <v>292</v>
      </c>
      <c r="E72" s="100">
        <v>4</v>
      </c>
      <c r="F72" s="100" t="s">
        <v>48</v>
      </c>
      <c r="G72" s="101" t="s">
        <v>293</v>
      </c>
      <c r="H72" s="101" t="s">
        <v>294</v>
      </c>
      <c r="I72" s="100">
        <v>503301</v>
      </c>
      <c r="J72" s="103">
        <v>1</v>
      </c>
      <c r="K72" s="104">
        <v>1</v>
      </c>
      <c r="L72" s="103">
        <v>1</v>
      </c>
      <c r="M72" s="105"/>
      <c r="N72" s="103">
        <v>0</v>
      </c>
      <c r="O72" s="105"/>
      <c r="P72" s="103">
        <v>0</v>
      </c>
      <c r="Q72" s="105"/>
      <c r="R72" s="106">
        <v>0</v>
      </c>
      <c r="S72" s="107">
        <v>0</v>
      </c>
      <c r="T72" s="107"/>
      <c r="U72" s="103">
        <v>0</v>
      </c>
      <c r="V72" s="103">
        <v>1</v>
      </c>
      <c r="W72" s="108">
        <v>8188.4950507455196</v>
      </c>
      <c r="X72" s="108"/>
      <c r="Y72" s="108">
        <v>8188.4950507455196</v>
      </c>
      <c r="Z72" s="108">
        <v>682.37</v>
      </c>
      <c r="AA72" s="108">
        <v>391.57246039734474</v>
      </c>
      <c r="AB72" s="109">
        <v>337.33333333333331</v>
      </c>
      <c r="AC72" s="108">
        <v>59.98429436187498</v>
      </c>
      <c r="AD72" s="109">
        <v>5</v>
      </c>
      <c r="AE72" s="108">
        <v>0</v>
      </c>
      <c r="AF72" s="110">
        <v>0</v>
      </c>
      <c r="AG72" s="108">
        <v>0</v>
      </c>
      <c r="AH72" s="108">
        <v>0</v>
      </c>
      <c r="AI72" s="111">
        <v>797.23757451360257</v>
      </c>
      <c r="AJ72" s="109">
        <v>735.66666666666663</v>
      </c>
      <c r="AK72" s="109">
        <v>1078</v>
      </c>
      <c r="AL72" s="108">
        <v>0</v>
      </c>
      <c r="AM72" s="108"/>
      <c r="AN72" s="108">
        <v>1248.7943292728223</v>
      </c>
    </row>
    <row r="73" spans="1:40" ht="14.25" customHeight="1" x14ac:dyDescent="0.25">
      <c r="A73" s="113" t="s">
        <v>295</v>
      </c>
      <c r="B73" s="101" t="s">
        <v>296</v>
      </c>
      <c r="C73" s="112" t="s">
        <v>120</v>
      </c>
      <c r="D73" s="101" t="s">
        <v>121</v>
      </c>
      <c r="E73" s="100">
        <v>2</v>
      </c>
      <c r="F73" s="100" t="s">
        <v>48</v>
      </c>
      <c r="G73" s="101" t="s">
        <v>293</v>
      </c>
      <c r="H73" s="101" t="s">
        <v>297</v>
      </c>
      <c r="I73" s="100">
        <v>502230</v>
      </c>
      <c r="J73" s="103">
        <v>2</v>
      </c>
      <c r="K73" s="137">
        <v>1</v>
      </c>
      <c r="L73" s="103">
        <v>2</v>
      </c>
      <c r="M73" s="105"/>
      <c r="N73" s="103">
        <v>0</v>
      </c>
      <c r="O73" s="105"/>
      <c r="P73" s="103">
        <v>0</v>
      </c>
      <c r="Q73" s="105"/>
      <c r="R73" s="106">
        <v>0</v>
      </c>
      <c r="S73" s="107">
        <v>0</v>
      </c>
      <c r="T73" s="107"/>
      <c r="U73" s="103">
        <v>0</v>
      </c>
      <c r="V73" s="103">
        <v>2</v>
      </c>
      <c r="W73" s="108">
        <v>16376.990101491039</v>
      </c>
      <c r="X73" s="108"/>
      <c r="Y73" s="108">
        <v>16376.990101491039</v>
      </c>
      <c r="Z73" s="108">
        <v>1364.75</v>
      </c>
      <c r="AA73" s="108">
        <v>31.980019037039096</v>
      </c>
      <c r="AB73" s="109">
        <v>32.333333333333336</v>
      </c>
      <c r="AC73" s="108">
        <v>2.6458539590844445</v>
      </c>
      <c r="AD73" s="109">
        <v>0.33333333333333331</v>
      </c>
      <c r="AE73" s="108">
        <v>0</v>
      </c>
      <c r="AF73" s="110">
        <v>0</v>
      </c>
      <c r="AG73" s="108">
        <v>0</v>
      </c>
      <c r="AH73" s="108">
        <v>0</v>
      </c>
      <c r="AI73" s="111">
        <v>0</v>
      </c>
      <c r="AJ73" s="109">
        <v>0</v>
      </c>
      <c r="AK73" s="109">
        <v>32.666666666666671</v>
      </c>
      <c r="AL73" s="108">
        <v>0</v>
      </c>
      <c r="AM73" s="108"/>
      <c r="AN73" s="108">
        <v>34.62587299612354</v>
      </c>
    </row>
    <row r="74" spans="1:40" ht="14.25" customHeight="1" x14ac:dyDescent="0.25">
      <c r="A74" s="113" t="s">
        <v>298</v>
      </c>
      <c r="B74" s="101" t="s">
        <v>299</v>
      </c>
      <c r="C74" s="112" t="s">
        <v>125</v>
      </c>
      <c r="D74" s="101" t="s">
        <v>130</v>
      </c>
      <c r="E74" s="100">
        <v>2</v>
      </c>
      <c r="F74" s="100" t="s">
        <v>48</v>
      </c>
      <c r="G74" s="101" t="s">
        <v>293</v>
      </c>
      <c r="H74" s="101" t="s">
        <v>300</v>
      </c>
      <c r="I74" s="100">
        <v>505911</v>
      </c>
      <c r="J74" s="103">
        <v>1</v>
      </c>
      <c r="K74" s="104">
        <v>1</v>
      </c>
      <c r="L74" s="103">
        <v>1</v>
      </c>
      <c r="M74" s="105"/>
      <c r="N74" s="103">
        <v>0</v>
      </c>
      <c r="O74" s="105"/>
      <c r="P74" s="103">
        <v>0</v>
      </c>
      <c r="Q74" s="105"/>
      <c r="R74" s="106">
        <v>0</v>
      </c>
      <c r="S74" s="107">
        <v>0</v>
      </c>
      <c r="T74" s="107"/>
      <c r="U74" s="103">
        <v>0</v>
      </c>
      <c r="V74" s="103">
        <v>1</v>
      </c>
      <c r="W74" s="108">
        <v>8188.4950507455196</v>
      </c>
      <c r="X74" s="108"/>
      <c r="Y74" s="108">
        <v>8188.4950507455196</v>
      </c>
      <c r="Z74" s="108">
        <v>682.37</v>
      </c>
      <c r="AA74" s="108">
        <v>1.8451349977825733</v>
      </c>
      <c r="AB74" s="109">
        <v>0.33333333333333331</v>
      </c>
      <c r="AC74" s="108">
        <v>0</v>
      </c>
      <c r="AD74" s="109">
        <v>0</v>
      </c>
      <c r="AE74" s="108">
        <v>0</v>
      </c>
      <c r="AF74" s="110">
        <v>0</v>
      </c>
      <c r="AG74" s="108">
        <v>0</v>
      </c>
      <c r="AH74" s="108">
        <v>0</v>
      </c>
      <c r="AI74" s="111">
        <v>0</v>
      </c>
      <c r="AJ74" s="109">
        <v>0</v>
      </c>
      <c r="AK74" s="109">
        <v>0.33333333333333331</v>
      </c>
      <c r="AL74" s="108">
        <v>0</v>
      </c>
      <c r="AM74" s="108"/>
      <c r="AN74" s="108">
        <v>1.8451349977825733</v>
      </c>
    </row>
    <row r="75" spans="1:40" ht="14.25" customHeight="1" x14ac:dyDescent="0.25">
      <c r="A75" s="100" t="s">
        <v>301</v>
      </c>
      <c r="B75" s="101" t="s">
        <v>302</v>
      </c>
      <c r="C75" s="112" t="s">
        <v>132</v>
      </c>
      <c r="D75" s="101" t="s">
        <v>133</v>
      </c>
      <c r="E75" s="100">
        <v>1</v>
      </c>
      <c r="F75" s="100" t="s">
        <v>48</v>
      </c>
      <c r="G75" s="101" t="s">
        <v>303</v>
      </c>
      <c r="H75" s="101" t="s">
        <v>304</v>
      </c>
      <c r="I75" s="100">
        <v>509200</v>
      </c>
      <c r="J75" s="103">
        <v>2</v>
      </c>
      <c r="K75" s="104">
        <v>0.5</v>
      </c>
      <c r="L75" s="103">
        <v>1</v>
      </c>
      <c r="M75" s="105"/>
      <c r="N75" s="103">
        <v>0</v>
      </c>
      <c r="O75" s="105"/>
      <c r="P75" s="103">
        <v>0</v>
      </c>
      <c r="Q75" s="105"/>
      <c r="R75" s="106">
        <v>0</v>
      </c>
      <c r="S75" s="107">
        <v>0</v>
      </c>
      <c r="T75" s="107"/>
      <c r="U75" s="103">
        <v>0</v>
      </c>
      <c r="V75" s="103">
        <v>1</v>
      </c>
      <c r="W75" s="108">
        <v>8188.4950507455196</v>
      </c>
      <c r="X75" s="108"/>
      <c r="Y75" s="108">
        <v>8188.4950507455196</v>
      </c>
      <c r="Z75" s="108">
        <v>682.37</v>
      </c>
      <c r="AA75" s="108">
        <v>1790.0803471128875</v>
      </c>
      <c r="AB75" s="109">
        <v>1961</v>
      </c>
      <c r="AC75" s="108">
        <v>251.68337647111954</v>
      </c>
      <c r="AD75" s="109">
        <v>14.666666666666666</v>
      </c>
      <c r="AE75" s="108">
        <v>88.775363100859664</v>
      </c>
      <c r="AF75" s="110">
        <v>0.5</v>
      </c>
      <c r="AG75" s="108">
        <v>3.5162006561516965</v>
      </c>
      <c r="AH75" s="108">
        <v>0</v>
      </c>
      <c r="AI75" s="111">
        <v>0</v>
      </c>
      <c r="AJ75" s="109">
        <v>0</v>
      </c>
      <c r="AK75" s="109">
        <v>1975.6666666666667</v>
      </c>
      <c r="AL75" s="108">
        <v>0</v>
      </c>
      <c r="AM75" s="108"/>
      <c r="AN75" s="108">
        <v>2134.0552873410184</v>
      </c>
    </row>
    <row r="76" spans="1:40" ht="14.25" customHeight="1" x14ac:dyDescent="0.25">
      <c r="A76" s="113" t="s">
        <v>305</v>
      </c>
      <c r="B76" s="101" t="s">
        <v>306</v>
      </c>
      <c r="C76" s="112" t="s">
        <v>125</v>
      </c>
      <c r="D76" s="101" t="s">
        <v>130</v>
      </c>
      <c r="E76" s="100">
        <v>2</v>
      </c>
      <c r="F76" s="100" t="s">
        <v>48</v>
      </c>
      <c r="G76" s="101" t="s">
        <v>303</v>
      </c>
      <c r="H76" s="101" t="s">
        <v>307</v>
      </c>
      <c r="I76" s="100" t="s">
        <v>308</v>
      </c>
      <c r="J76" s="103">
        <v>1</v>
      </c>
      <c r="K76" s="104">
        <v>1</v>
      </c>
      <c r="L76" s="103">
        <v>1</v>
      </c>
      <c r="M76" s="105"/>
      <c r="N76" s="103">
        <v>0</v>
      </c>
      <c r="O76" s="105"/>
      <c r="P76" s="103">
        <v>0</v>
      </c>
      <c r="Q76" s="105"/>
      <c r="R76" s="106">
        <v>0</v>
      </c>
      <c r="S76" s="107">
        <v>0</v>
      </c>
      <c r="T76" s="107"/>
      <c r="U76" s="103">
        <v>0</v>
      </c>
      <c r="V76" s="103">
        <v>1</v>
      </c>
      <c r="W76" s="108">
        <v>8188.4950507455196</v>
      </c>
      <c r="X76" s="108"/>
      <c r="Y76" s="108">
        <v>8188.4950507455196</v>
      </c>
      <c r="Z76" s="108">
        <v>682.37</v>
      </c>
      <c r="AA76" s="108">
        <v>118.2209325560389</v>
      </c>
      <c r="AB76" s="109">
        <v>108.66666666666667</v>
      </c>
      <c r="AC76" s="108">
        <v>0</v>
      </c>
      <c r="AD76" s="109">
        <v>0</v>
      </c>
      <c r="AE76" s="108">
        <v>0</v>
      </c>
      <c r="AF76" s="110">
        <v>0</v>
      </c>
      <c r="AG76" s="108">
        <v>0</v>
      </c>
      <c r="AH76" s="108">
        <v>0</v>
      </c>
      <c r="AI76" s="111">
        <v>0</v>
      </c>
      <c r="AJ76" s="109">
        <v>0</v>
      </c>
      <c r="AK76" s="109">
        <v>108.66666666666667</v>
      </c>
      <c r="AL76" s="108">
        <v>0</v>
      </c>
      <c r="AM76" s="108"/>
      <c r="AN76" s="108">
        <v>118.2209325560389</v>
      </c>
    </row>
    <row r="77" spans="1:40" ht="14.25" customHeight="1" x14ac:dyDescent="0.25">
      <c r="A77" s="113" t="s">
        <v>309</v>
      </c>
      <c r="B77" s="101" t="s">
        <v>310</v>
      </c>
      <c r="C77" s="112" t="s">
        <v>311</v>
      </c>
      <c r="D77" s="101" t="s">
        <v>312</v>
      </c>
      <c r="E77" s="100">
        <v>1</v>
      </c>
      <c r="F77" s="100" t="s">
        <v>48</v>
      </c>
      <c r="G77" s="101" t="s">
        <v>293</v>
      </c>
      <c r="H77" s="101" t="s">
        <v>313</v>
      </c>
      <c r="I77" s="100">
        <v>504000</v>
      </c>
      <c r="J77" s="103">
        <v>2</v>
      </c>
      <c r="K77" s="104">
        <v>1</v>
      </c>
      <c r="L77" s="103">
        <v>2</v>
      </c>
      <c r="M77" s="105"/>
      <c r="N77" s="103">
        <v>0</v>
      </c>
      <c r="O77" s="105"/>
      <c r="P77" s="103">
        <v>0</v>
      </c>
      <c r="Q77" s="105"/>
      <c r="R77" s="106">
        <v>0</v>
      </c>
      <c r="S77" s="107">
        <v>0</v>
      </c>
      <c r="T77" s="107"/>
      <c r="U77" s="103">
        <v>0</v>
      </c>
      <c r="V77" s="103">
        <v>2</v>
      </c>
      <c r="W77" s="108">
        <v>16376.990101491039</v>
      </c>
      <c r="X77" s="108"/>
      <c r="Y77" s="108">
        <v>16376.990101491039</v>
      </c>
      <c r="Z77" s="108">
        <v>1364.75</v>
      </c>
      <c r="AA77" s="108">
        <v>2102.2145237755099</v>
      </c>
      <c r="AB77" s="109">
        <v>2068</v>
      </c>
      <c r="AC77" s="108">
        <v>420.39834300421217</v>
      </c>
      <c r="AD77" s="109">
        <v>28.666666666666668</v>
      </c>
      <c r="AE77" s="108">
        <v>266.32608930257902</v>
      </c>
      <c r="AF77" s="110">
        <v>1.3333333333333333</v>
      </c>
      <c r="AG77" s="108">
        <v>0</v>
      </c>
      <c r="AH77" s="108">
        <v>0</v>
      </c>
      <c r="AI77" s="111">
        <v>0</v>
      </c>
      <c r="AJ77" s="109">
        <v>0</v>
      </c>
      <c r="AK77" s="109">
        <v>2096.6666666666665</v>
      </c>
      <c r="AL77" s="108">
        <v>0</v>
      </c>
      <c r="AM77" s="108"/>
      <c r="AN77" s="108">
        <v>2788.938956082301</v>
      </c>
    </row>
    <row r="78" spans="1:40" ht="14.25" customHeight="1" x14ac:dyDescent="0.25">
      <c r="A78" s="113" t="s">
        <v>314</v>
      </c>
      <c r="B78" s="101" t="s">
        <v>315</v>
      </c>
      <c r="C78" s="112" t="s">
        <v>316</v>
      </c>
      <c r="D78" s="101" t="s">
        <v>317</v>
      </c>
      <c r="E78" s="100">
        <v>3</v>
      </c>
      <c r="F78" s="100" t="s">
        <v>48</v>
      </c>
      <c r="G78" s="101" t="s">
        <v>293</v>
      </c>
      <c r="H78" s="101" t="s">
        <v>318</v>
      </c>
      <c r="I78" s="100">
        <v>502700</v>
      </c>
      <c r="J78" s="103">
        <v>1</v>
      </c>
      <c r="K78" s="104">
        <v>1</v>
      </c>
      <c r="L78" s="103">
        <v>1</v>
      </c>
      <c r="M78" s="105"/>
      <c r="N78" s="103">
        <v>0</v>
      </c>
      <c r="O78" s="105"/>
      <c r="P78" s="103">
        <v>0</v>
      </c>
      <c r="Q78" s="105"/>
      <c r="R78" s="106">
        <v>0</v>
      </c>
      <c r="S78" s="107">
        <v>0</v>
      </c>
      <c r="T78" s="107"/>
      <c r="U78" s="103">
        <v>0</v>
      </c>
      <c r="V78" s="103">
        <v>1</v>
      </c>
      <c r="W78" s="108">
        <v>8188.4950507455196</v>
      </c>
      <c r="X78" s="108"/>
      <c r="Y78" s="108">
        <v>8188.4950507455196</v>
      </c>
      <c r="Z78" s="108">
        <v>682.37</v>
      </c>
      <c r="AA78" s="108">
        <v>246.41255687368033</v>
      </c>
      <c r="AB78" s="109">
        <v>200.33333333333334</v>
      </c>
      <c r="AC78" s="108">
        <v>99.122044635595174</v>
      </c>
      <c r="AD78" s="109">
        <v>6.333333333333333</v>
      </c>
      <c r="AE78" s="108">
        <v>0</v>
      </c>
      <c r="AF78" s="110">
        <v>0</v>
      </c>
      <c r="AG78" s="108">
        <v>0</v>
      </c>
      <c r="AH78" s="108">
        <v>0</v>
      </c>
      <c r="AI78" s="111">
        <v>0</v>
      </c>
      <c r="AJ78" s="109">
        <v>0</v>
      </c>
      <c r="AK78" s="109">
        <v>206.66666666666669</v>
      </c>
      <c r="AL78" s="108">
        <v>0</v>
      </c>
      <c r="AM78" s="108"/>
      <c r="AN78" s="108">
        <v>345.53460150927549</v>
      </c>
    </row>
    <row r="79" spans="1:40" ht="14.25" customHeight="1" x14ac:dyDescent="0.25">
      <c r="A79" s="113" t="s">
        <v>319</v>
      </c>
      <c r="B79" s="101" t="s">
        <v>320</v>
      </c>
      <c r="C79" s="112" t="s">
        <v>189</v>
      </c>
      <c r="D79" s="101" t="s">
        <v>145</v>
      </c>
      <c r="E79" s="100" t="s">
        <v>742</v>
      </c>
      <c r="F79" s="100" t="s">
        <v>49</v>
      </c>
      <c r="G79" s="101" t="s">
        <v>321</v>
      </c>
      <c r="H79" s="101" t="s">
        <v>322</v>
      </c>
      <c r="I79" s="100">
        <v>706202</v>
      </c>
      <c r="J79" s="103">
        <v>3</v>
      </c>
      <c r="K79" s="104">
        <v>0.01</v>
      </c>
      <c r="L79" s="103">
        <v>0.03</v>
      </c>
      <c r="M79" s="105"/>
      <c r="N79" s="103">
        <v>0</v>
      </c>
      <c r="O79" s="105"/>
      <c r="P79" s="103">
        <v>0</v>
      </c>
      <c r="Q79" s="105"/>
      <c r="R79" s="106">
        <v>0</v>
      </c>
      <c r="S79" s="107">
        <v>0</v>
      </c>
      <c r="T79" s="107"/>
      <c r="U79" s="103">
        <v>0</v>
      </c>
      <c r="V79" s="103">
        <v>0.03</v>
      </c>
      <c r="W79" s="108">
        <v>245.65485152236559</v>
      </c>
      <c r="X79" s="108"/>
      <c r="Y79" s="108">
        <v>245.65485152236559</v>
      </c>
      <c r="Z79" s="108">
        <v>20.47</v>
      </c>
      <c r="AA79" s="108">
        <v>0</v>
      </c>
      <c r="AB79" s="109">
        <v>0</v>
      </c>
      <c r="AC79" s="108">
        <v>0</v>
      </c>
      <c r="AD79" s="109">
        <v>0</v>
      </c>
      <c r="AE79" s="108">
        <v>0</v>
      </c>
      <c r="AF79" s="110">
        <v>0</v>
      </c>
      <c r="AG79" s="108">
        <v>0</v>
      </c>
      <c r="AH79" s="108">
        <v>0</v>
      </c>
      <c r="AI79" s="111">
        <v>0</v>
      </c>
      <c r="AJ79" s="109">
        <v>0</v>
      </c>
      <c r="AK79" s="109">
        <v>0</v>
      </c>
      <c r="AL79" s="108">
        <v>0</v>
      </c>
      <c r="AM79" s="108"/>
      <c r="AN79" s="108">
        <v>0</v>
      </c>
    </row>
    <row r="80" spans="1:40" ht="14.25" customHeight="1" x14ac:dyDescent="0.25">
      <c r="A80" s="113" t="s">
        <v>323</v>
      </c>
      <c r="B80" s="101" t="s">
        <v>320</v>
      </c>
      <c r="C80" s="112" t="s">
        <v>189</v>
      </c>
      <c r="D80" s="101" t="s">
        <v>145</v>
      </c>
      <c r="E80" s="100" t="s">
        <v>742</v>
      </c>
      <c r="F80" s="100" t="s">
        <v>49</v>
      </c>
      <c r="G80" s="101" t="s">
        <v>321</v>
      </c>
      <c r="H80" s="101" t="s">
        <v>324</v>
      </c>
      <c r="I80" s="100">
        <v>706408</v>
      </c>
      <c r="J80" s="103">
        <v>3</v>
      </c>
      <c r="K80" s="104">
        <v>0.01</v>
      </c>
      <c r="L80" s="103">
        <v>0.03</v>
      </c>
      <c r="M80" s="105"/>
      <c r="N80" s="103">
        <v>0</v>
      </c>
      <c r="O80" s="105" t="s">
        <v>191</v>
      </c>
      <c r="P80" s="103">
        <v>0.02</v>
      </c>
      <c r="Q80" s="105"/>
      <c r="R80" s="106">
        <v>0</v>
      </c>
      <c r="S80" s="107">
        <v>0</v>
      </c>
      <c r="T80" s="107"/>
      <c r="U80" s="103">
        <v>0</v>
      </c>
      <c r="V80" s="103">
        <v>0.05</v>
      </c>
      <c r="W80" s="108">
        <v>409.42475253727599</v>
      </c>
      <c r="X80" s="108"/>
      <c r="Y80" s="108">
        <v>409.42475253727599</v>
      </c>
      <c r="Z80" s="108">
        <v>34.119999999999997</v>
      </c>
      <c r="AA80" s="108">
        <v>114.29392825887149</v>
      </c>
      <c r="AB80" s="109">
        <v>57</v>
      </c>
      <c r="AC80" s="108">
        <v>0</v>
      </c>
      <c r="AD80" s="109">
        <v>0</v>
      </c>
      <c r="AE80" s="108">
        <v>0</v>
      </c>
      <c r="AF80" s="110">
        <v>0</v>
      </c>
      <c r="AG80" s="108">
        <v>0</v>
      </c>
      <c r="AH80" s="108">
        <v>0</v>
      </c>
      <c r="AI80" s="111">
        <v>0</v>
      </c>
      <c r="AJ80" s="109">
        <v>0</v>
      </c>
      <c r="AK80" s="109">
        <v>57</v>
      </c>
      <c r="AL80" s="108">
        <v>0</v>
      </c>
      <c r="AM80" s="108"/>
      <c r="AN80" s="108">
        <v>114.29392825887149</v>
      </c>
    </row>
    <row r="81" spans="1:40" ht="14.25" customHeight="1" x14ac:dyDescent="0.25">
      <c r="A81" s="113" t="s">
        <v>325</v>
      </c>
      <c r="B81" s="101" t="s">
        <v>320</v>
      </c>
      <c r="C81" s="112" t="s">
        <v>189</v>
      </c>
      <c r="D81" s="101" t="s">
        <v>145</v>
      </c>
      <c r="E81" s="100" t="s">
        <v>742</v>
      </c>
      <c r="F81" s="100" t="s">
        <v>49</v>
      </c>
      <c r="G81" s="101" t="s">
        <v>321</v>
      </c>
      <c r="H81" s="101" t="s">
        <v>326</v>
      </c>
      <c r="I81" s="100">
        <v>706207</v>
      </c>
      <c r="J81" s="103">
        <v>3</v>
      </c>
      <c r="K81" s="104">
        <v>0.01</v>
      </c>
      <c r="L81" s="103">
        <v>0.03</v>
      </c>
      <c r="M81" s="105"/>
      <c r="N81" s="103">
        <v>0</v>
      </c>
      <c r="O81" s="105" t="s">
        <v>191</v>
      </c>
      <c r="P81" s="103">
        <v>0.02</v>
      </c>
      <c r="Q81" s="105"/>
      <c r="R81" s="106">
        <v>0</v>
      </c>
      <c r="S81" s="107">
        <v>0</v>
      </c>
      <c r="T81" s="107"/>
      <c r="U81" s="103">
        <v>0</v>
      </c>
      <c r="V81" s="103">
        <v>0.05</v>
      </c>
      <c r="W81" s="108">
        <v>409.42475253727599</v>
      </c>
      <c r="X81" s="108"/>
      <c r="Y81" s="108">
        <v>409.42475253727599</v>
      </c>
      <c r="Z81" s="108">
        <v>34.119999999999997</v>
      </c>
      <c r="AA81" s="108">
        <v>427.75103190103619</v>
      </c>
      <c r="AB81" s="109">
        <v>558.66666666666663</v>
      </c>
      <c r="AC81" s="108">
        <v>0</v>
      </c>
      <c r="AD81" s="109">
        <v>0</v>
      </c>
      <c r="AE81" s="108">
        <v>0</v>
      </c>
      <c r="AF81" s="110">
        <v>0</v>
      </c>
      <c r="AG81" s="108">
        <v>0</v>
      </c>
      <c r="AH81" s="108">
        <v>0</v>
      </c>
      <c r="AI81" s="111">
        <v>0</v>
      </c>
      <c r="AJ81" s="109">
        <v>0</v>
      </c>
      <c r="AK81" s="109">
        <v>558.66666666666663</v>
      </c>
      <c r="AL81" s="108">
        <v>0</v>
      </c>
      <c r="AM81" s="108"/>
      <c r="AN81" s="108">
        <v>427.75103190103619</v>
      </c>
    </row>
    <row r="82" spans="1:40" ht="14.25" customHeight="1" x14ac:dyDescent="0.25">
      <c r="A82" s="113" t="s">
        <v>327</v>
      </c>
      <c r="B82" s="101" t="s">
        <v>320</v>
      </c>
      <c r="C82" s="112" t="s">
        <v>189</v>
      </c>
      <c r="D82" s="101" t="s">
        <v>145</v>
      </c>
      <c r="E82" s="100" t="s">
        <v>742</v>
      </c>
      <c r="F82" s="100" t="s">
        <v>49</v>
      </c>
      <c r="G82" s="101" t="s">
        <v>321</v>
      </c>
      <c r="H82" s="101" t="s">
        <v>328</v>
      </c>
      <c r="I82" s="100">
        <v>706201</v>
      </c>
      <c r="J82" s="103">
        <v>3</v>
      </c>
      <c r="K82" s="104">
        <v>0.01</v>
      </c>
      <c r="L82" s="103">
        <v>0.03</v>
      </c>
      <c r="M82" s="105"/>
      <c r="N82" s="103">
        <v>0</v>
      </c>
      <c r="O82" s="105"/>
      <c r="P82" s="103">
        <v>0</v>
      </c>
      <c r="Q82" s="105"/>
      <c r="R82" s="106">
        <v>0</v>
      </c>
      <c r="S82" s="107">
        <v>0</v>
      </c>
      <c r="T82" s="107"/>
      <c r="U82" s="103">
        <v>0</v>
      </c>
      <c r="V82" s="103">
        <v>0.03</v>
      </c>
      <c r="W82" s="108">
        <v>245.65485152236559</v>
      </c>
      <c r="X82" s="108"/>
      <c r="Y82" s="108">
        <v>245.65485152236559</v>
      </c>
      <c r="Z82" s="108">
        <v>20.47</v>
      </c>
      <c r="AA82" s="108">
        <v>0</v>
      </c>
      <c r="AB82" s="109">
        <v>0</v>
      </c>
      <c r="AC82" s="108">
        <v>0</v>
      </c>
      <c r="AD82" s="109">
        <v>0</v>
      </c>
      <c r="AE82" s="108">
        <v>0</v>
      </c>
      <c r="AF82" s="110">
        <v>0</v>
      </c>
      <c r="AG82" s="108">
        <v>0</v>
      </c>
      <c r="AH82" s="108">
        <v>0</v>
      </c>
      <c r="AI82" s="111">
        <v>0</v>
      </c>
      <c r="AJ82" s="109">
        <v>0</v>
      </c>
      <c r="AK82" s="109">
        <v>0</v>
      </c>
      <c r="AL82" s="108">
        <v>0</v>
      </c>
      <c r="AM82" s="108"/>
      <c r="AN82" s="108">
        <v>0</v>
      </c>
    </row>
    <row r="83" spans="1:40" ht="14.25" customHeight="1" x14ac:dyDescent="0.25">
      <c r="A83" s="113" t="s">
        <v>329</v>
      </c>
      <c r="B83" s="101" t="s">
        <v>320</v>
      </c>
      <c r="C83" s="112" t="s">
        <v>189</v>
      </c>
      <c r="D83" s="101" t="s">
        <v>145</v>
      </c>
      <c r="E83" s="100" t="s">
        <v>742</v>
      </c>
      <c r="F83" s="100" t="s">
        <v>49</v>
      </c>
      <c r="G83" s="101" t="s">
        <v>321</v>
      </c>
      <c r="H83" s="101" t="s">
        <v>330</v>
      </c>
      <c r="I83" s="100">
        <v>706203</v>
      </c>
      <c r="J83" s="103">
        <v>3</v>
      </c>
      <c r="K83" s="104">
        <v>0.01</v>
      </c>
      <c r="L83" s="103">
        <v>0.03</v>
      </c>
      <c r="M83" s="105" t="s">
        <v>191</v>
      </c>
      <c r="N83" s="103">
        <v>0.36</v>
      </c>
      <c r="O83" s="105" t="s">
        <v>191</v>
      </c>
      <c r="P83" s="103">
        <v>0.12</v>
      </c>
      <c r="Q83" s="105"/>
      <c r="R83" s="106">
        <v>0</v>
      </c>
      <c r="S83" s="107">
        <v>0</v>
      </c>
      <c r="T83" s="107"/>
      <c r="U83" s="103">
        <v>0</v>
      </c>
      <c r="V83" s="103">
        <v>0.51</v>
      </c>
      <c r="W83" s="108">
        <v>4176.1324758802148</v>
      </c>
      <c r="X83" s="108"/>
      <c r="Y83" s="108">
        <v>4176.1324758802148</v>
      </c>
      <c r="Z83" s="108">
        <v>348.01</v>
      </c>
      <c r="AA83" s="108">
        <v>4623.8177883866338</v>
      </c>
      <c r="AB83" s="109">
        <v>3408</v>
      </c>
      <c r="AC83" s="108">
        <v>737.51786554763578</v>
      </c>
      <c r="AD83" s="109">
        <v>39.666666666666664</v>
      </c>
      <c r="AE83" s="108">
        <v>0</v>
      </c>
      <c r="AF83" s="110">
        <v>0</v>
      </c>
      <c r="AG83" s="108">
        <v>23.743057895994621</v>
      </c>
      <c r="AH83" s="108">
        <v>0</v>
      </c>
      <c r="AI83" s="111">
        <v>0</v>
      </c>
      <c r="AJ83" s="109">
        <v>0</v>
      </c>
      <c r="AK83" s="109">
        <v>3447.6666666666665</v>
      </c>
      <c r="AL83" s="108">
        <v>20.630698107282132</v>
      </c>
      <c r="AM83" s="108"/>
      <c r="AN83" s="108">
        <v>5405.7094099375463</v>
      </c>
    </row>
    <row r="84" spans="1:40" ht="14.25" customHeight="1" x14ac:dyDescent="0.25">
      <c r="A84" s="113" t="s">
        <v>331</v>
      </c>
      <c r="B84" s="101" t="s">
        <v>320</v>
      </c>
      <c r="C84" s="112" t="s">
        <v>189</v>
      </c>
      <c r="D84" s="101" t="s">
        <v>145</v>
      </c>
      <c r="E84" s="100" t="s">
        <v>742</v>
      </c>
      <c r="F84" s="100" t="s">
        <v>49</v>
      </c>
      <c r="G84" s="101" t="s">
        <v>321</v>
      </c>
      <c r="H84" s="101" t="s">
        <v>332</v>
      </c>
      <c r="I84" s="100">
        <v>706404</v>
      </c>
      <c r="J84" s="103">
        <v>3</v>
      </c>
      <c r="K84" s="104">
        <v>0.04</v>
      </c>
      <c r="L84" s="103">
        <v>0.12</v>
      </c>
      <c r="M84" s="105"/>
      <c r="N84" s="103">
        <v>0</v>
      </c>
      <c r="O84" s="105" t="s">
        <v>191</v>
      </c>
      <c r="P84" s="103">
        <v>0.02</v>
      </c>
      <c r="Q84" s="105"/>
      <c r="R84" s="106">
        <v>0</v>
      </c>
      <c r="S84" s="107">
        <v>0</v>
      </c>
      <c r="T84" s="107"/>
      <c r="U84" s="103">
        <v>0</v>
      </c>
      <c r="V84" s="103">
        <v>0.13999999999999999</v>
      </c>
      <c r="W84" s="108">
        <v>1146.3893071043726</v>
      </c>
      <c r="X84" s="108"/>
      <c r="Y84" s="108">
        <v>1146.3893071043726</v>
      </c>
      <c r="Z84" s="108">
        <v>95.53</v>
      </c>
      <c r="AA84" s="108">
        <v>5631.5817847604403</v>
      </c>
      <c r="AB84" s="109">
        <v>6619</v>
      </c>
      <c r="AC84" s="108">
        <v>20.992762333262107</v>
      </c>
      <c r="AD84" s="109">
        <v>1.3333333333333333</v>
      </c>
      <c r="AE84" s="108">
        <v>44.387681550429832</v>
      </c>
      <c r="AF84" s="110">
        <v>0.25</v>
      </c>
      <c r="AG84" s="108">
        <v>0</v>
      </c>
      <c r="AH84" s="108">
        <v>5566.8628043665194</v>
      </c>
      <c r="AI84" s="111">
        <v>2096.9158530837644</v>
      </c>
      <c r="AJ84" s="109">
        <v>5512</v>
      </c>
      <c r="AK84" s="109">
        <v>12132.333333333332</v>
      </c>
      <c r="AL84" s="108">
        <v>6486.5129011292356</v>
      </c>
      <c r="AM84" s="108"/>
      <c r="AN84" s="108">
        <v>19847.253787223653</v>
      </c>
    </row>
    <row r="85" spans="1:40" ht="14.25" customHeight="1" x14ac:dyDescent="0.25">
      <c r="A85" s="113" t="s">
        <v>333</v>
      </c>
      <c r="B85" s="101" t="s">
        <v>320</v>
      </c>
      <c r="C85" s="112" t="s">
        <v>189</v>
      </c>
      <c r="D85" s="101" t="s">
        <v>145</v>
      </c>
      <c r="E85" s="100" t="s">
        <v>742</v>
      </c>
      <c r="F85" s="100" t="s">
        <v>49</v>
      </c>
      <c r="G85" s="101" t="s">
        <v>321</v>
      </c>
      <c r="H85" s="101" t="s">
        <v>334</v>
      </c>
      <c r="I85" s="100">
        <v>706211</v>
      </c>
      <c r="J85" s="103">
        <v>3</v>
      </c>
      <c r="K85" s="104">
        <v>0.9</v>
      </c>
      <c r="L85" s="103">
        <v>2.7</v>
      </c>
      <c r="M85" s="105"/>
      <c r="N85" s="103">
        <v>0</v>
      </c>
      <c r="O85" s="105" t="s">
        <v>191</v>
      </c>
      <c r="P85" s="103">
        <v>1</v>
      </c>
      <c r="Q85" s="105"/>
      <c r="R85" s="106">
        <v>0</v>
      </c>
      <c r="S85" s="107">
        <v>0</v>
      </c>
      <c r="T85" s="107"/>
      <c r="U85" s="103">
        <v>0</v>
      </c>
      <c r="V85" s="103">
        <v>3.7</v>
      </c>
      <c r="W85" s="108">
        <v>30297.431687758424</v>
      </c>
      <c r="X85" s="108"/>
      <c r="Y85" s="108">
        <v>30297.431687758424</v>
      </c>
      <c r="Z85" s="108">
        <v>2524.79</v>
      </c>
      <c r="AA85" s="108">
        <v>36006.027011691323</v>
      </c>
      <c r="AB85" s="109">
        <v>18089.333333333332</v>
      </c>
      <c r="AC85" s="108">
        <v>93.496123585752429</v>
      </c>
      <c r="AD85" s="109">
        <v>6</v>
      </c>
      <c r="AE85" s="108">
        <v>399.48913395386847</v>
      </c>
      <c r="AF85" s="110">
        <v>2.25</v>
      </c>
      <c r="AG85" s="108">
        <v>6.1899057095422938</v>
      </c>
      <c r="AH85" s="108">
        <v>175858.06201971581</v>
      </c>
      <c r="AI85" s="111">
        <v>35813.039816470417</v>
      </c>
      <c r="AJ85" s="109">
        <v>409050</v>
      </c>
      <c r="AK85" s="109">
        <v>427145.33333333331</v>
      </c>
      <c r="AL85" s="108">
        <v>0</v>
      </c>
      <c r="AM85" s="108"/>
      <c r="AN85" s="108">
        <v>248176.30401112672</v>
      </c>
    </row>
    <row r="86" spans="1:40" ht="14.25" customHeight="1" x14ac:dyDescent="0.25">
      <c r="A86" s="113" t="s">
        <v>335</v>
      </c>
      <c r="B86" s="101" t="s">
        <v>320</v>
      </c>
      <c r="C86" s="112" t="s">
        <v>189</v>
      </c>
      <c r="D86" s="101" t="s">
        <v>145</v>
      </c>
      <c r="E86" s="100" t="s">
        <v>742</v>
      </c>
      <c r="F86" s="100" t="s">
        <v>49</v>
      </c>
      <c r="G86" s="101" t="s">
        <v>321</v>
      </c>
      <c r="H86" s="101" t="s">
        <v>336</v>
      </c>
      <c r="I86" s="100">
        <v>705401</v>
      </c>
      <c r="J86" s="103">
        <v>3</v>
      </c>
      <c r="K86" s="104">
        <v>0.01</v>
      </c>
      <c r="L86" s="103">
        <v>0.03</v>
      </c>
      <c r="M86" s="105"/>
      <c r="N86" s="103">
        <v>0</v>
      </c>
      <c r="O86" s="105"/>
      <c r="P86" s="103">
        <v>0</v>
      </c>
      <c r="Q86" s="105"/>
      <c r="R86" s="106">
        <v>0</v>
      </c>
      <c r="S86" s="107">
        <v>0</v>
      </c>
      <c r="T86" s="107"/>
      <c r="U86" s="103">
        <v>0</v>
      </c>
      <c r="V86" s="103">
        <v>0.03</v>
      </c>
      <c r="W86" s="108">
        <v>245.65485152236559</v>
      </c>
      <c r="X86" s="108"/>
      <c r="Y86" s="108">
        <v>245.65485152236559</v>
      </c>
      <c r="Z86" s="108">
        <v>20.47</v>
      </c>
      <c r="AA86" s="108">
        <v>0</v>
      </c>
      <c r="AB86" s="109">
        <v>0</v>
      </c>
      <c r="AC86" s="108">
        <v>0</v>
      </c>
      <c r="AD86" s="109">
        <v>0</v>
      </c>
      <c r="AE86" s="108">
        <v>0</v>
      </c>
      <c r="AF86" s="110">
        <v>0</v>
      </c>
      <c r="AG86" s="108">
        <v>0</v>
      </c>
      <c r="AH86" s="108">
        <v>0</v>
      </c>
      <c r="AI86" s="111">
        <v>0</v>
      </c>
      <c r="AJ86" s="109">
        <v>0</v>
      </c>
      <c r="AK86" s="109">
        <v>0</v>
      </c>
      <c r="AL86" s="108">
        <v>0</v>
      </c>
      <c r="AM86" s="108"/>
      <c r="AN86" s="108">
        <v>0</v>
      </c>
    </row>
    <row r="87" spans="1:40" ht="14.25" customHeight="1" x14ac:dyDescent="0.25">
      <c r="A87" s="113" t="s">
        <v>337</v>
      </c>
      <c r="B87" s="101" t="s">
        <v>144</v>
      </c>
      <c r="C87" s="112" t="s">
        <v>144</v>
      </c>
      <c r="D87" s="112" t="s">
        <v>144</v>
      </c>
      <c r="E87" s="100" t="s">
        <v>743</v>
      </c>
      <c r="F87" s="100" t="s">
        <v>49</v>
      </c>
      <c r="G87" s="101" t="s">
        <v>338</v>
      </c>
      <c r="H87" s="101" t="s">
        <v>339</v>
      </c>
      <c r="I87" s="100">
        <v>705210</v>
      </c>
      <c r="J87" s="103">
        <v>0</v>
      </c>
      <c r="K87" s="104">
        <v>0</v>
      </c>
      <c r="L87" s="103">
        <v>0</v>
      </c>
      <c r="M87" s="105"/>
      <c r="N87" s="103">
        <v>0</v>
      </c>
      <c r="O87" s="105"/>
      <c r="P87" s="103">
        <v>0</v>
      </c>
      <c r="Q87" s="105"/>
      <c r="R87" s="106">
        <v>0</v>
      </c>
      <c r="S87" s="107">
        <v>0</v>
      </c>
      <c r="T87" s="107"/>
      <c r="U87" s="103">
        <v>0</v>
      </c>
      <c r="V87" s="103">
        <v>0</v>
      </c>
      <c r="W87" s="108">
        <v>0</v>
      </c>
      <c r="X87" s="108"/>
      <c r="Y87" s="108">
        <v>0</v>
      </c>
      <c r="Z87" s="108">
        <v>0</v>
      </c>
      <c r="AA87" s="108">
        <v>1546.8428149901085</v>
      </c>
      <c r="AB87" s="109">
        <v>2182</v>
      </c>
      <c r="AC87" s="108">
        <v>2.5483751290129124</v>
      </c>
      <c r="AD87" s="109">
        <v>0.33333333333333331</v>
      </c>
      <c r="AE87" s="108">
        <v>0</v>
      </c>
      <c r="AF87" s="110">
        <v>0</v>
      </c>
      <c r="AG87" s="108">
        <v>0</v>
      </c>
      <c r="AH87" s="108">
        <v>1288.4612503383594</v>
      </c>
      <c r="AI87" s="111">
        <v>303.09649656027625</v>
      </c>
      <c r="AJ87" s="109">
        <v>1793.3333333333333</v>
      </c>
      <c r="AK87" s="109">
        <v>3975.666666666667</v>
      </c>
      <c r="AL87" s="108">
        <v>283.51021448947478</v>
      </c>
      <c r="AM87" s="108"/>
      <c r="AN87" s="108">
        <v>3424.459151507232</v>
      </c>
    </row>
    <row r="88" spans="1:40" ht="14.25" customHeight="1" x14ac:dyDescent="0.25">
      <c r="A88" s="113" t="s">
        <v>340</v>
      </c>
      <c r="B88" s="101" t="s">
        <v>144</v>
      </c>
      <c r="C88" s="112" t="s">
        <v>144</v>
      </c>
      <c r="D88" s="112" t="s">
        <v>144</v>
      </c>
      <c r="E88" s="100" t="s">
        <v>743</v>
      </c>
      <c r="F88" s="100" t="s">
        <v>49</v>
      </c>
      <c r="G88" s="101" t="s">
        <v>338</v>
      </c>
      <c r="H88" s="101" t="s">
        <v>339</v>
      </c>
      <c r="I88" s="100">
        <v>705245</v>
      </c>
      <c r="J88" s="103">
        <v>0</v>
      </c>
      <c r="K88" s="104">
        <v>0</v>
      </c>
      <c r="L88" s="103">
        <v>0</v>
      </c>
      <c r="M88" s="105"/>
      <c r="N88" s="103">
        <v>0</v>
      </c>
      <c r="O88" s="105"/>
      <c r="P88" s="103">
        <v>0</v>
      </c>
      <c r="Q88" s="105"/>
      <c r="R88" s="106">
        <v>0</v>
      </c>
      <c r="S88" s="107">
        <v>0</v>
      </c>
      <c r="T88" s="107"/>
      <c r="U88" s="103">
        <v>0</v>
      </c>
      <c r="V88" s="103">
        <v>0</v>
      </c>
      <c r="W88" s="108">
        <v>0</v>
      </c>
      <c r="X88" s="108"/>
      <c r="Y88" s="108">
        <v>0</v>
      </c>
      <c r="Z88" s="108">
        <v>0</v>
      </c>
      <c r="AA88" s="108">
        <v>401.44567332887573</v>
      </c>
      <c r="AB88" s="109">
        <v>204.33333333333334</v>
      </c>
      <c r="AC88" s="108">
        <v>3.2028758452074855</v>
      </c>
      <c r="AD88" s="109">
        <v>0.33333333333333331</v>
      </c>
      <c r="AE88" s="108">
        <v>59.183575400573105</v>
      </c>
      <c r="AF88" s="110">
        <v>0.33333333333333331</v>
      </c>
      <c r="AG88" s="108">
        <v>0</v>
      </c>
      <c r="AH88" s="108">
        <v>0</v>
      </c>
      <c r="AI88" s="111">
        <v>0</v>
      </c>
      <c r="AJ88" s="109">
        <v>0</v>
      </c>
      <c r="AK88" s="109">
        <v>204.66666666666669</v>
      </c>
      <c r="AL88" s="108">
        <v>0</v>
      </c>
      <c r="AM88" s="108"/>
      <c r="AN88" s="108">
        <v>463.83212457465629</v>
      </c>
    </row>
    <row r="89" spans="1:40" ht="14.25" customHeight="1" x14ac:dyDescent="0.25">
      <c r="A89" s="113" t="s">
        <v>341</v>
      </c>
      <c r="B89" s="101" t="s">
        <v>144</v>
      </c>
      <c r="C89" s="112" t="s">
        <v>144</v>
      </c>
      <c r="D89" s="112" t="s">
        <v>144</v>
      </c>
      <c r="E89" s="100" t="s">
        <v>743</v>
      </c>
      <c r="F89" s="100" t="s">
        <v>49</v>
      </c>
      <c r="G89" s="101" t="s">
        <v>338</v>
      </c>
      <c r="H89" s="101" t="s">
        <v>339</v>
      </c>
      <c r="I89" s="100">
        <v>705200</v>
      </c>
      <c r="J89" s="103">
        <v>0</v>
      </c>
      <c r="K89" s="104">
        <v>0</v>
      </c>
      <c r="L89" s="103">
        <v>0</v>
      </c>
      <c r="M89" s="105"/>
      <c r="N89" s="103">
        <v>0</v>
      </c>
      <c r="O89" s="105"/>
      <c r="P89" s="103">
        <v>0</v>
      </c>
      <c r="Q89" s="105"/>
      <c r="R89" s="106">
        <v>0</v>
      </c>
      <c r="S89" s="107">
        <v>0</v>
      </c>
      <c r="T89" s="107"/>
      <c r="U89" s="103">
        <v>0</v>
      </c>
      <c r="V89" s="103">
        <v>0</v>
      </c>
      <c r="W89" s="108">
        <v>0</v>
      </c>
      <c r="X89" s="108"/>
      <c r="Y89" s="108">
        <v>0</v>
      </c>
      <c r="Z89" s="108">
        <v>0</v>
      </c>
      <c r="AA89" s="108">
        <v>4.2821057495708787</v>
      </c>
      <c r="AB89" s="109">
        <v>5.333333333333333</v>
      </c>
      <c r="AC89" s="108">
        <v>0</v>
      </c>
      <c r="AD89" s="109">
        <v>0</v>
      </c>
      <c r="AE89" s="108">
        <v>0</v>
      </c>
      <c r="AF89" s="110">
        <v>0</v>
      </c>
      <c r="AG89" s="108">
        <v>0</v>
      </c>
      <c r="AH89" s="108">
        <v>0</v>
      </c>
      <c r="AI89" s="111">
        <v>0</v>
      </c>
      <c r="AJ89" s="109">
        <v>0</v>
      </c>
      <c r="AK89" s="109">
        <v>5.333333333333333</v>
      </c>
      <c r="AL89" s="108">
        <v>0</v>
      </c>
      <c r="AM89" s="108"/>
      <c r="AN89" s="108">
        <v>4.2821057495708787</v>
      </c>
    </row>
    <row r="90" spans="1:40" ht="14.25" customHeight="1" x14ac:dyDescent="0.25">
      <c r="A90" s="113" t="s">
        <v>342</v>
      </c>
      <c r="B90" s="101" t="s">
        <v>343</v>
      </c>
      <c r="C90" s="112" t="s">
        <v>189</v>
      </c>
      <c r="D90" s="101" t="s">
        <v>145</v>
      </c>
      <c r="E90" s="100">
        <v>2</v>
      </c>
      <c r="F90" s="100" t="s">
        <v>49</v>
      </c>
      <c r="G90" s="101" t="s">
        <v>338</v>
      </c>
      <c r="H90" s="101" t="s">
        <v>344</v>
      </c>
      <c r="I90" s="100">
        <v>705100</v>
      </c>
      <c r="J90" s="103">
        <v>1</v>
      </c>
      <c r="K90" s="104">
        <v>1</v>
      </c>
      <c r="L90" s="103">
        <v>1</v>
      </c>
      <c r="M90" s="105"/>
      <c r="N90" s="103">
        <v>0</v>
      </c>
      <c r="O90" s="105"/>
      <c r="P90" s="103">
        <v>0</v>
      </c>
      <c r="Q90" s="105"/>
      <c r="R90" s="106">
        <v>0</v>
      </c>
      <c r="S90" s="107">
        <v>0</v>
      </c>
      <c r="T90" s="107"/>
      <c r="U90" s="103">
        <v>0</v>
      </c>
      <c r="V90" s="103">
        <v>1</v>
      </c>
      <c r="W90" s="108">
        <v>8188.4950507455196</v>
      </c>
      <c r="X90" s="108"/>
      <c r="Y90" s="108">
        <v>8188.4950507455196</v>
      </c>
      <c r="Z90" s="108">
        <v>682.37</v>
      </c>
      <c r="AA90" s="108">
        <v>54.42800104779765</v>
      </c>
      <c r="AB90" s="109">
        <v>21.333333333333332</v>
      </c>
      <c r="AC90" s="108">
        <v>3.2028758452074855</v>
      </c>
      <c r="AD90" s="109">
        <v>0.33333333333333331</v>
      </c>
      <c r="AE90" s="108">
        <v>0</v>
      </c>
      <c r="AF90" s="110">
        <v>0</v>
      </c>
      <c r="AG90" s="108">
        <v>0</v>
      </c>
      <c r="AH90" s="108">
        <v>0</v>
      </c>
      <c r="AI90" s="111">
        <v>0</v>
      </c>
      <c r="AJ90" s="109">
        <v>0</v>
      </c>
      <c r="AK90" s="109">
        <v>21.666666666666664</v>
      </c>
      <c r="AL90" s="108">
        <v>0</v>
      </c>
      <c r="AM90" s="108"/>
      <c r="AN90" s="108">
        <v>57.630876893005137</v>
      </c>
    </row>
    <row r="91" spans="1:40" ht="14.25" customHeight="1" x14ac:dyDescent="0.25">
      <c r="A91" s="113" t="s">
        <v>345</v>
      </c>
      <c r="B91" s="101" t="s">
        <v>144</v>
      </c>
      <c r="C91" s="112" t="s">
        <v>189</v>
      </c>
      <c r="D91" s="101" t="s">
        <v>145</v>
      </c>
      <c r="E91" s="100"/>
      <c r="F91" s="100" t="s">
        <v>49</v>
      </c>
      <c r="G91" s="101" t="s">
        <v>346</v>
      </c>
      <c r="H91" s="101" t="s">
        <v>347</v>
      </c>
      <c r="I91" s="100">
        <v>704050</v>
      </c>
      <c r="J91" s="103">
        <v>0</v>
      </c>
      <c r="K91" s="104">
        <v>0</v>
      </c>
      <c r="L91" s="103">
        <v>0</v>
      </c>
      <c r="M91" s="105"/>
      <c r="N91" s="103">
        <v>0</v>
      </c>
      <c r="O91" s="105"/>
      <c r="P91" s="103">
        <v>0</v>
      </c>
      <c r="Q91" s="105"/>
      <c r="R91" s="106">
        <v>0</v>
      </c>
      <c r="S91" s="107">
        <v>0</v>
      </c>
      <c r="T91" s="107"/>
      <c r="U91" s="103">
        <v>0</v>
      </c>
      <c r="V91" s="103">
        <v>0</v>
      </c>
      <c r="W91" s="108">
        <v>0</v>
      </c>
      <c r="X91" s="108"/>
      <c r="Y91" s="108">
        <v>0</v>
      </c>
      <c r="Z91" s="108">
        <v>0</v>
      </c>
      <c r="AA91" s="108">
        <v>0</v>
      </c>
      <c r="AB91" s="109">
        <v>0</v>
      </c>
      <c r="AC91" s="108">
        <v>0</v>
      </c>
      <c r="AD91" s="109">
        <v>0</v>
      </c>
      <c r="AE91" s="108">
        <v>0</v>
      </c>
      <c r="AF91" s="110">
        <v>0</v>
      </c>
      <c r="AG91" s="108">
        <v>0</v>
      </c>
      <c r="AH91" s="108">
        <v>0</v>
      </c>
      <c r="AI91" s="111">
        <v>0</v>
      </c>
      <c r="AJ91" s="109">
        <v>0</v>
      </c>
      <c r="AK91" s="109">
        <v>0</v>
      </c>
      <c r="AL91" s="108">
        <v>0</v>
      </c>
      <c r="AM91" s="108"/>
      <c r="AN91" s="108">
        <v>0</v>
      </c>
    </row>
    <row r="92" spans="1:40" ht="14.25" customHeight="1" x14ac:dyDescent="0.25">
      <c r="A92" s="113" t="s">
        <v>348</v>
      </c>
      <c r="B92" s="118" t="s">
        <v>144</v>
      </c>
      <c r="C92" s="117" t="s">
        <v>144</v>
      </c>
      <c r="D92" s="112" t="s">
        <v>144</v>
      </c>
      <c r="E92" s="100" t="s">
        <v>743</v>
      </c>
      <c r="F92" s="100" t="s">
        <v>49</v>
      </c>
      <c r="G92" s="101" t="s">
        <v>346</v>
      </c>
      <c r="H92" s="118" t="s">
        <v>349</v>
      </c>
      <c r="I92" s="100">
        <v>704050</v>
      </c>
      <c r="J92" s="103">
        <v>0</v>
      </c>
      <c r="K92" s="104">
        <v>0</v>
      </c>
      <c r="L92" s="103">
        <v>0</v>
      </c>
      <c r="M92" s="105"/>
      <c r="N92" s="103">
        <v>0</v>
      </c>
      <c r="O92" s="105" t="s">
        <v>191</v>
      </c>
      <c r="P92" s="103">
        <v>1</v>
      </c>
      <c r="Q92" s="105"/>
      <c r="R92" s="106">
        <v>0</v>
      </c>
      <c r="S92" s="107">
        <v>0</v>
      </c>
      <c r="T92" s="107"/>
      <c r="U92" s="103">
        <v>0</v>
      </c>
      <c r="V92" s="103">
        <v>1</v>
      </c>
      <c r="W92" s="108">
        <v>8188.4950507455196</v>
      </c>
      <c r="X92" s="108"/>
      <c r="Y92" s="108">
        <v>8188.4950507455196</v>
      </c>
      <c r="Z92" s="108">
        <v>682.37</v>
      </c>
      <c r="AA92" s="108">
        <v>41788.784536345556</v>
      </c>
      <c r="AB92" s="109">
        <v>18011.666666666668</v>
      </c>
      <c r="AC92" s="108">
        <v>0</v>
      </c>
      <c r="AD92" s="109">
        <v>0</v>
      </c>
      <c r="AE92" s="108">
        <v>532.65217860515804</v>
      </c>
      <c r="AF92" s="110">
        <v>3</v>
      </c>
      <c r="AG92" s="108">
        <v>0</v>
      </c>
      <c r="AH92" s="108">
        <v>0</v>
      </c>
      <c r="AI92" s="111">
        <v>91.212333852647973</v>
      </c>
      <c r="AJ92" s="109">
        <v>200.33333333333334</v>
      </c>
      <c r="AK92" s="109">
        <v>18212</v>
      </c>
      <c r="AL92" s="108">
        <v>0</v>
      </c>
      <c r="AM92" s="108"/>
      <c r="AN92" s="108">
        <v>42412.649048803367</v>
      </c>
    </row>
    <row r="93" spans="1:40" ht="14.25" customHeight="1" x14ac:dyDescent="0.25">
      <c r="A93" s="113" t="s">
        <v>350</v>
      </c>
      <c r="B93" s="101" t="s">
        <v>188</v>
      </c>
      <c r="C93" s="112" t="s">
        <v>189</v>
      </c>
      <c r="D93" s="101" t="s">
        <v>145</v>
      </c>
      <c r="E93" s="100">
        <v>2</v>
      </c>
      <c r="F93" s="100" t="s">
        <v>49</v>
      </c>
      <c r="G93" s="101" t="s">
        <v>346</v>
      </c>
      <c r="H93" s="101" t="s">
        <v>351</v>
      </c>
      <c r="I93" s="100">
        <v>705210</v>
      </c>
      <c r="J93" s="103">
        <v>3</v>
      </c>
      <c r="K93" s="104">
        <v>0.12</v>
      </c>
      <c r="L93" s="103">
        <v>0.36</v>
      </c>
      <c r="M93" s="105"/>
      <c r="N93" s="103">
        <v>0</v>
      </c>
      <c r="O93" s="105" t="s">
        <v>191</v>
      </c>
      <c r="P93" s="103">
        <v>0.02</v>
      </c>
      <c r="Q93" s="105"/>
      <c r="R93" s="106">
        <v>0</v>
      </c>
      <c r="S93" s="107">
        <v>0</v>
      </c>
      <c r="T93" s="107"/>
      <c r="U93" s="103">
        <v>0</v>
      </c>
      <c r="V93" s="103">
        <v>0.38</v>
      </c>
      <c r="W93" s="108">
        <v>3111.6281192832976</v>
      </c>
      <c r="X93" s="108"/>
      <c r="Y93" s="108">
        <v>3111.6281192832976</v>
      </c>
      <c r="Z93" s="108">
        <v>259.3</v>
      </c>
      <c r="AA93" s="108">
        <v>0</v>
      </c>
      <c r="AB93" s="109">
        <v>0</v>
      </c>
      <c r="AC93" s="108">
        <v>0</v>
      </c>
      <c r="AD93" s="109">
        <v>0</v>
      </c>
      <c r="AE93" s="108">
        <v>0</v>
      </c>
      <c r="AF93" s="110">
        <v>0</v>
      </c>
      <c r="AG93" s="108">
        <v>0</v>
      </c>
      <c r="AH93" s="108">
        <v>0</v>
      </c>
      <c r="AI93" s="111">
        <v>125.50399371709769</v>
      </c>
      <c r="AJ93" s="109">
        <v>1716.6666666666667</v>
      </c>
      <c r="AK93" s="109">
        <v>1716.6666666666667</v>
      </c>
      <c r="AL93" s="108">
        <v>0</v>
      </c>
      <c r="AM93" s="108"/>
      <c r="AN93" s="108">
        <v>125.50399371709769</v>
      </c>
    </row>
    <row r="94" spans="1:40" ht="14.25" customHeight="1" x14ac:dyDescent="0.25">
      <c r="A94" s="113" t="s">
        <v>352</v>
      </c>
      <c r="B94" s="101" t="s">
        <v>353</v>
      </c>
      <c r="C94" s="112" t="s">
        <v>189</v>
      </c>
      <c r="D94" s="101" t="s">
        <v>145</v>
      </c>
      <c r="E94" s="100">
        <v>2</v>
      </c>
      <c r="F94" s="100" t="s">
        <v>49</v>
      </c>
      <c r="G94" s="101" t="s">
        <v>346</v>
      </c>
      <c r="H94" s="101" t="s">
        <v>354</v>
      </c>
      <c r="I94" s="100">
        <v>704050</v>
      </c>
      <c r="J94" s="103">
        <v>2</v>
      </c>
      <c r="K94" s="104">
        <v>1</v>
      </c>
      <c r="L94" s="103">
        <v>2</v>
      </c>
      <c r="M94" s="105"/>
      <c r="N94" s="103">
        <v>0</v>
      </c>
      <c r="O94" s="105" t="s">
        <v>191</v>
      </c>
      <c r="P94" s="103">
        <v>0.1</v>
      </c>
      <c r="Q94" s="105"/>
      <c r="R94" s="106">
        <v>0</v>
      </c>
      <c r="S94" s="107">
        <v>0</v>
      </c>
      <c r="T94" s="107"/>
      <c r="U94" s="103">
        <v>0</v>
      </c>
      <c r="V94" s="103">
        <v>2.1</v>
      </c>
      <c r="W94" s="108">
        <v>17195.839606565591</v>
      </c>
      <c r="X94" s="108"/>
      <c r="Y94" s="108">
        <v>17195.839606565591</v>
      </c>
      <c r="Z94" s="108">
        <v>1432.99</v>
      </c>
      <c r="AA94" s="108">
        <v>586.18894463515892</v>
      </c>
      <c r="AB94" s="109">
        <v>173.33333333333334</v>
      </c>
      <c r="AC94" s="108">
        <v>35.022751089986208</v>
      </c>
      <c r="AD94" s="109">
        <v>1.6666666666666667</v>
      </c>
      <c r="AE94" s="108">
        <v>0</v>
      </c>
      <c r="AF94" s="110">
        <v>0</v>
      </c>
      <c r="AG94" s="108">
        <v>0</v>
      </c>
      <c r="AH94" s="108">
        <v>0</v>
      </c>
      <c r="AI94" s="111">
        <v>0</v>
      </c>
      <c r="AJ94" s="109">
        <v>0</v>
      </c>
      <c r="AK94" s="109">
        <v>175</v>
      </c>
      <c r="AL94" s="108">
        <v>0</v>
      </c>
      <c r="AM94" s="108"/>
      <c r="AN94" s="108">
        <v>621.21169572514509</v>
      </c>
    </row>
    <row r="95" spans="1:40" ht="14.25" customHeight="1" x14ac:dyDescent="0.25">
      <c r="A95" s="113" t="s">
        <v>355</v>
      </c>
      <c r="B95" s="101" t="s">
        <v>144</v>
      </c>
      <c r="C95" s="112" t="s">
        <v>144</v>
      </c>
      <c r="D95" s="112" t="s">
        <v>144</v>
      </c>
      <c r="E95" s="100" t="s">
        <v>743</v>
      </c>
      <c r="F95" s="100" t="s">
        <v>49</v>
      </c>
      <c r="G95" s="101" t="s">
        <v>346</v>
      </c>
      <c r="H95" s="101" t="s">
        <v>356</v>
      </c>
      <c r="I95" s="100">
        <v>704050</v>
      </c>
      <c r="J95" s="103">
        <v>0</v>
      </c>
      <c r="K95" s="104">
        <v>0</v>
      </c>
      <c r="L95" s="103">
        <v>0</v>
      </c>
      <c r="M95" s="105"/>
      <c r="N95" s="103">
        <v>0</v>
      </c>
      <c r="O95" s="105" t="s">
        <v>191</v>
      </c>
      <c r="P95" s="103">
        <v>0.4</v>
      </c>
      <c r="Q95" s="105"/>
      <c r="R95" s="106">
        <v>0</v>
      </c>
      <c r="S95" s="107">
        <v>0</v>
      </c>
      <c r="T95" s="107"/>
      <c r="U95" s="103">
        <v>0</v>
      </c>
      <c r="V95" s="103">
        <v>0.4</v>
      </c>
      <c r="W95" s="108">
        <v>3275.3980202982079</v>
      </c>
      <c r="X95" s="108"/>
      <c r="Y95" s="108">
        <v>3275.3980202982079</v>
      </c>
      <c r="Z95" s="108">
        <v>272.95</v>
      </c>
      <c r="AA95" s="108">
        <v>2041.2902549808023</v>
      </c>
      <c r="AB95" s="109">
        <v>2375</v>
      </c>
      <c r="AC95" s="108">
        <v>5.4657772575823405</v>
      </c>
      <c r="AD95" s="109">
        <v>0.33333333333333331</v>
      </c>
      <c r="AE95" s="108">
        <v>162.75483235157606</v>
      </c>
      <c r="AF95" s="110">
        <v>0.91666666666666663</v>
      </c>
      <c r="AG95" s="108">
        <v>0</v>
      </c>
      <c r="AH95" s="108">
        <v>2776.879432247737</v>
      </c>
      <c r="AI95" s="111">
        <v>1345.1103761570723</v>
      </c>
      <c r="AJ95" s="109">
        <v>2555.6666666666665</v>
      </c>
      <c r="AK95" s="109">
        <v>4931</v>
      </c>
      <c r="AL95" s="108">
        <v>0</v>
      </c>
      <c r="AM95" s="108"/>
      <c r="AN95" s="108">
        <v>6331.50067299477</v>
      </c>
    </row>
    <row r="96" spans="1:40" ht="14.25" customHeight="1" x14ac:dyDescent="0.25">
      <c r="A96" s="113" t="s">
        <v>357</v>
      </c>
      <c r="B96" s="101" t="s">
        <v>144</v>
      </c>
      <c r="C96" s="112" t="s">
        <v>144</v>
      </c>
      <c r="D96" s="112" t="s">
        <v>144</v>
      </c>
      <c r="E96" s="100" t="s">
        <v>743</v>
      </c>
      <c r="F96" s="100" t="s">
        <v>49</v>
      </c>
      <c r="G96" s="101" t="s">
        <v>346</v>
      </c>
      <c r="H96" s="101" t="s">
        <v>358</v>
      </c>
      <c r="I96" s="100">
        <v>704050</v>
      </c>
      <c r="J96" s="103">
        <v>0</v>
      </c>
      <c r="K96" s="104">
        <v>0</v>
      </c>
      <c r="L96" s="103">
        <v>0</v>
      </c>
      <c r="M96" s="105"/>
      <c r="N96" s="103">
        <v>0</v>
      </c>
      <c r="O96" s="105" t="s">
        <v>191</v>
      </c>
      <c r="P96" s="103">
        <v>1.4</v>
      </c>
      <c r="Q96" s="105"/>
      <c r="R96" s="106">
        <v>0</v>
      </c>
      <c r="S96" s="107">
        <v>0</v>
      </c>
      <c r="T96" s="107"/>
      <c r="U96" s="103">
        <v>0</v>
      </c>
      <c r="V96" s="103">
        <v>1.4</v>
      </c>
      <c r="W96" s="108">
        <v>11463.893071043727</v>
      </c>
      <c r="X96" s="108"/>
      <c r="Y96" s="108">
        <v>11463.893071043727</v>
      </c>
      <c r="Z96" s="108">
        <v>955.32</v>
      </c>
      <c r="AA96" s="108">
        <v>70.595561292518923</v>
      </c>
      <c r="AB96" s="109">
        <v>74</v>
      </c>
      <c r="AC96" s="108">
        <v>3.2028758452074855</v>
      </c>
      <c r="AD96" s="109">
        <v>0.33333333333333331</v>
      </c>
      <c r="AE96" s="108">
        <v>0</v>
      </c>
      <c r="AF96" s="110">
        <v>0</v>
      </c>
      <c r="AG96" s="108">
        <v>0</v>
      </c>
      <c r="AH96" s="108">
        <v>0</v>
      </c>
      <c r="AI96" s="111">
        <v>0</v>
      </c>
      <c r="AJ96" s="109">
        <v>0</v>
      </c>
      <c r="AK96" s="109">
        <v>74.333333333333329</v>
      </c>
      <c r="AL96" s="108">
        <v>0</v>
      </c>
      <c r="AM96" s="108"/>
      <c r="AN96" s="108">
        <v>73.79843713772641</v>
      </c>
    </row>
    <row r="97" spans="1:40" ht="14.25" customHeight="1" x14ac:dyDescent="0.25">
      <c r="A97" s="113" t="s">
        <v>359</v>
      </c>
      <c r="B97" s="101" t="s">
        <v>144</v>
      </c>
      <c r="C97" s="112" t="s">
        <v>144</v>
      </c>
      <c r="D97" s="112" t="s">
        <v>144</v>
      </c>
      <c r="E97" s="100" t="s">
        <v>743</v>
      </c>
      <c r="F97" s="100" t="s">
        <v>49</v>
      </c>
      <c r="G97" s="101" t="s">
        <v>346</v>
      </c>
      <c r="H97" s="101" t="s">
        <v>360</v>
      </c>
      <c r="I97" s="100">
        <v>708100</v>
      </c>
      <c r="J97" s="103">
        <v>0</v>
      </c>
      <c r="K97" s="104">
        <v>0</v>
      </c>
      <c r="L97" s="103">
        <v>0</v>
      </c>
      <c r="M97" s="105"/>
      <c r="N97" s="103">
        <v>0</v>
      </c>
      <c r="O97" s="105" t="s">
        <v>191</v>
      </c>
      <c r="P97" s="103">
        <v>0.02</v>
      </c>
      <c r="Q97" s="105"/>
      <c r="R97" s="106">
        <v>0</v>
      </c>
      <c r="S97" s="107">
        <v>0</v>
      </c>
      <c r="T97" s="107"/>
      <c r="U97" s="103">
        <v>0</v>
      </c>
      <c r="V97" s="103">
        <v>0.02</v>
      </c>
      <c r="W97" s="108">
        <v>163.7699010149104</v>
      </c>
      <c r="X97" s="108"/>
      <c r="Y97" s="108">
        <v>163.7699010149104</v>
      </c>
      <c r="Z97" s="108">
        <v>13.65</v>
      </c>
      <c r="AA97" s="108">
        <v>12.985572720243393</v>
      </c>
      <c r="AB97" s="109">
        <v>15.666666666666666</v>
      </c>
      <c r="AC97" s="108">
        <v>0</v>
      </c>
      <c r="AD97" s="109">
        <v>0</v>
      </c>
      <c r="AE97" s="108">
        <v>0</v>
      </c>
      <c r="AF97" s="110">
        <v>0</v>
      </c>
      <c r="AG97" s="108">
        <v>15.721942735822834</v>
      </c>
      <c r="AH97" s="108">
        <v>0</v>
      </c>
      <c r="AI97" s="111">
        <v>0</v>
      </c>
      <c r="AJ97" s="109">
        <v>0</v>
      </c>
      <c r="AK97" s="109">
        <v>15.666666666666666</v>
      </c>
      <c r="AL97" s="108">
        <v>0</v>
      </c>
      <c r="AM97" s="108"/>
      <c r="AN97" s="108">
        <v>28.707515456066226</v>
      </c>
    </row>
    <row r="98" spans="1:40" ht="14.25" customHeight="1" x14ac:dyDescent="0.25">
      <c r="A98" s="116" t="s">
        <v>361</v>
      </c>
      <c r="B98" s="118" t="s">
        <v>144</v>
      </c>
      <c r="C98" s="117" t="s">
        <v>144</v>
      </c>
      <c r="D98" s="117" t="s">
        <v>144</v>
      </c>
      <c r="E98" s="100" t="s">
        <v>743</v>
      </c>
      <c r="F98" s="100" t="s">
        <v>50</v>
      </c>
      <c r="G98" s="101" t="s">
        <v>101</v>
      </c>
      <c r="H98" s="118" t="s">
        <v>362</v>
      </c>
      <c r="I98" s="100">
        <v>909010</v>
      </c>
      <c r="J98" s="103">
        <v>0</v>
      </c>
      <c r="K98" s="104">
        <v>0</v>
      </c>
      <c r="L98" s="103">
        <v>0</v>
      </c>
      <c r="M98" s="105"/>
      <c r="N98" s="103">
        <v>0</v>
      </c>
      <c r="O98" s="105"/>
      <c r="P98" s="103">
        <v>0</v>
      </c>
      <c r="Q98" s="105"/>
      <c r="R98" s="106">
        <v>0</v>
      </c>
      <c r="S98" s="107">
        <v>0</v>
      </c>
      <c r="T98" s="107"/>
      <c r="U98" s="103">
        <v>0</v>
      </c>
      <c r="V98" s="103">
        <v>0</v>
      </c>
      <c r="W98" s="108">
        <v>0</v>
      </c>
      <c r="X98" s="108"/>
      <c r="Y98" s="108">
        <v>0</v>
      </c>
      <c r="Z98" s="108">
        <v>0</v>
      </c>
      <c r="AA98" s="108">
        <v>0</v>
      </c>
      <c r="AB98" s="109">
        <v>0</v>
      </c>
      <c r="AC98" s="108">
        <v>0</v>
      </c>
      <c r="AD98" s="109">
        <v>0</v>
      </c>
      <c r="AE98" s="108">
        <v>0</v>
      </c>
      <c r="AF98" s="110">
        <v>0</v>
      </c>
      <c r="AG98" s="108">
        <v>0</v>
      </c>
      <c r="AH98" s="108">
        <v>0</v>
      </c>
      <c r="AI98" s="111">
        <v>0</v>
      </c>
      <c r="AJ98" s="109">
        <v>0</v>
      </c>
      <c r="AK98" s="109">
        <v>0</v>
      </c>
      <c r="AL98" s="108">
        <v>0</v>
      </c>
      <c r="AM98" s="108"/>
      <c r="AN98" s="108">
        <v>0</v>
      </c>
    </row>
    <row r="99" spans="1:40" ht="14.25" customHeight="1" x14ac:dyDescent="0.25">
      <c r="A99" s="113" t="s">
        <v>363</v>
      </c>
      <c r="B99" s="101" t="s">
        <v>144</v>
      </c>
      <c r="C99" s="112" t="s">
        <v>144</v>
      </c>
      <c r="D99" s="112" t="s">
        <v>144</v>
      </c>
      <c r="E99" s="100" t="s">
        <v>743</v>
      </c>
      <c r="F99" s="100" t="s">
        <v>50</v>
      </c>
      <c r="G99" s="101" t="s">
        <v>364</v>
      </c>
      <c r="H99" s="101" t="s">
        <v>364</v>
      </c>
      <c r="I99" s="100">
        <v>900000</v>
      </c>
      <c r="J99" s="103">
        <v>0</v>
      </c>
      <c r="K99" s="104">
        <v>0</v>
      </c>
      <c r="L99" s="103">
        <v>0</v>
      </c>
      <c r="M99" s="105"/>
      <c r="N99" s="103">
        <v>0</v>
      </c>
      <c r="O99" s="105"/>
      <c r="P99" s="103">
        <v>0</v>
      </c>
      <c r="Q99" s="105"/>
      <c r="R99" s="106">
        <v>0</v>
      </c>
      <c r="S99" s="107">
        <v>0</v>
      </c>
      <c r="T99" s="107"/>
      <c r="U99" s="103">
        <v>0</v>
      </c>
      <c r="V99" s="103">
        <v>0</v>
      </c>
      <c r="W99" s="108">
        <v>0</v>
      </c>
      <c r="X99" s="108"/>
      <c r="Y99" s="108">
        <v>0</v>
      </c>
      <c r="Z99" s="108">
        <v>0</v>
      </c>
      <c r="AA99" s="108">
        <v>0</v>
      </c>
      <c r="AB99" s="109">
        <v>0</v>
      </c>
      <c r="AC99" s="108">
        <v>0</v>
      </c>
      <c r="AD99" s="109">
        <v>0</v>
      </c>
      <c r="AE99" s="108">
        <v>0</v>
      </c>
      <c r="AF99" s="110">
        <v>0</v>
      </c>
      <c r="AG99" s="108">
        <v>0</v>
      </c>
      <c r="AH99" s="108">
        <v>0</v>
      </c>
      <c r="AI99" s="111">
        <v>0</v>
      </c>
      <c r="AJ99" s="109">
        <v>0</v>
      </c>
      <c r="AK99" s="109">
        <v>0</v>
      </c>
      <c r="AL99" s="108">
        <v>0</v>
      </c>
      <c r="AM99" s="108"/>
      <c r="AN99" s="108">
        <v>0</v>
      </c>
    </row>
    <row r="100" spans="1:40" ht="14.25" customHeight="1" x14ac:dyDescent="0.25">
      <c r="A100" s="113" t="s">
        <v>365</v>
      </c>
      <c r="B100" s="101" t="s">
        <v>366</v>
      </c>
      <c r="C100" s="112" t="s">
        <v>367</v>
      </c>
      <c r="D100" s="101" t="s">
        <v>368</v>
      </c>
      <c r="E100" s="100">
        <v>3</v>
      </c>
      <c r="F100" s="100" t="s">
        <v>50</v>
      </c>
      <c r="G100" s="101" t="s">
        <v>369</v>
      </c>
      <c r="H100" s="101" t="s">
        <v>369</v>
      </c>
      <c r="I100" s="100">
        <v>901000</v>
      </c>
      <c r="J100" s="103">
        <v>1</v>
      </c>
      <c r="K100" s="104">
        <v>0.4</v>
      </c>
      <c r="L100" s="103">
        <v>0.4</v>
      </c>
      <c r="M100" s="105"/>
      <c r="N100" s="103">
        <v>0</v>
      </c>
      <c r="O100" s="105"/>
      <c r="P100" s="103">
        <v>0</v>
      </c>
      <c r="Q100" s="105"/>
      <c r="R100" s="106">
        <v>0</v>
      </c>
      <c r="S100" s="107">
        <v>0</v>
      </c>
      <c r="T100" s="107"/>
      <c r="U100" s="103">
        <v>0</v>
      </c>
      <c r="V100" s="103">
        <v>0.4</v>
      </c>
      <c r="W100" s="108">
        <v>3275.3980202982079</v>
      </c>
      <c r="X100" s="108"/>
      <c r="Y100" s="108">
        <v>3275.3980202982079</v>
      </c>
      <c r="Z100" s="108">
        <v>272.95</v>
      </c>
      <c r="AA100" s="108">
        <v>4243.0167387121919</v>
      </c>
      <c r="AB100" s="109">
        <v>3787</v>
      </c>
      <c r="AC100" s="108">
        <v>85.154720841059898</v>
      </c>
      <c r="AD100" s="109">
        <v>5</v>
      </c>
      <c r="AE100" s="108">
        <v>44.387681550429832</v>
      </c>
      <c r="AF100" s="110">
        <v>0.25</v>
      </c>
      <c r="AG100" s="108">
        <v>0</v>
      </c>
      <c r="AH100" s="108">
        <v>0</v>
      </c>
      <c r="AI100" s="111">
        <v>156.66240547210529</v>
      </c>
      <c r="AJ100" s="109">
        <v>0.33333333333333331</v>
      </c>
      <c r="AK100" s="109">
        <v>3792.3333333333335</v>
      </c>
      <c r="AL100" s="108">
        <v>0</v>
      </c>
      <c r="AM100" s="108"/>
      <c r="AN100" s="108">
        <v>4529.2215465757872</v>
      </c>
    </row>
    <row r="101" spans="1:40" ht="14.25" customHeight="1" x14ac:dyDescent="0.25">
      <c r="A101" s="113" t="s">
        <v>370</v>
      </c>
      <c r="B101" s="101" t="s">
        <v>157</v>
      </c>
      <c r="C101" s="112" t="s">
        <v>158</v>
      </c>
      <c r="D101" s="101" t="s">
        <v>159</v>
      </c>
      <c r="E101" s="100">
        <v>3</v>
      </c>
      <c r="F101" s="100" t="s">
        <v>50</v>
      </c>
      <c r="G101" s="101" t="s">
        <v>371</v>
      </c>
      <c r="H101" s="101" t="s">
        <v>372</v>
      </c>
      <c r="I101" s="100">
        <v>900540</v>
      </c>
      <c r="J101" s="103">
        <v>1</v>
      </c>
      <c r="K101" s="104">
        <v>0.5</v>
      </c>
      <c r="L101" s="103">
        <v>0.5</v>
      </c>
      <c r="M101" s="105"/>
      <c r="N101" s="103">
        <v>0</v>
      </c>
      <c r="O101" s="105"/>
      <c r="P101" s="103">
        <v>0</v>
      </c>
      <c r="Q101" s="105"/>
      <c r="R101" s="106">
        <v>0</v>
      </c>
      <c r="S101" s="107">
        <v>0</v>
      </c>
      <c r="T101" s="107"/>
      <c r="U101" s="103">
        <v>0</v>
      </c>
      <c r="V101" s="103">
        <v>0.5</v>
      </c>
      <c r="W101" s="108">
        <v>4094.2475253727598</v>
      </c>
      <c r="X101" s="108"/>
      <c r="Y101" s="108">
        <v>4094.2475253727598</v>
      </c>
      <c r="Z101" s="108">
        <v>341.19</v>
      </c>
      <c r="AA101" s="108">
        <v>1121.9882968969118</v>
      </c>
      <c r="AB101" s="109">
        <v>928.66666666666663</v>
      </c>
      <c r="AC101" s="108">
        <v>108.64015611472264</v>
      </c>
      <c r="AD101" s="109">
        <v>8.3333333333333339</v>
      </c>
      <c r="AE101" s="108">
        <v>0</v>
      </c>
      <c r="AF101" s="110">
        <v>0</v>
      </c>
      <c r="AG101" s="108">
        <v>0</v>
      </c>
      <c r="AH101" s="108">
        <v>7474.2589234704947</v>
      </c>
      <c r="AI101" s="111">
        <v>10552.236536262042</v>
      </c>
      <c r="AJ101" s="109">
        <v>18854</v>
      </c>
      <c r="AK101" s="109">
        <v>19791</v>
      </c>
      <c r="AL101" s="108">
        <v>0</v>
      </c>
      <c r="AM101" s="108"/>
      <c r="AN101" s="108">
        <v>19257.123912744173</v>
      </c>
    </row>
    <row r="102" spans="1:40" ht="14.25" customHeight="1" x14ac:dyDescent="0.25">
      <c r="A102" s="113" t="s">
        <v>373</v>
      </c>
      <c r="B102" s="101" t="s">
        <v>374</v>
      </c>
      <c r="C102" s="112" t="s">
        <v>375</v>
      </c>
      <c r="D102" s="101" t="s">
        <v>376</v>
      </c>
      <c r="E102" s="100">
        <v>1</v>
      </c>
      <c r="F102" s="100" t="s">
        <v>50</v>
      </c>
      <c r="G102" s="101" t="s">
        <v>372</v>
      </c>
      <c r="H102" s="101" t="s">
        <v>377</v>
      </c>
      <c r="I102" s="100">
        <v>905530</v>
      </c>
      <c r="J102" s="103">
        <v>1</v>
      </c>
      <c r="K102" s="104">
        <v>0.75</v>
      </c>
      <c r="L102" s="103">
        <v>0.75</v>
      </c>
      <c r="M102" s="105"/>
      <c r="N102" s="103">
        <v>0</v>
      </c>
      <c r="O102" s="105"/>
      <c r="P102" s="103">
        <v>0</v>
      </c>
      <c r="Q102" s="105"/>
      <c r="R102" s="106">
        <v>0</v>
      </c>
      <c r="S102" s="107">
        <v>0</v>
      </c>
      <c r="T102" s="107"/>
      <c r="U102" s="103">
        <v>0</v>
      </c>
      <c r="V102" s="103">
        <v>0.75</v>
      </c>
      <c r="W102" s="108">
        <v>6141.3712880591393</v>
      </c>
      <c r="X102" s="108"/>
      <c r="Y102" s="108">
        <v>6141.3712880591393</v>
      </c>
      <c r="Z102" s="108">
        <v>511.78</v>
      </c>
      <c r="AA102" s="108">
        <v>29.153132964964659</v>
      </c>
      <c r="AB102" s="109">
        <v>24.666666666666668</v>
      </c>
      <c r="AC102" s="108">
        <v>12.832391701559557</v>
      </c>
      <c r="AD102" s="109">
        <v>1</v>
      </c>
      <c r="AE102" s="108">
        <v>0</v>
      </c>
      <c r="AF102" s="110">
        <v>0</v>
      </c>
      <c r="AG102" s="108">
        <v>72.607802856138392</v>
      </c>
      <c r="AH102" s="108">
        <v>0</v>
      </c>
      <c r="AI102" s="111">
        <v>0</v>
      </c>
      <c r="AJ102" s="109">
        <v>0</v>
      </c>
      <c r="AK102" s="109">
        <v>25.666666666666668</v>
      </c>
      <c r="AL102" s="108">
        <v>0</v>
      </c>
      <c r="AM102" s="108"/>
      <c r="AN102" s="108">
        <v>114.59332752266261</v>
      </c>
    </row>
    <row r="103" spans="1:40" ht="14.25" customHeight="1" x14ac:dyDescent="0.25">
      <c r="A103" s="113" t="s">
        <v>378</v>
      </c>
      <c r="B103" s="101" t="s">
        <v>374</v>
      </c>
      <c r="C103" s="112" t="s">
        <v>375</v>
      </c>
      <c r="D103" s="101" t="s">
        <v>376</v>
      </c>
      <c r="E103" s="100">
        <v>1</v>
      </c>
      <c r="F103" s="100" t="s">
        <v>50</v>
      </c>
      <c r="G103" s="101" t="s">
        <v>372</v>
      </c>
      <c r="H103" s="101" t="s">
        <v>379</v>
      </c>
      <c r="I103" s="100">
        <v>905500</v>
      </c>
      <c r="J103" s="103">
        <v>1</v>
      </c>
      <c r="K103" s="104">
        <v>0.25</v>
      </c>
      <c r="L103" s="103">
        <v>0.25</v>
      </c>
      <c r="M103" s="105"/>
      <c r="N103" s="103">
        <v>0</v>
      </c>
      <c r="O103" s="105"/>
      <c r="P103" s="103">
        <v>0</v>
      </c>
      <c r="Q103" s="105"/>
      <c r="R103" s="106">
        <v>0</v>
      </c>
      <c r="S103" s="107">
        <v>0</v>
      </c>
      <c r="T103" s="107"/>
      <c r="U103" s="103">
        <v>0</v>
      </c>
      <c r="V103" s="103">
        <v>0.25</v>
      </c>
      <c r="W103" s="108">
        <v>2047.1237626863799</v>
      </c>
      <c r="X103" s="108"/>
      <c r="Y103" s="108">
        <v>2047.1237626863799</v>
      </c>
      <c r="Z103" s="108">
        <v>170.59</v>
      </c>
      <c r="AA103" s="108">
        <v>8.9680523665809595</v>
      </c>
      <c r="AB103" s="109">
        <v>7</v>
      </c>
      <c r="AC103" s="108">
        <v>27.120003080615565</v>
      </c>
      <c r="AD103" s="109">
        <v>1.3333333333333333</v>
      </c>
      <c r="AE103" s="108">
        <v>0</v>
      </c>
      <c r="AF103" s="110">
        <v>0</v>
      </c>
      <c r="AG103" s="108">
        <v>27.356737382217858</v>
      </c>
      <c r="AH103" s="108">
        <v>0</v>
      </c>
      <c r="AI103" s="111">
        <v>0</v>
      </c>
      <c r="AJ103" s="109">
        <v>0</v>
      </c>
      <c r="AK103" s="109">
        <v>8.3333333333333339</v>
      </c>
      <c r="AL103" s="108">
        <v>0</v>
      </c>
      <c r="AM103" s="108"/>
      <c r="AN103" s="108">
        <v>63.444792829414382</v>
      </c>
    </row>
    <row r="104" spans="1:40" ht="14.25" customHeight="1" x14ac:dyDescent="0.25">
      <c r="A104" s="113" t="s">
        <v>380</v>
      </c>
      <c r="B104" s="101" t="s">
        <v>366</v>
      </c>
      <c r="C104" s="112" t="s">
        <v>367</v>
      </c>
      <c r="D104" s="101" t="s">
        <v>368</v>
      </c>
      <c r="E104" s="100">
        <v>3</v>
      </c>
      <c r="F104" s="100" t="s">
        <v>50</v>
      </c>
      <c r="G104" s="101" t="s">
        <v>381</v>
      </c>
      <c r="H104" s="101" t="s">
        <v>382</v>
      </c>
      <c r="I104" s="100">
        <v>900000</v>
      </c>
      <c r="J104" s="103">
        <v>1</v>
      </c>
      <c r="K104" s="104">
        <v>0.4</v>
      </c>
      <c r="L104" s="103">
        <v>0.4</v>
      </c>
      <c r="M104" s="105"/>
      <c r="N104" s="103">
        <v>0</v>
      </c>
      <c r="O104" s="105"/>
      <c r="P104" s="103">
        <v>0</v>
      </c>
      <c r="Q104" s="105"/>
      <c r="R104" s="106">
        <v>0</v>
      </c>
      <c r="S104" s="107">
        <v>0</v>
      </c>
      <c r="T104" s="107"/>
      <c r="U104" s="103">
        <v>0</v>
      </c>
      <c r="V104" s="103">
        <v>0.4</v>
      </c>
      <c r="W104" s="108">
        <v>3275.3980202982079</v>
      </c>
      <c r="X104" s="108"/>
      <c r="Y104" s="108">
        <v>3275.3980202982079</v>
      </c>
      <c r="Z104" s="108">
        <v>272.95</v>
      </c>
      <c r="AA104" s="108">
        <v>2.9174021285694272</v>
      </c>
      <c r="AB104" s="109">
        <v>2.6666666666666665</v>
      </c>
      <c r="AC104" s="108">
        <v>5.4657772575823405</v>
      </c>
      <c r="AD104" s="109">
        <v>0.33333333333333331</v>
      </c>
      <c r="AE104" s="108">
        <v>0</v>
      </c>
      <c r="AF104" s="110">
        <v>0</v>
      </c>
      <c r="AG104" s="108">
        <v>106.69754228686853</v>
      </c>
      <c r="AH104" s="108">
        <v>0</v>
      </c>
      <c r="AI104" s="111">
        <v>0</v>
      </c>
      <c r="AJ104" s="109">
        <v>0</v>
      </c>
      <c r="AK104" s="109">
        <v>3</v>
      </c>
      <c r="AL104" s="108">
        <v>0</v>
      </c>
      <c r="AM104" s="108"/>
      <c r="AN104" s="108">
        <v>115.08072167302029</v>
      </c>
    </row>
    <row r="105" spans="1:40" ht="14.25" customHeight="1" x14ac:dyDescent="0.25">
      <c r="A105" s="113" t="s">
        <v>383</v>
      </c>
      <c r="B105" s="101" t="s">
        <v>384</v>
      </c>
      <c r="C105" s="112" t="s">
        <v>385</v>
      </c>
      <c r="D105" s="101" t="s">
        <v>386</v>
      </c>
      <c r="E105" s="100">
        <v>1</v>
      </c>
      <c r="F105" s="100" t="s">
        <v>50</v>
      </c>
      <c r="G105" s="101" t="s">
        <v>387</v>
      </c>
      <c r="H105" s="101" t="s">
        <v>388</v>
      </c>
      <c r="I105" s="100">
        <v>908000</v>
      </c>
      <c r="J105" s="103">
        <v>1</v>
      </c>
      <c r="K105" s="104">
        <v>1</v>
      </c>
      <c r="L105" s="103">
        <v>1</v>
      </c>
      <c r="M105" s="105"/>
      <c r="N105" s="103">
        <v>0</v>
      </c>
      <c r="O105" s="105"/>
      <c r="P105" s="103">
        <v>0</v>
      </c>
      <c r="Q105" s="105"/>
      <c r="R105" s="106">
        <v>0</v>
      </c>
      <c r="S105" s="107">
        <v>0</v>
      </c>
      <c r="T105" s="107"/>
      <c r="U105" s="103">
        <v>0</v>
      </c>
      <c r="V105" s="103">
        <v>1</v>
      </c>
      <c r="W105" s="108">
        <v>8188.4950507455196</v>
      </c>
      <c r="X105" s="108"/>
      <c r="Y105" s="108">
        <v>8188.4950507455196</v>
      </c>
      <c r="Z105" s="108">
        <v>682.37</v>
      </c>
      <c r="AA105" s="108">
        <v>3235.6008810172148</v>
      </c>
      <c r="AB105" s="109">
        <v>4405.666666666667</v>
      </c>
      <c r="AC105" s="108">
        <v>91.560472531474872</v>
      </c>
      <c r="AD105" s="109">
        <v>5</v>
      </c>
      <c r="AE105" s="108">
        <v>0</v>
      </c>
      <c r="AF105" s="110">
        <v>0</v>
      </c>
      <c r="AG105" s="108">
        <v>16.550512791430862</v>
      </c>
      <c r="AH105" s="108">
        <v>0</v>
      </c>
      <c r="AI105" s="111">
        <v>0</v>
      </c>
      <c r="AJ105" s="109">
        <v>0</v>
      </c>
      <c r="AK105" s="109">
        <v>0</v>
      </c>
      <c r="AL105" s="108">
        <v>0</v>
      </c>
      <c r="AM105" s="108"/>
      <c r="AN105" s="108">
        <v>3343.7118663401202</v>
      </c>
    </row>
    <row r="106" spans="1:40" ht="14.25" customHeight="1" x14ac:dyDescent="0.25">
      <c r="A106" s="113" t="s">
        <v>389</v>
      </c>
      <c r="B106" s="101" t="s">
        <v>144</v>
      </c>
      <c r="C106" s="112" t="s">
        <v>144</v>
      </c>
      <c r="D106" s="112" t="s">
        <v>144</v>
      </c>
      <c r="E106" s="100" t="s">
        <v>743</v>
      </c>
      <c r="F106" s="100" t="s">
        <v>50</v>
      </c>
      <c r="G106" s="101" t="s">
        <v>390</v>
      </c>
      <c r="H106" s="101" t="s">
        <v>388</v>
      </c>
      <c r="I106" s="100">
        <v>908100</v>
      </c>
      <c r="J106" s="103">
        <v>0</v>
      </c>
      <c r="K106" s="104">
        <v>0</v>
      </c>
      <c r="L106" s="103">
        <v>0</v>
      </c>
      <c r="M106" s="105"/>
      <c r="N106" s="103">
        <v>0</v>
      </c>
      <c r="O106" s="105"/>
      <c r="P106" s="103">
        <v>0</v>
      </c>
      <c r="Q106" s="105"/>
      <c r="R106" s="106">
        <v>0</v>
      </c>
      <c r="S106" s="107">
        <v>0</v>
      </c>
      <c r="T106" s="107"/>
      <c r="U106" s="103">
        <v>0</v>
      </c>
      <c r="V106" s="103">
        <v>0</v>
      </c>
      <c r="W106" s="108">
        <v>0</v>
      </c>
      <c r="X106" s="108"/>
      <c r="Y106" s="108">
        <v>0</v>
      </c>
      <c r="Z106" s="108">
        <v>0</v>
      </c>
      <c r="AA106" s="108">
        <v>829.0017475697689</v>
      </c>
      <c r="AB106" s="109">
        <v>1211.3333333333333</v>
      </c>
      <c r="AC106" s="108">
        <v>0</v>
      </c>
      <c r="AD106" s="109">
        <v>0</v>
      </c>
      <c r="AE106" s="108">
        <v>0</v>
      </c>
      <c r="AF106" s="110">
        <v>0</v>
      </c>
      <c r="AG106" s="108">
        <v>0</v>
      </c>
      <c r="AH106" s="108">
        <v>0</v>
      </c>
      <c r="AI106" s="111">
        <v>0</v>
      </c>
      <c r="AJ106" s="109">
        <v>0</v>
      </c>
      <c r="AK106" s="109">
        <v>1211.3333333333333</v>
      </c>
      <c r="AL106" s="108">
        <v>0</v>
      </c>
      <c r="AM106" s="108"/>
      <c r="AN106" s="108">
        <v>829.0017475697689</v>
      </c>
    </row>
    <row r="107" spans="1:40" ht="14.25" customHeight="1" x14ac:dyDescent="0.25">
      <c r="A107" s="113" t="s">
        <v>391</v>
      </c>
      <c r="B107" s="101" t="s">
        <v>144</v>
      </c>
      <c r="C107" s="112" t="s">
        <v>144</v>
      </c>
      <c r="D107" s="112" t="s">
        <v>144</v>
      </c>
      <c r="E107" s="100" t="s">
        <v>743</v>
      </c>
      <c r="F107" s="100" t="s">
        <v>50</v>
      </c>
      <c r="G107" s="101" t="s">
        <v>392</v>
      </c>
      <c r="H107" s="101" t="s">
        <v>388</v>
      </c>
      <c r="I107" s="100">
        <v>908100</v>
      </c>
      <c r="J107" s="103">
        <v>0</v>
      </c>
      <c r="K107" s="104">
        <v>0</v>
      </c>
      <c r="L107" s="103">
        <v>0</v>
      </c>
      <c r="M107" s="105"/>
      <c r="N107" s="103">
        <v>0</v>
      </c>
      <c r="O107" s="105"/>
      <c r="P107" s="103">
        <v>0</v>
      </c>
      <c r="Q107" s="105"/>
      <c r="R107" s="106">
        <v>0</v>
      </c>
      <c r="S107" s="107">
        <v>0</v>
      </c>
      <c r="T107" s="107"/>
      <c r="U107" s="103">
        <v>0</v>
      </c>
      <c r="V107" s="103">
        <v>0</v>
      </c>
      <c r="W107" s="108">
        <v>0</v>
      </c>
      <c r="X107" s="108"/>
      <c r="Y107" s="108">
        <v>0</v>
      </c>
      <c r="Z107" s="108">
        <v>0</v>
      </c>
      <c r="AA107" s="108">
        <v>1421.8749548384042</v>
      </c>
      <c r="AB107" s="109">
        <v>1712</v>
      </c>
      <c r="AC107" s="108">
        <v>0</v>
      </c>
      <c r="AD107" s="109">
        <v>0</v>
      </c>
      <c r="AE107" s="108">
        <v>0</v>
      </c>
      <c r="AF107" s="110">
        <v>0</v>
      </c>
      <c r="AG107" s="108">
        <v>0</v>
      </c>
      <c r="AH107" s="108">
        <v>0</v>
      </c>
      <c r="AI107" s="111">
        <v>0</v>
      </c>
      <c r="AJ107" s="109">
        <v>0</v>
      </c>
      <c r="AK107" s="109">
        <v>1712</v>
      </c>
      <c r="AL107" s="108">
        <v>0</v>
      </c>
      <c r="AM107" s="108"/>
      <c r="AN107" s="108">
        <v>1421.8749548384042</v>
      </c>
    </row>
    <row r="108" spans="1:40" ht="14.25" customHeight="1" x14ac:dyDescent="0.25">
      <c r="A108" s="100" t="s">
        <v>393</v>
      </c>
      <c r="B108" s="138" t="s">
        <v>394</v>
      </c>
      <c r="C108" s="101" t="s">
        <v>395</v>
      </c>
      <c r="D108" s="101"/>
      <c r="E108" s="100" t="s">
        <v>743</v>
      </c>
      <c r="F108" s="100" t="s">
        <v>50</v>
      </c>
      <c r="G108" s="101"/>
      <c r="H108" s="101"/>
      <c r="I108" s="100">
        <v>908100</v>
      </c>
      <c r="J108" s="103"/>
      <c r="K108" s="103"/>
      <c r="L108" s="103">
        <v>0</v>
      </c>
      <c r="M108" s="105"/>
      <c r="N108" s="103">
        <v>0</v>
      </c>
      <c r="O108" s="103"/>
      <c r="P108" s="103">
        <v>0</v>
      </c>
      <c r="Q108" s="103"/>
      <c r="R108" s="106">
        <v>0</v>
      </c>
      <c r="S108" s="107">
        <v>0</v>
      </c>
      <c r="T108" s="103"/>
      <c r="U108" s="103">
        <v>0</v>
      </c>
      <c r="V108" s="103">
        <v>0</v>
      </c>
      <c r="W108" s="108">
        <v>0</v>
      </c>
      <c r="X108" s="108"/>
      <c r="Y108" s="108">
        <v>0</v>
      </c>
      <c r="Z108" s="108">
        <v>0</v>
      </c>
      <c r="AA108" s="108">
        <v>1256.4742685277436</v>
      </c>
      <c r="AB108" s="109">
        <v>1491.6666666666667</v>
      </c>
      <c r="AC108" s="108">
        <v>0</v>
      </c>
      <c r="AD108" s="109">
        <v>0</v>
      </c>
      <c r="AE108" s="108">
        <v>0</v>
      </c>
      <c r="AF108" s="110">
        <v>0</v>
      </c>
      <c r="AG108" s="108">
        <v>0</v>
      </c>
      <c r="AH108" s="108">
        <v>0</v>
      </c>
      <c r="AI108" s="111">
        <v>0</v>
      </c>
      <c r="AJ108" s="109">
        <v>0</v>
      </c>
      <c r="AK108" s="109">
        <v>1491.6666666666667</v>
      </c>
      <c r="AL108" s="108">
        <v>0</v>
      </c>
      <c r="AM108" s="108"/>
      <c r="AN108" s="108">
        <v>1256.4742685277436</v>
      </c>
    </row>
    <row r="109" spans="1:40" ht="14.25" customHeight="1" x14ac:dyDescent="0.25">
      <c r="A109" s="113" t="s">
        <v>396</v>
      </c>
      <c r="B109" s="101" t="s">
        <v>366</v>
      </c>
      <c r="C109" s="112" t="s">
        <v>367</v>
      </c>
      <c r="D109" s="101" t="s">
        <v>368</v>
      </c>
      <c r="E109" s="100">
        <v>3</v>
      </c>
      <c r="F109" s="100" t="s">
        <v>50</v>
      </c>
      <c r="G109" s="101" t="s">
        <v>372</v>
      </c>
      <c r="H109" s="101" t="s">
        <v>397</v>
      </c>
      <c r="I109" s="100">
        <v>905700</v>
      </c>
      <c r="J109" s="103">
        <v>1</v>
      </c>
      <c r="K109" s="104">
        <v>0.1</v>
      </c>
      <c r="L109" s="103">
        <v>0.1</v>
      </c>
      <c r="M109" s="105"/>
      <c r="N109" s="103">
        <v>0</v>
      </c>
      <c r="O109" s="105"/>
      <c r="P109" s="103">
        <v>0</v>
      </c>
      <c r="Q109" s="105"/>
      <c r="R109" s="106">
        <v>0</v>
      </c>
      <c r="S109" s="107">
        <v>0</v>
      </c>
      <c r="T109" s="107"/>
      <c r="U109" s="103">
        <v>0</v>
      </c>
      <c r="V109" s="103">
        <v>0.1</v>
      </c>
      <c r="W109" s="108">
        <v>818.84950507455198</v>
      </c>
      <c r="X109" s="108"/>
      <c r="Y109" s="108">
        <v>818.84950507455198</v>
      </c>
      <c r="Z109" s="108">
        <v>68.239999999999995</v>
      </c>
      <c r="AA109" s="108">
        <v>0</v>
      </c>
      <c r="AB109" s="109">
        <v>0</v>
      </c>
      <c r="AC109" s="108">
        <v>0</v>
      </c>
      <c r="AD109" s="109">
        <v>0</v>
      </c>
      <c r="AE109" s="108">
        <v>0</v>
      </c>
      <c r="AF109" s="110">
        <v>0</v>
      </c>
      <c r="AG109" s="108">
        <v>0</v>
      </c>
      <c r="AH109" s="108">
        <v>0</v>
      </c>
      <c r="AI109" s="108">
        <v>0</v>
      </c>
      <c r="AJ109" s="109">
        <v>0</v>
      </c>
      <c r="AK109" s="109">
        <v>0</v>
      </c>
      <c r="AL109" s="108">
        <v>0</v>
      </c>
      <c r="AM109" s="108"/>
      <c r="AN109" s="108">
        <v>0</v>
      </c>
    </row>
    <row r="110" spans="1:40" ht="14.25" customHeight="1" x14ac:dyDescent="0.25">
      <c r="A110" s="113" t="s">
        <v>396</v>
      </c>
      <c r="B110" s="101" t="s">
        <v>366</v>
      </c>
      <c r="C110" s="112" t="s">
        <v>367</v>
      </c>
      <c r="D110" s="101" t="s">
        <v>368</v>
      </c>
      <c r="E110" s="100">
        <v>3</v>
      </c>
      <c r="F110" s="100" t="s">
        <v>50</v>
      </c>
      <c r="G110" s="101" t="s">
        <v>372</v>
      </c>
      <c r="H110" s="101" t="s">
        <v>397</v>
      </c>
      <c r="I110" s="100">
        <v>905750</v>
      </c>
      <c r="J110" s="103">
        <v>1</v>
      </c>
      <c r="K110" s="104">
        <v>0.1</v>
      </c>
      <c r="L110" s="103">
        <v>0.1</v>
      </c>
      <c r="M110" s="105"/>
      <c r="N110" s="103">
        <v>0</v>
      </c>
      <c r="O110" s="105"/>
      <c r="P110" s="103">
        <v>0</v>
      </c>
      <c r="Q110" s="105"/>
      <c r="R110" s="106">
        <v>0</v>
      </c>
      <c r="S110" s="107">
        <v>0</v>
      </c>
      <c r="T110" s="107"/>
      <c r="U110" s="103">
        <v>0</v>
      </c>
      <c r="V110" s="103">
        <v>0.1</v>
      </c>
      <c r="W110" s="108">
        <v>818.84950507455198</v>
      </c>
      <c r="X110" s="108"/>
      <c r="Y110" s="108">
        <v>818.84950507455198</v>
      </c>
      <c r="Z110" s="108">
        <v>68.239999999999995</v>
      </c>
      <c r="AA110" s="108">
        <v>0</v>
      </c>
      <c r="AB110" s="109">
        <v>0</v>
      </c>
      <c r="AC110" s="108">
        <v>0</v>
      </c>
      <c r="AD110" s="109">
        <v>0</v>
      </c>
      <c r="AE110" s="108">
        <v>0</v>
      </c>
      <c r="AF110" s="110">
        <v>0</v>
      </c>
      <c r="AG110" s="108">
        <v>0</v>
      </c>
      <c r="AH110" s="108">
        <v>0</v>
      </c>
      <c r="AI110" s="111">
        <v>0</v>
      </c>
      <c r="AJ110" s="109">
        <v>0</v>
      </c>
      <c r="AK110" s="109">
        <v>0</v>
      </c>
      <c r="AL110" s="108">
        <v>0</v>
      </c>
      <c r="AM110" s="108"/>
      <c r="AN110" s="108">
        <v>0</v>
      </c>
    </row>
    <row r="111" spans="1:40" ht="14.25" customHeight="1" x14ac:dyDescent="0.25">
      <c r="A111" s="113" t="s">
        <v>398</v>
      </c>
      <c r="B111" s="101" t="s">
        <v>399</v>
      </c>
      <c r="C111" s="112" t="s">
        <v>400</v>
      </c>
      <c r="D111" s="101" t="s">
        <v>401</v>
      </c>
      <c r="E111" s="100">
        <v>4</v>
      </c>
      <c r="F111" s="100" t="s">
        <v>50</v>
      </c>
      <c r="G111" s="101" t="s">
        <v>402</v>
      </c>
      <c r="H111" s="101" t="s">
        <v>403</v>
      </c>
      <c r="I111" s="100">
        <v>903200</v>
      </c>
      <c r="J111" s="103">
        <v>1</v>
      </c>
      <c r="K111" s="104">
        <v>1</v>
      </c>
      <c r="L111" s="103">
        <v>1</v>
      </c>
      <c r="M111" s="105"/>
      <c r="N111" s="103">
        <v>0</v>
      </c>
      <c r="O111" s="105"/>
      <c r="P111" s="103">
        <v>0</v>
      </c>
      <c r="Q111" s="105"/>
      <c r="R111" s="106">
        <v>0</v>
      </c>
      <c r="S111" s="107">
        <v>0</v>
      </c>
      <c r="T111" s="107"/>
      <c r="U111" s="103">
        <v>0</v>
      </c>
      <c r="V111" s="103">
        <v>1</v>
      </c>
      <c r="W111" s="108">
        <v>8188.4950507455196</v>
      </c>
      <c r="X111" s="108"/>
      <c r="Y111" s="108">
        <v>8188.4950507455196</v>
      </c>
      <c r="Z111" s="108">
        <v>682.37</v>
      </c>
      <c r="AA111" s="108">
        <v>47405.264065218485</v>
      </c>
      <c r="AB111" s="109">
        <v>55310.666666666664</v>
      </c>
      <c r="AC111" s="108">
        <v>524.08796710601621</v>
      </c>
      <c r="AD111" s="109">
        <v>36</v>
      </c>
      <c r="AE111" s="108">
        <v>0.87034669706725165</v>
      </c>
      <c r="AF111" s="110">
        <v>4.9019607843137254E-3</v>
      </c>
      <c r="AG111" s="108">
        <v>0</v>
      </c>
      <c r="AH111" s="108">
        <v>4388.1975305565875</v>
      </c>
      <c r="AI111" s="111">
        <v>1880.84010068306</v>
      </c>
      <c r="AJ111" s="109">
        <v>19695</v>
      </c>
      <c r="AK111" s="109">
        <v>75041.666666666657</v>
      </c>
      <c r="AL111" s="108">
        <v>3773.3706982011281</v>
      </c>
      <c r="AM111" s="108"/>
      <c r="AN111" s="108">
        <v>57972.630708462348</v>
      </c>
    </row>
    <row r="112" spans="1:40" ht="14.25" customHeight="1" x14ac:dyDescent="0.25">
      <c r="A112" s="113" t="s">
        <v>404</v>
      </c>
      <c r="B112" s="101" t="s">
        <v>405</v>
      </c>
      <c r="C112" s="112" t="s">
        <v>406</v>
      </c>
      <c r="D112" s="101" t="s">
        <v>407</v>
      </c>
      <c r="E112" s="100">
        <v>4</v>
      </c>
      <c r="F112" s="100" t="s">
        <v>50</v>
      </c>
      <c r="G112" s="101" t="s">
        <v>403</v>
      </c>
      <c r="H112" s="101" t="s">
        <v>408</v>
      </c>
      <c r="I112" s="100">
        <v>903200</v>
      </c>
      <c r="J112" s="103">
        <v>1</v>
      </c>
      <c r="K112" s="104">
        <v>0.4</v>
      </c>
      <c r="L112" s="103">
        <v>0.4</v>
      </c>
      <c r="M112" s="105"/>
      <c r="N112" s="103">
        <v>0</v>
      </c>
      <c r="O112" s="105"/>
      <c r="P112" s="103">
        <v>0</v>
      </c>
      <c r="Q112" s="105"/>
      <c r="R112" s="106">
        <v>0</v>
      </c>
      <c r="S112" s="107">
        <v>0</v>
      </c>
      <c r="T112" s="107"/>
      <c r="U112" s="103">
        <v>0</v>
      </c>
      <c r="V112" s="103">
        <v>0.4</v>
      </c>
      <c r="W112" s="108">
        <v>3275.3980202982079</v>
      </c>
      <c r="X112" s="108"/>
      <c r="Y112" s="108">
        <v>3275.3980202982079</v>
      </c>
      <c r="Z112" s="108">
        <v>272.95</v>
      </c>
      <c r="AA112" s="108">
        <v>0</v>
      </c>
      <c r="AB112" s="109">
        <v>0</v>
      </c>
      <c r="AC112" s="108">
        <v>0</v>
      </c>
      <c r="AD112" s="109">
        <v>0</v>
      </c>
      <c r="AE112" s="108">
        <v>0</v>
      </c>
      <c r="AF112" s="110">
        <v>0</v>
      </c>
      <c r="AG112" s="108">
        <v>0</v>
      </c>
      <c r="AH112" s="108">
        <v>0</v>
      </c>
      <c r="AI112" s="111">
        <v>0</v>
      </c>
      <c r="AJ112" s="109">
        <v>0</v>
      </c>
      <c r="AK112" s="109">
        <v>0</v>
      </c>
      <c r="AL112" s="108">
        <v>0</v>
      </c>
      <c r="AM112" s="108"/>
      <c r="AN112" s="108">
        <v>0</v>
      </c>
    </row>
    <row r="113" spans="1:40" ht="14.25" customHeight="1" x14ac:dyDescent="0.25">
      <c r="A113" s="113" t="s">
        <v>409</v>
      </c>
      <c r="B113" s="101" t="s">
        <v>410</v>
      </c>
      <c r="C113" s="112" t="s">
        <v>411</v>
      </c>
      <c r="D113" s="101" t="s">
        <v>412</v>
      </c>
      <c r="E113" s="100">
        <v>2</v>
      </c>
      <c r="F113" s="100" t="s">
        <v>51</v>
      </c>
      <c r="G113" s="101" t="s">
        <v>413</v>
      </c>
      <c r="H113" s="101" t="s">
        <v>413</v>
      </c>
      <c r="I113" s="100">
        <v>400001</v>
      </c>
      <c r="J113" s="103">
        <v>1</v>
      </c>
      <c r="K113" s="104">
        <v>0.1429</v>
      </c>
      <c r="L113" s="103">
        <v>0.1429</v>
      </c>
      <c r="M113" s="105"/>
      <c r="N113" s="103">
        <v>0</v>
      </c>
      <c r="O113" s="105"/>
      <c r="P113" s="103">
        <v>0</v>
      </c>
      <c r="Q113" s="105"/>
      <c r="R113" s="106">
        <v>0</v>
      </c>
      <c r="S113" s="107">
        <v>0</v>
      </c>
      <c r="T113" s="107"/>
      <c r="U113" s="103">
        <v>0</v>
      </c>
      <c r="V113" s="103">
        <v>0.1429</v>
      </c>
      <c r="W113" s="108">
        <v>1170.1359427515347</v>
      </c>
      <c r="X113" s="108"/>
      <c r="Y113" s="108">
        <v>1170.1359427515347</v>
      </c>
      <c r="Z113" s="108">
        <v>97.51</v>
      </c>
      <c r="AA113" s="108">
        <v>32.37689713090176</v>
      </c>
      <c r="AB113" s="109">
        <v>22.333333333333332</v>
      </c>
      <c r="AC113" s="108">
        <v>363.77010550622845</v>
      </c>
      <c r="AD113" s="109">
        <v>32.666666666666664</v>
      </c>
      <c r="AE113" s="108">
        <v>0</v>
      </c>
      <c r="AF113" s="110">
        <v>0</v>
      </c>
      <c r="AG113" s="108">
        <v>3.4396101468097786</v>
      </c>
      <c r="AH113" s="108">
        <v>0</v>
      </c>
      <c r="AI113" s="111">
        <v>0</v>
      </c>
      <c r="AJ113" s="109">
        <v>0</v>
      </c>
      <c r="AK113" s="109">
        <v>55</v>
      </c>
      <c r="AL113" s="108">
        <v>0</v>
      </c>
      <c r="AM113" s="108"/>
      <c r="AN113" s="108">
        <v>399.58661278393998</v>
      </c>
    </row>
    <row r="114" spans="1:40" ht="14.25" customHeight="1" x14ac:dyDescent="0.25">
      <c r="A114" s="116" t="s">
        <v>414</v>
      </c>
      <c r="B114" s="101" t="s">
        <v>144</v>
      </c>
      <c r="C114" s="112" t="s">
        <v>411</v>
      </c>
      <c r="D114" s="101" t="s">
        <v>412</v>
      </c>
      <c r="E114" s="100">
        <v>2</v>
      </c>
      <c r="F114" s="100" t="s">
        <v>51</v>
      </c>
      <c r="G114" s="101" t="s">
        <v>415</v>
      </c>
      <c r="H114" s="101" t="s">
        <v>416</v>
      </c>
      <c r="I114" s="100">
        <v>417002</v>
      </c>
      <c r="J114" s="103">
        <v>0</v>
      </c>
      <c r="K114" s="104">
        <v>0</v>
      </c>
      <c r="L114" s="103">
        <v>0</v>
      </c>
      <c r="M114" s="105"/>
      <c r="N114" s="103">
        <v>0</v>
      </c>
      <c r="O114" s="105"/>
      <c r="P114" s="103">
        <v>0</v>
      </c>
      <c r="Q114" s="105"/>
      <c r="R114" s="106">
        <v>0</v>
      </c>
      <c r="S114" s="107">
        <v>0</v>
      </c>
      <c r="T114" s="107"/>
      <c r="U114" s="103">
        <v>0</v>
      </c>
      <c r="V114" s="103">
        <v>0</v>
      </c>
      <c r="W114" s="108">
        <v>0</v>
      </c>
      <c r="X114" s="108"/>
      <c r="Y114" s="108">
        <v>0</v>
      </c>
      <c r="Z114" s="108">
        <v>0</v>
      </c>
      <c r="AA114" s="108">
        <v>0</v>
      </c>
      <c r="AB114" s="109">
        <v>0</v>
      </c>
      <c r="AC114" s="108">
        <v>0</v>
      </c>
      <c r="AD114" s="109">
        <v>0</v>
      </c>
      <c r="AE114" s="108">
        <v>0</v>
      </c>
      <c r="AF114" s="110">
        <v>0</v>
      </c>
      <c r="AG114" s="108">
        <v>0</v>
      </c>
      <c r="AH114" s="108">
        <v>0</v>
      </c>
      <c r="AI114" s="111">
        <v>0</v>
      </c>
      <c r="AJ114" s="109">
        <v>0</v>
      </c>
      <c r="AK114" s="109">
        <v>0</v>
      </c>
      <c r="AL114" s="108">
        <v>0</v>
      </c>
      <c r="AM114" s="108"/>
      <c r="AN114" s="108">
        <v>0</v>
      </c>
    </row>
    <row r="115" spans="1:40" ht="14.25" customHeight="1" x14ac:dyDescent="0.25">
      <c r="A115" s="139" t="s">
        <v>417</v>
      </c>
      <c r="B115" s="101" t="s">
        <v>418</v>
      </c>
      <c r="C115" s="112" t="s">
        <v>419</v>
      </c>
      <c r="D115" s="101" t="s">
        <v>420</v>
      </c>
      <c r="E115" s="100">
        <v>3</v>
      </c>
      <c r="F115" s="140" t="s">
        <v>51</v>
      </c>
      <c r="G115" s="101" t="s">
        <v>415</v>
      </c>
      <c r="H115" s="101" t="s">
        <v>421</v>
      </c>
      <c r="I115" s="100">
        <v>418245</v>
      </c>
      <c r="J115" s="103">
        <v>0</v>
      </c>
      <c r="K115" s="104">
        <v>1</v>
      </c>
      <c r="L115" s="103">
        <v>0</v>
      </c>
      <c r="M115" s="105"/>
      <c r="N115" s="103">
        <v>0</v>
      </c>
      <c r="O115" s="105"/>
      <c r="P115" s="103">
        <v>0</v>
      </c>
      <c r="Q115" s="105" t="s">
        <v>422</v>
      </c>
      <c r="R115" s="106">
        <v>1</v>
      </c>
      <c r="S115" s="107">
        <v>2</v>
      </c>
      <c r="T115" s="107"/>
      <c r="U115" s="103">
        <v>0</v>
      </c>
      <c r="V115" s="103">
        <v>2</v>
      </c>
      <c r="W115" s="108">
        <v>16376.990101491039</v>
      </c>
      <c r="X115" s="108"/>
      <c r="Y115" s="108">
        <v>16376.990101491039</v>
      </c>
      <c r="Z115" s="108">
        <v>1364.75</v>
      </c>
      <c r="AA115" s="108">
        <v>0</v>
      </c>
      <c r="AB115" s="109">
        <v>0</v>
      </c>
      <c r="AC115" s="108">
        <v>0</v>
      </c>
      <c r="AD115" s="109">
        <v>0</v>
      </c>
      <c r="AE115" s="108">
        <v>0</v>
      </c>
      <c r="AF115" s="110">
        <v>0</v>
      </c>
      <c r="AG115" s="108">
        <v>0</v>
      </c>
      <c r="AH115" s="108">
        <v>0</v>
      </c>
      <c r="AI115" s="111">
        <v>0</v>
      </c>
      <c r="AJ115" s="109">
        <v>0</v>
      </c>
      <c r="AK115" s="109">
        <v>0</v>
      </c>
      <c r="AL115" s="108">
        <v>0</v>
      </c>
      <c r="AM115" s="108"/>
      <c r="AN115" s="108">
        <v>0</v>
      </c>
    </row>
    <row r="116" spans="1:40" ht="14.25" customHeight="1" x14ac:dyDescent="0.25">
      <c r="A116" s="139" t="s">
        <v>423</v>
      </c>
      <c r="B116" s="101" t="s">
        <v>424</v>
      </c>
      <c r="C116" s="112" t="s">
        <v>411</v>
      </c>
      <c r="D116" s="101" t="s">
        <v>412</v>
      </c>
      <c r="E116" s="100">
        <v>2</v>
      </c>
      <c r="F116" s="140" t="s">
        <v>51</v>
      </c>
      <c r="G116" s="101" t="s">
        <v>425</v>
      </c>
      <c r="H116" s="101" t="s">
        <v>426</v>
      </c>
      <c r="I116" s="100">
        <v>403040</v>
      </c>
      <c r="J116" s="103">
        <v>1</v>
      </c>
      <c r="K116" s="104">
        <v>0.05</v>
      </c>
      <c r="L116" s="103">
        <v>0.05</v>
      </c>
      <c r="M116" s="105"/>
      <c r="N116" s="103">
        <v>0</v>
      </c>
      <c r="O116" s="105"/>
      <c r="P116" s="103">
        <v>0</v>
      </c>
      <c r="Q116" s="105"/>
      <c r="R116" s="106">
        <v>0</v>
      </c>
      <c r="S116" s="107">
        <v>0</v>
      </c>
      <c r="T116" s="107"/>
      <c r="U116" s="103">
        <v>0</v>
      </c>
      <c r="V116" s="103">
        <v>0.05</v>
      </c>
      <c r="W116" s="108">
        <v>409.42475253727599</v>
      </c>
      <c r="X116" s="108"/>
      <c r="Y116" s="108">
        <v>409.42475253727599</v>
      </c>
      <c r="Z116" s="108">
        <v>34.119999999999997</v>
      </c>
      <c r="AA116" s="108">
        <v>10.05424504452089</v>
      </c>
      <c r="AB116" s="109">
        <v>11</v>
      </c>
      <c r="AC116" s="108">
        <v>5.4657772575823405</v>
      </c>
      <c r="AD116" s="109">
        <v>0.33333333333333331</v>
      </c>
      <c r="AE116" s="108">
        <v>0</v>
      </c>
      <c r="AF116" s="110">
        <v>0</v>
      </c>
      <c r="AG116" s="108">
        <v>0</v>
      </c>
      <c r="AH116" s="108">
        <v>0</v>
      </c>
      <c r="AI116" s="111">
        <v>0</v>
      </c>
      <c r="AJ116" s="109">
        <v>0</v>
      </c>
      <c r="AK116" s="109">
        <v>11.333333333333334</v>
      </c>
      <c r="AL116" s="108">
        <v>0</v>
      </c>
      <c r="AM116" s="108"/>
      <c r="AN116" s="108">
        <v>15.52002230210323</v>
      </c>
    </row>
    <row r="117" spans="1:40" ht="14.25" customHeight="1" x14ac:dyDescent="0.25">
      <c r="A117" s="139" t="s">
        <v>427</v>
      </c>
      <c r="B117" s="101" t="s">
        <v>424</v>
      </c>
      <c r="C117" s="112" t="s">
        <v>411</v>
      </c>
      <c r="D117" s="101" t="s">
        <v>412</v>
      </c>
      <c r="E117" s="100">
        <v>2</v>
      </c>
      <c r="F117" s="140" t="s">
        <v>51</v>
      </c>
      <c r="G117" s="101" t="s">
        <v>425</v>
      </c>
      <c r="H117" s="101" t="s">
        <v>425</v>
      </c>
      <c r="I117" s="100">
        <v>402100</v>
      </c>
      <c r="J117" s="103">
        <v>1</v>
      </c>
      <c r="K117" s="104">
        <v>0.05</v>
      </c>
      <c r="L117" s="103">
        <v>0.05</v>
      </c>
      <c r="M117" s="105"/>
      <c r="N117" s="103">
        <v>0</v>
      </c>
      <c r="O117" s="105"/>
      <c r="P117" s="103">
        <v>0</v>
      </c>
      <c r="Q117" s="105"/>
      <c r="R117" s="106">
        <v>0</v>
      </c>
      <c r="S117" s="107">
        <v>0</v>
      </c>
      <c r="T117" s="107"/>
      <c r="U117" s="103">
        <v>0</v>
      </c>
      <c r="V117" s="103">
        <v>0.05</v>
      </c>
      <c r="W117" s="108">
        <v>409.42475253727599</v>
      </c>
      <c r="X117" s="108"/>
      <c r="Y117" s="108">
        <v>409.42475253727599</v>
      </c>
      <c r="Z117" s="108">
        <v>34.119999999999997</v>
      </c>
      <c r="AA117" s="108">
        <v>0.85642114991417551</v>
      </c>
      <c r="AB117" s="109">
        <v>0.33333333333333331</v>
      </c>
      <c r="AC117" s="108">
        <v>0</v>
      </c>
      <c r="AD117" s="109">
        <v>0</v>
      </c>
      <c r="AE117" s="108">
        <v>0</v>
      </c>
      <c r="AF117" s="110">
        <v>0</v>
      </c>
      <c r="AG117" s="108">
        <v>0</v>
      </c>
      <c r="AH117" s="108">
        <v>0</v>
      </c>
      <c r="AI117" s="111">
        <v>0</v>
      </c>
      <c r="AJ117" s="109">
        <v>0</v>
      </c>
      <c r="AK117" s="109">
        <v>0.33333333333333331</v>
      </c>
      <c r="AL117" s="108">
        <v>0</v>
      </c>
      <c r="AM117" s="108"/>
      <c r="AN117" s="108">
        <v>0.85642114991417551</v>
      </c>
    </row>
    <row r="118" spans="1:40" ht="14.25" customHeight="1" x14ac:dyDescent="0.25">
      <c r="A118" s="139" t="s">
        <v>428</v>
      </c>
      <c r="B118" s="101" t="s">
        <v>429</v>
      </c>
      <c r="C118" s="112" t="s">
        <v>411</v>
      </c>
      <c r="D118" s="101" t="s">
        <v>412</v>
      </c>
      <c r="E118" s="100">
        <v>2</v>
      </c>
      <c r="F118" s="140" t="s">
        <v>51</v>
      </c>
      <c r="G118" s="101" t="s">
        <v>430</v>
      </c>
      <c r="H118" s="101" t="s">
        <v>431</v>
      </c>
      <c r="I118" s="100" t="s">
        <v>432</v>
      </c>
      <c r="J118" s="103">
        <v>1</v>
      </c>
      <c r="K118" s="104">
        <v>0.33300000000000002</v>
      </c>
      <c r="L118" s="103">
        <v>0.33300000000000002</v>
      </c>
      <c r="M118" s="105"/>
      <c r="N118" s="103">
        <v>0</v>
      </c>
      <c r="O118" s="105"/>
      <c r="P118" s="103">
        <v>0</v>
      </c>
      <c r="Q118" s="105"/>
      <c r="R118" s="106">
        <v>0</v>
      </c>
      <c r="S118" s="107">
        <v>0</v>
      </c>
      <c r="T118" s="107"/>
      <c r="U118" s="103">
        <v>0</v>
      </c>
      <c r="V118" s="103">
        <v>0.33300000000000002</v>
      </c>
      <c r="W118" s="108">
        <v>2726.7688518982582</v>
      </c>
      <c r="X118" s="108"/>
      <c r="Y118" s="108">
        <v>2726.7688518982582</v>
      </c>
      <c r="Z118" s="108">
        <v>227.23</v>
      </c>
      <c r="AA118" s="108">
        <v>11612.938500138267</v>
      </c>
      <c r="AB118" s="109">
        <v>13843.666666666666</v>
      </c>
      <c r="AC118" s="108">
        <v>39.207378009485552</v>
      </c>
      <c r="AD118" s="109">
        <v>2.6666666666666665</v>
      </c>
      <c r="AE118" s="108">
        <v>0</v>
      </c>
      <c r="AF118" s="110">
        <v>0</v>
      </c>
      <c r="AG118" s="108">
        <v>0</v>
      </c>
      <c r="AH118" s="108">
        <v>0</v>
      </c>
      <c r="AI118" s="108">
        <v>0</v>
      </c>
      <c r="AJ118" s="109">
        <v>0</v>
      </c>
      <c r="AK118" s="109">
        <v>13846.333333333332</v>
      </c>
      <c r="AL118" s="108">
        <v>0</v>
      </c>
      <c r="AM118" s="108"/>
      <c r="AN118" s="108">
        <v>11652.145878147752</v>
      </c>
    </row>
    <row r="119" spans="1:40" ht="14.25" customHeight="1" x14ac:dyDescent="0.25">
      <c r="A119" s="113" t="s">
        <v>433</v>
      </c>
      <c r="B119" s="101" t="s">
        <v>434</v>
      </c>
      <c r="C119" s="112" t="s">
        <v>435</v>
      </c>
      <c r="D119" s="101" t="s">
        <v>436</v>
      </c>
      <c r="E119" s="100">
        <v>1</v>
      </c>
      <c r="F119" s="100" t="s">
        <v>51</v>
      </c>
      <c r="G119" s="101" t="s">
        <v>430</v>
      </c>
      <c r="H119" s="101" t="s">
        <v>437</v>
      </c>
      <c r="I119" s="100">
        <v>403350</v>
      </c>
      <c r="J119" s="103">
        <v>1</v>
      </c>
      <c r="K119" s="104">
        <v>0.1</v>
      </c>
      <c r="L119" s="103">
        <v>0.1</v>
      </c>
      <c r="M119" s="105"/>
      <c r="N119" s="103">
        <v>0</v>
      </c>
      <c r="O119" s="105"/>
      <c r="P119" s="103">
        <v>0</v>
      </c>
      <c r="Q119" s="105"/>
      <c r="R119" s="106">
        <v>0</v>
      </c>
      <c r="S119" s="107">
        <v>0</v>
      </c>
      <c r="T119" s="107"/>
      <c r="U119" s="103">
        <v>0</v>
      </c>
      <c r="V119" s="103">
        <v>0.1</v>
      </c>
      <c r="W119" s="108">
        <v>818.84950507455198</v>
      </c>
      <c r="X119" s="108"/>
      <c r="Y119" s="108">
        <v>818.84950507455198</v>
      </c>
      <c r="Z119" s="108">
        <v>68.239999999999995</v>
      </c>
      <c r="AA119" s="108">
        <v>6537.2924088229274</v>
      </c>
      <c r="AB119" s="109">
        <v>6000.333333333333</v>
      </c>
      <c r="AC119" s="108">
        <v>27.572583363090533</v>
      </c>
      <c r="AD119" s="109">
        <v>1.3333333333333333</v>
      </c>
      <c r="AE119" s="108">
        <v>0</v>
      </c>
      <c r="AF119" s="110">
        <v>0</v>
      </c>
      <c r="AG119" s="108">
        <v>3.4813867882690066</v>
      </c>
      <c r="AH119" s="108">
        <v>0</v>
      </c>
      <c r="AI119" s="111">
        <v>0</v>
      </c>
      <c r="AJ119" s="109">
        <v>0</v>
      </c>
      <c r="AK119" s="109">
        <v>6001.6666666666661</v>
      </c>
      <c r="AL119" s="108">
        <v>256.78012672914537</v>
      </c>
      <c r="AM119" s="108"/>
      <c r="AN119" s="108">
        <v>6825.1265057034325</v>
      </c>
    </row>
    <row r="120" spans="1:40" ht="14.25" customHeight="1" x14ac:dyDescent="0.25">
      <c r="A120" s="113" t="s">
        <v>438</v>
      </c>
      <c r="B120" s="101" t="s">
        <v>424</v>
      </c>
      <c r="C120" s="112" t="s">
        <v>411</v>
      </c>
      <c r="D120" s="101" t="s">
        <v>412</v>
      </c>
      <c r="E120" s="100">
        <v>2</v>
      </c>
      <c r="F120" s="100" t="s">
        <v>51</v>
      </c>
      <c r="G120" s="101" t="s">
        <v>425</v>
      </c>
      <c r="H120" s="101" t="s">
        <v>439</v>
      </c>
      <c r="I120" s="100">
        <v>402400</v>
      </c>
      <c r="J120" s="103">
        <v>1</v>
      </c>
      <c r="K120" s="104">
        <v>0.4</v>
      </c>
      <c r="L120" s="103">
        <v>0.4</v>
      </c>
      <c r="M120" s="105"/>
      <c r="N120" s="103">
        <v>0</v>
      </c>
      <c r="O120" s="105"/>
      <c r="P120" s="103">
        <v>0</v>
      </c>
      <c r="Q120" s="105"/>
      <c r="R120" s="106">
        <v>0</v>
      </c>
      <c r="S120" s="107">
        <v>0</v>
      </c>
      <c r="T120" s="107"/>
      <c r="U120" s="103">
        <v>0</v>
      </c>
      <c r="V120" s="103">
        <v>0.4</v>
      </c>
      <c r="W120" s="108">
        <v>3275.3980202982079</v>
      </c>
      <c r="X120" s="108"/>
      <c r="Y120" s="108">
        <v>3275.3980202982079</v>
      </c>
      <c r="Z120" s="108">
        <v>272.95</v>
      </c>
      <c r="AA120" s="108">
        <v>132.66868772735529</v>
      </c>
      <c r="AB120" s="109">
        <v>64.333333333333329</v>
      </c>
      <c r="AC120" s="108">
        <v>29.494308870215018</v>
      </c>
      <c r="AD120" s="109">
        <v>3.3333333333333335</v>
      </c>
      <c r="AE120" s="108">
        <v>0</v>
      </c>
      <c r="AF120" s="110">
        <v>0</v>
      </c>
      <c r="AG120" s="108">
        <v>25.727448365307964</v>
      </c>
      <c r="AH120" s="108">
        <v>0</v>
      </c>
      <c r="AI120" s="111">
        <v>0</v>
      </c>
      <c r="AJ120" s="109">
        <v>0</v>
      </c>
      <c r="AK120" s="109">
        <v>67.666666666666657</v>
      </c>
      <c r="AL120" s="108">
        <v>0</v>
      </c>
      <c r="AM120" s="108"/>
      <c r="AN120" s="108">
        <v>187.89044496287826</v>
      </c>
    </row>
    <row r="121" spans="1:40" ht="14.25" customHeight="1" x14ac:dyDescent="0.25">
      <c r="A121" s="113" t="s">
        <v>440</v>
      </c>
      <c r="B121" s="101" t="s">
        <v>441</v>
      </c>
      <c r="C121" s="112" t="s">
        <v>411</v>
      </c>
      <c r="D121" s="101" t="s">
        <v>412</v>
      </c>
      <c r="E121" s="100">
        <v>2</v>
      </c>
      <c r="F121" s="100" t="s">
        <v>51</v>
      </c>
      <c r="G121" s="101" t="s">
        <v>442</v>
      </c>
      <c r="H121" s="101" t="s">
        <v>442</v>
      </c>
      <c r="I121" s="100">
        <v>409305</v>
      </c>
      <c r="J121" s="103">
        <v>1</v>
      </c>
      <c r="K121" s="104">
        <v>0.25</v>
      </c>
      <c r="L121" s="103">
        <v>0.25</v>
      </c>
      <c r="M121" s="105"/>
      <c r="N121" s="103">
        <v>0</v>
      </c>
      <c r="O121" s="105"/>
      <c r="P121" s="103">
        <v>0</v>
      </c>
      <c r="Q121" s="105"/>
      <c r="R121" s="106">
        <v>0</v>
      </c>
      <c r="S121" s="107">
        <v>0</v>
      </c>
      <c r="T121" s="107"/>
      <c r="U121" s="103">
        <v>0</v>
      </c>
      <c r="V121" s="103">
        <v>0.25</v>
      </c>
      <c r="W121" s="108">
        <v>2047.1237626863799</v>
      </c>
      <c r="X121" s="108"/>
      <c r="Y121" s="108">
        <v>2047.1237626863799</v>
      </c>
      <c r="Z121" s="108">
        <v>170.59</v>
      </c>
      <c r="AA121" s="108">
        <v>3.1610992037482579</v>
      </c>
      <c r="AB121" s="109">
        <v>2.3333333333333335</v>
      </c>
      <c r="AC121" s="108">
        <v>0</v>
      </c>
      <c r="AD121" s="109">
        <v>0</v>
      </c>
      <c r="AE121" s="108">
        <v>0</v>
      </c>
      <c r="AF121" s="110">
        <v>0</v>
      </c>
      <c r="AG121" s="108">
        <v>0</v>
      </c>
      <c r="AH121" s="108">
        <v>0</v>
      </c>
      <c r="AI121" s="111">
        <v>0</v>
      </c>
      <c r="AJ121" s="109">
        <v>0</v>
      </c>
      <c r="AK121" s="109">
        <v>2.3333333333333335</v>
      </c>
      <c r="AL121" s="108">
        <v>0</v>
      </c>
      <c r="AM121" s="108"/>
      <c r="AN121" s="108">
        <v>3.1610992037482579</v>
      </c>
    </row>
    <row r="122" spans="1:40" ht="14.25" customHeight="1" x14ac:dyDescent="0.25">
      <c r="A122" s="113" t="s">
        <v>443</v>
      </c>
      <c r="B122" s="101" t="s">
        <v>144</v>
      </c>
      <c r="C122" s="112" t="s">
        <v>144</v>
      </c>
      <c r="D122" s="112" t="s">
        <v>144</v>
      </c>
      <c r="E122" s="100"/>
      <c r="F122" s="100" t="s">
        <v>51</v>
      </c>
      <c r="G122" s="101" t="s">
        <v>415</v>
      </c>
      <c r="H122" s="101" t="s">
        <v>416</v>
      </c>
      <c r="I122" s="100">
        <v>417003</v>
      </c>
      <c r="J122" s="103">
        <v>0</v>
      </c>
      <c r="K122" s="104">
        <v>0</v>
      </c>
      <c r="L122" s="103">
        <v>0</v>
      </c>
      <c r="M122" s="105"/>
      <c r="N122" s="103">
        <v>0</v>
      </c>
      <c r="O122" s="105"/>
      <c r="P122" s="103">
        <v>0</v>
      </c>
      <c r="Q122" s="105"/>
      <c r="R122" s="106">
        <v>0</v>
      </c>
      <c r="S122" s="107">
        <v>0</v>
      </c>
      <c r="T122" s="107"/>
      <c r="U122" s="103">
        <v>0</v>
      </c>
      <c r="V122" s="103">
        <v>0</v>
      </c>
      <c r="W122" s="108">
        <v>0</v>
      </c>
      <c r="X122" s="108"/>
      <c r="Y122" s="108">
        <v>0</v>
      </c>
      <c r="Z122" s="108">
        <v>0</v>
      </c>
      <c r="AA122" s="108">
        <v>0</v>
      </c>
      <c r="AB122" s="109">
        <v>0</v>
      </c>
      <c r="AC122" s="108">
        <v>0</v>
      </c>
      <c r="AD122" s="109">
        <v>0</v>
      </c>
      <c r="AE122" s="108">
        <v>0</v>
      </c>
      <c r="AF122" s="110">
        <v>0</v>
      </c>
      <c r="AG122" s="108">
        <v>0</v>
      </c>
      <c r="AH122" s="108">
        <v>0</v>
      </c>
      <c r="AI122" s="111">
        <v>0</v>
      </c>
      <c r="AJ122" s="109">
        <v>0</v>
      </c>
      <c r="AK122" s="109">
        <v>0</v>
      </c>
      <c r="AL122" s="108">
        <v>0</v>
      </c>
      <c r="AM122" s="108"/>
      <c r="AN122" s="108">
        <v>0</v>
      </c>
    </row>
    <row r="123" spans="1:40" ht="14.25" customHeight="1" x14ac:dyDescent="0.25">
      <c r="A123" s="113" t="s">
        <v>444</v>
      </c>
      <c r="B123" s="101" t="s">
        <v>445</v>
      </c>
      <c r="C123" s="112" t="s">
        <v>446</v>
      </c>
      <c r="D123" s="101" t="s">
        <v>447</v>
      </c>
      <c r="E123" s="100">
        <v>1</v>
      </c>
      <c r="F123" s="100" t="s">
        <v>51</v>
      </c>
      <c r="G123" s="101" t="s">
        <v>415</v>
      </c>
      <c r="H123" s="101" t="s">
        <v>421</v>
      </c>
      <c r="I123" s="100">
        <v>418220</v>
      </c>
      <c r="J123" s="103">
        <v>2</v>
      </c>
      <c r="K123" s="104">
        <v>1</v>
      </c>
      <c r="L123" s="103">
        <v>2</v>
      </c>
      <c r="M123" s="105"/>
      <c r="N123" s="103">
        <v>0</v>
      </c>
      <c r="O123" s="105"/>
      <c r="P123" s="103">
        <v>0</v>
      </c>
      <c r="Q123" s="105"/>
      <c r="R123" s="106">
        <v>0</v>
      </c>
      <c r="S123" s="107">
        <v>0</v>
      </c>
      <c r="T123" s="107"/>
      <c r="U123" s="103">
        <v>0</v>
      </c>
      <c r="V123" s="103">
        <v>2</v>
      </c>
      <c r="W123" s="108">
        <v>16376.990101491039</v>
      </c>
      <c r="X123" s="108"/>
      <c r="Y123" s="108">
        <v>16376.990101491039</v>
      </c>
      <c r="Z123" s="108">
        <v>1364.75</v>
      </c>
      <c r="AA123" s="108">
        <v>1.3368525266952984</v>
      </c>
      <c r="AB123" s="109">
        <v>1.6666666666666667</v>
      </c>
      <c r="AC123" s="108">
        <v>0</v>
      </c>
      <c r="AD123" s="109">
        <v>0</v>
      </c>
      <c r="AE123" s="108">
        <v>0</v>
      </c>
      <c r="AF123" s="110">
        <v>0</v>
      </c>
      <c r="AG123" s="108">
        <v>0</v>
      </c>
      <c r="AH123" s="108">
        <v>0</v>
      </c>
      <c r="AI123" s="111">
        <v>0</v>
      </c>
      <c r="AJ123" s="109">
        <v>0</v>
      </c>
      <c r="AK123" s="109">
        <v>1.6666666666666667</v>
      </c>
      <c r="AL123" s="108">
        <v>0</v>
      </c>
      <c r="AM123" s="108"/>
      <c r="AN123" s="108">
        <v>1.3368525266952984</v>
      </c>
    </row>
    <row r="124" spans="1:40" ht="14.25" customHeight="1" x14ac:dyDescent="0.25">
      <c r="A124" s="113" t="s">
        <v>448</v>
      </c>
      <c r="B124" s="101" t="s">
        <v>449</v>
      </c>
      <c r="C124" s="112" t="s">
        <v>285</v>
      </c>
      <c r="D124" s="101" t="s">
        <v>450</v>
      </c>
      <c r="E124" s="100">
        <v>3</v>
      </c>
      <c r="F124" s="100" t="s">
        <v>51</v>
      </c>
      <c r="G124" s="101" t="s">
        <v>415</v>
      </c>
      <c r="H124" s="101" t="s">
        <v>421</v>
      </c>
      <c r="I124" s="100">
        <v>418225</v>
      </c>
      <c r="J124" s="103">
        <v>0</v>
      </c>
      <c r="K124" s="104">
        <v>1</v>
      </c>
      <c r="L124" s="103">
        <v>0</v>
      </c>
      <c r="M124" s="105"/>
      <c r="N124" s="103">
        <v>0</v>
      </c>
      <c r="O124" s="105"/>
      <c r="P124" s="103">
        <v>0</v>
      </c>
      <c r="Q124" s="105" t="s">
        <v>422</v>
      </c>
      <c r="R124" s="106">
        <v>1</v>
      </c>
      <c r="S124" s="107">
        <v>2</v>
      </c>
      <c r="T124" s="107"/>
      <c r="U124" s="103">
        <v>0</v>
      </c>
      <c r="V124" s="103">
        <v>2</v>
      </c>
      <c r="W124" s="108">
        <v>16376.990101491039</v>
      </c>
      <c r="X124" s="108"/>
      <c r="Y124" s="108">
        <v>16376.990101491039</v>
      </c>
      <c r="Z124" s="108">
        <v>1364.75</v>
      </c>
      <c r="AA124" s="108">
        <v>0.2715481694849825</v>
      </c>
      <c r="AB124" s="109">
        <v>0.33333333333333331</v>
      </c>
      <c r="AC124" s="108">
        <v>0</v>
      </c>
      <c r="AD124" s="109">
        <v>0</v>
      </c>
      <c r="AE124" s="108">
        <v>0</v>
      </c>
      <c r="AF124" s="110">
        <v>0</v>
      </c>
      <c r="AG124" s="108">
        <v>0</v>
      </c>
      <c r="AH124" s="108">
        <v>0</v>
      </c>
      <c r="AI124" s="111">
        <v>0</v>
      </c>
      <c r="AJ124" s="109">
        <v>0</v>
      </c>
      <c r="AK124" s="109">
        <v>0.33333333333333331</v>
      </c>
      <c r="AL124" s="108">
        <v>0</v>
      </c>
      <c r="AM124" s="108"/>
      <c r="AN124" s="108">
        <v>0.2715481694849825</v>
      </c>
    </row>
    <row r="125" spans="1:40" ht="14.25" customHeight="1" x14ac:dyDescent="0.25">
      <c r="A125" s="113" t="s">
        <v>451</v>
      </c>
      <c r="B125" s="101" t="s">
        <v>410</v>
      </c>
      <c r="C125" s="112" t="s">
        <v>411</v>
      </c>
      <c r="D125" s="101" t="s">
        <v>412</v>
      </c>
      <c r="E125" s="100">
        <v>2</v>
      </c>
      <c r="F125" s="100" t="s">
        <v>51</v>
      </c>
      <c r="G125" s="101" t="s">
        <v>430</v>
      </c>
      <c r="H125" s="101" t="s">
        <v>452</v>
      </c>
      <c r="I125" s="100">
        <v>403004</v>
      </c>
      <c r="J125" s="103">
        <v>1</v>
      </c>
      <c r="K125" s="104">
        <v>0.1429</v>
      </c>
      <c r="L125" s="103">
        <v>0.1429</v>
      </c>
      <c r="M125" s="105"/>
      <c r="N125" s="103">
        <v>0</v>
      </c>
      <c r="O125" s="105"/>
      <c r="P125" s="103">
        <v>0</v>
      </c>
      <c r="Q125" s="105"/>
      <c r="R125" s="106">
        <v>0</v>
      </c>
      <c r="S125" s="107">
        <v>0</v>
      </c>
      <c r="T125" s="107"/>
      <c r="U125" s="103">
        <v>0</v>
      </c>
      <c r="V125" s="103">
        <v>0.1429</v>
      </c>
      <c r="W125" s="108">
        <v>1170.1359427515347</v>
      </c>
      <c r="X125" s="108"/>
      <c r="Y125" s="108">
        <v>1170.1359427515347</v>
      </c>
      <c r="Z125" s="108">
        <v>97.51</v>
      </c>
      <c r="AA125" s="108">
        <v>19.008371863948774</v>
      </c>
      <c r="AB125" s="109">
        <v>0.66666666666666663</v>
      </c>
      <c r="AC125" s="108">
        <v>0</v>
      </c>
      <c r="AD125" s="109">
        <v>0</v>
      </c>
      <c r="AE125" s="108">
        <v>0</v>
      </c>
      <c r="AF125" s="110">
        <v>0</v>
      </c>
      <c r="AG125" s="108">
        <v>0</v>
      </c>
      <c r="AH125" s="108">
        <v>0</v>
      </c>
      <c r="AI125" s="111">
        <v>0</v>
      </c>
      <c r="AJ125" s="109">
        <v>0</v>
      </c>
      <c r="AK125" s="109">
        <v>0.66666666666666663</v>
      </c>
      <c r="AL125" s="108">
        <v>0</v>
      </c>
      <c r="AM125" s="108"/>
      <c r="AN125" s="108">
        <v>19.008371863948774</v>
      </c>
    </row>
    <row r="126" spans="1:40" ht="14.25" customHeight="1" x14ac:dyDescent="0.25">
      <c r="A126" s="113" t="s">
        <v>453</v>
      </c>
      <c r="B126" s="101" t="s">
        <v>454</v>
      </c>
      <c r="C126" s="112" t="s">
        <v>250</v>
      </c>
      <c r="D126" s="101" t="s">
        <v>455</v>
      </c>
      <c r="E126" s="100">
        <v>4</v>
      </c>
      <c r="F126" s="100" t="s">
        <v>51</v>
      </c>
      <c r="G126" s="101" t="s">
        <v>415</v>
      </c>
      <c r="H126" s="101" t="s">
        <v>421</v>
      </c>
      <c r="I126" s="100">
        <v>418230</v>
      </c>
      <c r="J126" s="103">
        <v>0</v>
      </c>
      <c r="K126" s="104">
        <v>1</v>
      </c>
      <c r="L126" s="103">
        <v>0</v>
      </c>
      <c r="M126" s="105"/>
      <c r="N126" s="103">
        <v>0</v>
      </c>
      <c r="O126" s="105"/>
      <c r="P126" s="103">
        <v>0</v>
      </c>
      <c r="Q126" s="105" t="s">
        <v>422</v>
      </c>
      <c r="R126" s="106">
        <v>1</v>
      </c>
      <c r="S126" s="107">
        <v>2</v>
      </c>
      <c r="T126" s="107"/>
      <c r="U126" s="103">
        <v>0</v>
      </c>
      <c r="V126" s="103">
        <v>2</v>
      </c>
      <c r="W126" s="108">
        <v>16376.990101491039</v>
      </c>
      <c r="X126" s="108"/>
      <c r="Y126" s="108">
        <v>16376.990101491039</v>
      </c>
      <c r="Z126" s="108">
        <v>1364.75</v>
      </c>
      <c r="AA126" s="108">
        <v>2.4926729404006087</v>
      </c>
      <c r="AB126" s="109">
        <v>3</v>
      </c>
      <c r="AC126" s="108">
        <v>0</v>
      </c>
      <c r="AD126" s="109">
        <v>0</v>
      </c>
      <c r="AE126" s="108">
        <v>0</v>
      </c>
      <c r="AF126" s="110">
        <v>0</v>
      </c>
      <c r="AG126" s="108">
        <v>0</v>
      </c>
      <c r="AH126" s="108">
        <v>0</v>
      </c>
      <c r="AI126" s="111">
        <v>0</v>
      </c>
      <c r="AJ126" s="109">
        <v>0</v>
      </c>
      <c r="AK126" s="109">
        <v>3</v>
      </c>
      <c r="AL126" s="108">
        <v>0</v>
      </c>
      <c r="AM126" s="108"/>
      <c r="AN126" s="108">
        <v>2.4926729404006087</v>
      </c>
    </row>
    <row r="127" spans="1:40" ht="14.25" customHeight="1" x14ac:dyDescent="0.25">
      <c r="A127" s="113" t="s">
        <v>456</v>
      </c>
      <c r="B127" s="101" t="s">
        <v>457</v>
      </c>
      <c r="C127" s="112" t="s">
        <v>458</v>
      </c>
      <c r="D127" s="101" t="s">
        <v>459</v>
      </c>
      <c r="E127" s="100">
        <v>4</v>
      </c>
      <c r="F127" s="100" t="s">
        <v>51</v>
      </c>
      <c r="G127" s="101" t="s">
        <v>415</v>
      </c>
      <c r="H127" s="101" t="s">
        <v>421</v>
      </c>
      <c r="I127" s="100">
        <v>418235</v>
      </c>
      <c r="J127" s="103">
        <v>0</v>
      </c>
      <c r="K127" s="104">
        <v>1</v>
      </c>
      <c r="L127" s="103">
        <v>0</v>
      </c>
      <c r="M127" s="105"/>
      <c r="N127" s="103">
        <v>0</v>
      </c>
      <c r="O127" s="105"/>
      <c r="P127" s="103">
        <v>0</v>
      </c>
      <c r="Q127" s="105" t="s">
        <v>422</v>
      </c>
      <c r="R127" s="106">
        <v>1</v>
      </c>
      <c r="S127" s="107">
        <v>2</v>
      </c>
      <c r="T127" s="107"/>
      <c r="U127" s="103">
        <v>0</v>
      </c>
      <c r="V127" s="103">
        <v>2</v>
      </c>
      <c r="W127" s="108">
        <v>16376.990101491039</v>
      </c>
      <c r="X127" s="108"/>
      <c r="Y127" s="108">
        <v>16376.990101491039</v>
      </c>
      <c r="Z127" s="108">
        <v>1364.75</v>
      </c>
      <c r="AA127" s="108">
        <v>0.26458539590844449</v>
      </c>
      <c r="AB127" s="109">
        <v>0.33333333333333331</v>
      </c>
      <c r="AC127" s="108">
        <v>0</v>
      </c>
      <c r="AD127" s="109">
        <v>0</v>
      </c>
      <c r="AE127" s="108">
        <v>0</v>
      </c>
      <c r="AF127" s="110">
        <v>0</v>
      </c>
      <c r="AG127" s="108">
        <v>0</v>
      </c>
      <c r="AH127" s="108">
        <v>0</v>
      </c>
      <c r="AI127" s="111">
        <v>0</v>
      </c>
      <c r="AJ127" s="109">
        <v>0</v>
      </c>
      <c r="AK127" s="109">
        <v>0.33333333333333331</v>
      </c>
      <c r="AL127" s="108">
        <v>0</v>
      </c>
      <c r="AM127" s="108"/>
      <c r="AN127" s="108">
        <v>0.26458539590844449</v>
      </c>
    </row>
    <row r="128" spans="1:40" ht="14.25" customHeight="1" x14ac:dyDescent="0.25">
      <c r="A128" s="113" t="s">
        <v>460</v>
      </c>
      <c r="B128" s="101" t="s">
        <v>461</v>
      </c>
      <c r="C128" s="112" t="s">
        <v>462</v>
      </c>
      <c r="D128" s="101" t="s">
        <v>463</v>
      </c>
      <c r="E128" s="100">
        <v>3</v>
      </c>
      <c r="F128" s="100" t="s">
        <v>51</v>
      </c>
      <c r="G128" s="101" t="s">
        <v>415</v>
      </c>
      <c r="H128" s="101" t="s">
        <v>421</v>
      </c>
      <c r="I128" s="100">
        <v>418240</v>
      </c>
      <c r="J128" s="103">
        <v>0</v>
      </c>
      <c r="K128" s="104">
        <v>0.8</v>
      </c>
      <c r="L128" s="103">
        <v>0</v>
      </c>
      <c r="M128" s="105"/>
      <c r="N128" s="103">
        <v>0</v>
      </c>
      <c r="O128" s="105"/>
      <c r="P128" s="103">
        <v>0</v>
      </c>
      <c r="Q128" s="105" t="s">
        <v>422</v>
      </c>
      <c r="R128" s="106">
        <v>0.8</v>
      </c>
      <c r="S128" s="107">
        <v>1.6</v>
      </c>
      <c r="T128" s="107"/>
      <c r="U128" s="103">
        <v>0</v>
      </c>
      <c r="V128" s="103">
        <v>1.6</v>
      </c>
      <c r="W128" s="108">
        <v>13101.592081192832</v>
      </c>
      <c r="X128" s="108"/>
      <c r="Y128" s="108">
        <v>13101.592081192832</v>
      </c>
      <c r="Z128" s="108">
        <v>1091.8</v>
      </c>
      <c r="AA128" s="108">
        <v>0</v>
      </c>
      <c r="AB128" s="109">
        <v>0</v>
      </c>
      <c r="AC128" s="108">
        <v>0</v>
      </c>
      <c r="AD128" s="109">
        <v>0</v>
      </c>
      <c r="AE128" s="108">
        <v>0</v>
      </c>
      <c r="AF128" s="110">
        <v>0</v>
      </c>
      <c r="AG128" s="108">
        <v>0</v>
      </c>
      <c r="AH128" s="108">
        <v>0</v>
      </c>
      <c r="AI128" s="111">
        <v>0</v>
      </c>
      <c r="AJ128" s="109">
        <v>0</v>
      </c>
      <c r="AK128" s="109">
        <v>0</v>
      </c>
      <c r="AL128" s="108">
        <v>0</v>
      </c>
      <c r="AM128" s="108"/>
      <c r="AN128" s="108">
        <v>0</v>
      </c>
    </row>
    <row r="129" spans="1:40" ht="14.25" customHeight="1" x14ac:dyDescent="0.25">
      <c r="A129" s="113" t="s">
        <v>464</v>
      </c>
      <c r="B129" s="101" t="s">
        <v>434</v>
      </c>
      <c r="C129" s="112" t="s">
        <v>435</v>
      </c>
      <c r="D129" s="101" t="s">
        <v>436</v>
      </c>
      <c r="E129" s="100">
        <v>1</v>
      </c>
      <c r="F129" s="100" t="s">
        <v>51</v>
      </c>
      <c r="G129" s="101" t="s">
        <v>430</v>
      </c>
      <c r="H129" s="101" t="s">
        <v>465</v>
      </c>
      <c r="I129" s="141" t="s">
        <v>466</v>
      </c>
      <c r="J129" s="103">
        <v>1</v>
      </c>
      <c r="K129" s="104">
        <v>0.1</v>
      </c>
      <c r="L129" s="103">
        <v>0.1</v>
      </c>
      <c r="M129" s="105"/>
      <c r="N129" s="103">
        <v>0</v>
      </c>
      <c r="O129" s="105"/>
      <c r="P129" s="103">
        <v>0</v>
      </c>
      <c r="Q129" s="105"/>
      <c r="R129" s="106">
        <v>0</v>
      </c>
      <c r="S129" s="107">
        <v>0</v>
      </c>
      <c r="T129" s="107"/>
      <c r="U129" s="103">
        <v>0</v>
      </c>
      <c r="V129" s="103">
        <v>0.1</v>
      </c>
      <c r="W129" s="108">
        <v>818.84950507455198</v>
      </c>
      <c r="X129" s="108"/>
      <c r="Y129" s="108">
        <v>818.84950507455198</v>
      </c>
      <c r="Z129" s="108">
        <v>68.239999999999995</v>
      </c>
      <c r="AA129" s="108">
        <v>0</v>
      </c>
      <c r="AB129" s="109">
        <v>0</v>
      </c>
      <c r="AC129" s="108">
        <v>23.464546952933105</v>
      </c>
      <c r="AD129" s="109">
        <v>12.333333333333334</v>
      </c>
      <c r="AE129" s="108">
        <v>0</v>
      </c>
      <c r="AF129" s="110">
        <v>0</v>
      </c>
      <c r="AG129" s="108">
        <v>0</v>
      </c>
      <c r="AH129" s="108">
        <v>0</v>
      </c>
      <c r="AI129" s="111">
        <v>0</v>
      </c>
      <c r="AJ129" s="109">
        <v>0</v>
      </c>
      <c r="AK129" s="109">
        <v>12.333333333333334</v>
      </c>
      <c r="AL129" s="108">
        <v>0</v>
      </c>
      <c r="AM129" s="108"/>
      <c r="AN129" s="108">
        <v>23.464546952933105</v>
      </c>
    </row>
    <row r="130" spans="1:40" ht="14.25" customHeight="1" x14ac:dyDescent="0.25">
      <c r="A130" s="113" t="s">
        <v>467</v>
      </c>
      <c r="B130" s="101" t="s">
        <v>468</v>
      </c>
      <c r="C130" s="112" t="s">
        <v>285</v>
      </c>
      <c r="D130" s="101" t="s">
        <v>450</v>
      </c>
      <c r="E130" s="100">
        <v>3</v>
      </c>
      <c r="F130" s="100" t="s">
        <v>51</v>
      </c>
      <c r="G130" s="101" t="s">
        <v>430</v>
      </c>
      <c r="H130" s="101" t="s">
        <v>469</v>
      </c>
      <c r="I130" s="100" t="s">
        <v>470</v>
      </c>
      <c r="J130" s="103">
        <v>1</v>
      </c>
      <c r="K130" s="104">
        <v>0.05</v>
      </c>
      <c r="L130" s="103">
        <v>0.05</v>
      </c>
      <c r="M130" s="105"/>
      <c r="N130" s="103">
        <v>0</v>
      </c>
      <c r="O130" s="105"/>
      <c r="P130" s="103">
        <v>0</v>
      </c>
      <c r="Q130" s="105"/>
      <c r="R130" s="106">
        <v>0</v>
      </c>
      <c r="S130" s="107">
        <v>0</v>
      </c>
      <c r="T130" s="107"/>
      <c r="U130" s="103">
        <v>0</v>
      </c>
      <c r="V130" s="103">
        <v>0.05</v>
      </c>
      <c r="W130" s="108">
        <v>409.42475253727599</v>
      </c>
      <c r="X130" s="108"/>
      <c r="Y130" s="108">
        <v>409.42475253727599</v>
      </c>
      <c r="Z130" s="108">
        <v>34.119999999999997</v>
      </c>
      <c r="AA130" s="108">
        <v>0.2715481694849825</v>
      </c>
      <c r="AB130" s="109">
        <v>0.33333333333333331</v>
      </c>
      <c r="AC130" s="108">
        <v>0</v>
      </c>
      <c r="AD130" s="109">
        <v>0</v>
      </c>
      <c r="AE130" s="108">
        <v>0</v>
      </c>
      <c r="AF130" s="110">
        <v>0</v>
      </c>
      <c r="AG130" s="108">
        <v>0</v>
      </c>
      <c r="AH130" s="108">
        <v>0</v>
      </c>
      <c r="AI130" s="111">
        <v>0</v>
      </c>
      <c r="AJ130" s="109">
        <v>0</v>
      </c>
      <c r="AK130" s="109">
        <v>0.33333333333333331</v>
      </c>
      <c r="AL130" s="108">
        <v>0</v>
      </c>
      <c r="AM130" s="108"/>
      <c r="AN130" s="108">
        <v>0.2715481694849825</v>
      </c>
    </row>
    <row r="131" spans="1:40" ht="14.25" customHeight="1" x14ac:dyDescent="0.25">
      <c r="A131" s="113" t="s">
        <v>471</v>
      </c>
      <c r="B131" s="101" t="s">
        <v>424</v>
      </c>
      <c r="C131" s="112" t="s">
        <v>411</v>
      </c>
      <c r="D131" s="101" t="s">
        <v>412</v>
      </c>
      <c r="E131" s="100">
        <v>2</v>
      </c>
      <c r="F131" s="100" t="s">
        <v>51</v>
      </c>
      <c r="G131" s="101" t="s">
        <v>430</v>
      </c>
      <c r="H131" s="101" t="s">
        <v>452</v>
      </c>
      <c r="I131" s="100">
        <v>403004</v>
      </c>
      <c r="J131" s="103">
        <v>1</v>
      </c>
      <c r="K131" s="104">
        <v>0.25</v>
      </c>
      <c r="L131" s="103">
        <v>0.25</v>
      </c>
      <c r="M131" s="105"/>
      <c r="N131" s="103">
        <v>0</v>
      </c>
      <c r="O131" s="105"/>
      <c r="P131" s="103">
        <v>0</v>
      </c>
      <c r="Q131" s="105"/>
      <c r="R131" s="106">
        <v>0</v>
      </c>
      <c r="S131" s="107">
        <v>0</v>
      </c>
      <c r="T131" s="107"/>
      <c r="U131" s="103">
        <v>0</v>
      </c>
      <c r="V131" s="103">
        <v>0.25</v>
      </c>
      <c r="W131" s="108">
        <v>2047.1237626863799</v>
      </c>
      <c r="X131" s="108"/>
      <c r="Y131" s="108">
        <v>2047.1237626863799</v>
      </c>
      <c r="Z131" s="108">
        <v>170.59</v>
      </c>
      <c r="AA131" s="108">
        <v>0</v>
      </c>
      <c r="AB131" s="109">
        <v>0</v>
      </c>
      <c r="AC131" s="108">
        <v>0</v>
      </c>
      <c r="AD131" s="109">
        <v>0</v>
      </c>
      <c r="AE131" s="108">
        <v>0</v>
      </c>
      <c r="AF131" s="110">
        <v>0</v>
      </c>
      <c r="AG131" s="108">
        <v>0</v>
      </c>
      <c r="AH131" s="108">
        <v>0</v>
      </c>
      <c r="AI131" s="111">
        <v>0</v>
      </c>
      <c r="AJ131" s="109">
        <v>0</v>
      </c>
      <c r="AK131" s="109">
        <v>0</v>
      </c>
      <c r="AL131" s="108">
        <v>0</v>
      </c>
      <c r="AM131" s="108"/>
      <c r="AN131" s="108">
        <v>0</v>
      </c>
    </row>
    <row r="132" spans="1:40" ht="14.25" customHeight="1" x14ac:dyDescent="0.25">
      <c r="A132" s="113" t="s">
        <v>472</v>
      </c>
      <c r="B132" s="101" t="s">
        <v>473</v>
      </c>
      <c r="C132" s="112" t="s">
        <v>474</v>
      </c>
      <c r="D132" s="101" t="s">
        <v>475</v>
      </c>
      <c r="E132" s="100">
        <v>3</v>
      </c>
      <c r="F132" s="100" t="s">
        <v>51</v>
      </c>
      <c r="G132" s="101" t="s">
        <v>415</v>
      </c>
      <c r="H132" s="101" t="s">
        <v>476</v>
      </c>
      <c r="I132" s="100" t="s">
        <v>477</v>
      </c>
      <c r="J132" s="103">
        <v>1</v>
      </c>
      <c r="K132" s="104">
        <v>0.87</v>
      </c>
      <c r="L132" s="103">
        <v>0.87</v>
      </c>
      <c r="M132" s="105"/>
      <c r="N132" s="103">
        <v>0</v>
      </c>
      <c r="O132" s="105"/>
      <c r="P132" s="103">
        <v>0</v>
      </c>
      <c r="Q132" s="105" t="s">
        <v>191</v>
      </c>
      <c r="R132" s="106">
        <v>1</v>
      </c>
      <c r="S132" s="107">
        <v>1</v>
      </c>
      <c r="T132" s="107"/>
      <c r="U132" s="103">
        <v>0</v>
      </c>
      <c r="V132" s="103">
        <v>1.87</v>
      </c>
      <c r="W132" s="108">
        <v>15312.485744894122</v>
      </c>
      <c r="X132" s="108"/>
      <c r="Y132" s="108">
        <v>15312.485744894122</v>
      </c>
      <c r="Z132" s="108">
        <v>1276.04</v>
      </c>
      <c r="AA132" s="108">
        <v>0</v>
      </c>
      <c r="AB132" s="109">
        <v>0</v>
      </c>
      <c r="AC132" s="108">
        <v>0</v>
      </c>
      <c r="AD132" s="109">
        <v>0</v>
      </c>
      <c r="AE132" s="108">
        <v>0</v>
      </c>
      <c r="AF132" s="110">
        <v>0</v>
      </c>
      <c r="AG132" s="108">
        <v>0</v>
      </c>
      <c r="AH132" s="108">
        <v>0</v>
      </c>
      <c r="AI132" s="111">
        <v>0</v>
      </c>
      <c r="AJ132" s="109">
        <v>0</v>
      </c>
      <c r="AK132" s="109">
        <v>0</v>
      </c>
      <c r="AL132" s="108">
        <v>0</v>
      </c>
      <c r="AM132" s="108"/>
      <c r="AN132" s="108">
        <v>0</v>
      </c>
    </row>
    <row r="133" spans="1:40" ht="14.25" customHeight="1" x14ac:dyDescent="0.25">
      <c r="A133" s="113" t="s">
        <v>478</v>
      </c>
      <c r="B133" s="101" t="s">
        <v>479</v>
      </c>
      <c r="C133" s="112" t="s">
        <v>419</v>
      </c>
      <c r="D133" s="101" t="s">
        <v>420</v>
      </c>
      <c r="E133" s="100">
        <v>3</v>
      </c>
      <c r="F133" s="100" t="s">
        <v>51</v>
      </c>
      <c r="G133" s="101" t="s">
        <v>415</v>
      </c>
      <c r="H133" s="101" t="s">
        <v>480</v>
      </c>
      <c r="I133" s="100">
        <v>417400</v>
      </c>
      <c r="J133" s="103">
        <v>2</v>
      </c>
      <c r="K133" s="104">
        <v>0.34</v>
      </c>
      <c r="L133" s="103">
        <v>0.68</v>
      </c>
      <c r="M133" s="105"/>
      <c r="N133" s="103">
        <v>0</v>
      </c>
      <c r="O133" s="105"/>
      <c r="P133" s="103">
        <v>0</v>
      </c>
      <c r="Q133" s="105"/>
      <c r="R133" s="106">
        <v>0</v>
      </c>
      <c r="S133" s="107">
        <v>0</v>
      </c>
      <c r="T133" s="107"/>
      <c r="U133" s="103">
        <v>0</v>
      </c>
      <c r="V133" s="103">
        <v>0.68</v>
      </c>
      <c r="W133" s="108">
        <v>5568.1766345069536</v>
      </c>
      <c r="X133" s="108"/>
      <c r="Y133" s="108">
        <v>5568.1766345069536</v>
      </c>
      <c r="Z133" s="108">
        <v>464.01</v>
      </c>
      <c r="AA133" s="108">
        <v>3916.643690085551</v>
      </c>
      <c r="AB133" s="109">
        <v>4667</v>
      </c>
      <c r="AC133" s="108">
        <v>5.7442882006438607</v>
      </c>
      <c r="AD133" s="109">
        <v>0.33333333333333331</v>
      </c>
      <c r="AE133" s="108">
        <v>0</v>
      </c>
      <c r="AF133" s="110">
        <v>0</v>
      </c>
      <c r="AG133" s="108">
        <v>0</v>
      </c>
      <c r="AH133" s="108">
        <v>0</v>
      </c>
      <c r="AI133" s="111">
        <v>0</v>
      </c>
      <c r="AJ133" s="109">
        <v>0</v>
      </c>
      <c r="AK133" s="109">
        <v>4667.333333333333</v>
      </c>
      <c r="AL133" s="108">
        <v>0</v>
      </c>
      <c r="AM133" s="108"/>
      <c r="AN133" s="108">
        <v>3922.387978286195</v>
      </c>
    </row>
    <row r="134" spans="1:40" ht="14.25" customHeight="1" x14ac:dyDescent="0.25">
      <c r="A134" s="113" t="s">
        <v>478</v>
      </c>
      <c r="B134" s="101" t="s">
        <v>481</v>
      </c>
      <c r="C134" s="112" t="s">
        <v>419</v>
      </c>
      <c r="D134" s="101" t="s">
        <v>420</v>
      </c>
      <c r="E134" s="100">
        <v>3</v>
      </c>
      <c r="F134" s="100" t="s">
        <v>51</v>
      </c>
      <c r="G134" s="101" t="s">
        <v>415</v>
      </c>
      <c r="H134" s="101" t="s">
        <v>480</v>
      </c>
      <c r="I134" s="100">
        <v>417400</v>
      </c>
      <c r="J134" s="103">
        <v>0</v>
      </c>
      <c r="K134" s="104">
        <v>1</v>
      </c>
      <c r="L134" s="103">
        <v>0</v>
      </c>
      <c r="M134" s="105"/>
      <c r="N134" s="103">
        <v>0</v>
      </c>
      <c r="O134" s="105"/>
      <c r="P134" s="103">
        <v>0</v>
      </c>
      <c r="Q134" s="105" t="s">
        <v>422</v>
      </c>
      <c r="R134" s="106">
        <v>1</v>
      </c>
      <c r="S134" s="107">
        <v>2</v>
      </c>
      <c r="T134" s="107"/>
      <c r="U134" s="103">
        <v>0</v>
      </c>
      <c r="V134" s="103">
        <v>2</v>
      </c>
      <c r="W134" s="108">
        <v>16376.990101491039</v>
      </c>
      <c r="X134" s="108"/>
      <c r="Y134" s="108">
        <v>16376.990101491039</v>
      </c>
      <c r="Z134" s="108">
        <v>1364.75</v>
      </c>
      <c r="AA134" s="108">
        <v>0</v>
      </c>
      <c r="AB134" s="109">
        <v>0</v>
      </c>
      <c r="AC134" s="108">
        <v>0</v>
      </c>
      <c r="AD134" s="109">
        <v>0</v>
      </c>
      <c r="AE134" s="108">
        <v>0</v>
      </c>
      <c r="AF134" s="110">
        <v>0</v>
      </c>
      <c r="AG134" s="108">
        <v>0</v>
      </c>
      <c r="AH134" s="108">
        <v>0</v>
      </c>
      <c r="AI134" s="111">
        <v>0</v>
      </c>
      <c r="AJ134" s="109">
        <v>0</v>
      </c>
      <c r="AK134" s="109">
        <v>0</v>
      </c>
      <c r="AL134" s="108">
        <v>0</v>
      </c>
      <c r="AM134" s="108"/>
      <c r="AN134" s="108">
        <v>0</v>
      </c>
    </row>
    <row r="135" spans="1:40" ht="14.25" customHeight="1" x14ac:dyDescent="0.25">
      <c r="A135" s="113" t="s">
        <v>482</v>
      </c>
      <c r="B135" s="101" t="s">
        <v>424</v>
      </c>
      <c r="C135" s="112" t="s">
        <v>411</v>
      </c>
      <c r="D135" s="101" t="s">
        <v>412</v>
      </c>
      <c r="E135" s="100">
        <v>2</v>
      </c>
      <c r="F135" s="100" t="s">
        <v>51</v>
      </c>
      <c r="G135" s="101" t="s">
        <v>430</v>
      </c>
      <c r="H135" s="101" t="s">
        <v>483</v>
      </c>
      <c r="I135" s="100">
        <v>403005</v>
      </c>
      <c r="J135" s="103">
        <v>1</v>
      </c>
      <c r="K135" s="104">
        <v>0.25</v>
      </c>
      <c r="L135" s="103">
        <v>0.25</v>
      </c>
      <c r="M135" s="105"/>
      <c r="N135" s="103">
        <v>0</v>
      </c>
      <c r="O135" s="105"/>
      <c r="P135" s="103">
        <v>0</v>
      </c>
      <c r="Q135" s="105"/>
      <c r="R135" s="106">
        <v>0</v>
      </c>
      <c r="S135" s="107">
        <v>0</v>
      </c>
      <c r="T135" s="107"/>
      <c r="U135" s="103">
        <v>0</v>
      </c>
      <c r="V135" s="103">
        <v>0.25</v>
      </c>
      <c r="W135" s="108">
        <v>2047.1237626863799</v>
      </c>
      <c r="X135" s="108"/>
      <c r="Y135" s="108">
        <v>2047.1237626863799</v>
      </c>
      <c r="Z135" s="108">
        <v>170.59</v>
      </c>
      <c r="AA135" s="108">
        <v>0</v>
      </c>
      <c r="AB135" s="109">
        <v>0</v>
      </c>
      <c r="AC135" s="108">
        <v>0</v>
      </c>
      <c r="AD135" s="109">
        <v>0</v>
      </c>
      <c r="AE135" s="108">
        <v>0</v>
      </c>
      <c r="AF135" s="110">
        <v>0</v>
      </c>
      <c r="AG135" s="108">
        <v>0</v>
      </c>
      <c r="AH135" s="108">
        <v>0</v>
      </c>
      <c r="AI135" s="111">
        <v>0</v>
      </c>
      <c r="AJ135" s="109">
        <v>0</v>
      </c>
      <c r="AK135" s="109">
        <v>0</v>
      </c>
      <c r="AL135" s="108">
        <v>0</v>
      </c>
      <c r="AM135" s="108"/>
      <c r="AN135" s="108">
        <v>0</v>
      </c>
    </row>
    <row r="136" spans="1:40" ht="14.25" customHeight="1" x14ac:dyDescent="0.25">
      <c r="A136" s="113" t="s">
        <v>484</v>
      </c>
      <c r="B136" s="101" t="s">
        <v>434</v>
      </c>
      <c r="C136" s="112" t="s">
        <v>435</v>
      </c>
      <c r="D136" s="101" t="s">
        <v>436</v>
      </c>
      <c r="E136" s="100">
        <v>1</v>
      </c>
      <c r="F136" s="100" t="s">
        <v>51</v>
      </c>
      <c r="G136" s="101" t="s">
        <v>430</v>
      </c>
      <c r="H136" s="101" t="s">
        <v>465</v>
      </c>
      <c r="I136" s="100" t="s">
        <v>485</v>
      </c>
      <c r="J136" s="103">
        <v>1</v>
      </c>
      <c r="K136" s="104">
        <v>0.06</v>
      </c>
      <c r="L136" s="103">
        <v>0.06</v>
      </c>
      <c r="M136" s="105"/>
      <c r="N136" s="103">
        <v>0</v>
      </c>
      <c r="O136" s="105"/>
      <c r="P136" s="103">
        <v>0</v>
      </c>
      <c r="Q136" s="105"/>
      <c r="R136" s="106">
        <v>0</v>
      </c>
      <c r="S136" s="107">
        <v>0</v>
      </c>
      <c r="T136" s="107"/>
      <c r="U136" s="103">
        <v>0</v>
      </c>
      <c r="V136" s="103">
        <v>0.06</v>
      </c>
      <c r="W136" s="108">
        <v>491.30970304473118</v>
      </c>
      <c r="X136" s="108"/>
      <c r="Y136" s="108">
        <v>491.30970304473118</v>
      </c>
      <c r="Z136" s="108">
        <v>40.94</v>
      </c>
      <c r="AA136" s="108">
        <v>65.108895714206952</v>
      </c>
      <c r="AB136" s="109">
        <v>68.333333333333329</v>
      </c>
      <c r="AC136" s="108">
        <v>5.2220801824035101</v>
      </c>
      <c r="AD136" s="109">
        <v>0.33333333333333331</v>
      </c>
      <c r="AE136" s="108">
        <v>0</v>
      </c>
      <c r="AF136" s="110">
        <v>0</v>
      </c>
      <c r="AG136" s="108">
        <v>0</v>
      </c>
      <c r="AH136" s="108">
        <v>0</v>
      </c>
      <c r="AI136" s="111">
        <v>0</v>
      </c>
      <c r="AJ136" s="109">
        <v>0</v>
      </c>
      <c r="AK136" s="109">
        <v>68.666666666666657</v>
      </c>
      <c r="AL136" s="108">
        <v>0</v>
      </c>
      <c r="AM136" s="108"/>
      <c r="AN136" s="108">
        <v>70.330975896610468</v>
      </c>
    </row>
    <row r="137" spans="1:40" ht="14.25" customHeight="1" x14ac:dyDescent="0.25">
      <c r="A137" s="113" t="s">
        <v>486</v>
      </c>
      <c r="B137" s="101" t="s">
        <v>144</v>
      </c>
      <c r="C137" s="112" t="s">
        <v>144</v>
      </c>
      <c r="D137" s="112" t="s">
        <v>144</v>
      </c>
      <c r="E137" s="100"/>
      <c r="F137" s="100" t="s">
        <v>51</v>
      </c>
      <c r="G137" s="101" t="s">
        <v>415</v>
      </c>
      <c r="H137" s="101" t="s">
        <v>476</v>
      </c>
      <c r="I137" s="100" t="s">
        <v>477</v>
      </c>
      <c r="J137" s="103">
        <v>0</v>
      </c>
      <c r="K137" s="104">
        <v>0</v>
      </c>
      <c r="L137" s="103">
        <v>0</v>
      </c>
      <c r="M137" s="105"/>
      <c r="N137" s="103">
        <v>0</v>
      </c>
      <c r="O137" s="105"/>
      <c r="P137" s="103">
        <v>0</v>
      </c>
      <c r="Q137" s="105"/>
      <c r="R137" s="106">
        <v>0</v>
      </c>
      <c r="S137" s="107">
        <v>0</v>
      </c>
      <c r="T137" s="107"/>
      <c r="U137" s="103">
        <v>0</v>
      </c>
      <c r="V137" s="103">
        <v>0</v>
      </c>
      <c r="W137" s="108">
        <v>0</v>
      </c>
      <c r="X137" s="108"/>
      <c r="Y137" s="108">
        <v>0</v>
      </c>
      <c r="Z137" s="108">
        <v>0</v>
      </c>
      <c r="AA137" s="108">
        <v>2.2211247709156261</v>
      </c>
      <c r="AB137" s="109">
        <v>2.6666666666666665</v>
      </c>
      <c r="AC137" s="108">
        <v>0</v>
      </c>
      <c r="AD137" s="109">
        <v>0</v>
      </c>
      <c r="AE137" s="108">
        <v>0</v>
      </c>
      <c r="AF137" s="110">
        <v>0</v>
      </c>
      <c r="AG137" s="108">
        <v>0</v>
      </c>
      <c r="AH137" s="108">
        <v>0</v>
      </c>
      <c r="AI137" s="111">
        <v>0</v>
      </c>
      <c r="AJ137" s="109">
        <v>0</v>
      </c>
      <c r="AK137" s="109">
        <v>2.6666666666666665</v>
      </c>
      <c r="AL137" s="108">
        <v>0</v>
      </c>
      <c r="AM137" s="108"/>
      <c r="AN137" s="108">
        <v>2.2211247709156261</v>
      </c>
    </row>
    <row r="138" spans="1:40" ht="14.25" customHeight="1" x14ac:dyDescent="0.25">
      <c r="A138" s="113" t="s">
        <v>487</v>
      </c>
      <c r="B138" s="101" t="s">
        <v>410</v>
      </c>
      <c r="C138" s="112" t="s">
        <v>411</v>
      </c>
      <c r="D138" s="101" t="s">
        <v>412</v>
      </c>
      <c r="E138" s="100">
        <v>2</v>
      </c>
      <c r="F138" s="100" t="s">
        <v>51</v>
      </c>
      <c r="G138" s="101" t="s">
        <v>415</v>
      </c>
      <c r="H138" s="101" t="s">
        <v>416</v>
      </c>
      <c r="I138" s="100">
        <v>417050</v>
      </c>
      <c r="J138" s="103">
        <v>1</v>
      </c>
      <c r="K138" s="104">
        <v>0.1429</v>
      </c>
      <c r="L138" s="103">
        <v>0.1429</v>
      </c>
      <c r="M138" s="105"/>
      <c r="N138" s="103">
        <v>0</v>
      </c>
      <c r="O138" s="105"/>
      <c r="P138" s="103">
        <v>0</v>
      </c>
      <c r="Q138" s="105"/>
      <c r="R138" s="106">
        <v>0</v>
      </c>
      <c r="S138" s="107">
        <v>0</v>
      </c>
      <c r="T138" s="107"/>
      <c r="U138" s="103">
        <v>0</v>
      </c>
      <c r="V138" s="103">
        <v>0.1429</v>
      </c>
      <c r="W138" s="108">
        <v>1170.1359427515347</v>
      </c>
      <c r="X138" s="108"/>
      <c r="Y138" s="108">
        <v>1170.1359427515347</v>
      </c>
      <c r="Z138" s="108">
        <v>97.51</v>
      </c>
      <c r="AA138" s="108">
        <v>0</v>
      </c>
      <c r="AB138" s="109">
        <v>0</v>
      </c>
      <c r="AC138" s="108">
        <v>18813.595235918703</v>
      </c>
      <c r="AD138" s="109">
        <v>2327.3333333333335</v>
      </c>
      <c r="AE138" s="108">
        <v>0</v>
      </c>
      <c r="AF138" s="110">
        <v>0</v>
      </c>
      <c r="AG138" s="108">
        <v>0</v>
      </c>
      <c r="AH138" s="108">
        <v>0</v>
      </c>
      <c r="AI138" s="111">
        <v>0</v>
      </c>
      <c r="AJ138" s="109">
        <v>0</v>
      </c>
      <c r="AK138" s="109">
        <v>2327.3333333333335</v>
      </c>
      <c r="AL138" s="108">
        <v>0</v>
      </c>
      <c r="AM138" s="108"/>
      <c r="AN138" s="108">
        <v>18813.595235918703</v>
      </c>
    </row>
    <row r="139" spans="1:40" ht="14.25" customHeight="1" x14ac:dyDescent="0.25">
      <c r="A139" s="113" t="s">
        <v>488</v>
      </c>
      <c r="B139" s="101" t="s">
        <v>410</v>
      </c>
      <c r="C139" s="112" t="s">
        <v>411</v>
      </c>
      <c r="D139" s="101" t="s">
        <v>412</v>
      </c>
      <c r="E139" s="100">
        <v>2</v>
      </c>
      <c r="F139" s="100" t="s">
        <v>51</v>
      </c>
      <c r="G139" s="101" t="s">
        <v>415</v>
      </c>
      <c r="H139" s="101" t="s">
        <v>416</v>
      </c>
      <c r="I139" s="100">
        <v>417002</v>
      </c>
      <c r="J139" s="103">
        <v>1</v>
      </c>
      <c r="K139" s="104">
        <v>0.1429</v>
      </c>
      <c r="L139" s="103">
        <v>0.1429</v>
      </c>
      <c r="M139" s="105"/>
      <c r="N139" s="103">
        <v>0</v>
      </c>
      <c r="O139" s="105"/>
      <c r="P139" s="103">
        <v>0</v>
      </c>
      <c r="Q139" s="105"/>
      <c r="R139" s="106">
        <v>0</v>
      </c>
      <c r="S139" s="107">
        <v>0</v>
      </c>
      <c r="T139" s="107"/>
      <c r="U139" s="103">
        <v>0</v>
      </c>
      <c r="V139" s="103">
        <v>0.1429</v>
      </c>
      <c r="W139" s="108">
        <v>1170.1359427515347</v>
      </c>
      <c r="X139" s="108"/>
      <c r="Y139" s="108">
        <v>1170.1359427515347</v>
      </c>
      <c r="Z139" s="108">
        <v>97.51</v>
      </c>
      <c r="AA139" s="108">
        <v>1468.9224158950715</v>
      </c>
      <c r="AB139" s="109">
        <v>1797.3333333333333</v>
      </c>
      <c r="AC139" s="108">
        <v>5.4657772575823405</v>
      </c>
      <c r="AD139" s="109">
        <v>0.33333333333333331</v>
      </c>
      <c r="AE139" s="108">
        <v>0</v>
      </c>
      <c r="AF139" s="110">
        <v>0</v>
      </c>
      <c r="AG139" s="108">
        <v>17.337306205579647</v>
      </c>
      <c r="AH139" s="108">
        <v>0</v>
      </c>
      <c r="AI139" s="111">
        <v>0</v>
      </c>
      <c r="AJ139" s="109">
        <v>0</v>
      </c>
      <c r="AK139" s="109">
        <v>1797.6666666666665</v>
      </c>
      <c r="AL139" s="108">
        <v>0</v>
      </c>
      <c r="AM139" s="108"/>
      <c r="AN139" s="108">
        <v>1491.7254993582335</v>
      </c>
    </row>
    <row r="140" spans="1:40" ht="14.25" customHeight="1" x14ac:dyDescent="0.25">
      <c r="A140" s="113" t="s">
        <v>489</v>
      </c>
      <c r="B140" s="101" t="s">
        <v>490</v>
      </c>
      <c r="C140" s="112" t="s">
        <v>411</v>
      </c>
      <c r="D140" s="101" t="s">
        <v>412</v>
      </c>
      <c r="E140" s="100">
        <v>2</v>
      </c>
      <c r="F140" s="100" t="s">
        <v>51</v>
      </c>
      <c r="G140" s="101" t="s">
        <v>415</v>
      </c>
      <c r="H140" s="101" t="s">
        <v>416</v>
      </c>
      <c r="I140" s="100">
        <v>417002</v>
      </c>
      <c r="J140" s="103">
        <v>1</v>
      </c>
      <c r="K140" s="104">
        <v>0.33</v>
      </c>
      <c r="L140" s="103">
        <v>0.33</v>
      </c>
      <c r="M140" s="105"/>
      <c r="N140" s="103">
        <v>0</v>
      </c>
      <c r="O140" s="105"/>
      <c r="P140" s="103">
        <v>0</v>
      </c>
      <c r="Q140" s="105"/>
      <c r="R140" s="106">
        <v>0</v>
      </c>
      <c r="S140" s="107">
        <v>0</v>
      </c>
      <c r="T140" s="107"/>
      <c r="U140" s="103">
        <v>0</v>
      </c>
      <c r="V140" s="103">
        <v>0.33</v>
      </c>
      <c r="W140" s="108">
        <v>2702.2033667460214</v>
      </c>
      <c r="X140" s="108"/>
      <c r="Y140" s="108">
        <v>2702.2033667460214</v>
      </c>
      <c r="Z140" s="108">
        <v>225.18</v>
      </c>
      <c r="AA140" s="108">
        <v>0</v>
      </c>
      <c r="AB140" s="109">
        <v>0</v>
      </c>
      <c r="AC140" s="108">
        <v>0</v>
      </c>
      <c r="AD140" s="109">
        <v>0</v>
      </c>
      <c r="AE140" s="108">
        <v>0</v>
      </c>
      <c r="AF140" s="110">
        <v>0</v>
      </c>
      <c r="AG140" s="108">
        <v>0</v>
      </c>
      <c r="AH140" s="108">
        <v>0</v>
      </c>
      <c r="AI140" s="111">
        <v>0</v>
      </c>
      <c r="AJ140" s="109">
        <v>0</v>
      </c>
      <c r="AK140" s="109">
        <v>0</v>
      </c>
      <c r="AL140" s="108">
        <v>0</v>
      </c>
      <c r="AM140" s="108"/>
      <c r="AN140" s="108">
        <v>0</v>
      </c>
    </row>
    <row r="141" spans="1:40" ht="14.25" customHeight="1" x14ac:dyDescent="0.25">
      <c r="A141" s="113" t="s">
        <v>491</v>
      </c>
      <c r="B141" s="101" t="s">
        <v>429</v>
      </c>
      <c r="C141" s="112" t="s">
        <v>411</v>
      </c>
      <c r="D141" s="101" t="s">
        <v>412</v>
      </c>
      <c r="E141" s="100">
        <v>2</v>
      </c>
      <c r="F141" s="100" t="s">
        <v>51</v>
      </c>
      <c r="G141" s="101" t="s">
        <v>430</v>
      </c>
      <c r="H141" s="101"/>
      <c r="I141" s="100" t="s">
        <v>492</v>
      </c>
      <c r="J141" s="103">
        <v>1</v>
      </c>
      <c r="K141" s="104">
        <v>0.33300000000000002</v>
      </c>
      <c r="L141" s="103">
        <v>0.33300000000000002</v>
      </c>
      <c r="M141" s="105"/>
      <c r="N141" s="103">
        <v>0</v>
      </c>
      <c r="O141" s="105"/>
      <c r="P141" s="103">
        <v>0</v>
      </c>
      <c r="Q141" s="105"/>
      <c r="R141" s="106">
        <v>0</v>
      </c>
      <c r="S141" s="107">
        <v>0</v>
      </c>
      <c r="T141" s="107"/>
      <c r="U141" s="103">
        <v>0</v>
      </c>
      <c r="V141" s="103">
        <v>0.33300000000000002</v>
      </c>
      <c r="W141" s="108">
        <v>2726.7688518982582</v>
      </c>
      <c r="X141" s="108"/>
      <c r="Y141" s="108">
        <v>2726.7688518982582</v>
      </c>
      <c r="Z141" s="108">
        <v>227.23</v>
      </c>
      <c r="AA141" s="108">
        <v>4.0801853158512751</v>
      </c>
      <c r="AB141" s="109">
        <v>1.3333333333333333</v>
      </c>
      <c r="AC141" s="108">
        <v>0</v>
      </c>
      <c r="AD141" s="109">
        <v>0</v>
      </c>
      <c r="AE141" s="108">
        <v>0</v>
      </c>
      <c r="AF141" s="110">
        <v>0</v>
      </c>
      <c r="AG141" s="108">
        <v>0</v>
      </c>
      <c r="AH141" s="108">
        <v>0</v>
      </c>
      <c r="AI141" s="111">
        <v>0</v>
      </c>
      <c r="AJ141" s="109">
        <v>0</v>
      </c>
      <c r="AK141" s="109">
        <v>1.3333333333333333</v>
      </c>
      <c r="AL141" s="108">
        <v>0</v>
      </c>
      <c r="AM141" s="108"/>
      <c r="AN141" s="108">
        <v>4.0801853158512751</v>
      </c>
    </row>
    <row r="142" spans="1:40" ht="14.25" customHeight="1" x14ac:dyDescent="0.25">
      <c r="A142" s="113" t="s">
        <v>493</v>
      </c>
      <c r="B142" s="101" t="s">
        <v>494</v>
      </c>
      <c r="C142" s="112" t="s">
        <v>411</v>
      </c>
      <c r="D142" s="101" t="s">
        <v>412</v>
      </c>
      <c r="E142" s="100">
        <v>4</v>
      </c>
      <c r="F142" s="100" t="s">
        <v>51</v>
      </c>
      <c r="G142" s="101" t="s">
        <v>415</v>
      </c>
      <c r="H142" s="101" t="s">
        <v>421</v>
      </c>
      <c r="I142" s="100">
        <v>418200</v>
      </c>
      <c r="J142" s="103">
        <v>1</v>
      </c>
      <c r="K142" s="104">
        <v>1</v>
      </c>
      <c r="L142" s="103">
        <v>1</v>
      </c>
      <c r="M142" s="105"/>
      <c r="N142" s="103">
        <v>0</v>
      </c>
      <c r="O142" s="105"/>
      <c r="P142" s="103">
        <v>0</v>
      </c>
      <c r="Q142" s="105"/>
      <c r="R142" s="106">
        <v>0</v>
      </c>
      <c r="S142" s="107">
        <v>0</v>
      </c>
      <c r="T142" s="107"/>
      <c r="U142" s="103">
        <v>0</v>
      </c>
      <c r="V142" s="103">
        <v>1</v>
      </c>
      <c r="W142" s="108">
        <v>8188.4950507455196</v>
      </c>
      <c r="X142" s="108"/>
      <c r="Y142" s="108">
        <v>8188.4950507455196</v>
      </c>
      <c r="Z142" s="108">
        <v>682.37</v>
      </c>
      <c r="AA142" s="108">
        <v>18.938744128183398</v>
      </c>
      <c r="AB142" s="109">
        <v>22</v>
      </c>
      <c r="AC142" s="108">
        <v>0</v>
      </c>
      <c r="AD142" s="109">
        <v>0</v>
      </c>
      <c r="AE142" s="108">
        <v>59.183575400573105</v>
      </c>
      <c r="AF142" s="110">
        <v>0.33333333333333331</v>
      </c>
      <c r="AG142" s="108">
        <v>0</v>
      </c>
      <c r="AH142" s="108">
        <v>0</v>
      </c>
      <c r="AI142" s="111">
        <v>0</v>
      </c>
      <c r="AJ142" s="109">
        <v>0</v>
      </c>
      <c r="AK142" s="109">
        <v>22</v>
      </c>
      <c r="AL142" s="108">
        <v>0</v>
      </c>
      <c r="AM142" s="108"/>
      <c r="AN142" s="108">
        <v>78.122319528756506</v>
      </c>
    </row>
    <row r="143" spans="1:40" ht="14.25" customHeight="1" x14ac:dyDescent="0.25">
      <c r="A143" s="113" t="s">
        <v>493</v>
      </c>
      <c r="B143" s="101" t="s">
        <v>490</v>
      </c>
      <c r="C143" s="112" t="s">
        <v>411</v>
      </c>
      <c r="D143" s="101" t="s">
        <v>412</v>
      </c>
      <c r="E143" s="100">
        <v>2</v>
      </c>
      <c r="F143" s="100" t="s">
        <v>51</v>
      </c>
      <c r="G143" s="101" t="s">
        <v>415</v>
      </c>
      <c r="H143" s="101" t="s">
        <v>421</v>
      </c>
      <c r="I143" s="100">
        <v>418210</v>
      </c>
      <c r="J143" s="103">
        <v>1</v>
      </c>
      <c r="K143" s="104">
        <v>0.33</v>
      </c>
      <c r="L143" s="103">
        <v>0.33</v>
      </c>
      <c r="M143" s="105"/>
      <c r="N143" s="103">
        <v>0</v>
      </c>
      <c r="O143" s="105"/>
      <c r="P143" s="103">
        <v>0</v>
      </c>
      <c r="Q143" s="105"/>
      <c r="R143" s="106">
        <v>0</v>
      </c>
      <c r="S143" s="107">
        <v>0</v>
      </c>
      <c r="T143" s="107"/>
      <c r="U143" s="103">
        <v>0</v>
      </c>
      <c r="V143" s="103">
        <v>0.33</v>
      </c>
      <c r="W143" s="108">
        <v>2702.2033667460214</v>
      </c>
      <c r="X143" s="108"/>
      <c r="Y143" s="108">
        <v>2702.2033667460214</v>
      </c>
      <c r="Z143" s="108">
        <v>225.18</v>
      </c>
      <c r="AA143" s="108">
        <v>18.938744128183398</v>
      </c>
      <c r="AB143" s="109">
        <v>22</v>
      </c>
      <c r="AC143" s="108">
        <v>0</v>
      </c>
      <c r="AD143" s="109">
        <v>0</v>
      </c>
      <c r="AE143" s="108">
        <v>59.183575400573105</v>
      </c>
      <c r="AF143" s="110">
        <v>0.33333333333333331</v>
      </c>
      <c r="AG143" s="108">
        <v>0</v>
      </c>
      <c r="AH143" s="108">
        <v>0</v>
      </c>
      <c r="AI143" s="111">
        <v>0</v>
      </c>
      <c r="AJ143" s="109">
        <v>0</v>
      </c>
      <c r="AK143" s="109">
        <v>22</v>
      </c>
      <c r="AL143" s="108">
        <v>0</v>
      </c>
      <c r="AM143" s="108"/>
      <c r="AN143" s="108">
        <v>78.122319528756506</v>
      </c>
    </row>
    <row r="144" spans="1:40" ht="14.25" customHeight="1" x14ac:dyDescent="0.25">
      <c r="A144" s="113" t="s">
        <v>495</v>
      </c>
      <c r="B144" s="101" t="s">
        <v>434</v>
      </c>
      <c r="C144" s="112" t="s">
        <v>435</v>
      </c>
      <c r="D144" s="101" t="s">
        <v>436</v>
      </c>
      <c r="E144" s="100">
        <v>1</v>
      </c>
      <c r="F144" s="100" t="s">
        <v>51</v>
      </c>
      <c r="G144" s="101" t="s">
        <v>430</v>
      </c>
      <c r="H144" s="101" t="s">
        <v>437</v>
      </c>
      <c r="I144" s="100" t="s">
        <v>496</v>
      </c>
      <c r="J144" s="103">
        <v>1</v>
      </c>
      <c r="K144" s="104">
        <v>0.13</v>
      </c>
      <c r="L144" s="103">
        <v>0.13</v>
      </c>
      <c r="M144" s="105"/>
      <c r="N144" s="103">
        <v>0</v>
      </c>
      <c r="O144" s="105"/>
      <c r="P144" s="103">
        <v>0</v>
      </c>
      <c r="Q144" s="105"/>
      <c r="R144" s="106">
        <v>0</v>
      </c>
      <c r="S144" s="107">
        <v>0</v>
      </c>
      <c r="T144" s="107"/>
      <c r="U144" s="103">
        <v>0</v>
      </c>
      <c r="V144" s="103">
        <v>0.13</v>
      </c>
      <c r="W144" s="108">
        <v>1064.5043565969177</v>
      </c>
      <c r="X144" s="108"/>
      <c r="Y144" s="108">
        <v>1064.5043565969177</v>
      </c>
      <c r="Z144" s="108">
        <v>88.71</v>
      </c>
      <c r="AA144" s="108">
        <v>14.921223774520962</v>
      </c>
      <c r="AB144" s="109">
        <v>18</v>
      </c>
      <c r="AC144" s="108">
        <v>0</v>
      </c>
      <c r="AD144" s="109">
        <v>0</v>
      </c>
      <c r="AE144" s="108">
        <v>0</v>
      </c>
      <c r="AF144" s="110">
        <v>0</v>
      </c>
      <c r="AG144" s="108">
        <v>0</v>
      </c>
      <c r="AH144" s="108">
        <v>0</v>
      </c>
      <c r="AI144" s="111">
        <v>0</v>
      </c>
      <c r="AJ144" s="109">
        <v>0</v>
      </c>
      <c r="AK144" s="109">
        <v>18</v>
      </c>
      <c r="AL144" s="108">
        <v>0</v>
      </c>
      <c r="AM144" s="108"/>
      <c r="AN144" s="108">
        <v>14.921223774520962</v>
      </c>
    </row>
    <row r="145" spans="1:40" ht="14.25" customHeight="1" x14ac:dyDescent="0.25">
      <c r="A145" s="113" t="s">
        <v>497</v>
      </c>
      <c r="B145" s="101" t="s">
        <v>441</v>
      </c>
      <c r="C145" s="112" t="s">
        <v>411</v>
      </c>
      <c r="D145" s="101" t="s">
        <v>412</v>
      </c>
      <c r="E145" s="100">
        <v>2</v>
      </c>
      <c r="F145" s="100" t="s">
        <v>51</v>
      </c>
      <c r="G145" s="101" t="s">
        <v>498</v>
      </c>
      <c r="H145" s="101" t="s">
        <v>744</v>
      </c>
      <c r="I145" s="100">
        <v>409300</v>
      </c>
      <c r="J145" s="103">
        <v>1</v>
      </c>
      <c r="K145" s="104">
        <v>0.75</v>
      </c>
      <c r="L145" s="103">
        <v>0.75</v>
      </c>
      <c r="M145" s="105"/>
      <c r="N145" s="103">
        <v>0</v>
      </c>
      <c r="O145" s="105"/>
      <c r="P145" s="103">
        <v>0</v>
      </c>
      <c r="Q145" s="105"/>
      <c r="R145" s="106">
        <v>0</v>
      </c>
      <c r="S145" s="107">
        <v>0</v>
      </c>
      <c r="T145" s="107"/>
      <c r="U145" s="103">
        <v>0</v>
      </c>
      <c r="V145" s="103">
        <v>0.75</v>
      </c>
      <c r="W145" s="108">
        <v>6141.3712880591393</v>
      </c>
      <c r="X145" s="108"/>
      <c r="Y145" s="108">
        <v>6141.3712880591393</v>
      </c>
      <c r="Z145" s="108">
        <v>511.78</v>
      </c>
      <c r="AA145" s="108">
        <v>150.82760121496645</v>
      </c>
      <c r="AB145" s="109">
        <v>41.666666666666664</v>
      </c>
      <c r="AC145" s="108">
        <v>10.40934649692433</v>
      </c>
      <c r="AD145" s="109">
        <v>0.33333333333333331</v>
      </c>
      <c r="AE145" s="108">
        <v>0</v>
      </c>
      <c r="AF145" s="110">
        <v>0</v>
      </c>
      <c r="AG145" s="108">
        <v>5.4170378425465744</v>
      </c>
      <c r="AH145" s="108">
        <v>0</v>
      </c>
      <c r="AI145" s="111">
        <v>0</v>
      </c>
      <c r="AJ145" s="109">
        <v>0</v>
      </c>
      <c r="AK145" s="109">
        <v>42</v>
      </c>
      <c r="AL145" s="108">
        <v>0</v>
      </c>
      <c r="AM145" s="108"/>
      <c r="AN145" s="108">
        <v>166.65398555443736</v>
      </c>
    </row>
    <row r="146" spans="1:40" ht="14.25" customHeight="1" x14ac:dyDescent="0.25">
      <c r="A146" s="113" t="s">
        <v>499</v>
      </c>
      <c r="B146" s="101" t="s">
        <v>410</v>
      </c>
      <c r="C146" s="112" t="s">
        <v>411</v>
      </c>
      <c r="D146" s="101" t="s">
        <v>412</v>
      </c>
      <c r="E146" s="100">
        <v>2</v>
      </c>
      <c r="F146" s="100" t="s">
        <v>51</v>
      </c>
      <c r="G146" s="101" t="s">
        <v>415</v>
      </c>
      <c r="H146" s="101" t="s">
        <v>416</v>
      </c>
      <c r="I146" s="100">
        <v>417050</v>
      </c>
      <c r="J146" s="103">
        <v>1</v>
      </c>
      <c r="K146" s="104">
        <v>0.14280000000000001</v>
      </c>
      <c r="L146" s="103">
        <v>0.14280000000000001</v>
      </c>
      <c r="M146" s="105"/>
      <c r="N146" s="103">
        <v>0</v>
      </c>
      <c r="O146" s="105"/>
      <c r="P146" s="103">
        <v>0</v>
      </c>
      <c r="Q146" s="105"/>
      <c r="R146" s="106">
        <v>0</v>
      </c>
      <c r="S146" s="107">
        <v>0</v>
      </c>
      <c r="T146" s="107"/>
      <c r="U146" s="103">
        <v>0</v>
      </c>
      <c r="V146" s="103">
        <v>0.14280000000000001</v>
      </c>
      <c r="W146" s="108">
        <v>1169.3170932464602</v>
      </c>
      <c r="X146" s="108"/>
      <c r="Y146" s="108">
        <v>1169.3170932464602</v>
      </c>
      <c r="Z146" s="108">
        <v>97.44</v>
      </c>
      <c r="AA146" s="108">
        <v>0</v>
      </c>
      <c r="AB146" s="109">
        <v>0</v>
      </c>
      <c r="AC146" s="108">
        <v>0</v>
      </c>
      <c r="AD146" s="109">
        <v>0</v>
      </c>
      <c r="AE146" s="108">
        <v>0</v>
      </c>
      <c r="AF146" s="110">
        <v>0</v>
      </c>
      <c r="AG146" s="108">
        <v>0</v>
      </c>
      <c r="AH146" s="108">
        <v>0</v>
      </c>
      <c r="AI146" s="111">
        <v>0</v>
      </c>
      <c r="AJ146" s="109">
        <v>0</v>
      </c>
      <c r="AK146" s="109">
        <v>0</v>
      </c>
      <c r="AL146" s="108">
        <v>0</v>
      </c>
      <c r="AM146" s="108"/>
      <c r="AN146" s="108">
        <v>0</v>
      </c>
    </row>
    <row r="147" spans="1:40" ht="14.25" customHeight="1" x14ac:dyDescent="0.25">
      <c r="A147" s="113" t="s">
        <v>500</v>
      </c>
      <c r="B147" s="101" t="s">
        <v>211</v>
      </c>
      <c r="C147" s="112" t="s">
        <v>198</v>
      </c>
      <c r="D147" s="101" t="s">
        <v>199</v>
      </c>
      <c r="E147" s="100">
        <v>1</v>
      </c>
      <c r="F147" s="100" t="s">
        <v>51</v>
      </c>
      <c r="G147" s="101" t="s">
        <v>501</v>
      </c>
      <c r="H147" s="101" t="s">
        <v>745</v>
      </c>
      <c r="I147" s="100" t="s">
        <v>502</v>
      </c>
      <c r="J147" s="103">
        <v>1</v>
      </c>
      <c r="K147" s="104">
        <v>0.24199999999999999</v>
      </c>
      <c r="L147" s="103">
        <v>0.24199999999999999</v>
      </c>
      <c r="M147" s="105" t="s">
        <v>191</v>
      </c>
      <c r="N147" s="103">
        <v>0.24199999999999999</v>
      </c>
      <c r="O147" s="105"/>
      <c r="P147" s="103">
        <v>0</v>
      </c>
      <c r="Q147" s="105"/>
      <c r="R147" s="106">
        <v>0</v>
      </c>
      <c r="S147" s="107">
        <v>0</v>
      </c>
      <c r="T147" s="107"/>
      <c r="U147" s="103">
        <v>0</v>
      </c>
      <c r="V147" s="103">
        <v>0.48399999999999999</v>
      </c>
      <c r="W147" s="108">
        <v>3963.2316045608313</v>
      </c>
      <c r="X147" s="108"/>
      <c r="Y147" s="108">
        <v>3963.2316045608313</v>
      </c>
      <c r="Z147" s="108">
        <v>330.27</v>
      </c>
      <c r="AA147" s="108">
        <v>0</v>
      </c>
      <c r="AB147" s="109">
        <v>0</v>
      </c>
      <c r="AC147" s="108">
        <v>0</v>
      </c>
      <c r="AD147" s="109">
        <v>0</v>
      </c>
      <c r="AE147" s="108">
        <v>0</v>
      </c>
      <c r="AF147" s="110">
        <v>0</v>
      </c>
      <c r="AG147" s="108">
        <v>0</v>
      </c>
      <c r="AH147" s="108">
        <v>0</v>
      </c>
      <c r="AI147" s="111">
        <v>0</v>
      </c>
      <c r="AJ147" s="109">
        <v>0</v>
      </c>
      <c r="AK147" s="109">
        <v>0</v>
      </c>
      <c r="AL147" s="108">
        <v>0</v>
      </c>
      <c r="AM147" s="108"/>
      <c r="AN147" s="108">
        <v>0</v>
      </c>
    </row>
    <row r="148" spans="1:40" ht="14.25" customHeight="1" x14ac:dyDescent="0.25">
      <c r="A148" s="113" t="s">
        <v>503</v>
      </c>
      <c r="B148" s="101" t="s">
        <v>211</v>
      </c>
      <c r="C148" s="112" t="s">
        <v>198</v>
      </c>
      <c r="D148" s="101" t="s">
        <v>199</v>
      </c>
      <c r="E148" s="100">
        <v>1</v>
      </c>
      <c r="F148" s="100" t="s">
        <v>51</v>
      </c>
      <c r="G148" s="101" t="s">
        <v>501</v>
      </c>
      <c r="H148" s="101" t="s">
        <v>745</v>
      </c>
      <c r="I148" s="100" t="s">
        <v>502</v>
      </c>
      <c r="J148" s="103">
        <v>1</v>
      </c>
      <c r="K148" s="104">
        <v>0.14499999999999999</v>
      </c>
      <c r="L148" s="103">
        <v>0.14499999999999999</v>
      </c>
      <c r="M148" s="105" t="s">
        <v>191</v>
      </c>
      <c r="N148" s="103">
        <v>0.14499999999999999</v>
      </c>
      <c r="O148" s="105"/>
      <c r="P148" s="103">
        <v>0</v>
      </c>
      <c r="Q148" s="105"/>
      <c r="R148" s="106">
        <v>0</v>
      </c>
      <c r="S148" s="107">
        <v>0</v>
      </c>
      <c r="T148" s="107"/>
      <c r="U148" s="103">
        <v>0</v>
      </c>
      <c r="V148" s="103">
        <v>0.28999999999999998</v>
      </c>
      <c r="W148" s="108">
        <v>2374.6635647162007</v>
      </c>
      <c r="X148" s="108"/>
      <c r="Y148" s="108">
        <v>2374.6635647162007</v>
      </c>
      <c r="Z148" s="108">
        <v>197.89</v>
      </c>
      <c r="AA148" s="108">
        <v>165.33105857489511</v>
      </c>
      <c r="AB148" s="109">
        <v>125.66666666666667</v>
      </c>
      <c r="AC148" s="108">
        <v>224.44500623970285</v>
      </c>
      <c r="AD148" s="109">
        <v>22.666666666666668</v>
      </c>
      <c r="AE148" s="108">
        <v>0</v>
      </c>
      <c r="AF148" s="110">
        <v>0</v>
      </c>
      <c r="AG148" s="108">
        <v>0</v>
      </c>
      <c r="AH148" s="108">
        <v>0</v>
      </c>
      <c r="AI148" s="111">
        <v>0</v>
      </c>
      <c r="AJ148" s="109">
        <v>0</v>
      </c>
      <c r="AK148" s="109">
        <v>148.33333333333334</v>
      </c>
      <c r="AL148" s="108">
        <v>0</v>
      </c>
      <c r="AM148" s="108"/>
      <c r="AN148" s="108">
        <v>389.77606481459793</v>
      </c>
    </row>
    <row r="149" spans="1:40" ht="14.25" customHeight="1" x14ac:dyDescent="0.25">
      <c r="A149" s="113" t="s">
        <v>504</v>
      </c>
      <c r="B149" s="101" t="s">
        <v>144</v>
      </c>
      <c r="C149" s="112" t="s">
        <v>144</v>
      </c>
      <c r="D149" s="112" t="s">
        <v>144</v>
      </c>
      <c r="E149" s="100"/>
      <c r="F149" s="100" t="s">
        <v>51</v>
      </c>
      <c r="G149" s="101" t="s">
        <v>501</v>
      </c>
      <c r="H149" s="101" t="s">
        <v>745</v>
      </c>
      <c r="I149" s="100" t="s">
        <v>502</v>
      </c>
      <c r="J149" s="103">
        <v>0</v>
      </c>
      <c r="K149" s="104">
        <v>0</v>
      </c>
      <c r="L149" s="103">
        <v>0</v>
      </c>
      <c r="M149" s="105"/>
      <c r="N149" s="103">
        <v>0</v>
      </c>
      <c r="O149" s="105"/>
      <c r="P149" s="103">
        <v>0</v>
      </c>
      <c r="Q149" s="105"/>
      <c r="R149" s="106">
        <v>0</v>
      </c>
      <c r="S149" s="107">
        <v>0</v>
      </c>
      <c r="T149" s="107"/>
      <c r="U149" s="103">
        <v>0</v>
      </c>
      <c r="V149" s="103">
        <v>0</v>
      </c>
      <c r="W149" s="108">
        <v>0</v>
      </c>
      <c r="X149" s="108"/>
      <c r="Y149" s="108">
        <v>0</v>
      </c>
      <c r="Z149" s="108">
        <v>0</v>
      </c>
      <c r="AA149" s="108">
        <v>255.81230120200655</v>
      </c>
      <c r="AB149" s="109">
        <v>116.66666666666667</v>
      </c>
      <c r="AC149" s="108">
        <v>266.67422798140592</v>
      </c>
      <c r="AD149" s="109">
        <v>28.666666666666668</v>
      </c>
      <c r="AE149" s="108">
        <v>0</v>
      </c>
      <c r="AF149" s="110">
        <v>0</v>
      </c>
      <c r="AG149" s="108">
        <v>0</v>
      </c>
      <c r="AH149" s="108">
        <v>0</v>
      </c>
      <c r="AI149" s="111">
        <v>0</v>
      </c>
      <c r="AJ149" s="109">
        <v>0</v>
      </c>
      <c r="AK149" s="109">
        <v>145.33333333333334</v>
      </c>
      <c r="AL149" s="108">
        <v>0</v>
      </c>
      <c r="AM149" s="108"/>
      <c r="AN149" s="108">
        <v>522.48652918341247</v>
      </c>
    </row>
    <row r="150" spans="1:40" ht="14.25" customHeight="1" x14ac:dyDescent="0.25">
      <c r="A150" s="113" t="s">
        <v>505</v>
      </c>
      <c r="B150" s="101" t="s">
        <v>144</v>
      </c>
      <c r="C150" s="112" t="s">
        <v>144</v>
      </c>
      <c r="D150" s="112" t="s">
        <v>144</v>
      </c>
      <c r="E150" s="100"/>
      <c r="F150" s="100" t="s">
        <v>51</v>
      </c>
      <c r="G150" s="101" t="s">
        <v>501</v>
      </c>
      <c r="H150" s="101" t="s">
        <v>745</v>
      </c>
      <c r="I150" s="100" t="s">
        <v>506</v>
      </c>
      <c r="J150" s="103">
        <v>0</v>
      </c>
      <c r="K150" s="104">
        <v>0</v>
      </c>
      <c r="L150" s="103">
        <v>0</v>
      </c>
      <c r="M150" s="105"/>
      <c r="N150" s="103">
        <v>0</v>
      </c>
      <c r="O150" s="105"/>
      <c r="P150" s="103">
        <v>0</v>
      </c>
      <c r="Q150" s="105"/>
      <c r="R150" s="106">
        <v>0</v>
      </c>
      <c r="S150" s="107">
        <v>0</v>
      </c>
      <c r="T150" s="107"/>
      <c r="U150" s="103">
        <v>0</v>
      </c>
      <c r="V150" s="103">
        <v>0</v>
      </c>
      <c r="W150" s="108">
        <v>0</v>
      </c>
      <c r="X150" s="108"/>
      <c r="Y150" s="108">
        <v>0</v>
      </c>
      <c r="Z150" s="108">
        <v>0</v>
      </c>
      <c r="AA150" s="108">
        <v>0</v>
      </c>
      <c r="AB150" s="109">
        <v>0</v>
      </c>
      <c r="AC150" s="108">
        <v>0</v>
      </c>
      <c r="AD150" s="109">
        <v>0</v>
      </c>
      <c r="AE150" s="108">
        <v>0</v>
      </c>
      <c r="AF150" s="110">
        <v>0</v>
      </c>
      <c r="AG150" s="108">
        <v>0</v>
      </c>
      <c r="AH150" s="108">
        <v>0</v>
      </c>
      <c r="AI150" s="111">
        <v>0</v>
      </c>
      <c r="AJ150" s="109">
        <v>0</v>
      </c>
      <c r="AK150" s="109">
        <v>0</v>
      </c>
      <c r="AL150" s="108">
        <v>0</v>
      </c>
      <c r="AM150" s="108"/>
      <c r="AN150" s="108">
        <v>0</v>
      </c>
    </row>
    <row r="151" spans="1:40" ht="14.25" customHeight="1" x14ac:dyDescent="0.25">
      <c r="A151" s="113" t="s">
        <v>507</v>
      </c>
      <c r="B151" s="101" t="s">
        <v>434</v>
      </c>
      <c r="C151" s="112" t="s">
        <v>435</v>
      </c>
      <c r="D151" s="101" t="s">
        <v>436</v>
      </c>
      <c r="E151" s="100">
        <v>1</v>
      </c>
      <c r="F151" s="100" t="s">
        <v>51</v>
      </c>
      <c r="G151" s="101" t="s">
        <v>430</v>
      </c>
      <c r="H151" s="101" t="s">
        <v>437</v>
      </c>
      <c r="I151" s="100">
        <v>403310</v>
      </c>
      <c r="J151" s="103">
        <v>1</v>
      </c>
      <c r="K151" s="104">
        <v>0.56000000000000005</v>
      </c>
      <c r="L151" s="103">
        <v>0.56000000000000005</v>
      </c>
      <c r="M151" s="105"/>
      <c r="N151" s="103">
        <v>0</v>
      </c>
      <c r="O151" s="105"/>
      <c r="P151" s="103">
        <v>0</v>
      </c>
      <c r="Q151" s="105"/>
      <c r="R151" s="106">
        <v>0</v>
      </c>
      <c r="S151" s="107">
        <v>0</v>
      </c>
      <c r="T151" s="107"/>
      <c r="U151" s="103">
        <v>0</v>
      </c>
      <c r="V151" s="103">
        <v>0.56000000000000005</v>
      </c>
      <c r="W151" s="108">
        <v>4585.5572284174914</v>
      </c>
      <c r="X151" s="108"/>
      <c r="Y151" s="108">
        <v>4585.5572284174914</v>
      </c>
      <c r="Z151" s="108">
        <v>382.13</v>
      </c>
      <c r="AA151" s="108">
        <v>6924.2206992447227</v>
      </c>
      <c r="AB151" s="109">
        <v>8507</v>
      </c>
      <c r="AC151" s="108">
        <v>16.480885055665478</v>
      </c>
      <c r="AD151" s="109">
        <v>1.3333333333333333</v>
      </c>
      <c r="AE151" s="108">
        <v>29.591787700286552</v>
      </c>
      <c r="AF151" s="110">
        <v>0.16666666666666666</v>
      </c>
      <c r="AG151" s="108">
        <v>0</v>
      </c>
      <c r="AH151" s="108">
        <v>0</v>
      </c>
      <c r="AI151" s="111">
        <v>0</v>
      </c>
      <c r="AJ151" s="109">
        <v>0</v>
      </c>
      <c r="AK151" s="109">
        <v>8508.3333333333339</v>
      </c>
      <c r="AL151" s="108">
        <v>0</v>
      </c>
      <c r="AM151" s="108"/>
      <c r="AN151" s="108">
        <v>6970.2933720006749</v>
      </c>
    </row>
    <row r="152" spans="1:40" ht="14.25" customHeight="1" x14ac:dyDescent="0.25">
      <c r="A152" s="113" t="s">
        <v>508</v>
      </c>
      <c r="B152" s="101" t="s">
        <v>509</v>
      </c>
      <c r="C152" s="112" t="s">
        <v>510</v>
      </c>
      <c r="D152" s="101" t="s">
        <v>511</v>
      </c>
      <c r="E152" s="100">
        <v>4</v>
      </c>
      <c r="F152" s="100" t="s">
        <v>51</v>
      </c>
      <c r="G152" s="101" t="s">
        <v>430</v>
      </c>
      <c r="H152" s="101" t="s">
        <v>437</v>
      </c>
      <c r="I152" s="100">
        <v>403320</v>
      </c>
      <c r="J152" s="103">
        <v>0.4</v>
      </c>
      <c r="K152" s="104">
        <v>1</v>
      </c>
      <c r="L152" s="103">
        <v>0.4</v>
      </c>
      <c r="M152" s="105"/>
      <c r="N152" s="103">
        <v>0</v>
      </c>
      <c r="O152" s="105"/>
      <c r="P152" s="103">
        <v>0</v>
      </c>
      <c r="Q152" s="105"/>
      <c r="R152" s="106">
        <v>0</v>
      </c>
      <c r="S152" s="107">
        <v>0</v>
      </c>
      <c r="T152" s="107"/>
      <c r="U152" s="103">
        <v>0</v>
      </c>
      <c r="V152" s="103">
        <v>0.4</v>
      </c>
      <c r="W152" s="108">
        <v>3275.3980202982079</v>
      </c>
      <c r="X152" s="108"/>
      <c r="Y152" s="108">
        <v>3275.3980202982079</v>
      </c>
      <c r="Z152" s="108">
        <v>272.95</v>
      </c>
      <c r="AA152" s="108">
        <v>82.223393165337399</v>
      </c>
      <c r="AB152" s="109">
        <v>101.33333333333333</v>
      </c>
      <c r="AC152" s="108">
        <v>2.5483751290129124</v>
      </c>
      <c r="AD152" s="109">
        <v>0.33333333333333331</v>
      </c>
      <c r="AE152" s="108">
        <v>0</v>
      </c>
      <c r="AF152" s="110">
        <v>0</v>
      </c>
      <c r="AG152" s="108">
        <v>0</v>
      </c>
      <c r="AH152" s="108">
        <v>0</v>
      </c>
      <c r="AI152" s="111">
        <v>45.989119473033568</v>
      </c>
      <c r="AJ152" s="109">
        <v>5</v>
      </c>
      <c r="AK152" s="109">
        <v>106.66666666666666</v>
      </c>
      <c r="AL152" s="108">
        <v>0</v>
      </c>
      <c r="AM152" s="108"/>
      <c r="AN152" s="108">
        <v>130.76088776738388</v>
      </c>
    </row>
    <row r="153" spans="1:40" ht="14.25" customHeight="1" x14ac:dyDescent="0.25">
      <c r="A153" s="113" t="s">
        <v>512</v>
      </c>
      <c r="B153" s="101" t="s">
        <v>267</v>
      </c>
      <c r="C153" s="112" t="s">
        <v>268</v>
      </c>
      <c r="D153" s="101" t="s">
        <v>269</v>
      </c>
      <c r="E153" s="100">
        <v>3</v>
      </c>
      <c r="F153" s="100" t="s">
        <v>51</v>
      </c>
      <c r="G153" s="101" t="s">
        <v>501</v>
      </c>
      <c r="H153" s="101" t="s">
        <v>745</v>
      </c>
      <c r="I153" s="100" t="s">
        <v>513</v>
      </c>
      <c r="J153" s="103">
        <v>1</v>
      </c>
      <c r="K153" s="104">
        <v>0.5</v>
      </c>
      <c r="L153" s="103">
        <v>0.5</v>
      </c>
      <c r="M153" s="105"/>
      <c r="N153" s="103">
        <v>0</v>
      </c>
      <c r="O153" s="105"/>
      <c r="P153" s="103">
        <v>0</v>
      </c>
      <c r="Q153" s="105"/>
      <c r="R153" s="106">
        <v>0</v>
      </c>
      <c r="S153" s="107">
        <v>0</v>
      </c>
      <c r="T153" s="107"/>
      <c r="U153" s="103">
        <v>0</v>
      </c>
      <c r="V153" s="103">
        <v>0.5</v>
      </c>
      <c r="W153" s="108">
        <v>4094.2475253727598</v>
      </c>
      <c r="X153" s="108"/>
      <c r="Y153" s="108">
        <v>4094.2475253727598</v>
      </c>
      <c r="Z153" s="108">
        <v>341.19</v>
      </c>
      <c r="AA153" s="108">
        <v>231.9717644759404</v>
      </c>
      <c r="AB153" s="109">
        <v>224.66666666666666</v>
      </c>
      <c r="AC153" s="108">
        <v>45.153586643849025</v>
      </c>
      <c r="AD153" s="109">
        <v>2.6666666666666665</v>
      </c>
      <c r="AE153" s="108">
        <v>0</v>
      </c>
      <c r="AF153" s="110">
        <v>0</v>
      </c>
      <c r="AG153" s="108">
        <v>0</v>
      </c>
      <c r="AH153" s="108">
        <v>0</v>
      </c>
      <c r="AI153" s="111">
        <v>0</v>
      </c>
      <c r="AJ153" s="109">
        <v>0</v>
      </c>
      <c r="AK153" s="109">
        <v>227.33333333333331</v>
      </c>
      <c r="AL153" s="108">
        <v>0</v>
      </c>
      <c r="AM153" s="108"/>
      <c r="AN153" s="108">
        <v>277.12535111978946</v>
      </c>
    </row>
    <row r="154" spans="1:40" ht="14.25" customHeight="1" x14ac:dyDescent="0.25">
      <c r="A154" s="113" t="s">
        <v>514</v>
      </c>
      <c r="B154" s="101" t="s">
        <v>434</v>
      </c>
      <c r="C154" s="112" t="s">
        <v>435</v>
      </c>
      <c r="D154" s="101" t="s">
        <v>436</v>
      </c>
      <c r="E154" s="100">
        <v>1</v>
      </c>
      <c r="F154" s="100" t="s">
        <v>51</v>
      </c>
      <c r="G154" s="101" t="s">
        <v>430</v>
      </c>
      <c r="H154" s="101" t="s">
        <v>437</v>
      </c>
      <c r="I154" s="100">
        <v>403305</v>
      </c>
      <c r="J154" s="103">
        <v>1</v>
      </c>
      <c r="K154" s="104">
        <v>0.02</v>
      </c>
      <c r="L154" s="103">
        <v>0.02</v>
      </c>
      <c r="M154" s="105"/>
      <c r="N154" s="103">
        <v>0</v>
      </c>
      <c r="O154" s="105"/>
      <c r="P154" s="103">
        <v>0</v>
      </c>
      <c r="Q154" s="105"/>
      <c r="R154" s="106">
        <v>0</v>
      </c>
      <c r="S154" s="107">
        <v>0</v>
      </c>
      <c r="T154" s="107"/>
      <c r="U154" s="103">
        <v>0</v>
      </c>
      <c r="V154" s="103">
        <v>0.02</v>
      </c>
      <c r="W154" s="108">
        <v>163.7699010149104</v>
      </c>
      <c r="X154" s="108"/>
      <c r="Y154" s="108">
        <v>163.7699010149104</v>
      </c>
      <c r="Z154" s="108">
        <v>13.65</v>
      </c>
      <c r="AA154" s="108">
        <v>0</v>
      </c>
      <c r="AB154" s="109">
        <v>0</v>
      </c>
      <c r="AC154" s="108">
        <v>0</v>
      </c>
      <c r="AD154" s="109">
        <v>0</v>
      </c>
      <c r="AE154" s="108">
        <v>0</v>
      </c>
      <c r="AF154" s="110">
        <v>0</v>
      </c>
      <c r="AG154" s="108">
        <v>0</v>
      </c>
      <c r="AH154" s="108">
        <v>0</v>
      </c>
      <c r="AI154" s="111">
        <v>0</v>
      </c>
      <c r="AJ154" s="109">
        <v>0</v>
      </c>
      <c r="AK154" s="109">
        <v>0</v>
      </c>
      <c r="AL154" s="108">
        <v>0</v>
      </c>
      <c r="AM154" s="108"/>
      <c r="AN154" s="108">
        <v>0</v>
      </c>
    </row>
    <row r="155" spans="1:40" ht="14.25" customHeight="1" x14ac:dyDescent="0.25">
      <c r="A155" s="113" t="s">
        <v>515</v>
      </c>
      <c r="B155" s="101" t="s">
        <v>144</v>
      </c>
      <c r="C155" s="112" t="s">
        <v>144</v>
      </c>
      <c r="D155" s="112" t="s">
        <v>144</v>
      </c>
      <c r="E155" s="100"/>
      <c r="F155" s="100" t="s">
        <v>51</v>
      </c>
      <c r="G155" s="101" t="s">
        <v>415</v>
      </c>
      <c r="H155" s="101" t="s">
        <v>416</v>
      </c>
      <c r="I155" s="100">
        <v>417050</v>
      </c>
      <c r="J155" s="103">
        <v>0</v>
      </c>
      <c r="K155" s="104">
        <v>0</v>
      </c>
      <c r="L155" s="103">
        <v>0</v>
      </c>
      <c r="M155" s="105"/>
      <c r="N155" s="103">
        <v>0</v>
      </c>
      <c r="O155" s="105"/>
      <c r="P155" s="103">
        <v>0</v>
      </c>
      <c r="Q155" s="105"/>
      <c r="R155" s="106">
        <v>0</v>
      </c>
      <c r="S155" s="107">
        <v>0</v>
      </c>
      <c r="T155" s="107"/>
      <c r="U155" s="103">
        <v>0</v>
      </c>
      <c r="V155" s="103">
        <v>0</v>
      </c>
      <c r="W155" s="108">
        <v>0</v>
      </c>
      <c r="X155" s="108"/>
      <c r="Y155" s="108">
        <v>0</v>
      </c>
      <c r="Z155" s="108">
        <v>0</v>
      </c>
      <c r="AA155" s="108">
        <v>0</v>
      </c>
      <c r="AB155" s="109">
        <v>0</v>
      </c>
      <c r="AC155" s="108">
        <v>0</v>
      </c>
      <c r="AD155" s="109">
        <v>0</v>
      </c>
      <c r="AE155" s="108">
        <v>0</v>
      </c>
      <c r="AF155" s="110">
        <v>0</v>
      </c>
      <c r="AG155" s="108">
        <v>0</v>
      </c>
      <c r="AH155" s="108">
        <v>0</v>
      </c>
      <c r="AI155" s="111">
        <v>0</v>
      </c>
      <c r="AJ155" s="109">
        <v>0</v>
      </c>
      <c r="AK155" s="109">
        <v>0</v>
      </c>
      <c r="AL155" s="108">
        <v>14793.463842165062</v>
      </c>
      <c r="AM155" s="108"/>
      <c r="AN155" s="108">
        <v>14793.463842165062</v>
      </c>
    </row>
    <row r="156" spans="1:40" ht="14.25" customHeight="1" x14ac:dyDescent="0.25">
      <c r="A156" s="113" t="s">
        <v>516</v>
      </c>
      <c r="B156" s="101" t="s">
        <v>410</v>
      </c>
      <c r="C156" s="112" t="s">
        <v>411</v>
      </c>
      <c r="D156" s="101" t="s">
        <v>412</v>
      </c>
      <c r="E156" s="100">
        <v>2</v>
      </c>
      <c r="F156" s="100" t="s">
        <v>51</v>
      </c>
      <c r="G156" s="101" t="s">
        <v>415</v>
      </c>
      <c r="H156" s="101" t="s">
        <v>416</v>
      </c>
      <c r="I156" s="100">
        <v>417002</v>
      </c>
      <c r="J156" s="103">
        <v>1</v>
      </c>
      <c r="K156" s="104">
        <v>0.14280000000000001</v>
      </c>
      <c r="L156" s="103">
        <v>0.14280000000000001</v>
      </c>
      <c r="M156" s="105"/>
      <c r="N156" s="103">
        <v>0</v>
      </c>
      <c r="O156" s="105"/>
      <c r="P156" s="103">
        <v>0</v>
      </c>
      <c r="Q156" s="105"/>
      <c r="R156" s="106">
        <v>0</v>
      </c>
      <c r="S156" s="107">
        <v>0</v>
      </c>
      <c r="T156" s="107"/>
      <c r="U156" s="103">
        <v>0</v>
      </c>
      <c r="V156" s="103">
        <v>0.14280000000000001</v>
      </c>
      <c r="W156" s="108">
        <v>1169.3170932464602</v>
      </c>
      <c r="X156" s="108"/>
      <c r="Y156" s="108">
        <v>1169.3170932464602</v>
      </c>
      <c r="Z156" s="108">
        <v>97.44</v>
      </c>
      <c r="AA156" s="108">
        <v>0</v>
      </c>
      <c r="AB156" s="109">
        <v>0</v>
      </c>
      <c r="AC156" s="108">
        <v>0</v>
      </c>
      <c r="AD156" s="109">
        <v>0</v>
      </c>
      <c r="AE156" s="108">
        <v>0</v>
      </c>
      <c r="AF156" s="110">
        <v>0</v>
      </c>
      <c r="AG156" s="108">
        <v>0</v>
      </c>
      <c r="AH156" s="108">
        <v>0</v>
      </c>
      <c r="AI156" s="111">
        <v>0</v>
      </c>
      <c r="AJ156" s="109">
        <v>0</v>
      </c>
      <c r="AK156" s="109">
        <v>0</v>
      </c>
      <c r="AL156" s="108">
        <v>0</v>
      </c>
      <c r="AM156" s="108"/>
      <c r="AN156" s="108">
        <v>0</v>
      </c>
    </row>
    <row r="157" spans="1:40" ht="14.25" customHeight="1" x14ac:dyDescent="0.25">
      <c r="A157" s="113" t="s">
        <v>517</v>
      </c>
      <c r="B157" s="101" t="s">
        <v>434</v>
      </c>
      <c r="C157" s="112" t="s">
        <v>435</v>
      </c>
      <c r="D157" s="101" t="s">
        <v>436</v>
      </c>
      <c r="E157" s="100">
        <v>1</v>
      </c>
      <c r="F157" s="100" t="s">
        <v>51</v>
      </c>
      <c r="G157" s="101" t="s">
        <v>430</v>
      </c>
      <c r="H157" s="101" t="s">
        <v>437</v>
      </c>
      <c r="I157" s="100">
        <v>403070</v>
      </c>
      <c r="J157" s="103">
        <v>1</v>
      </c>
      <c r="K157" s="104">
        <v>0.03</v>
      </c>
      <c r="L157" s="103">
        <v>0.03</v>
      </c>
      <c r="M157" s="105"/>
      <c r="N157" s="103">
        <v>0</v>
      </c>
      <c r="O157" s="105"/>
      <c r="P157" s="103">
        <v>0</v>
      </c>
      <c r="Q157" s="105"/>
      <c r="R157" s="106">
        <v>0</v>
      </c>
      <c r="S157" s="107">
        <v>0</v>
      </c>
      <c r="T157" s="107"/>
      <c r="U157" s="103">
        <v>0</v>
      </c>
      <c r="V157" s="103">
        <v>0.03</v>
      </c>
      <c r="W157" s="108">
        <v>245.65485152236559</v>
      </c>
      <c r="X157" s="108"/>
      <c r="Y157" s="108">
        <v>245.65485152236559</v>
      </c>
      <c r="Z157" s="108">
        <v>20.47</v>
      </c>
      <c r="AA157" s="108">
        <v>359.24430268147876</v>
      </c>
      <c r="AB157" s="109">
        <v>434.33333333333331</v>
      </c>
      <c r="AC157" s="108">
        <v>22.789157916008914</v>
      </c>
      <c r="AD157" s="109">
        <v>2.3333333333333335</v>
      </c>
      <c r="AE157" s="108">
        <v>0</v>
      </c>
      <c r="AF157" s="110">
        <v>0</v>
      </c>
      <c r="AG157" s="108">
        <v>0</v>
      </c>
      <c r="AH157" s="108">
        <v>0</v>
      </c>
      <c r="AI157" s="111">
        <v>0</v>
      </c>
      <c r="AJ157" s="109">
        <v>0</v>
      </c>
      <c r="AK157" s="109">
        <v>436.66666666666663</v>
      </c>
      <c r="AL157" s="108">
        <v>0</v>
      </c>
      <c r="AM157" s="108"/>
      <c r="AN157" s="108">
        <v>382.03346059748765</v>
      </c>
    </row>
    <row r="158" spans="1:40" ht="14.25" customHeight="1" x14ac:dyDescent="0.25">
      <c r="A158" s="113" t="s">
        <v>518</v>
      </c>
      <c r="B158" s="101" t="s">
        <v>519</v>
      </c>
      <c r="C158" s="112" t="s">
        <v>446</v>
      </c>
      <c r="D158" s="101" t="s">
        <v>520</v>
      </c>
      <c r="E158" s="100">
        <v>1</v>
      </c>
      <c r="F158" s="100" t="s">
        <v>51</v>
      </c>
      <c r="G158" s="101" t="s">
        <v>430</v>
      </c>
      <c r="H158" s="101" t="s">
        <v>746</v>
      </c>
      <c r="I158" s="100">
        <v>403500</v>
      </c>
      <c r="J158" s="103">
        <v>2</v>
      </c>
      <c r="K158" s="104">
        <v>0.5</v>
      </c>
      <c r="L158" s="103">
        <v>1</v>
      </c>
      <c r="M158" s="105"/>
      <c r="N158" s="103">
        <v>0</v>
      </c>
      <c r="O158" s="105"/>
      <c r="P158" s="103">
        <v>0</v>
      </c>
      <c r="Q158" s="105"/>
      <c r="R158" s="106">
        <v>0</v>
      </c>
      <c r="S158" s="107">
        <v>0</v>
      </c>
      <c r="T158" s="107"/>
      <c r="U158" s="103">
        <v>0</v>
      </c>
      <c r="V158" s="103">
        <v>1</v>
      </c>
      <c r="W158" s="108">
        <v>8188.4950507455196</v>
      </c>
      <c r="X158" s="108"/>
      <c r="Y158" s="108">
        <v>8188.4950507455196</v>
      </c>
      <c r="Z158" s="108">
        <v>682.37</v>
      </c>
      <c r="AA158" s="108">
        <v>336.0513038980306</v>
      </c>
      <c r="AB158" s="109">
        <v>394.33333333333331</v>
      </c>
      <c r="AC158" s="108">
        <v>89.297571119100013</v>
      </c>
      <c r="AD158" s="109">
        <v>8.3333333333333339</v>
      </c>
      <c r="AE158" s="108">
        <v>0</v>
      </c>
      <c r="AF158" s="110">
        <v>0</v>
      </c>
      <c r="AG158" s="108">
        <v>0</v>
      </c>
      <c r="AH158" s="108">
        <v>0</v>
      </c>
      <c r="AI158" s="111">
        <v>0</v>
      </c>
      <c r="AJ158" s="109">
        <v>0</v>
      </c>
      <c r="AK158" s="109"/>
      <c r="AL158" s="108">
        <v>0</v>
      </c>
      <c r="AM158" s="108"/>
      <c r="AN158" s="108">
        <v>425.34887501713058</v>
      </c>
    </row>
    <row r="159" spans="1:40" ht="14.25" customHeight="1" x14ac:dyDescent="0.25">
      <c r="A159" s="113" t="s">
        <v>521</v>
      </c>
      <c r="B159" s="101" t="s">
        <v>522</v>
      </c>
      <c r="C159" s="112" t="s">
        <v>411</v>
      </c>
      <c r="D159" s="101" t="s">
        <v>412</v>
      </c>
      <c r="E159" s="100">
        <v>2</v>
      </c>
      <c r="F159" s="100" t="s">
        <v>51</v>
      </c>
      <c r="G159" s="101" t="s">
        <v>430</v>
      </c>
      <c r="H159" s="101" t="s">
        <v>746</v>
      </c>
      <c r="I159" s="100">
        <v>403100</v>
      </c>
      <c r="J159" s="103">
        <v>1</v>
      </c>
      <c r="K159" s="104">
        <v>1</v>
      </c>
      <c r="L159" s="103">
        <v>1</v>
      </c>
      <c r="M159" s="105"/>
      <c r="N159" s="103">
        <v>0</v>
      </c>
      <c r="O159" s="105"/>
      <c r="P159" s="103">
        <v>0</v>
      </c>
      <c r="Q159" s="105"/>
      <c r="R159" s="106">
        <v>0</v>
      </c>
      <c r="S159" s="107">
        <v>0</v>
      </c>
      <c r="T159" s="107"/>
      <c r="U159" s="103">
        <v>0</v>
      </c>
      <c r="V159" s="103">
        <v>1</v>
      </c>
      <c r="W159" s="108">
        <v>8188.4950507455196</v>
      </c>
      <c r="X159" s="108"/>
      <c r="Y159" s="108">
        <v>8188.4950507455196</v>
      </c>
      <c r="Z159" s="108">
        <v>682.37</v>
      </c>
      <c r="AA159" s="108">
        <v>513.68558338266837</v>
      </c>
      <c r="AB159" s="109">
        <v>579.66666666666663</v>
      </c>
      <c r="AC159" s="108">
        <v>73.944655382833687</v>
      </c>
      <c r="AD159" s="109">
        <v>7.333333333333333</v>
      </c>
      <c r="AE159" s="108">
        <v>0</v>
      </c>
      <c r="AF159" s="110">
        <v>0</v>
      </c>
      <c r="AG159" s="108">
        <v>8.0280779337483281</v>
      </c>
      <c r="AH159" s="108">
        <v>0</v>
      </c>
      <c r="AI159" s="111">
        <v>0</v>
      </c>
      <c r="AJ159" s="109">
        <v>0</v>
      </c>
      <c r="AK159" s="109">
        <v>587</v>
      </c>
      <c r="AL159" s="108">
        <v>0</v>
      </c>
      <c r="AM159" s="108"/>
      <c r="AN159" s="108">
        <v>595.65831669925046</v>
      </c>
    </row>
    <row r="160" spans="1:40" ht="14.25" customHeight="1" x14ac:dyDescent="0.25">
      <c r="A160" s="113" t="s">
        <v>523</v>
      </c>
      <c r="B160" s="101" t="s">
        <v>144</v>
      </c>
      <c r="C160" s="112" t="s">
        <v>144</v>
      </c>
      <c r="D160" s="112" t="s">
        <v>144</v>
      </c>
      <c r="E160" s="100"/>
      <c r="F160" s="100" t="s">
        <v>51</v>
      </c>
      <c r="G160" s="101" t="s">
        <v>415</v>
      </c>
      <c r="H160" s="101" t="s">
        <v>416</v>
      </c>
      <c r="I160" s="100">
        <v>417050</v>
      </c>
      <c r="J160" s="103">
        <v>0</v>
      </c>
      <c r="K160" s="104">
        <v>0</v>
      </c>
      <c r="L160" s="103">
        <v>0</v>
      </c>
      <c r="M160" s="105"/>
      <c r="N160" s="103">
        <v>0</v>
      </c>
      <c r="O160" s="105"/>
      <c r="P160" s="103">
        <v>0</v>
      </c>
      <c r="Q160" s="105"/>
      <c r="R160" s="106">
        <v>0</v>
      </c>
      <c r="S160" s="107">
        <v>0</v>
      </c>
      <c r="T160" s="107"/>
      <c r="U160" s="103">
        <v>0</v>
      </c>
      <c r="V160" s="103">
        <v>0</v>
      </c>
      <c r="W160" s="108">
        <v>0</v>
      </c>
      <c r="X160" s="108"/>
      <c r="Y160" s="108">
        <v>0</v>
      </c>
      <c r="Z160" s="108">
        <v>0</v>
      </c>
      <c r="AA160" s="108">
        <v>0</v>
      </c>
      <c r="AB160" s="109">
        <v>0</v>
      </c>
      <c r="AC160" s="108">
        <v>0</v>
      </c>
      <c r="AD160" s="109">
        <v>0</v>
      </c>
      <c r="AE160" s="108">
        <v>0</v>
      </c>
      <c r="AF160" s="110">
        <v>0</v>
      </c>
      <c r="AG160" s="108">
        <v>0</v>
      </c>
      <c r="AH160" s="108">
        <v>0</v>
      </c>
      <c r="AI160" s="111">
        <v>0</v>
      </c>
      <c r="AJ160" s="109">
        <v>0</v>
      </c>
      <c r="AK160" s="109">
        <v>0</v>
      </c>
      <c r="AL160" s="108">
        <v>0</v>
      </c>
      <c r="AM160" s="108"/>
      <c r="AN160" s="108">
        <v>0</v>
      </c>
    </row>
    <row r="161" spans="1:40" ht="14.25" customHeight="1" x14ac:dyDescent="0.25">
      <c r="A161" s="113" t="s">
        <v>524</v>
      </c>
      <c r="B161" s="101" t="s">
        <v>144</v>
      </c>
      <c r="C161" s="112" t="s">
        <v>144</v>
      </c>
      <c r="D161" s="112" t="s">
        <v>144</v>
      </c>
      <c r="E161" s="100"/>
      <c r="F161" s="100" t="s">
        <v>51</v>
      </c>
      <c r="G161" s="101" t="s">
        <v>430</v>
      </c>
      <c r="H161" s="101" t="s">
        <v>431</v>
      </c>
      <c r="I161" s="100">
        <v>403615</v>
      </c>
      <c r="J161" s="103">
        <v>0</v>
      </c>
      <c r="K161" s="104">
        <v>0</v>
      </c>
      <c r="L161" s="103">
        <v>0</v>
      </c>
      <c r="M161" s="105"/>
      <c r="N161" s="103">
        <v>0</v>
      </c>
      <c r="O161" s="105"/>
      <c r="P161" s="103">
        <v>0</v>
      </c>
      <c r="Q161" s="105"/>
      <c r="R161" s="106">
        <v>0</v>
      </c>
      <c r="S161" s="107">
        <v>0</v>
      </c>
      <c r="T161" s="107"/>
      <c r="U161" s="103">
        <v>0</v>
      </c>
      <c r="V161" s="103">
        <v>0</v>
      </c>
      <c r="W161" s="108">
        <v>0</v>
      </c>
      <c r="X161" s="108"/>
      <c r="Y161" s="108">
        <v>0</v>
      </c>
      <c r="Z161" s="108">
        <v>0</v>
      </c>
      <c r="AA161" s="108">
        <v>0</v>
      </c>
      <c r="AB161" s="109">
        <v>0</v>
      </c>
      <c r="AC161" s="108">
        <v>0</v>
      </c>
      <c r="AD161" s="109">
        <v>0</v>
      </c>
      <c r="AE161" s="108">
        <v>0</v>
      </c>
      <c r="AF161" s="110">
        <v>0</v>
      </c>
      <c r="AG161" s="108">
        <v>0</v>
      </c>
      <c r="AH161" s="108">
        <v>0</v>
      </c>
      <c r="AI161" s="111">
        <v>0</v>
      </c>
      <c r="AJ161" s="109">
        <v>0</v>
      </c>
      <c r="AK161" s="109"/>
      <c r="AL161" s="108">
        <v>0</v>
      </c>
      <c r="AM161" s="108"/>
      <c r="AN161" s="108">
        <v>0</v>
      </c>
    </row>
    <row r="162" spans="1:40" ht="14.25" customHeight="1" x14ac:dyDescent="0.25">
      <c r="A162" s="113" t="s">
        <v>525</v>
      </c>
      <c r="B162" s="101" t="s">
        <v>526</v>
      </c>
      <c r="C162" s="112" t="s">
        <v>527</v>
      </c>
      <c r="D162" s="101" t="s">
        <v>528</v>
      </c>
      <c r="E162" s="100">
        <v>4</v>
      </c>
      <c r="F162" s="100" t="s">
        <v>51</v>
      </c>
      <c r="G162" s="101" t="s">
        <v>415</v>
      </c>
      <c r="H162" s="101" t="s">
        <v>476</v>
      </c>
      <c r="I162" s="100">
        <v>414555</v>
      </c>
      <c r="J162" s="103">
        <v>1</v>
      </c>
      <c r="K162" s="104">
        <v>0.87</v>
      </c>
      <c r="L162" s="103">
        <v>0.87</v>
      </c>
      <c r="M162" s="105"/>
      <c r="N162" s="103">
        <v>0</v>
      </c>
      <c r="O162" s="105"/>
      <c r="P162" s="103">
        <v>0</v>
      </c>
      <c r="Q162" s="105" t="s">
        <v>191</v>
      </c>
      <c r="R162" s="106">
        <v>1</v>
      </c>
      <c r="S162" s="107">
        <v>1</v>
      </c>
      <c r="T162" s="107"/>
      <c r="U162" s="103">
        <v>0</v>
      </c>
      <c r="V162" s="103">
        <v>1.87</v>
      </c>
      <c r="W162" s="108">
        <v>15312.485744894122</v>
      </c>
      <c r="X162" s="108"/>
      <c r="Y162" s="108">
        <v>15312.485744894122</v>
      </c>
      <c r="Z162" s="108">
        <v>1276.04</v>
      </c>
      <c r="AA162" s="108">
        <v>6.6007093505580361</v>
      </c>
      <c r="AB162" s="109">
        <v>8</v>
      </c>
      <c r="AC162" s="108">
        <v>0</v>
      </c>
      <c r="AD162" s="109">
        <v>0</v>
      </c>
      <c r="AE162" s="108">
        <v>0</v>
      </c>
      <c r="AF162" s="110">
        <v>0</v>
      </c>
      <c r="AG162" s="108">
        <v>0</v>
      </c>
      <c r="AH162" s="108">
        <v>0</v>
      </c>
      <c r="AI162" s="111">
        <v>0</v>
      </c>
      <c r="AJ162" s="109">
        <v>0</v>
      </c>
      <c r="AK162" s="109">
        <v>8</v>
      </c>
      <c r="AL162" s="108">
        <v>0</v>
      </c>
      <c r="AM162" s="108"/>
      <c r="AN162" s="108">
        <v>6.6007093505580361</v>
      </c>
    </row>
    <row r="163" spans="1:40" ht="14.25" customHeight="1" x14ac:dyDescent="0.25">
      <c r="A163" s="113" t="s">
        <v>529</v>
      </c>
      <c r="B163" s="101" t="s">
        <v>530</v>
      </c>
      <c r="C163" s="112" t="s">
        <v>531</v>
      </c>
      <c r="D163" s="101" t="s">
        <v>532</v>
      </c>
      <c r="E163" s="100">
        <v>1</v>
      </c>
      <c r="F163" s="100" t="s">
        <v>51</v>
      </c>
      <c r="G163" s="101" t="s">
        <v>415</v>
      </c>
      <c r="H163" s="101" t="s">
        <v>476</v>
      </c>
      <c r="I163" s="100">
        <v>414515</v>
      </c>
      <c r="J163" s="103">
        <v>1</v>
      </c>
      <c r="K163" s="104">
        <v>0.87</v>
      </c>
      <c r="L163" s="103">
        <v>0.87</v>
      </c>
      <c r="M163" s="105"/>
      <c r="N163" s="103">
        <v>0</v>
      </c>
      <c r="O163" s="105"/>
      <c r="P163" s="103">
        <v>0</v>
      </c>
      <c r="Q163" s="105" t="s">
        <v>191</v>
      </c>
      <c r="R163" s="106">
        <v>1</v>
      </c>
      <c r="S163" s="107">
        <v>1</v>
      </c>
      <c r="T163" s="107"/>
      <c r="U163" s="103">
        <v>0</v>
      </c>
      <c r="V163" s="103">
        <v>1.87</v>
      </c>
      <c r="W163" s="108">
        <v>15312.485744894122</v>
      </c>
      <c r="X163" s="108"/>
      <c r="Y163" s="108">
        <v>15312.485744894122</v>
      </c>
      <c r="Z163" s="108">
        <v>1276.04</v>
      </c>
      <c r="AA163" s="108">
        <v>0</v>
      </c>
      <c r="AB163" s="109">
        <v>0</v>
      </c>
      <c r="AC163" s="108">
        <v>0</v>
      </c>
      <c r="AD163" s="109">
        <v>0</v>
      </c>
      <c r="AE163" s="108">
        <v>0</v>
      </c>
      <c r="AF163" s="110">
        <v>0</v>
      </c>
      <c r="AG163" s="108">
        <v>0</v>
      </c>
      <c r="AH163" s="108">
        <v>0</v>
      </c>
      <c r="AI163" s="111">
        <v>0</v>
      </c>
      <c r="AJ163" s="109">
        <v>0</v>
      </c>
      <c r="AK163" s="109">
        <v>0</v>
      </c>
      <c r="AL163" s="108">
        <v>0</v>
      </c>
      <c r="AM163" s="108"/>
      <c r="AN163" s="108">
        <v>0</v>
      </c>
    </row>
    <row r="164" spans="1:40" ht="14.25" customHeight="1" x14ac:dyDescent="0.25">
      <c r="A164" s="113" t="s">
        <v>533</v>
      </c>
      <c r="B164" s="101" t="s">
        <v>534</v>
      </c>
      <c r="C164" s="112" t="s">
        <v>535</v>
      </c>
      <c r="D164" s="101" t="s">
        <v>536</v>
      </c>
      <c r="E164" s="100">
        <v>4</v>
      </c>
      <c r="F164" s="100" t="s">
        <v>51</v>
      </c>
      <c r="G164" s="101" t="s">
        <v>415</v>
      </c>
      <c r="H164" s="101" t="s">
        <v>476</v>
      </c>
      <c r="I164" s="100">
        <v>414515</v>
      </c>
      <c r="J164" s="103">
        <v>1</v>
      </c>
      <c r="K164" s="104">
        <v>0.7</v>
      </c>
      <c r="L164" s="103">
        <v>0.7</v>
      </c>
      <c r="M164" s="105"/>
      <c r="N164" s="103">
        <v>0</v>
      </c>
      <c r="O164" s="105"/>
      <c r="P164" s="103">
        <v>0</v>
      </c>
      <c r="Q164" s="105" t="s">
        <v>191</v>
      </c>
      <c r="R164" s="106">
        <v>1</v>
      </c>
      <c r="S164" s="107">
        <v>1</v>
      </c>
      <c r="T164" s="107"/>
      <c r="U164" s="103">
        <v>0</v>
      </c>
      <c r="V164" s="103">
        <v>1.7</v>
      </c>
      <c r="W164" s="108">
        <v>13920.441586267383</v>
      </c>
      <c r="X164" s="108"/>
      <c r="Y164" s="108">
        <v>13920.441586267383</v>
      </c>
      <c r="Z164" s="108">
        <v>1160.04</v>
      </c>
      <c r="AA164" s="108">
        <v>1.8869116392418015</v>
      </c>
      <c r="AB164" s="109">
        <v>2</v>
      </c>
      <c r="AC164" s="108">
        <v>0</v>
      </c>
      <c r="AD164" s="109">
        <v>0</v>
      </c>
      <c r="AE164" s="108">
        <v>0</v>
      </c>
      <c r="AF164" s="110">
        <v>0</v>
      </c>
      <c r="AG164" s="108">
        <v>0</v>
      </c>
      <c r="AH164" s="108">
        <v>0</v>
      </c>
      <c r="AI164" s="111">
        <v>0</v>
      </c>
      <c r="AJ164" s="109">
        <v>0</v>
      </c>
      <c r="AK164" s="109">
        <v>2</v>
      </c>
      <c r="AL164" s="108">
        <v>0</v>
      </c>
      <c r="AM164" s="108"/>
      <c r="AN164" s="108">
        <v>1.8869116392418015</v>
      </c>
    </row>
    <row r="165" spans="1:40" ht="14.25" customHeight="1" x14ac:dyDescent="0.25">
      <c r="A165" s="113" t="s">
        <v>537</v>
      </c>
      <c r="B165" s="101" t="s">
        <v>144</v>
      </c>
      <c r="C165" s="112" t="s">
        <v>144</v>
      </c>
      <c r="D165" s="101" t="s">
        <v>538</v>
      </c>
      <c r="E165" s="100"/>
      <c r="F165" s="100" t="s">
        <v>51</v>
      </c>
      <c r="G165" s="101" t="s">
        <v>415</v>
      </c>
      <c r="H165" s="101" t="s">
        <v>416</v>
      </c>
      <c r="I165" s="100">
        <v>417050</v>
      </c>
      <c r="J165" s="103">
        <v>0</v>
      </c>
      <c r="K165" s="104">
        <v>0</v>
      </c>
      <c r="L165" s="103">
        <v>0</v>
      </c>
      <c r="M165" s="105"/>
      <c r="N165" s="103">
        <v>0</v>
      </c>
      <c r="O165" s="105"/>
      <c r="P165" s="103">
        <v>0</v>
      </c>
      <c r="Q165" s="105"/>
      <c r="R165" s="106">
        <v>0</v>
      </c>
      <c r="S165" s="107">
        <v>0</v>
      </c>
      <c r="T165" s="107"/>
      <c r="U165" s="103">
        <v>0</v>
      </c>
      <c r="V165" s="103">
        <v>0</v>
      </c>
      <c r="W165" s="108">
        <v>0</v>
      </c>
      <c r="X165" s="108"/>
      <c r="Y165" s="108">
        <v>0</v>
      </c>
      <c r="Z165" s="108">
        <v>0</v>
      </c>
      <c r="AA165" s="108">
        <v>0</v>
      </c>
      <c r="AB165" s="109">
        <v>0</v>
      </c>
      <c r="AC165" s="108">
        <v>0</v>
      </c>
      <c r="AD165" s="109">
        <v>0</v>
      </c>
      <c r="AE165" s="108">
        <v>0</v>
      </c>
      <c r="AF165" s="110">
        <v>0</v>
      </c>
      <c r="AG165" s="108">
        <v>0</v>
      </c>
      <c r="AH165" s="108">
        <v>0</v>
      </c>
      <c r="AI165" s="111">
        <v>0</v>
      </c>
      <c r="AJ165" s="109">
        <v>0</v>
      </c>
      <c r="AK165" s="109">
        <v>0</v>
      </c>
      <c r="AL165" s="108">
        <v>0</v>
      </c>
      <c r="AM165" s="108"/>
      <c r="AN165" s="108">
        <v>0</v>
      </c>
    </row>
    <row r="166" spans="1:40" ht="14.25" customHeight="1" x14ac:dyDescent="0.25">
      <c r="A166" s="113" t="s">
        <v>539</v>
      </c>
      <c r="B166" s="101" t="s">
        <v>540</v>
      </c>
      <c r="C166" s="112" t="s">
        <v>541</v>
      </c>
      <c r="D166" s="101" t="s">
        <v>542</v>
      </c>
      <c r="E166" s="100">
        <v>4</v>
      </c>
      <c r="F166" s="100" t="s">
        <v>51</v>
      </c>
      <c r="G166" s="101" t="s">
        <v>415</v>
      </c>
      <c r="H166" s="101" t="s">
        <v>476</v>
      </c>
      <c r="I166" s="100">
        <v>414545</v>
      </c>
      <c r="J166" s="103">
        <v>1</v>
      </c>
      <c r="K166" s="104">
        <v>1</v>
      </c>
      <c r="L166" s="103">
        <v>1</v>
      </c>
      <c r="M166" s="105"/>
      <c r="N166" s="103">
        <v>0</v>
      </c>
      <c r="O166" s="105"/>
      <c r="P166" s="103">
        <v>0</v>
      </c>
      <c r="Q166" s="105" t="s">
        <v>191</v>
      </c>
      <c r="R166" s="106">
        <v>1</v>
      </c>
      <c r="S166" s="107">
        <v>1</v>
      </c>
      <c r="T166" s="107"/>
      <c r="U166" s="103">
        <v>0</v>
      </c>
      <c r="V166" s="103">
        <v>2</v>
      </c>
      <c r="W166" s="108">
        <v>16376.990101491039</v>
      </c>
      <c r="X166" s="108"/>
      <c r="Y166" s="108">
        <v>16376.990101491039</v>
      </c>
      <c r="Z166" s="108">
        <v>1364.75</v>
      </c>
      <c r="AA166" s="108">
        <v>29.23668624788311</v>
      </c>
      <c r="AB166" s="109">
        <v>18</v>
      </c>
      <c r="AC166" s="108">
        <v>0</v>
      </c>
      <c r="AD166" s="109">
        <v>0</v>
      </c>
      <c r="AE166" s="108">
        <v>0</v>
      </c>
      <c r="AF166" s="110">
        <v>0</v>
      </c>
      <c r="AG166" s="108">
        <v>0</v>
      </c>
      <c r="AH166" s="108">
        <v>0</v>
      </c>
      <c r="AI166" s="111">
        <v>0</v>
      </c>
      <c r="AJ166" s="109">
        <v>0</v>
      </c>
      <c r="AK166" s="109">
        <v>18</v>
      </c>
      <c r="AL166" s="108">
        <v>0</v>
      </c>
      <c r="AM166" s="108"/>
      <c r="AN166" s="108">
        <v>29.23668624788311</v>
      </c>
    </row>
    <row r="167" spans="1:40" ht="14.25" customHeight="1" x14ac:dyDescent="0.25">
      <c r="A167" s="113" t="s">
        <v>543</v>
      </c>
      <c r="B167" s="101" t="s">
        <v>544</v>
      </c>
      <c r="C167" s="112" t="s">
        <v>545</v>
      </c>
      <c r="D167" s="101" t="s">
        <v>546</v>
      </c>
      <c r="E167" s="100">
        <v>3</v>
      </c>
      <c r="F167" s="100" t="s">
        <v>51</v>
      </c>
      <c r="G167" s="101" t="s">
        <v>415</v>
      </c>
      <c r="H167" s="101" t="s">
        <v>476</v>
      </c>
      <c r="I167" s="100">
        <v>414530</v>
      </c>
      <c r="J167" s="103">
        <v>1</v>
      </c>
      <c r="K167" s="104">
        <v>0.87</v>
      </c>
      <c r="L167" s="103">
        <v>0.87</v>
      </c>
      <c r="M167" s="105"/>
      <c r="N167" s="103">
        <v>0</v>
      </c>
      <c r="O167" s="105"/>
      <c r="P167" s="103">
        <v>0</v>
      </c>
      <c r="Q167" s="105" t="s">
        <v>191</v>
      </c>
      <c r="R167" s="106">
        <v>1</v>
      </c>
      <c r="S167" s="107">
        <v>1</v>
      </c>
      <c r="T167" s="107"/>
      <c r="U167" s="103">
        <v>0</v>
      </c>
      <c r="V167" s="103">
        <v>1.87</v>
      </c>
      <c r="W167" s="108">
        <v>15312.485744894122</v>
      </c>
      <c r="X167" s="108"/>
      <c r="Y167" s="108">
        <v>15312.485744894122</v>
      </c>
      <c r="Z167" s="108">
        <v>1276.04</v>
      </c>
      <c r="AA167" s="108">
        <v>10.729634081445079</v>
      </c>
      <c r="AB167" s="109">
        <v>10</v>
      </c>
      <c r="AC167" s="108">
        <v>2.5483751290129124</v>
      </c>
      <c r="AD167" s="109">
        <v>0.33333333333333331</v>
      </c>
      <c r="AE167" s="108">
        <v>0</v>
      </c>
      <c r="AF167" s="110">
        <v>0</v>
      </c>
      <c r="AG167" s="108">
        <v>0</v>
      </c>
      <c r="AH167" s="108">
        <v>0</v>
      </c>
      <c r="AI167" s="111">
        <v>0</v>
      </c>
      <c r="AJ167" s="109">
        <v>0</v>
      </c>
      <c r="AK167" s="109"/>
      <c r="AL167" s="108">
        <v>0</v>
      </c>
      <c r="AM167" s="108"/>
      <c r="AN167" s="108">
        <v>13.278009210457991</v>
      </c>
    </row>
    <row r="168" spans="1:40" ht="14.25" customHeight="1" x14ac:dyDescent="0.25">
      <c r="A168" s="113" t="s">
        <v>547</v>
      </c>
      <c r="B168" s="101" t="s">
        <v>548</v>
      </c>
      <c r="C168" s="112" t="s">
        <v>549</v>
      </c>
      <c r="D168" s="101" t="s">
        <v>550</v>
      </c>
      <c r="E168" s="100">
        <v>3</v>
      </c>
      <c r="F168" s="100" t="s">
        <v>51</v>
      </c>
      <c r="G168" s="101" t="s">
        <v>415</v>
      </c>
      <c r="H168" s="101" t="s">
        <v>476</v>
      </c>
      <c r="I168" s="100">
        <v>414540</v>
      </c>
      <c r="J168" s="103">
        <v>1</v>
      </c>
      <c r="K168" s="104">
        <v>0.87</v>
      </c>
      <c r="L168" s="103">
        <v>0.87</v>
      </c>
      <c r="M168" s="105"/>
      <c r="N168" s="103">
        <v>0</v>
      </c>
      <c r="O168" s="105"/>
      <c r="P168" s="103">
        <v>0</v>
      </c>
      <c r="Q168" s="105" t="s">
        <v>191</v>
      </c>
      <c r="R168" s="106">
        <v>1</v>
      </c>
      <c r="S168" s="107">
        <v>1</v>
      </c>
      <c r="T168" s="107"/>
      <c r="U168" s="103">
        <v>0</v>
      </c>
      <c r="V168" s="103">
        <v>1.87</v>
      </c>
      <c r="W168" s="108">
        <v>15312.485744894122</v>
      </c>
      <c r="X168" s="108"/>
      <c r="Y168" s="108">
        <v>15312.485744894122</v>
      </c>
      <c r="Z168" s="108">
        <v>1276.04</v>
      </c>
      <c r="AA168" s="108">
        <v>58.835436721746227</v>
      </c>
      <c r="AB168" s="109">
        <v>70.666666666666671</v>
      </c>
      <c r="AC168" s="108">
        <v>0</v>
      </c>
      <c r="AD168" s="109">
        <v>0</v>
      </c>
      <c r="AE168" s="108">
        <v>0</v>
      </c>
      <c r="AF168" s="110">
        <v>0</v>
      </c>
      <c r="AG168" s="108">
        <v>0</v>
      </c>
      <c r="AH168" s="108">
        <v>0</v>
      </c>
      <c r="AI168" s="111">
        <v>0</v>
      </c>
      <c r="AJ168" s="109">
        <v>0</v>
      </c>
      <c r="AK168" s="109">
        <v>70.666666666666671</v>
      </c>
      <c r="AL168" s="108">
        <v>0</v>
      </c>
      <c r="AM168" s="108"/>
      <c r="AN168" s="108">
        <v>58.835436721746227</v>
      </c>
    </row>
    <row r="169" spans="1:40" ht="14.25" customHeight="1" x14ac:dyDescent="0.25">
      <c r="A169" s="113" t="s">
        <v>551</v>
      </c>
      <c r="B169" s="101" t="s">
        <v>552</v>
      </c>
      <c r="C169" s="112" t="s">
        <v>553</v>
      </c>
      <c r="D169" s="101"/>
      <c r="E169" s="100"/>
      <c r="F169" s="100" t="s">
        <v>51</v>
      </c>
      <c r="G169" s="101" t="s">
        <v>415</v>
      </c>
      <c r="H169" s="101" t="s">
        <v>416</v>
      </c>
      <c r="I169" s="100">
        <v>417050</v>
      </c>
      <c r="J169" s="103">
        <v>0</v>
      </c>
      <c r="K169" s="104">
        <v>0.7</v>
      </c>
      <c r="L169" s="103">
        <v>0</v>
      </c>
      <c r="M169" s="105"/>
      <c r="N169" s="103">
        <v>0</v>
      </c>
      <c r="O169" s="105"/>
      <c r="P169" s="103">
        <v>0</v>
      </c>
      <c r="Q169" s="105"/>
      <c r="R169" s="106">
        <v>0</v>
      </c>
      <c r="S169" s="107">
        <v>0</v>
      </c>
      <c r="T169" s="107"/>
      <c r="U169" s="103">
        <v>0</v>
      </c>
      <c r="V169" s="103">
        <v>0</v>
      </c>
      <c r="W169" s="108">
        <v>0</v>
      </c>
      <c r="X169" s="108"/>
      <c r="Y169" s="108">
        <v>0</v>
      </c>
      <c r="Z169" s="108">
        <v>0</v>
      </c>
      <c r="AA169" s="108">
        <v>0</v>
      </c>
      <c r="AB169" s="109">
        <v>0</v>
      </c>
      <c r="AC169" s="108">
        <v>0</v>
      </c>
      <c r="AD169" s="109">
        <v>0</v>
      </c>
      <c r="AE169" s="108">
        <v>0</v>
      </c>
      <c r="AF169" s="110">
        <v>0</v>
      </c>
      <c r="AG169" s="108">
        <v>0</v>
      </c>
      <c r="AH169" s="108">
        <v>0</v>
      </c>
      <c r="AI169" s="111">
        <v>0</v>
      </c>
      <c r="AJ169" s="109">
        <v>0</v>
      </c>
      <c r="AK169" s="109">
        <v>0</v>
      </c>
      <c r="AL169" s="108">
        <v>0</v>
      </c>
      <c r="AM169" s="108"/>
      <c r="AN169" s="108">
        <v>0</v>
      </c>
    </row>
    <row r="170" spans="1:40" ht="14.25" customHeight="1" x14ac:dyDescent="0.25">
      <c r="A170" s="113" t="s">
        <v>554</v>
      </c>
      <c r="B170" s="101" t="s">
        <v>555</v>
      </c>
      <c r="C170" s="112" t="s">
        <v>274</v>
      </c>
      <c r="D170" s="101" t="s">
        <v>747</v>
      </c>
      <c r="E170" s="100">
        <v>1</v>
      </c>
      <c r="F170" s="100" t="s">
        <v>51</v>
      </c>
      <c r="G170" s="101" t="s">
        <v>415</v>
      </c>
      <c r="H170" s="101" t="s">
        <v>476</v>
      </c>
      <c r="I170" s="100">
        <v>414504</v>
      </c>
      <c r="J170" s="103">
        <v>1</v>
      </c>
      <c r="K170" s="104">
        <v>1</v>
      </c>
      <c r="L170" s="103">
        <v>1</v>
      </c>
      <c r="M170" s="105"/>
      <c r="N170" s="103">
        <v>0</v>
      </c>
      <c r="O170" s="105"/>
      <c r="P170" s="103">
        <v>0</v>
      </c>
      <c r="Q170" s="105"/>
      <c r="R170" s="106">
        <v>0</v>
      </c>
      <c r="S170" s="107">
        <v>0</v>
      </c>
      <c r="T170" s="107"/>
      <c r="U170" s="103">
        <v>0</v>
      </c>
      <c r="V170" s="103">
        <v>1</v>
      </c>
      <c r="W170" s="108">
        <v>8188.4950507455196</v>
      </c>
      <c r="X170" s="108"/>
      <c r="Y170" s="108">
        <v>8188.4950507455196</v>
      </c>
      <c r="Z170" s="108">
        <v>682.37</v>
      </c>
      <c r="AA170" s="108">
        <v>85.092055878871051</v>
      </c>
      <c r="AB170" s="109">
        <v>103</v>
      </c>
      <c r="AC170" s="108">
        <v>0</v>
      </c>
      <c r="AD170" s="109">
        <v>0</v>
      </c>
      <c r="AE170" s="108">
        <v>0</v>
      </c>
      <c r="AF170" s="110">
        <v>0</v>
      </c>
      <c r="AG170" s="108">
        <v>5.075861937296211</v>
      </c>
      <c r="AH170" s="108">
        <v>0</v>
      </c>
      <c r="AI170" s="111">
        <v>35.809544504135005</v>
      </c>
      <c r="AJ170" s="109">
        <v>0</v>
      </c>
      <c r="AK170" s="109">
        <v>103</v>
      </c>
      <c r="AL170" s="108">
        <v>0</v>
      </c>
      <c r="AM170" s="108"/>
      <c r="AN170" s="108">
        <v>125.97746232030227</v>
      </c>
    </row>
    <row r="171" spans="1:40" ht="14.25" customHeight="1" x14ac:dyDescent="0.25">
      <c r="A171" s="113" t="s">
        <v>556</v>
      </c>
      <c r="B171" s="101" t="s">
        <v>552</v>
      </c>
      <c r="C171" s="112" t="s">
        <v>557</v>
      </c>
      <c r="D171" s="101"/>
      <c r="E171" s="100"/>
      <c r="F171" s="100" t="s">
        <v>51</v>
      </c>
      <c r="G171" s="101" t="s">
        <v>415</v>
      </c>
      <c r="H171" s="101" t="s">
        <v>416</v>
      </c>
      <c r="I171" s="100">
        <v>417050</v>
      </c>
      <c r="J171" s="103">
        <v>0</v>
      </c>
      <c r="K171" s="104">
        <v>0.52</v>
      </c>
      <c r="L171" s="103">
        <v>0</v>
      </c>
      <c r="M171" s="105"/>
      <c r="N171" s="103">
        <v>0</v>
      </c>
      <c r="O171" s="105"/>
      <c r="P171" s="103">
        <v>0</v>
      </c>
      <c r="Q171" s="105"/>
      <c r="R171" s="106">
        <v>0</v>
      </c>
      <c r="S171" s="107">
        <v>0</v>
      </c>
      <c r="T171" s="107"/>
      <c r="U171" s="103">
        <v>0</v>
      </c>
      <c r="V171" s="103">
        <v>0</v>
      </c>
      <c r="W171" s="108">
        <v>0</v>
      </c>
      <c r="X171" s="108"/>
      <c r="Y171" s="108">
        <v>0</v>
      </c>
      <c r="Z171" s="108">
        <v>0</v>
      </c>
      <c r="AA171" s="108">
        <v>0</v>
      </c>
      <c r="AB171" s="109">
        <v>0</v>
      </c>
      <c r="AC171" s="108">
        <v>0</v>
      </c>
      <c r="AD171" s="109">
        <v>0</v>
      </c>
      <c r="AE171" s="108">
        <v>0</v>
      </c>
      <c r="AF171" s="110">
        <v>0</v>
      </c>
      <c r="AG171" s="108">
        <v>0</v>
      </c>
      <c r="AH171" s="108">
        <v>0</v>
      </c>
      <c r="AI171" s="111">
        <v>0</v>
      </c>
      <c r="AJ171" s="109">
        <v>0</v>
      </c>
      <c r="AK171" s="109">
        <v>0</v>
      </c>
      <c r="AL171" s="108">
        <v>0</v>
      </c>
      <c r="AM171" s="108"/>
      <c r="AN171" s="108">
        <v>0</v>
      </c>
    </row>
    <row r="172" spans="1:40" ht="14.25" customHeight="1" x14ac:dyDescent="0.25">
      <c r="A172" s="113" t="s">
        <v>558</v>
      </c>
      <c r="B172" s="101" t="s">
        <v>468</v>
      </c>
      <c r="C172" s="112" t="s">
        <v>285</v>
      </c>
      <c r="D172" s="101" t="s">
        <v>450</v>
      </c>
      <c r="E172" s="100">
        <v>3</v>
      </c>
      <c r="F172" s="100" t="s">
        <v>51</v>
      </c>
      <c r="G172" s="101" t="s">
        <v>430</v>
      </c>
      <c r="H172" s="101" t="s">
        <v>469</v>
      </c>
      <c r="I172" s="100" t="s">
        <v>559</v>
      </c>
      <c r="J172" s="103">
        <v>1</v>
      </c>
      <c r="K172" s="104">
        <v>0.15</v>
      </c>
      <c r="L172" s="103">
        <v>0.15</v>
      </c>
      <c r="M172" s="105"/>
      <c r="N172" s="103">
        <v>0</v>
      </c>
      <c r="O172" s="105"/>
      <c r="P172" s="103">
        <v>0</v>
      </c>
      <c r="Q172" s="105"/>
      <c r="R172" s="106">
        <v>0</v>
      </c>
      <c r="S172" s="107">
        <v>0</v>
      </c>
      <c r="T172" s="107"/>
      <c r="U172" s="103">
        <v>0</v>
      </c>
      <c r="V172" s="103">
        <v>0.15</v>
      </c>
      <c r="W172" s="108">
        <v>1228.2742576118278</v>
      </c>
      <c r="X172" s="108"/>
      <c r="Y172" s="108">
        <v>1228.2742576118278</v>
      </c>
      <c r="Z172" s="108">
        <v>102.36</v>
      </c>
      <c r="AA172" s="108">
        <v>109.83775316988716</v>
      </c>
      <c r="AB172" s="109">
        <v>100.33333333333333</v>
      </c>
      <c r="AC172" s="108">
        <v>28.798031512561224</v>
      </c>
      <c r="AD172" s="109">
        <v>2.3333333333333335</v>
      </c>
      <c r="AE172" s="108">
        <v>44.387681550429832</v>
      </c>
      <c r="AF172" s="110">
        <v>0.25</v>
      </c>
      <c r="AG172" s="108">
        <v>0</v>
      </c>
      <c r="AH172" s="108">
        <v>0</v>
      </c>
      <c r="AI172" s="111">
        <v>0</v>
      </c>
      <c r="AJ172" s="109">
        <v>0</v>
      </c>
      <c r="AK172" s="109">
        <v>102.66666666666666</v>
      </c>
      <c r="AL172" s="108">
        <v>0</v>
      </c>
      <c r="AM172" s="108"/>
      <c r="AN172" s="108">
        <v>183.02346623287821</v>
      </c>
    </row>
    <row r="173" spans="1:40" ht="14.25" customHeight="1" x14ac:dyDescent="0.25">
      <c r="A173" s="100" t="s">
        <v>560</v>
      </c>
      <c r="B173" s="138" t="s">
        <v>394</v>
      </c>
      <c r="C173" s="101"/>
      <c r="D173" s="101"/>
      <c r="E173" s="100"/>
      <c r="F173" s="100" t="s">
        <v>51</v>
      </c>
      <c r="G173" s="101" t="s">
        <v>430</v>
      </c>
      <c r="H173" s="101" t="s">
        <v>469</v>
      </c>
      <c r="I173" s="100">
        <v>404710</v>
      </c>
      <c r="J173" s="103">
        <v>0</v>
      </c>
      <c r="K173" s="104">
        <v>0</v>
      </c>
      <c r="L173" s="103">
        <v>0</v>
      </c>
      <c r="M173" s="105"/>
      <c r="N173" s="103">
        <v>0</v>
      </c>
      <c r="O173" s="105"/>
      <c r="P173" s="103">
        <v>0</v>
      </c>
      <c r="Q173" s="105"/>
      <c r="R173" s="106">
        <v>0</v>
      </c>
      <c r="S173" s="107">
        <v>0</v>
      </c>
      <c r="T173" s="107"/>
      <c r="U173" s="103">
        <v>0</v>
      </c>
      <c r="V173" s="103">
        <v>0</v>
      </c>
      <c r="W173" s="108">
        <v>0</v>
      </c>
      <c r="X173" s="108"/>
      <c r="Y173" s="108">
        <v>0</v>
      </c>
      <c r="Z173" s="108">
        <v>0</v>
      </c>
      <c r="AA173" s="108">
        <v>0</v>
      </c>
      <c r="AB173" s="109">
        <v>0</v>
      </c>
      <c r="AC173" s="108">
        <v>0</v>
      </c>
      <c r="AD173" s="109">
        <v>0</v>
      </c>
      <c r="AE173" s="108">
        <v>0</v>
      </c>
      <c r="AF173" s="110">
        <v>0</v>
      </c>
      <c r="AG173" s="108">
        <v>0</v>
      </c>
      <c r="AH173" s="108">
        <v>0</v>
      </c>
      <c r="AI173" s="111">
        <v>0</v>
      </c>
      <c r="AJ173" s="109">
        <v>0</v>
      </c>
      <c r="AK173" s="109">
        <v>0</v>
      </c>
      <c r="AL173" s="108">
        <v>0</v>
      </c>
      <c r="AM173" s="108"/>
      <c r="AN173" s="108">
        <v>0</v>
      </c>
    </row>
    <row r="174" spans="1:40" ht="14.25" customHeight="1" x14ac:dyDescent="0.25">
      <c r="A174" s="113" t="s">
        <v>561</v>
      </c>
      <c r="B174" s="101" t="s">
        <v>429</v>
      </c>
      <c r="C174" s="112" t="s">
        <v>411</v>
      </c>
      <c r="D174" s="101" t="s">
        <v>412</v>
      </c>
      <c r="E174" s="100">
        <v>2</v>
      </c>
      <c r="F174" s="100" t="s">
        <v>51</v>
      </c>
      <c r="G174" s="101" t="s">
        <v>430</v>
      </c>
      <c r="H174" s="101" t="s">
        <v>431</v>
      </c>
      <c r="I174" s="100">
        <v>403600</v>
      </c>
      <c r="J174" s="103">
        <v>1</v>
      </c>
      <c r="K174" s="104">
        <v>0.33400000000000002</v>
      </c>
      <c r="L174" s="103">
        <v>0.33400000000000002</v>
      </c>
      <c r="M174" s="105"/>
      <c r="N174" s="103">
        <v>0</v>
      </c>
      <c r="O174" s="105"/>
      <c r="P174" s="103">
        <v>0</v>
      </c>
      <c r="Q174" s="105"/>
      <c r="R174" s="106">
        <v>0</v>
      </c>
      <c r="S174" s="107">
        <v>0</v>
      </c>
      <c r="T174" s="107"/>
      <c r="U174" s="103">
        <v>0</v>
      </c>
      <c r="V174" s="103">
        <v>0.33400000000000002</v>
      </c>
      <c r="W174" s="108">
        <v>2734.9573469490037</v>
      </c>
      <c r="X174" s="108"/>
      <c r="Y174" s="108">
        <v>2734.9573469490037</v>
      </c>
      <c r="Z174" s="108">
        <v>227.91</v>
      </c>
      <c r="AA174" s="108">
        <v>43.747106381388328</v>
      </c>
      <c r="AB174" s="109">
        <v>44.333333333333336</v>
      </c>
      <c r="AC174" s="108">
        <v>109.29465683091718</v>
      </c>
      <c r="AD174" s="109">
        <v>13.666666666666666</v>
      </c>
      <c r="AE174" s="108">
        <v>0</v>
      </c>
      <c r="AF174" s="110">
        <v>0</v>
      </c>
      <c r="AG174" s="108">
        <v>0</v>
      </c>
      <c r="AH174" s="108">
        <v>0</v>
      </c>
      <c r="AI174" s="111">
        <v>0</v>
      </c>
      <c r="AJ174" s="109">
        <v>0</v>
      </c>
      <c r="AK174" s="109"/>
      <c r="AL174" s="108">
        <v>0</v>
      </c>
      <c r="AM174" s="108"/>
      <c r="AN174" s="108">
        <v>153.04176321230551</v>
      </c>
    </row>
    <row r="175" spans="1:40" ht="14.25" customHeight="1" x14ac:dyDescent="0.25">
      <c r="A175" s="113" t="s">
        <v>562</v>
      </c>
      <c r="B175" s="101" t="s">
        <v>144</v>
      </c>
      <c r="C175" s="112" t="s">
        <v>144</v>
      </c>
      <c r="D175" s="112" t="s">
        <v>144</v>
      </c>
      <c r="E175" s="100"/>
      <c r="F175" s="100" t="s">
        <v>51</v>
      </c>
      <c r="G175" s="101" t="s">
        <v>501</v>
      </c>
      <c r="H175" s="101" t="s">
        <v>745</v>
      </c>
      <c r="I175" s="100" t="s">
        <v>506</v>
      </c>
      <c r="J175" s="103">
        <v>0</v>
      </c>
      <c r="K175" s="104">
        <v>0</v>
      </c>
      <c r="L175" s="103">
        <v>0</v>
      </c>
      <c r="M175" s="105"/>
      <c r="N175" s="103">
        <v>0</v>
      </c>
      <c r="O175" s="105"/>
      <c r="P175" s="103">
        <v>0</v>
      </c>
      <c r="Q175" s="105"/>
      <c r="R175" s="106">
        <v>0</v>
      </c>
      <c r="S175" s="107">
        <v>0</v>
      </c>
      <c r="T175" s="107"/>
      <c r="U175" s="103">
        <v>0</v>
      </c>
      <c r="V175" s="103">
        <v>0</v>
      </c>
      <c r="W175" s="108">
        <v>0</v>
      </c>
      <c r="X175" s="108"/>
      <c r="Y175" s="108">
        <v>0</v>
      </c>
      <c r="Z175" s="108">
        <v>0</v>
      </c>
      <c r="AA175" s="108">
        <v>0</v>
      </c>
      <c r="AB175" s="109">
        <v>0</v>
      </c>
      <c r="AC175" s="108">
        <v>0</v>
      </c>
      <c r="AD175" s="109">
        <v>0</v>
      </c>
      <c r="AE175" s="108">
        <v>0</v>
      </c>
      <c r="AF175" s="110">
        <v>0</v>
      </c>
      <c r="AG175" s="108">
        <v>0</v>
      </c>
      <c r="AH175" s="108">
        <v>0</v>
      </c>
      <c r="AI175" s="111">
        <v>0</v>
      </c>
      <c r="AJ175" s="109">
        <v>0</v>
      </c>
      <c r="AK175" s="109">
        <v>0</v>
      </c>
      <c r="AL175" s="108">
        <v>0</v>
      </c>
      <c r="AM175" s="108"/>
      <c r="AN175" s="108">
        <v>0</v>
      </c>
    </row>
    <row r="176" spans="1:40" ht="14.25" customHeight="1" x14ac:dyDescent="0.25">
      <c r="A176" s="113" t="s">
        <v>563</v>
      </c>
      <c r="B176" s="101" t="s">
        <v>564</v>
      </c>
      <c r="C176" s="112" t="s">
        <v>250</v>
      </c>
      <c r="D176" s="101" t="s">
        <v>455</v>
      </c>
      <c r="E176" s="100">
        <v>4</v>
      </c>
      <c r="F176" s="100" t="s">
        <v>51</v>
      </c>
      <c r="G176" s="101" t="s">
        <v>430</v>
      </c>
      <c r="H176" s="101" t="s">
        <v>469</v>
      </c>
      <c r="I176" s="100" t="s">
        <v>565</v>
      </c>
      <c r="J176" s="103">
        <v>1</v>
      </c>
      <c r="K176" s="104">
        <v>0.5</v>
      </c>
      <c r="L176" s="103">
        <v>0.5</v>
      </c>
      <c r="M176" s="105"/>
      <c r="N176" s="103">
        <v>0</v>
      </c>
      <c r="O176" s="105"/>
      <c r="P176" s="103">
        <v>0</v>
      </c>
      <c r="Q176" s="105"/>
      <c r="R176" s="106">
        <v>0</v>
      </c>
      <c r="S176" s="107">
        <v>0</v>
      </c>
      <c r="T176" s="107"/>
      <c r="U176" s="103">
        <v>0</v>
      </c>
      <c r="V176" s="103">
        <v>0.5</v>
      </c>
      <c r="W176" s="108">
        <v>4094.2475253727598</v>
      </c>
      <c r="X176" s="108"/>
      <c r="Y176" s="108">
        <v>4094.2475253727598</v>
      </c>
      <c r="Z176" s="108">
        <v>341.19</v>
      </c>
      <c r="AA176" s="108">
        <v>5.1246013523319771</v>
      </c>
      <c r="AB176" s="109">
        <v>4.666666666666667</v>
      </c>
      <c r="AC176" s="108">
        <v>0</v>
      </c>
      <c r="AD176" s="109">
        <v>0</v>
      </c>
      <c r="AE176" s="108">
        <v>0</v>
      </c>
      <c r="AF176" s="110">
        <v>0</v>
      </c>
      <c r="AG176" s="108">
        <v>0</v>
      </c>
      <c r="AH176" s="108">
        <v>0</v>
      </c>
      <c r="AI176" s="111">
        <v>0</v>
      </c>
      <c r="AJ176" s="109">
        <v>0</v>
      </c>
      <c r="AK176" s="109">
        <v>4.666666666666667</v>
      </c>
      <c r="AL176" s="108">
        <v>0</v>
      </c>
      <c r="AM176" s="108"/>
      <c r="AN176" s="108">
        <v>5.1246013523319771</v>
      </c>
    </row>
    <row r="177" spans="1:40" ht="14.25" customHeight="1" x14ac:dyDescent="0.25">
      <c r="A177" s="113" t="s">
        <v>566</v>
      </c>
      <c r="B177" s="101" t="s">
        <v>564</v>
      </c>
      <c r="C177" s="112" t="s">
        <v>250</v>
      </c>
      <c r="D177" s="101" t="s">
        <v>455</v>
      </c>
      <c r="E177" s="100">
        <v>4</v>
      </c>
      <c r="F177" s="100" t="s">
        <v>51</v>
      </c>
      <c r="G177" s="101" t="s">
        <v>430</v>
      </c>
      <c r="H177" s="101" t="s">
        <v>469</v>
      </c>
      <c r="I177" s="141" t="s">
        <v>567</v>
      </c>
      <c r="J177" s="103">
        <v>1</v>
      </c>
      <c r="K177" s="104">
        <v>0.5</v>
      </c>
      <c r="L177" s="103">
        <v>0.5</v>
      </c>
      <c r="M177" s="105"/>
      <c r="N177" s="103">
        <v>0</v>
      </c>
      <c r="O177" s="105"/>
      <c r="P177" s="103">
        <v>0</v>
      </c>
      <c r="Q177" s="105"/>
      <c r="R177" s="106">
        <v>0</v>
      </c>
      <c r="S177" s="107">
        <v>0</v>
      </c>
      <c r="T177" s="107"/>
      <c r="U177" s="103">
        <v>0</v>
      </c>
      <c r="V177" s="103">
        <v>0.5</v>
      </c>
      <c r="W177" s="108">
        <v>4094.2475253727598</v>
      </c>
      <c r="X177" s="108"/>
      <c r="Y177" s="108">
        <v>4094.2475253727598</v>
      </c>
      <c r="Z177" s="108">
        <v>341.19</v>
      </c>
      <c r="AA177" s="108">
        <v>444.29458191889069</v>
      </c>
      <c r="AB177" s="109">
        <v>510.66666666666669</v>
      </c>
      <c r="AC177" s="108">
        <v>11.210065458226202</v>
      </c>
      <c r="AD177" s="109">
        <v>0.66666666666666663</v>
      </c>
      <c r="AE177" s="108">
        <v>0</v>
      </c>
      <c r="AF177" s="110">
        <v>0</v>
      </c>
      <c r="AG177" s="108">
        <v>45.961268378727418</v>
      </c>
      <c r="AH177" s="108">
        <v>0</v>
      </c>
      <c r="AI177" s="111">
        <v>0</v>
      </c>
      <c r="AJ177" s="109">
        <v>0</v>
      </c>
      <c r="AK177" s="109">
        <v>511.33333333333337</v>
      </c>
      <c r="AL177" s="108">
        <v>0</v>
      </c>
      <c r="AM177" s="108"/>
      <c r="AN177" s="108">
        <v>501.46591575584432</v>
      </c>
    </row>
    <row r="178" spans="1:40" ht="14.25" customHeight="1" x14ac:dyDescent="0.25">
      <c r="A178" s="113" t="s">
        <v>568</v>
      </c>
      <c r="B178" s="101" t="s">
        <v>569</v>
      </c>
      <c r="C178" s="112" t="s">
        <v>274</v>
      </c>
      <c r="D178" s="101" t="s">
        <v>747</v>
      </c>
      <c r="E178" s="100">
        <v>1</v>
      </c>
      <c r="F178" s="100" t="s">
        <v>51</v>
      </c>
      <c r="G178" s="101" t="s">
        <v>430</v>
      </c>
      <c r="H178" s="101" t="s">
        <v>465</v>
      </c>
      <c r="I178" s="100">
        <v>404503</v>
      </c>
      <c r="J178" s="103">
        <v>1</v>
      </c>
      <c r="K178" s="104">
        <v>1</v>
      </c>
      <c r="L178" s="103">
        <v>1</v>
      </c>
      <c r="M178" s="105"/>
      <c r="N178" s="103">
        <v>0</v>
      </c>
      <c r="O178" s="105"/>
      <c r="P178" s="103">
        <v>0</v>
      </c>
      <c r="Q178" s="105"/>
      <c r="R178" s="106">
        <v>0</v>
      </c>
      <c r="S178" s="107">
        <v>0</v>
      </c>
      <c r="T178" s="107"/>
      <c r="U178" s="103">
        <v>0</v>
      </c>
      <c r="V178" s="103">
        <v>1</v>
      </c>
      <c r="W178" s="108">
        <v>8188.4950507455196</v>
      </c>
      <c r="X178" s="108"/>
      <c r="Y178" s="108">
        <v>8188.4950507455196</v>
      </c>
      <c r="Z178" s="108">
        <v>682.37</v>
      </c>
      <c r="AA178" s="108">
        <v>0</v>
      </c>
      <c r="AB178" s="109">
        <v>0</v>
      </c>
      <c r="AC178" s="108">
        <v>0</v>
      </c>
      <c r="AD178" s="109">
        <v>0</v>
      </c>
      <c r="AE178" s="108">
        <v>0</v>
      </c>
      <c r="AF178" s="110">
        <v>0</v>
      </c>
      <c r="AG178" s="108">
        <v>0</v>
      </c>
      <c r="AH178" s="108">
        <v>0</v>
      </c>
      <c r="AI178" s="111">
        <v>0</v>
      </c>
      <c r="AJ178" s="109">
        <v>0</v>
      </c>
      <c r="AK178" s="109">
        <v>0</v>
      </c>
      <c r="AL178" s="108">
        <v>0</v>
      </c>
      <c r="AM178" s="108"/>
      <c r="AN178" s="108">
        <v>0</v>
      </c>
    </row>
    <row r="179" spans="1:40" ht="14.25" customHeight="1" x14ac:dyDescent="0.25">
      <c r="A179" s="113" t="s">
        <v>570</v>
      </c>
      <c r="B179" s="101" t="s">
        <v>571</v>
      </c>
      <c r="C179" s="112" t="s">
        <v>411</v>
      </c>
      <c r="D179" s="101" t="s">
        <v>412</v>
      </c>
      <c r="E179" s="100">
        <v>1</v>
      </c>
      <c r="F179" s="100" t="s">
        <v>51</v>
      </c>
      <c r="G179" s="101" t="s">
        <v>572</v>
      </c>
      <c r="H179" s="101" t="s">
        <v>748</v>
      </c>
      <c r="I179" s="100">
        <v>409155</v>
      </c>
      <c r="J179" s="103">
        <v>1</v>
      </c>
      <c r="K179" s="104">
        <v>1</v>
      </c>
      <c r="L179" s="103">
        <v>1</v>
      </c>
      <c r="M179" s="105"/>
      <c r="N179" s="103">
        <v>0</v>
      </c>
      <c r="O179" s="105"/>
      <c r="P179" s="103">
        <v>0</v>
      </c>
      <c r="Q179" s="105"/>
      <c r="R179" s="106">
        <v>0</v>
      </c>
      <c r="S179" s="107">
        <v>0</v>
      </c>
      <c r="T179" s="107"/>
      <c r="U179" s="103">
        <v>0</v>
      </c>
      <c r="V179" s="103">
        <v>1</v>
      </c>
      <c r="W179" s="108">
        <v>8188.4950507455196</v>
      </c>
      <c r="X179" s="108"/>
      <c r="Y179" s="108">
        <v>8188.4950507455196</v>
      </c>
      <c r="Z179" s="108">
        <v>682.37</v>
      </c>
      <c r="AA179" s="108">
        <v>0</v>
      </c>
      <c r="AB179" s="109">
        <v>0</v>
      </c>
      <c r="AC179" s="108">
        <v>0</v>
      </c>
      <c r="AD179" s="109">
        <v>0</v>
      </c>
      <c r="AE179" s="108">
        <v>0</v>
      </c>
      <c r="AF179" s="110">
        <v>0</v>
      </c>
      <c r="AG179" s="108">
        <v>0</v>
      </c>
      <c r="AH179" s="108">
        <v>0</v>
      </c>
      <c r="AI179" s="111">
        <v>0</v>
      </c>
      <c r="AJ179" s="109">
        <v>0</v>
      </c>
      <c r="AK179" s="109">
        <v>0</v>
      </c>
      <c r="AL179" s="108">
        <v>0</v>
      </c>
      <c r="AM179" s="108"/>
      <c r="AN179" s="108">
        <v>0</v>
      </c>
    </row>
    <row r="180" spans="1:40" ht="14.25" customHeight="1" x14ac:dyDescent="0.25">
      <c r="A180" s="113" t="s">
        <v>573</v>
      </c>
      <c r="B180" s="101" t="s">
        <v>144</v>
      </c>
      <c r="C180" s="112" t="s">
        <v>144</v>
      </c>
      <c r="D180" s="112" t="s">
        <v>144</v>
      </c>
      <c r="E180" s="100"/>
      <c r="F180" s="100" t="s">
        <v>51</v>
      </c>
      <c r="G180" s="101" t="s">
        <v>430</v>
      </c>
      <c r="H180" s="101" t="s">
        <v>749</v>
      </c>
      <c r="I180" s="100" t="s">
        <v>574</v>
      </c>
      <c r="J180" s="103">
        <v>0</v>
      </c>
      <c r="K180" s="104">
        <v>0</v>
      </c>
      <c r="L180" s="103">
        <v>0</v>
      </c>
      <c r="M180" s="105"/>
      <c r="N180" s="103">
        <v>0</v>
      </c>
      <c r="O180" s="105"/>
      <c r="P180" s="103">
        <v>0</v>
      </c>
      <c r="Q180" s="105"/>
      <c r="R180" s="106">
        <v>0</v>
      </c>
      <c r="S180" s="107">
        <v>0</v>
      </c>
      <c r="T180" s="107"/>
      <c r="U180" s="103">
        <v>0</v>
      </c>
      <c r="V180" s="103">
        <v>0</v>
      </c>
      <c r="W180" s="108">
        <v>0</v>
      </c>
      <c r="X180" s="108"/>
      <c r="Y180" s="108">
        <v>0</v>
      </c>
      <c r="Z180" s="108">
        <v>0</v>
      </c>
      <c r="AA180" s="108">
        <v>0</v>
      </c>
      <c r="AB180" s="109">
        <v>0</v>
      </c>
      <c r="AC180" s="108">
        <v>0</v>
      </c>
      <c r="AD180" s="109">
        <v>0</v>
      </c>
      <c r="AE180" s="108">
        <v>0</v>
      </c>
      <c r="AF180" s="110">
        <v>0</v>
      </c>
      <c r="AG180" s="108">
        <v>0</v>
      </c>
      <c r="AH180" s="108">
        <v>0</v>
      </c>
      <c r="AI180" s="111">
        <v>0</v>
      </c>
      <c r="AJ180" s="109">
        <v>0</v>
      </c>
      <c r="AK180" s="109">
        <v>0</v>
      </c>
      <c r="AL180" s="108">
        <v>0</v>
      </c>
      <c r="AM180" s="108"/>
      <c r="AN180" s="108">
        <v>0</v>
      </c>
    </row>
    <row r="181" spans="1:40" ht="14.25" customHeight="1" x14ac:dyDescent="0.25">
      <c r="A181" s="113" t="s">
        <v>575</v>
      </c>
      <c r="B181" s="101" t="s">
        <v>144</v>
      </c>
      <c r="C181" s="112" t="s">
        <v>576</v>
      </c>
      <c r="D181" s="101" t="s">
        <v>750</v>
      </c>
      <c r="E181" s="100"/>
      <c r="F181" s="100" t="s">
        <v>51</v>
      </c>
      <c r="G181" s="101" t="s">
        <v>415</v>
      </c>
      <c r="H181" s="101" t="s">
        <v>751</v>
      </c>
      <c r="I181" s="100">
        <v>416001</v>
      </c>
      <c r="J181" s="103">
        <v>0</v>
      </c>
      <c r="K181" s="104">
        <v>0</v>
      </c>
      <c r="L181" s="103">
        <v>0</v>
      </c>
      <c r="M181" s="105"/>
      <c r="N181" s="103">
        <v>0</v>
      </c>
      <c r="O181" s="105"/>
      <c r="P181" s="103">
        <v>0</v>
      </c>
      <c r="Q181" s="105"/>
      <c r="R181" s="106">
        <v>0</v>
      </c>
      <c r="S181" s="107">
        <v>0</v>
      </c>
      <c r="T181" s="107"/>
      <c r="U181" s="103">
        <v>0</v>
      </c>
      <c r="V181" s="103">
        <v>0</v>
      </c>
      <c r="W181" s="108">
        <v>0</v>
      </c>
      <c r="X181" s="108"/>
      <c r="Y181" s="108">
        <v>0</v>
      </c>
      <c r="Z181" s="108">
        <v>0</v>
      </c>
      <c r="AA181" s="108">
        <v>67.643345296066798</v>
      </c>
      <c r="AB181" s="109">
        <v>80.333333333333329</v>
      </c>
      <c r="AC181" s="108">
        <v>0</v>
      </c>
      <c r="AD181" s="109">
        <v>0</v>
      </c>
      <c r="AE181" s="108">
        <v>0</v>
      </c>
      <c r="AF181" s="110">
        <v>0</v>
      </c>
      <c r="AG181" s="108">
        <v>0</v>
      </c>
      <c r="AH181" s="108">
        <v>0</v>
      </c>
      <c r="AI181" s="111">
        <v>0</v>
      </c>
      <c r="AJ181" s="109">
        <v>0</v>
      </c>
      <c r="AK181" s="109"/>
      <c r="AL181" s="108">
        <v>0</v>
      </c>
      <c r="AM181" s="108"/>
      <c r="AN181" s="108">
        <v>67.643345296066798</v>
      </c>
    </row>
    <row r="182" spans="1:40" ht="14.25" customHeight="1" x14ac:dyDescent="0.25">
      <c r="A182" s="113" t="s">
        <v>577</v>
      </c>
      <c r="B182" s="101" t="s">
        <v>410</v>
      </c>
      <c r="C182" s="112" t="s">
        <v>411</v>
      </c>
      <c r="D182" s="101" t="s">
        <v>412</v>
      </c>
      <c r="E182" s="100">
        <v>2</v>
      </c>
      <c r="F182" s="100" t="s">
        <v>51</v>
      </c>
      <c r="G182" s="101" t="s">
        <v>415</v>
      </c>
      <c r="H182" s="101" t="s">
        <v>752</v>
      </c>
      <c r="I182" s="100">
        <v>413800</v>
      </c>
      <c r="J182" s="103">
        <v>1</v>
      </c>
      <c r="K182" s="104">
        <v>0.14280000000000001</v>
      </c>
      <c r="L182" s="103">
        <v>0.14280000000000001</v>
      </c>
      <c r="M182" s="105"/>
      <c r="N182" s="103">
        <v>0</v>
      </c>
      <c r="O182" s="105"/>
      <c r="P182" s="103">
        <v>0</v>
      </c>
      <c r="Q182" s="105"/>
      <c r="R182" s="106">
        <v>0</v>
      </c>
      <c r="S182" s="107">
        <v>0</v>
      </c>
      <c r="T182" s="107"/>
      <c r="U182" s="103">
        <v>0</v>
      </c>
      <c r="V182" s="103">
        <v>0.14280000000000001</v>
      </c>
      <c r="W182" s="108">
        <v>1169.3170932464602</v>
      </c>
      <c r="X182" s="108"/>
      <c r="Y182" s="108">
        <v>1169.3170932464602</v>
      </c>
      <c r="Z182" s="108">
        <v>97.44</v>
      </c>
      <c r="AA182" s="108">
        <v>0</v>
      </c>
      <c r="AB182" s="109">
        <v>0</v>
      </c>
      <c r="AC182" s="108">
        <v>0</v>
      </c>
      <c r="AD182" s="109">
        <v>0</v>
      </c>
      <c r="AE182" s="108">
        <v>0</v>
      </c>
      <c r="AF182" s="110">
        <v>0</v>
      </c>
      <c r="AG182" s="108">
        <v>0</v>
      </c>
      <c r="AH182" s="108">
        <v>0</v>
      </c>
      <c r="AI182" s="111">
        <v>0</v>
      </c>
      <c r="AJ182" s="109">
        <v>0</v>
      </c>
      <c r="AK182" s="109">
        <v>0</v>
      </c>
      <c r="AL182" s="108">
        <v>0</v>
      </c>
      <c r="AM182" s="108"/>
      <c r="AN182" s="108">
        <v>0</v>
      </c>
    </row>
    <row r="183" spans="1:40" ht="14.25" customHeight="1" x14ac:dyDescent="0.25">
      <c r="A183" s="113" t="s">
        <v>578</v>
      </c>
      <c r="B183" s="101" t="s">
        <v>579</v>
      </c>
      <c r="C183" s="112" t="s">
        <v>446</v>
      </c>
      <c r="D183" s="101" t="s">
        <v>447</v>
      </c>
      <c r="E183" s="100">
        <v>1</v>
      </c>
      <c r="F183" s="100" t="s">
        <v>51</v>
      </c>
      <c r="G183" s="101" t="s">
        <v>415</v>
      </c>
      <c r="H183" s="101" t="s">
        <v>480</v>
      </c>
      <c r="I183" s="100">
        <v>417700</v>
      </c>
      <c r="J183" s="103">
        <v>2</v>
      </c>
      <c r="K183" s="104">
        <v>1</v>
      </c>
      <c r="L183" s="103">
        <v>2</v>
      </c>
      <c r="M183" s="105"/>
      <c r="N183" s="103">
        <v>0</v>
      </c>
      <c r="O183" s="105"/>
      <c r="P183" s="103">
        <v>0</v>
      </c>
      <c r="Q183" s="105"/>
      <c r="R183" s="106">
        <v>0</v>
      </c>
      <c r="S183" s="107">
        <v>0</v>
      </c>
      <c r="T183" s="107"/>
      <c r="U183" s="103">
        <v>0</v>
      </c>
      <c r="V183" s="103">
        <v>2</v>
      </c>
      <c r="W183" s="108">
        <v>16376.990101491039</v>
      </c>
      <c r="X183" s="108"/>
      <c r="Y183" s="108">
        <v>16376.990101491039</v>
      </c>
      <c r="Z183" s="108">
        <v>1364.75</v>
      </c>
      <c r="AA183" s="108">
        <v>2292.5140883958702</v>
      </c>
      <c r="AB183" s="109">
        <v>2693</v>
      </c>
      <c r="AC183" s="108">
        <v>14.761079982260586</v>
      </c>
      <c r="AD183" s="109">
        <v>1.6666666666666667</v>
      </c>
      <c r="AE183" s="108">
        <v>0</v>
      </c>
      <c r="AF183" s="110">
        <v>0</v>
      </c>
      <c r="AG183" s="108">
        <v>0</v>
      </c>
      <c r="AH183" s="108">
        <v>1514.9672375567172</v>
      </c>
      <c r="AI183" s="111">
        <v>118.66655006493734</v>
      </c>
      <c r="AJ183" s="109">
        <v>0</v>
      </c>
      <c r="AK183" s="109">
        <v>2694.6666666666665</v>
      </c>
      <c r="AL183" s="108">
        <v>0</v>
      </c>
      <c r="AM183" s="108"/>
      <c r="AN183" s="108">
        <v>3940.9089559997851</v>
      </c>
    </row>
    <row r="184" spans="1:40" ht="14.25" customHeight="1" x14ac:dyDescent="0.25">
      <c r="A184" s="113" t="s">
        <v>580</v>
      </c>
      <c r="B184" s="101" t="s">
        <v>490</v>
      </c>
      <c r="C184" s="112" t="s">
        <v>411</v>
      </c>
      <c r="D184" s="101" t="s">
        <v>412</v>
      </c>
      <c r="E184" s="100">
        <v>2</v>
      </c>
      <c r="F184" s="100" t="s">
        <v>51</v>
      </c>
      <c r="G184" s="101" t="s">
        <v>415</v>
      </c>
      <c r="H184" s="101" t="s">
        <v>416</v>
      </c>
      <c r="I184" s="100">
        <v>417002</v>
      </c>
      <c r="J184" s="103">
        <v>1</v>
      </c>
      <c r="K184" s="104">
        <v>0.34</v>
      </c>
      <c r="L184" s="103">
        <v>0.34</v>
      </c>
      <c r="M184" s="105"/>
      <c r="N184" s="103">
        <v>0</v>
      </c>
      <c r="O184" s="105"/>
      <c r="P184" s="103">
        <v>0</v>
      </c>
      <c r="Q184" s="105"/>
      <c r="R184" s="106">
        <v>0</v>
      </c>
      <c r="S184" s="107">
        <v>0</v>
      </c>
      <c r="T184" s="107"/>
      <c r="U184" s="103">
        <v>0</v>
      </c>
      <c r="V184" s="103">
        <v>0.34</v>
      </c>
      <c r="W184" s="108">
        <v>2784.0883172534768</v>
      </c>
      <c r="X184" s="108"/>
      <c r="Y184" s="108">
        <v>2784.0883172534768</v>
      </c>
      <c r="Z184" s="108">
        <v>232.01</v>
      </c>
      <c r="AA184" s="108">
        <v>0</v>
      </c>
      <c r="AB184" s="109">
        <v>0</v>
      </c>
      <c r="AC184" s="108">
        <v>0</v>
      </c>
      <c r="AD184" s="109">
        <v>0</v>
      </c>
      <c r="AE184" s="108">
        <v>0</v>
      </c>
      <c r="AF184" s="110">
        <v>0</v>
      </c>
      <c r="AG184" s="108">
        <v>0</v>
      </c>
      <c r="AH184" s="108">
        <v>0</v>
      </c>
      <c r="AI184" s="111">
        <v>0</v>
      </c>
      <c r="AJ184" s="109">
        <v>0</v>
      </c>
      <c r="AK184" s="109">
        <v>0</v>
      </c>
      <c r="AL184" s="108">
        <v>0</v>
      </c>
      <c r="AM184" s="108"/>
      <c r="AN184" s="108">
        <v>0</v>
      </c>
    </row>
    <row r="185" spans="1:40" ht="14.25" customHeight="1" x14ac:dyDescent="0.25">
      <c r="A185" s="113" t="s">
        <v>581</v>
      </c>
      <c r="B185" s="101" t="s">
        <v>582</v>
      </c>
      <c r="C185" s="112" t="s">
        <v>583</v>
      </c>
      <c r="D185" s="101" t="s">
        <v>538</v>
      </c>
      <c r="E185" s="100">
        <v>3</v>
      </c>
      <c r="F185" s="100" t="s">
        <v>51</v>
      </c>
      <c r="G185" s="101" t="s">
        <v>415</v>
      </c>
      <c r="H185" s="101" t="s">
        <v>751</v>
      </c>
      <c r="I185" s="100">
        <v>416600</v>
      </c>
      <c r="J185" s="103">
        <v>1</v>
      </c>
      <c r="K185" s="104">
        <v>0.87</v>
      </c>
      <c r="L185" s="103">
        <v>0.87</v>
      </c>
      <c r="M185" s="105"/>
      <c r="N185" s="103">
        <v>0</v>
      </c>
      <c r="O185" s="105"/>
      <c r="P185" s="103">
        <v>0</v>
      </c>
      <c r="Q185" s="105" t="s">
        <v>191</v>
      </c>
      <c r="R185" s="106">
        <v>1</v>
      </c>
      <c r="S185" s="107">
        <v>1</v>
      </c>
      <c r="T185" s="107"/>
      <c r="U185" s="103">
        <v>0</v>
      </c>
      <c r="V185" s="103">
        <v>1.87</v>
      </c>
      <c r="W185" s="108">
        <v>15312.485744894122</v>
      </c>
      <c r="X185" s="108"/>
      <c r="Y185" s="108">
        <v>15312.485744894122</v>
      </c>
      <c r="Z185" s="108">
        <v>1276.04</v>
      </c>
      <c r="AA185" s="108">
        <v>7.6869020284979648</v>
      </c>
      <c r="AB185" s="109">
        <v>8.3333333333333339</v>
      </c>
      <c r="AC185" s="108">
        <v>0</v>
      </c>
      <c r="AD185" s="109">
        <v>0</v>
      </c>
      <c r="AE185" s="108">
        <v>0</v>
      </c>
      <c r="AF185" s="110">
        <v>0</v>
      </c>
      <c r="AG185" s="108">
        <v>0</v>
      </c>
      <c r="AH185" s="108">
        <v>0</v>
      </c>
      <c r="AI185" s="111">
        <v>0</v>
      </c>
      <c r="AJ185" s="109">
        <v>0</v>
      </c>
      <c r="AK185" s="109">
        <v>8.3333333333333339</v>
      </c>
      <c r="AL185" s="108">
        <v>0</v>
      </c>
      <c r="AM185" s="108"/>
      <c r="AN185" s="108">
        <v>7.6869020284979648</v>
      </c>
    </row>
    <row r="186" spans="1:40" ht="14.25" customHeight="1" x14ac:dyDescent="0.25">
      <c r="A186" s="113" t="s">
        <v>584</v>
      </c>
      <c r="B186" s="101" t="s">
        <v>585</v>
      </c>
      <c r="C186" s="112" t="s">
        <v>285</v>
      </c>
      <c r="D186" s="101" t="s">
        <v>450</v>
      </c>
      <c r="E186" s="100">
        <v>3</v>
      </c>
      <c r="F186" s="100" t="s">
        <v>51</v>
      </c>
      <c r="G186" s="101" t="s">
        <v>415</v>
      </c>
      <c r="H186" s="101" t="s">
        <v>480</v>
      </c>
      <c r="I186" s="100">
        <v>417500</v>
      </c>
      <c r="J186" s="103">
        <v>2</v>
      </c>
      <c r="K186" s="104">
        <v>1</v>
      </c>
      <c r="L186" s="103">
        <v>2</v>
      </c>
      <c r="M186" s="105"/>
      <c r="N186" s="103">
        <v>0</v>
      </c>
      <c r="O186" s="105"/>
      <c r="P186" s="103">
        <v>0</v>
      </c>
      <c r="Q186" s="105"/>
      <c r="R186" s="106">
        <v>0</v>
      </c>
      <c r="S186" s="107">
        <v>0</v>
      </c>
      <c r="T186" s="107"/>
      <c r="U186" s="103">
        <v>0</v>
      </c>
      <c r="V186" s="103">
        <v>2</v>
      </c>
      <c r="W186" s="108">
        <v>16376.990101491039</v>
      </c>
      <c r="X186" s="108"/>
      <c r="Y186" s="108">
        <v>16376.990101491039</v>
      </c>
      <c r="Z186" s="108">
        <v>1364.75</v>
      </c>
      <c r="AA186" s="108">
        <v>0</v>
      </c>
      <c r="AB186" s="109">
        <v>0</v>
      </c>
      <c r="AC186" s="108">
        <v>0</v>
      </c>
      <c r="AD186" s="109">
        <v>0</v>
      </c>
      <c r="AE186" s="108">
        <v>0</v>
      </c>
      <c r="AF186" s="110">
        <v>0</v>
      </c>
      <c r="AG186" s="108">
        <v>0</v>
      </c>
      <c r="AH186" s="108">
        <v>0</v>
      </c>
      <c r="AI186" s="111">
        <v>0</v>
      </c>
      <c r="AJ186" s="109">
        <v>0</v>
      </c>
      <c r="AK186" s="109">
        <v>0</v>
      </c>
      <c r="AL186" s="108">
        <v>0</v>
      </c>
      <c r="AM186" s="108"/>
      <c r="AN186" s="108">
        <v>0</v>
      </c>
    </row>
    <row r="187" spans="1:40" ht="14.25" customHeight="1" x14ac:dyDescent="0.25">
      <c r="A187" s="113" t="s">
        <v>584</v>
      </c>
      <c r="B187" s="101" t="s">
        <v>586</v>
      </c>
      <c r="C187" s="112" t="s">
        <v>285</v>
      </c>
      <c r="D187" s="101" t="s">
        <v>450</v>
      </c>
      <c r="E187" s="100">
        <v>3</v>
      </c>
      <c r="F187" s="100" t="s">
        <v>51</v>
      </c>
      <c r="G187" s="101" t="s">
        <v>415</v>
      </c>
      <c r="H187" s="101" t="s">
        <v>480</v>
      </c>
      <c r="I187" s="100">
        <v>417500</v>
      </c>
      <c r="J187" s="103">
        <v>0</v>
      </c>
      <c r="K187" s="104">
        <v>1</v>
      </c>
      <c r="L187" s="103">
        <v>0</v>
      </c>
      <c r="M187" s="105"/>
      <c r="N187" s="103">
        <v>0</v>
      </c>
      <c r="O187" s="105"/>
      <c r="P187" s="103">
        <v>0</v>
      </c>
      <c r="Q187" s="105" t="s">
        <v>422</v>
      </c>
      <c r="R187" s="106">
        <v>1</v>
      </c>
      <c r="S187" s="107">
        <v>2</v>
      </c>
      <c r="T187" s="107"/>
      <c r="U187" s="103">
        <v>0</v>
      </c>
      <c r="V187" s="103">
        <v>2</v>
      </c>
      <c r="W187" s="108">
        <v>16376.990101491039</v>
      </c>
      <c r="X187" s="108"/>
      <c r="Y187" s="108">
        <v>16376.990101491039</v>
      </c>
      <c r="Z187" s="108">
        <v>1364.75</v>
      </c>
      <c r="AA187" s="108">
        <v>6553.5087084826855</v>
      </c>
      <c r="AB187" s="109">
        <v>7357.333333333333</v>
      </c>
      <c r="AC187" s="108">
        <v>20.366112711373692</v>
      </c>
      <c r="AD187" s="109">
        <v>2</v>
      </c>
      <c r="AE187" s="108">
        <v>0</v>
      </c>
      <c r="AF187" s="110">
        <v>0</v>
      </c>
      <c r="AG187" s="108">
        <v>0</v>
      </c>
      <c r="AH187" s="108">
        <v>0</v>
      </c>
      <c r="AI187" s="111">
        <v>0</v>
      </c>
      <c r="AJ187" s="109">
        <v>0</v>
      </c>
      <c r="AK187" s="109">
        <v>7359.333333333333</v>
      </c>
      <c r="AL187" s="108">
        <v>0</v>
      </c>
      <c r="AM187" s="108"/>
      <c r="AN187" s="108">
        <v>6573.8748211940592</v>
      </c>
    </row>
    <row r="188" spans="1:40" ht="14.25" customHeight="1" x14ac:dyDescent="0.25">
      <c r="A188" s="113" t="s">
        <v>587</v>
      </c>
      <c r="B188" s="101" t="s">
        <v>468</v>
      </c>
      <c r="C188" s="112" t="s">
        <v>285</v>
      </c>
      <c r="D188" s="101" t="s">
        <v>450</v>
      </c>
      <c r="E188" s="100">
        <v>3</v>
      </c>
      <c r="F188" s="100" t="s">
        <v>51</v>
      </c>
      <c r="G188" s="101" t="s">
        <v>430</v>
      </c>
      <c r="H188" s="101" t="s">
        <v>749</v>
      </c>
      <c r="I188" s="100">
        <v>404435</v>
      </c>
      <c r="J188" s="103">
        <v>1</v>
      </c>
      <c r="K188" s="104">
        <v>0.4</v>
      </c>
      <c r="L188" s="103">
        <v>0.4</v>
      </c>
      <c r="M188" s="105"/>
      <c r="N188" s="103">
        <v>0</v>
      </c>
      <c r="O188" s="105"/>
      <c r="P188" s="103">
        <v>0</v>
      </c>
      <c r="Q188" s="105"/>
      <c r="R188" s="106">
        <v>0</v>
      </c>
      <c r="S188" s="107">
        <v>0</v>
      </c>
      <c r="T188" s="107"/>
      <c r="U188" s="103">
        <v>0</v>
      </c>
      <c r="V188" s="103">
        <v>0.4</v>
      </c>
      <c r="W188" s="108">
        <v>3275.3980202982079</v>
      </c>
      <c r="X188" s="108"/>
      <c r="Y188" s="108">
        <v>3275.3980202982079</v>
      </c>
      <c r="Z188" s="108">
        <v>272.95</v>
      </c>
      <c r="AA188" s="108">
        <v>5226.5502830396463</v>
      </c>
      <c r="AB188" s="109">
        <v>5450.666666666667</v>
      </c>
      <c r="AC188" s="108">
        <v>192.62513099492418</v>
      </c>
      <c r="AD188" s="109">
        <v>3.6666666666666665</v>
      </c>
      <c r="AE188" s="108">
        <v>0</v>
      </c>
      <c r="AF188" s="110">
        <v>0</v>
      </c>
      <c r="AG188" s="108">
        <v>0</v>
      </c>
      <c r="AH188" s="108">
        <v>0</v>
      </c>
      <c r="AI188" s="111">
        <v>0</v>
      </c>
      <c r="AJ188" s="109">
        <v>0</v>
      </c>
      <c r="AK188" s="109">
        <v>5454.3333333333339</v>
      </c>
      <c r="AL188" s="108">
        <v>0</v>
      </c>
      <c r="AM188" s="108"/>
      <c r="AN188" s="108">
        <v>5419.1754140345702</v>
      </c>
    </row>
    <row r="189" spans="1:40" ht="14.25" customHeight="1" x14ac:dyDescent="0.25">
      <c r="A189" s="113" t="s">
        <v>588</v>
      </c>
      <c r="B189" s="101" t="s">
        <v>589</v>
      </c>
      <c r="C189" s="112" t="s">
        <v>250</v>
      </c>
      <c r="D189" s="101" t="s">
        <v>455</v>
      </c>
      <c r="E189" s="100">
        <v>4</v>
      </c>
      <c r="F189" s="100" t="s">
        <v>51</v>
      </c>
      <c r="G189" s="101" t="s">
        <v>415</v>
      </c>
      <c r="H189" s="101" t="s">
        <v>751</v>
      </c>
      <c r="I189" s="100">
        <v>416600</v>
      </c>
      <c r="J189" s="103">
        <v>2</v>
      </c>
      <c r="K189" s="104">
        <v>0.2</v>
      </c>
      <c r="L189" s="103">
        <v>0.4</v>
      </c>
      <c r="M189" s="105"/>
      <c r="N189" s="103">
        <v>0</v>
      </c>
      <c r="O189" s="105"/>
      <c r="P189" s="103">
        <v>0</v>
      </c>
      <c r="Q189" s="105"/>
      <c r="R189" s="106">
        <v>0</v>
      </c>
      <c r="S189" s="107">
        <v>0</v>
      </c>
      <c r="T189" s="107"/>
      <c r="U189" s="103">
        <v>0</v>
      </c>
      <c r="V189" s="103">
        <v>0.4</v>
      </c>
      <c r="W189" s="108">
        <v>3275.3980202982079</v>
      </c>
      <c r="X189" s="108"/>
      <c r="Y189" s="108">
        <v>3275.3980202982079</v>
      </c>
      <c r="Z189" s="108">
        <v>272.95</v>
      </c>
      <c r="AA189" s="108">
        <v>1033.1084921924044</v>
      </c>
      <c r="AB189" s="109">
        <v>1367.3333333333333</v>
      </c>
      <c r="AC189" s="108">
        <v>0</v>
      </c>
      <c r="AD189" s="109">
        <v>0</v>
      </c>
      <c r="AE189" s="108">
        <v>0</v>
      </c>
      <c r="AF189" s="110">
        <v>0</v>
      </c>
      <c r="AG189" s="108">
        <v>0</v>
      </c>
      <c r="AH189" s="108">
        <v>0</v>
      </c>
      <c r="AI189" s="111">
        <v>0</v>
      </c>
      <c r="AJ189" s="109">
        <v>0</v>
      </c>
      <c r="AK189" s="109">
        <v>1367.3333333333333</v>
      </c>
      <c r="AL189" s="108">
        <v>0</v>
      </c>
      <c r="AM189" s="108"/>
      <c r="AN189" s="108">
        <v>1033.1084921924044</v>
      </c>
    </row>
    <row r="190" spans="1:40" ht="14.25" customHeight="1" x14ac:dyDescent="0.25">
      <c r="A190" s="113" t="s">
        <v>590</v>
      </c>
      <c r="B190" s="101" t="s">
        <v>589</v>
      </c>
      <c r="C190" s="112" t="s">
        <v>250</v>
      </c>
      <c r="D190" s="101" t="s">
        <v>455</v>
      </c>
      <c r="E190" s="100">
        <v>4</v>
      </c>
      <c r="F190" s="100" t="s">
        <v>51</v>
      </c>
      <c r="G190" s="101" t="s">
        <v>415</v>
      </c>
      <c r="H190" s="101" t="s">
        <v>751</v>
      </c>
      <c r="I190" s="100">
        <v>416800</v>
      </c>
      <c r="J190" s="103">
        <v>2</v>
      </c>
      <c r="K190" s="104">
        <v>0.6</v>
      </c>
      <c r="L190" s="103">
        <v>1.2</v>
      </c>
      <c r="M190" s="105"/>
      <c r="N190" s="103">
        <v>0</v>
      </c>
      <c r="O190" s="105"/>
      <c r="P190" s="103">
        <v>0</v>
      </c>
      <c r="Q190" s="105"/>
      <c r="R190" s="106">
        <v>0</v>
      </c>
      <c r="S190" s="107">
        <v>0</v>
      </c>
      <c r="T190" s="107"/>
      <c r="U190" s="103">
        <v>0</v>
      </c>
      <c r="V190" s="103">
        <v>1.2</v>
      </c>
      <c r="W190" s="108">
        <v>9826.1940608946225</v>
      </c>
      <c r="X190" s="108"/>
      <c r="Y190" s="108">
        <v>9826.1940608946225</v>
      </c>
      <c r="Z190" s="108">
        <v>818.85</v>
      </c>
      <c r="AA190" s="108">
        <v>4895.2963301358513</v>
      </c>
      <c r="AB190" s="109">
        <v>5860.333333333333</v>
      </c>
      <c r="AC190" s="108">
        <v>32.864291281259426</v>
      </c>
      <c r="AD190" s="109">
        <v>3.3333333333333335</v>
      </c>
      <c r="AE190" s="108">
        <v>0</v>
      </c>
      <c r="AF190" s="110">
        <v>0</v>
      </c>
      <c r="AG190" s="108">
        <v>0</v>
      </c>
      <c r="AH190" s="108">
        <v>0</v>
      </c>
      <c r="AI190" s="111">
        <v>0</v>
      </c>
      <c r="AJ190" s="109">
        <v>0</v>
      </c>
      <c r="AK190" s="109">
        <v>5863.6666666666661</v>
      </c>
      <c r="AL190" s="108">
        <v>0</v>
      </c>
      <c r="AM190" s="108"/>
      <c r="AN190" s="108">
        <v>4928.1606214171106</v>
      </c>
    </row>
    <row r="191" spans="1:40" ht="14.25" customHeight="1" x14ac:dyDescent="0.25">
      <c r="A191" s="113" t="s">
        <v>590</v>
      </c>
      <c r="B191" s="101" t="s">
        <v>591</v>
      </c>
      <c r="C191" s="112" t="s">
        <v>250</v>
      </c>
      <c r="D191" s="101" t="s">
        <v>455</v>
      </c>
      <c r="E191" s="100">
        <v>4</v>
      </c>
      <c r="F191" s="100" t="s">
        <v>51</v>
      </c>
      <c r="G191" s="101" t="s">
        <v>415</v>
      </c>
      <c r="H191" s="101" t="s">
        <v>751</v>
      </c>
      <c r="I191" s="100">
        <v>416800</v>
      </c>
      <c r="J191" s="103">
        <v>0</v>
      </c>
      <c r="K191" s="104">
        <v>1</v>
      </c>
      <c r="L191" s="103">
        <v>0</v>
      </c>
      <c r="M191" s="105"/>
      <c r="N191" s="103">
        <v>0</v>
      </c>
      <c r="O191" s="105"/>
      <c r="P191" s="103">
        <v>0</v>
      </c>
      <c r="Q191" s="105" t="s">
        <v>422</v>
      </c>
      <c r="R191" s="106">
        <v>1</v>
      </c>
      <c r="S191" s="107">
        <v>2</v>
      </c>
      <c r="T191" s="107"/>
      <c r="U191" s="103">
        <v>0</v>
      </c>
      <c r="V191" s="103">
        <v>2</v>
      </c>
      <c r="W191" s="108">
        <v>16376.990101491039</v>
      </c>
      <c r="X191" s="108"/>
      <c r="Y191" s="108">
        <v>16376.990101491039</v>
      </c>
      <c r="Z191" s="108">
        <v>1364.75</v>
      </c>
      <c r="AA191" s="108">
        <v>0</v>
      </c>
      <c r="AB191" s="109">
        <v>0</v>
      </c>
      <c r="AC191" s="108">
        <v>0</v>
      </c>
      <c r="AD191" s="109">
        <v>0</v>
      </c>
      <c r="AE191" s="108">
        <v>0</v>
      </c>
      <c r="AF191" s="110">
        <v>0</v>
      </c>
      <c r="AG191" s="108">
        <v>0</v>
      </c>
      <c r="AH191" s="108">
        <v>0</v>
      </c>
      <c r="AI191" s="111">
        <v>0</v>
      </c>
      <c r="AJ191" s="109">
        <v>0</v>
      </c>
      <c r="AK191" s="109">
        <v>0</v>
      </c>
      <c r="AL191" s="108">
        <v>0</v>
      </c>
      <c r="AM191" s="108"/>
      <c r="AN191" s="108">
        <v>0</v>
      </c>
    </row>
    <row r="192" spans="1:40" ht="14.25" customHeight="1" x14ac:dyDescent="0.25">
      <c r="A192" s="100" t="s">
        <v>592</v>
      </c>
      <c r="B192" s="138" t="s">
        <v>394</v>
      </c>
      <c r="C192" s="101"/>
      <c r="D192" s="101"/>
      <c r="E192" s="100"/>
      <c r="F192" s="100" t="s">
        <v>51</v>
      </c>
      <c r="G192" s="101" t="s">
        <v>430</v>
      </c>
      <c r="H192" s="101" t="s">
        <v>469</v>
      </c>
      <c r="I192" s="100" t="s">
        <v>593</v>
      </c>
      <c r="J192" s="103">
        <v>0</v>
      </c>
      <c r="K192" s="104">
        <v>0</v>
      </c>
      <c r="L192" s="103">
        <v>0</v>
      </c>
      <c r="M192" s="105"/>
      <c r="N192" s="103">
        <v>0</v>
      </c>
      <c r="O192" s="105"/>
      <c r="P192" s="103">
        <v>0</v>
      </c>
      <c r="Q192" s="105"/>
      <c r="R192" s="106">
        <v>0</v>
      </c>
      <c r="S192" s="107">
        <v>0</v>
      </c>
      <c r="T192" s="107"/>
      <c r="U192" s="103">
        <v>0</v>
      </c>
      <c r="V192" s="103">
        <v>0</v>
      </c>
      <c r="W192" s="108">
        <v>0</v>
      </c>
      <c r="X192" s="108"/>
      <c r="Y192" s="108">
        <v>0</v>
      </c>
      <c r="Z192" s="108">
        <v>0</v>
      </c>
      <c r="AA192" s="108">
        <v>28.213158532132024</v>
      </c>
      <c r="AB192" s="109">
        <v>34</v>
      </c>
      <c r="AC192" s="108">
        <v>8.1742961788556254</v>
      </c>
      <c r="AD192" s="109">
        <v>0.66666666666666663</v>
      </c>
      <c r="AE192" s="108">
        <v>0</v>
      </c>
      <c r="AF192" s="110">
        <v>0</v>
      </c>
      <c r="AG192" s="108">
        <v>0</v>
      </c>
      <c r="AH192" s="108">
        <v>0</v>
      </c>
      <c r="AI192" s="111">
        <v>0</v>
      </c>
      <c r="AJ192" s="109">
        <v>0</v>
      </c>
      <c r="AK192" s="109">
        <v>34.666666666666664</v>
      </c>
      <c r="AL192" s="108">
        <v>0</v>
      </c>
      <c r="AM192" s="108"/>
      <c r="AN192" s="108">
        <v>36.387454710987647</v>
      </c>
    </row>
    <row r="193" spans="1:40" ht="14.25" customHeight="1" x14ac:dyDescent="0.25">
      <c r="A193" s="113" t="s">
        <v>594</v>
      </c>
      <c r="B193" s="101" t="s">
        <v>589</v>
      </c>
      <c r="C193" s="112" t="s">
        <v>250</v>
      </c>
      <c r="D193" s="101" t="s">
        <v>455</v>
      </c>
      <c r="E193" s="100">
        <v>4</v>
      </c>
      <c r="F193" s="100" t="s">
        <v>51</v>
      </c>
      <c r="G193" s="101" t="s">
        <v>430</v>
      </c>
      <c r="H193" s="101" t="s">
        <v>749</v>
      </c>
      <c r="I193" s="100">
        <v>404415</v>
      </c>
      <c r="J193" s="103">
        <v>2</v>
      </c>
      <c r="K193" s="104">
        <v>0.2</v>
      </c>
      <c r="L193" s="103">
        <v>0.4</v>
      </c>
      <c r="M193" s="105"/>
      <c r="N193" s="103">
        <v>0</v>
      </c>
      <c r="O193" s="105"/>
      <c r="P193" s="103">
        <v>0</v>
      </c>
      <c r="Q193" s="105"/>
      <c r="R193" s="106">
        <v>0</v>
      </c>
      <c r="S193" s="107">
        <v>0</v>
      </c>
      <c r="T193" s="107"/>
      <c r="U193" s="103">
        <v>0</v>
      </c>
      <c r="V193" s="103">
        <v>0.4</v>
      </c>
      <c r="W193" s="108">
        <v>3275.3980202982079</v>
      </c>
      <c r="X193" s="108"/>
      <c r="Y193" s="108">
        <v>3275.3980202982079</v>
      </c>
      <c r="Z193" s="108">
        <v>272.95</v>
      </c>
      <c r="AA193" s="108">
        <v>850.80915441148591</v>
      </c>
      <c r="AB193" s="109">
        <v>1063.6666666666667</v>
      </c>
      <c r="AC193" s="108">
        <v>0</v>
      </c>
      <c r="AD193" s="109">
        <v>0</v>
      </c>
      <c r="AE193" s="108">
        <v>0</v>
      </c>
      <c r="AF193" s="110">
        <v>0</v>
      </c>
      <c r="AG193" s="108">
        <v>0</v>
      </c>
      <c r="AH193" s="108">
        <v>0</v>
      </c>
      <c r="AI193" s="111">
        <v>0</v>
      </c>
      <c r="AJ193" s="109">
        <v>0</v>
      </c>
      <c r="AK193" s="109">
        <v>1063.6666666666667</v>
      </c>
      <c r="AL193" s="108">
        <v>0</v>
      </c>
      <c r="AM193" s="108"/>
      <c r="AN193" s="108">
        <v>850.80915441148591</v>
      </c>
    </row>
    <row r="194" spans="1:40" ht="14.25" customHeight="1" x14ac:dyDescent="0.25">
      <c r="A194" s="113" t="s">
        <v>595</v>
      </c>
      <c r="B194" s="101" t="s">
        <v>479</v>
      </c>
      <c r="C194" s="112" t="s">
        <v>419</v>
      </c>
      <c r="D194" s="101" t="s">
        <v>420</v>
      </c>
      <c r="E194" s="100">
        <v>3</v>
      </c>
      <c r="F194" s="100" t="s">
        <v>51</v>
      </c>
      <c r="G194" s="101" t="s">
        <v>415</v>
      </c>
      <c r="H194" s="101" t="s">
        <v>751</v>
      </c>
      <c r="I194" s="100">
        <v>416600</v>
      </c>
      <c r="J194" s="103">
        <v>2</v>
      </c>
      <c r="K194" s="104">
        <v>0.33</v>
      </c>
      <c r="L194" s="103">
        <v>0.66</v>
      </c>
      <c r="M194" s="105"/>
      <c r="N194" s="103">
        <v>0</v>
      </c>
      <c r="O194" s="105"/>
      <c r="P194" s="103">
        <v>0</v>
      </c>
      <c r="Q194" s="105"/>
      <c r="R194" s="106">
        <v>0</v>
      </c>
      <c r="S194" s="107">
        <v>0</v>
      </c>
      <c r="T194" s="107"/>
      <c r="U194" s="103">
        <v>0</v>
      </c>
      <c r="V194" s="103">
        <v>0.66</v>
      </c>
      <c r="W194" s="108">
        <v>5404.4067334920428</v>
      </c>
      <c r="X194" s="108"/>
      <c r="Y194" s="108">
        <v>5404.4067334920428</v>
      </c>
      <c r="Z194" s="108">
        <v>450.37</v>
      </c>
      <c r="AA194" s="108">
        <v>701.50640060978151</v>
      </c>
      <c r="AB194" s="109">
        <v>891</v>
      </c>
      <c r="AC194" s="108">
        <v>0</v>
      </c>
      <c r="AD194" s="109">
        <v>0</v>
      </c>
      <c r="AE194" s="108">
        <v>0</v>
      </c>
      <c r="AF194" s="110">
        <v>0</v>
      </c>
      <c r="AG194" s="108">
        <v>0</v>
      </c>
      <c r="AH194" s="108">
        <v>0</v>
      </c>
      <c r="AI194" s="111">
        <v>0</v>
      </c>
      <c r="AJ194" s="109">
        <v>0</v>
      </c>
      <c r="AK194" s="109">
        <v>891</v>
      </c>
      <c r="AL194" s="108">
        <v>0</v>
      </c>
      <c r="AM194" s="108"/>
      <c r="AN194" s="108">
        <v>701.50640060978151</v>
      </c>
    </row>
    <row r="195" spans="1:40" ht="14.25" customHeight="1" x14ac:dyDescent="0.25">
      <c r="A195" s="113" t="s">
        <v>596</v>
      </c>
      <c r="B195" s="101" t="s">
        <v>597</v>
      </c>
      <c r="C195" s="112" t="s">
        <v>458</v>
      </c>
      <c r="D195" s="101" t="s">
        <v>459</v>
      </c>
      <c r="E195" s="100">
        <v>4</v>
      </c>
      <c r="F195" s="100" t="s">
        <v>51</v>
      </c>
      <c r="G195" s="101" t="s">
        <v>415</v>
      </c>
      <c r="H195" s="101" t="s">
        <v>480</v>
      </c>
      <c r="I195" s="100">
        <v>417600</v>
      </c>
      <c r="J195" s="103">
        <v>2</v>
      </c>
      <c r="K195" s="104">
        <v>1</v>
      </c>
      <c r="L195" s="103">
        <v>2</v>
      </c>
      <c r="M195" s="105"/>
      <c r="N195" s="103">
        <v>0</v>
      </c>
      <c r="O195" s="105"/>
      <c r="P195" s="103">
        <v>0</v>
      </c>
      <c r="Q195" s="105"/>
      <c r="R195" s="106">
        <v>0</v>
      </c>
      <c r="S195" s="107">
        <v>0</v>
      </c>
      <c r="T195" s="107"/>
      <c r="U195" s="103">
        <v>0</v>
      </c>
      <c r="V195" s="103">
        <v>2</v>
      </c>
      <c r="W195" s="108">
        <v>16376.990101491039</v>
      </c>
      <c r="X195" s="108"/>
      <c r="Y195" s="108">
        <v>16376.990101491039</v>
      </c>
      <c r="Z195" s="108">
        <v>1364.75</v>
      </c>
      <c r="AA195" s="108">
        <v>0</v>
      </c>
      <c r="AB195" s="109">
        <v>0</v>
      </c>
      <c r="AC195" s="108">
        <v>0</v>
      </c>
      <c r="AD195" s="109">
        <v>0</v>
      </c>
      <c r="AE195" s="108">
        <v>0</v>
      </c>
      <c r="AF195" s="110">
        <v>0</v>
      </c>
      <c r="AG195" s="108">
        <v>0</v>
      </c>
      <c r="AH195" s="108">
        <v>3.8295254670959067</v>
      </c>
      <c r="AI195" s="111">
        <v>14.217983643290625</v>
      </c>
      <c r="AJ195" s="109">
        <v>375.33333333333331</v>
      </c>
      <c r="AK195" s="109">
        <v>375.33333333333331</v>
      </c>
      <c r="AL195" s="108">
        <v>0</v>
      </c>
      <c r="AM195" s="108"/>
      <c r="AN195" s="108">
        <v>18.047509110386532</v>
      </c>
    </row>
    <row r="196" spans="1:40" ht="14.25" customHeight="1" x14ac:dyDescent="0.25">
      <c r="A196" s="113" t="s">
        <v>596</v>
      </c>
      <c r="B196" s="101" t="s">
        <v>598</v>
      </c>
      <c r="C196" s="112" t="s">
        <v>458</v>
      </c>
      <c r="D196" s="101" t="s">
        <v>459</v>
      </c>
      <c r="E196" s="100">
        <v>4</v>
      </c>
      <c r="F196" s="100" t="s">
        <v>51</v>
      </c>
      <c r="G196" s="101" t="s">
        <v>415</v>
      </c>
      <c r="H196" s="101" t="s">
        <v>480</v>
      </c>
      <c r="I196" s="100">
        <v>417600</v>
      </c>
      <c r="J196" s="103">
        <v>0</v>
      </c>
      <c r="K196" s="104">
        <v>1</v>
      </c>
      <c r="L196" s="103">
        <v>0</v>
      </c>
      <c r="M196" s="105"/>
      <c r="N196" s="103">
        <v>0</v>
      </c>
      <c r="O196" s="105"/>
      <c r="P196" s="103">
        <v>0</v>
      </c>
      <c r="Q196" s="105" t="s">
        <v>422</v>
      </c>
      <c r="R196" s="106">
        <v>1</v>
      </c>
      <c r="S196" s="107">
        <v>2</v>
      </c>
      <c r="T196" s="107"/>
      <c r="U196" s="103">
        <v>0</v>
      </c>
      <c r="V196" s="103">
        <v>2</v>
      </c>
      <c r="W196" s="108">
        <v>16376.990101491039</v>
      </c>
      <c r="X196" s="108"/>
      <c r="Y196" s="108">
        <v>16376.990101491039</v>
      </c>
      <c r="Z196" s="108">
        <v>1364.75</v>
      </c>
      <c r="AA196" s="108">
        <v>4331.1306383232813</v>
      </c>
      <c r="AB196" s="109">
        <v>5313</v>
      </c>
      <c r="AC196" s="108">
        <v>16.272001848369332</v>
      </c>
      <c r="AD196" s="109">
        <v>1.6666666666666667</v>
      </c>
      <c r="AE196" s="108">
        <v>0</v>
      </c>
      <c r="AF196" s="110">
        <v>0</v>
      </c>
      <c r="AG196" s="108">
        <v>0</v>
      </c>
      <c r="AH196" s="108">
        <v>3.8295254670959067</v>
      </c>
      <c r="AI196" s="111">
        <v>14.217983643290625</v>
      </c>
      <c r="AJ196" s="109">
        <v>375.33333333333331</v>
      </c>
      <c r="AK196" s="109">
        <v>5690</v>
      </c>
      <c r="AL196" s="108">
        <v>0</v>
      </c>
      <c r="AM196" s="108"/>
      <c r="AN196" s="108">
        <v>4365.4501492820373</v>
      </c>
    </row>
    <row r="197" spans="1:40" ht="14.25" customHeight="1" x14ac:dyDescent="0.25">
      <c r="A197" s="113" t="s">
        <v>599</v>
      </c>
      <c r="B197" s="101" t="s">
        <v>468</v>
      </c>
      <c r="C197" s="112" t="s">
        <v>285</v>
      </c>
      <c r="D197" s="101" t="s">
        <v>450</v>
      </c>
      <c r="E197" s="100">
        <v>3</v>
      </c>
      <c r="F197" s="100" t="s">
        <v>51</v>
      </c>
      <c r="G197" s="101" t="s">
        <v>415</v>
      </c>
      <c r="H197" s="101" t="s">
        <v>751</v>
      </c>
      <c r="I197" s="100">
        <v>416750</v>
      </c>
      <c r="J197" s="103">
        <v>1</v>
      </c>
      <c r="K197" s="104">
        <v>0.4</v>
      </c>
      <c r="L197" s="103">
        <v>0.4</v>
      </c>
      <c r="M197" s="105"/>
      <c r="N197" s="103">
        <v>0</v>
      </c>
      <c r="O197" s="105"/>
      <c r="P197" s="103">
        <v>0</v>
      </c>
      <c r="Q197" s="105"/>
      <c r="R197" s="106">
        <v>0</v>
      </c>
      <c r="S197" s="107">
        <v>0</v>
      </c>
      <c r="T197" s="107"/>
      <c r="U197" s="103">
        <v>0</v>
      </c>
      <c r="V197" s="103">
        <v>0.4</v>
      </c>
      <c r="W197" s="108">
        <v>3275.3980202982079</v>
      </c>
      <c r="X197" s="108"/>
      <c r="Y197" s="108">
        <v>3275.3980202982079</v>
      </c>
      <c r="Z197" s="108">
        <v>272.95</v>
      </c>
      <c r="AA197" s="108">
        <v>1605.0864159578487</v>
      </c>
      <c r="AB197" s="109">
        <v>2107.3333333333335</v>
      </c>
      <c r="AC197" s="108">
        <v>0</v>
      </c>
      <c r="AD197" s="109">
        <v>0</v>
      </c>
      <c r="AE197" s="108">
        <v>0</v>
      </c>
      <c r="AF197" s="110">
        <v>0</v>
      </c>
      <c r="AG197" s="108">
        <v>0</v>
      </c>
      <c r="AH197" s="108">
        <v>0</v>
      </c>
      <c r="AI197" s="111">
        <v>0</v>
      </c>
      <c r="AJ197" s="109">
        <v>0</v>
      </c>
      <c r="AK197" s="109">
        <v>2107.3333333333335</v>
      </c>
      <c r="AL197" s="108">
        <v>0</v>
      </c>
      <c r="AM197" s="108"/>
      <c r="AN197" s="108">
        <v>1605.0864159578487</v>
      </c>
    </row>
    <row r="198" spans="1:40" ht="14.25" customHeight="1" x14ac:dyDescent="0.25">
      <c r="A198" s="113" t="s">
        <v>600</v>
      </c>
      <c r="B198" s="101" t="s">
        <v>601</v>
      </c>
      <c r="C198" s="112" t="s">
        <v>411</v>
      </c>
      <c r="D198" s="101" t="s">
        <v>412</v>
      </c>
      <c r="E198" s="100">
        <v>2</v>
      </c>
      <c r="F198" s="100" t="s">
        <v>51</v>
      </c>
      <c r="G198" s="101" t="s">
        <v>415</v>
      </c>
      <c r="H198" s="101" t="s">
        <v>753</v>
      </c>
      <c r="I198" s="100">
        <v>418502</v>
      </c>
      <c r="J198" s="103">
        <v>1</v>
      </c>
      <c r="K198" s="104">
        <v>1</v>
      </c>
      <c r="L198" s="103">
        <v>1</v>
      </c>
      <c r="M198" s="105"/>
      <c r="N198" s="103">
        <v>0</v>
      </c>
      <c r="O198" s="105"/>
      <c r="P198" s="103">
        <v>0</v>
      </c>
      <c r="Q198" s="105"/>
      <c r="R198" s="106">
        <v>0</v>
      </c>
      <c r="S198" s="107">
        <v>0</v>
      </c>
      <c r="T198" s="107"/>
      <c r="U198" s="103">
        <v>0</v>
      </c>
      <c r="V198" s="103">
        <v>1</v>
      </c>
      <c r="W198" s="108">
        <v>8188.4950507455196</v>
      </c>
      <c r="X198" s="108"/>
      <c r="Y198" s="108">
        <v>8188.4950507455196</v>
      </c>
      <c r="Z198" s="108">
        <v>682.37</v>
      </c>
      <c r="AA198" s="108">
        <v>939.72377298387619</v>
      </c>
      <c r="AB198" s="109">
        <v>337.66666666666669</v>
      </c>
      <c r="AC198" s="108">
        <v>1282.3548979117354</v>
      </c>
      <c r="AD198" s="109">
        <v>71.333333333333329</v>
      </c>
      <c r="AE198" s="108">
        <v>0</v>
      </c>
      <c r="AF198" s="110">
        <v>0</v>
      </c>
      <c r="AG198" s="108">
        <v>32.105348961416773</v>
      </c>
      <c r="AH198" s="108">
        <v>0</v>
      </c>
      <c r="AI198" s="111">
        <v>0</v>
      </c>
      <c r="AJ198" s="109">
        <v>0</v>
      </c>
      <c r="AK198" s="109">
        <v>409</v>
      </c>
      <c r="AL198" s="108">
        <v>0</v>
      </c>
      <c r="AM198" s="108"/>
      <c r="AN198" s="108">
        <v>2254.1840198570285</v>
      </c>
    </row>
    <row r="199" spans="1:40" ht="14.25" customHeight="1" x14ac:dyDescent="0.25">
      <c r="A199" s="113" t="s">
        <v>602</v>
      </c>
      <c r="B199" s="101" t="s">
        <v>603</v>
      </c>
      <c r="C199" s="112" t="s">
        <v>462</v>
      </c>
      <c r="D199" s="101" t="s">
        <v>463</v>
      </c>
      <c r="E199" s="100">
        <v>3</v>
      </c>
      <c r="F199" s="100" t="s">
        <v>51</v>
      </c>
      <c r="G199" s="101" t="s">
        <v>415</v>
      </c>
      <c r="H199" s="101" t="s">
        <v>480</v>
      </c>
      <c r="I199" s="100">
        <v>417550</v>
      </c>
      <c r="J199" s="103">
        <v>2</v>
      </c>
      <c r="K199" s="104">
        <v>0.8</v>
      </c>
      <c r="L199" s="103">
        <v>1.6</v>
      </c>
      <c r="M199" s="105"/>
      <c r="N199" s="103">
        <v>0</v>
      </c>
      <c r="O199" s="105"/>
      <c r="P199" s="103">
        <v>0</v>
      </c>
      <c r="Q199" s="105"/>
      <c r="R199" s="106">
        <v>0</v>
      </c>
      <c r="S199" s="107">
        <v>0</v>
      </c>
      <c r="T199" s="107"/>
      <c r="U199" s="103">
        <v>0</v>
      </c>
      <c r="V199" s="103">
        <v>1.6</v>
      </c>
      <c r="W199" s="108">
        <v>13101.592081192832</v>
      </c>
      <c r="X199" s="108"/>
      <c r="Y199" s="108">
        <v>13101.592081192832</v>
      </c>
      <c r="Z199" s="108">
        <v>1091.8</v>
      </c>
      <c r="AA199" s="108">
        <v>8778.9155851478827</v>
      </c>
      <c r="AB199" s="109">
        <v>10602.666666666666</v>
      </c>
      <c r="AC199" s="108">
        <v>15.52002230210323</v>
      </c>
      <c r="AD199" s="109">
        <v>1.6666666666666667</v>
      </c>
      <c r="AE199" s="108">
        <v>0</v>
      </c>
      <c r="AF199" s="110">
        <v>0</v>
      </c>
      <c r="AG199" s="108">
        <v>0</v>
      </c>
      <c r="AH199" s="108">
        <v>0</v>
      </c>
      <c r="AI199" s="111">
        <v>0</v>
      </c>
      <c r="AJ199" s="109">
        <v>0</v>
      </c>
      <c r="AK199" s="109">
        <v>10604.333333333332</v>
      </c>
      <c r="AL199" s="108">
        <v>0</v>
      </c>
      <c r="AM199" s="108"/>
      <c r="AN199" s="108">
        <v>8794.4356074499865</v>
      </c>
    </row>
    <row r="200" spans="1:40" ht="14.25" customHeight="1" x14ac:dyDescent="0.25">
      <c r="A200" s="113" t="s">
        <v>602</v>
      </c>
      <c r="B200" s="101" t="s">
        <v>604</v>
      </c>
      <c r="C200" s="112" t="s">
        <v>462</v>
      </c>
      <c r="D200" s="101" t="s">
        <v>463</v>
      </c>
      <c r="E200" s="100">
        <v>3</v>
      </c>
      <c r="F200" s="100" t="s">
        <v>51</v>
      </c>
      <c r="G200" s="101" t="s">
        <v>415</v>
      </c>
      <c r="H200" s="101" t="s">
        <v>480</v>
      </c>
      <c r="I200" s="100">
        <v>417550</v>
      </c>
      <c r="J200" s="103">
        <v>0</v>
      </c>
      <c r="K200" s="104">
        <v>0.8</v>
      </c>
      <c r="L200" s="103">
        <v>0</v>
      </c>
      <c r="M200" s="105"/>
      <c r="N200" s="103">
        <v>0</v>
      </c>
      <c r="O200" s="105"/>
      <c r="P200" s="103">
        <v>0</v>
      </c>
      <c r="Q200" s="105" t="s">
        <v>422</v>
      </c>
      <c r="R200" s="106">
        <v>0.8</v>
      </c>
      <c r="S200" s="107">
        <v>1.6</v>
      </c>
      <c r="T200" s="107"/>
      <c r="U200" s="103">
        <v>0</v>
      </c>
      <c r="V200" s="103">
        <v>1.6</v>
      </c>
      <c r="W200" s="108">
        <v>13101.592081192832</v>
      </c>
      <c r="X200" s="108"/>
      <c r="Y200" s="108">
        <v>13101.592081192832</v>
      </c>
      <c r="Z200" s="108">
        <v>1091.8</v>
      </c>
      <c r="AA200" s="108">
        <v>0</v>
      </c>
      <c r="AB200" s="109">
        <v>0</v>
      </c>
      <c r="AC200" s="108">
        <v>0</v>
      </c>
      <c r="AD200" s="109">
        <v>0</v>
      </c>
      <c r="AE200" s="108">
        <v>0</v>
      </c>
      <c r="AF200" s="110">
        <v>0</v>
      </c>
      <c r="AG200" s="108">
        <v>0</v>
      </c>
      <c r="AH200" s="108">
        <v>0</v>
      </c>
      <c r="AI200" s="111">
        <v>0</v>
      </c>
      <c r="AJ200" s="109">
        <v>0</v>
      </c>
      <c r="AK200" s="109">
        <v>0</v>
      </c>
      <c r="AL200" s="108">
        <v>0</v>
      </c>
      <c r="AM200" s="108"/>
      <c r="AN200" s="108">
        <v>0</v>
      </c>
    </row>
    <row r="201" spans="1:40" ht="14.25" customHeight="1" x14ac:dyDescent="0.25">
      <c r="A201" s="113" t="s">
        <v>605</v>
      </c>
      <c r="B201" s="101" t="s">
        <v>606</v>
      </c>
      <c r="C201" s="112" t="s">
        <v>411</v>
      </c>
      <c r="D201" s="101" t="s">
        <v>412</v>
      </c>
      <c r="E201" s="100">
        <v>2</v>
      </c>
      <c r="F201" s="100" t="s">
        <v>51</v>
      </c>
      <c r="G201" s="101" t="s">
        <v>572</v>
      </c>
      <c r="H201" s="101" t="s">
        <v>748</v>
      </c>
      <c r="I201" s="100">
        <v>409001</v>
      </c>
      <c r="J201" s="103">
        <v>1</v>
      </c>
      <c r="K201" s="104">
        <v>0.5</v>
      </c>
      <c r="L201" s="103">
        <v>0.5</v>
      </c>
      <c r="M201" s="105"/>
      <c r="N201" s="103">
        <v>0</v>
      </c>
      <c r="O201" s="105"/>
      <c r="P201" s="103">
        <v>0</v>
      </c>
      <c r="Q201" s="105"/>
      <c r="R201" s="106">
        <v>0</v>
      </c>
      <c r="S201" s="107">
        <v>0</v>
      </c>
      <c r="T201" s="107"/>
      <c r="U201" s="103">
        <v>0</v>
      </c>
      <c r="V201" s="103">
        <v>0.5</v>
      </c>
      <c r="W201" s="108">
        <v>4094.2475253727598</v>
      </c>
      <c r="X201" s="108"/>
      <c r="Y201" s="108">
        <v>4094.2475253727598</v>
      </c>
      <c r="Z201" s="108">
        <v>341.19</v>
      </c>
      <c r="AA201" s="108">
        <v>0</v>
      </c>
      <c r="AB201" s="109">
        <v>0</v>
      </c>
      <c r="AC201" s="108">
        <v>0</v>
      </c>
      <c r="AD201" s="109">
        <v>0</v>
      </c>
      <c r="AE201" s="108">
        <v>0</v>
      </c>
      <c r="AF201" s="110">
        <v>0</v>
      </c>
      <c r="AG201" s="108">
        <v>0</v>
      </c>
      <c r="AH201" s="108">
        <v>0</v>
      </c>
      <c r="AI201" s="111">
        <v>0</v>
      </c>
      <c r="AJ201" s="109">
        <v>0</v>
      </c>
      <c r="AK201" s="109">
        <v>0</v>
      </c>
      <c r="AL201" s="108">
        <v>0</v>
      </c>
      <c r="AM201" s="108"/>
      <c r="AN201" s="108">
        <v>0</v>
      </c>
    </row>
    <row r="202" spans="1:40" ht="14.25" customHeight="1" x14ac:dyDescent="0.25">
      <c r="A202" s="113" t="s">
        <v>607</v>
      </c>
      <c r="B202" s="101" t="s">
        <v>608</v>
      </c>
      <c r="C202" s="112" t="s">
        <v>754</v>
      </c>
      <c r="D202" s="101" t="s">
        <v>755</v>
      </c>
      <c r="E202" s="100">
        <v>1</v>
      </c>
      <c r="F202" s="100" t="s">
        <v>51</v>
      </c>
      <c r="G202" s="101" t="s">
        <v>430</v>
      </c>
      <c r="H202" s="101" t="s">
        <v>749</v>
      </c>
      <c r="I202" s="100">
        <v>404420</v>
      </c>
      <c r="J202" s="103">
        <v>1</v>
      </c>
      <c r="K202" s="104">
        <v>1</v>
      </c>
      <c r="L202" s="103">
        <v>1</v>
      </c>
      <c r="M202" s="105"/>
      <c r="N202" s="103">
        <v>0</v>
      </c>
      <c r="O202" s="105"/>
      <c r="P202" s="103">
        <v>0</v>
      </c>
      <c r="Q202" s="105"/>
      <c r="R202" s="106">
        <v>0</v>
      </c>
      <c r="S202" s="107">
        <v>0</v>
      </c>
      <c r="T202" s="107"/>
      <c r="U202" s="103">
        <v>0</v>
      </c>
      <c r="V202" s="103">
        <v>1</v>
      </c>
      <c r="W202" s="108">
        <v>8188.4950507455196</v>
      </c>
      <c r="X202" s="108"/>
      <c r="Y202" s="108">
        <v>8188.4950507455196</v>
      </c>
      <c r="Z202" s="108">
        <v>682.37</v>
      </c>
      <c r="AA202" s="108">
        <v>7138.270284534653</v>
      </c>
      <c r="AB202" s="109">
        <v>8125.333333333333</v>
      </c>
      <c r="AC202" s="108">
        <v>369.34032436745895</v>
      </c>
      <c r="AD202" s="109">
        <v>4.333333333333333</v>
      </c>
      <c r="AE202" s="108">
        <v>0</v>
      </c>
      <c r="AF202" s="110">
        <v>0</v>
      </c>
      <c r="AG202" s="108">
        <v>13.152679286080305</v>
      </c>
      <c r="AH202" s="108">
        <v>0</v>
      </c>
      <c r="AI202" s="111">
        <v>0</v>
      </c>
      <c r="AJ202" s="109">
        <v>0</v>
      </c>
      <c r="AK202" s="109">
        <v>8129.6666666666661</v>
      </c>
      <c r="AL202" s="108">
        <v>0</v>
      </c>
      <c r="AM202" s="108"/>
      <c r="AN202" s="108">
        <v>7520.7632881881927</v>
      </c>
    </row>
    <row r="203" spans="1:40" ht="14.25" customHeight="1" x14ac:dyDescent="0.25">
      <c r="A203" s="113" t="s">
        <v>609</v>
      </c>
      <c r="B203" s="101" t="s">
        <v>144</v>
      </c>
      <c r="C203" s="112" t="s">
        <v>411</v>
      </c>
      <c r="D203" s="101" t="s">
        <v>412</v>
      </c>
      <c r="E203" s="100">
        <v>2</v>
      </c>
      <c r="F203" s="100" t="s">
        <v>51</v>
      </c>
      <c r="G203" s="101" t="s">
        <v>415</v>
      </c>
      <c r="H203" s="101" t="s">
        <v>756</v>
      </c>
      <c r="I203" s="100" t="s">
        <v>610</v>
      </c>
      <c r="J203" s="103">
        <v>0</v>
      </c>
      <c r="K203" s="104">
        <v>0</v>
      </c>
      <c r="L203" s="103">
        <v>0</v>
      </c>
      <c r="M203" s="105"/>
      <c r="N203" s="103">
        <v>0</v>
      </c>
      <c r="O203" s="105"/>
      <c r="P203" s="103">
        <v>0</v>
      </c>
      <c r="Q203" s="105"/>
      <c r="R203" s="106">
        <v>0</v>
      </c>
      <c r="S203" s="107">
        <v>0</v>
      </c>
      <c r="T203" s="107"/>
      <c r="U203" s="103">
        <v>0</v>
      </c>
      <c r="V203" s="103">
        <v>0</v>
      </c>
      <c r="W203" s="108">
        <v>0</v>
      </c>
      <c r="X203" s="108"/>
      <c r="Y203" s="108">
        <v>0</v>
      </c>
      <c r="Z203" s="108">
        <v>0</v>
      </c>
      <c r="AA203" s="108">
        <v>0.26458539590844449</v>
      </c>
      <c r="AB203" s="109">
        <v>0.33333333333333331</v>
      </c>
      <c r="AC203" s="108">
        <v>0</v>
      </c>
      <c r="AD203" s="109">
        <v>0</v>
      </c>
      <c r="AE203" s="108">
        <v>0</v>
      </c>
      <c r="AF203" s="110">
        <v>0</v>
      </c>
      <c r="AG203" s="108">
        <v>0</v>
      </c>
      <c r="AH203" s="108">
        <v>0</v>
      </c>
      <c r="AI203" s="111">
        <v>0</v>
      </c>
      <c r="AJ203" s="109">
        <v>0</v>
      </c>
      <c r="AK203" s="109">
        <v>0.33333333333333331</v>
      </c>
      <c r="AL203" s="108">
        <v>0</v>
      </c>
      <c r="AM203" s="108"/>
      <c r="AN203" s="108">
        <v>0.26458539590844449</v>
      </c>
    </row>
    <row r="204" spans="1:40" ht="14.25" customHeight="1" x14ac:dyDescent="0.25">
      <c r="A204" s="113" t="s">
        <v>611</v>
      </c>
      <c r="B204" s="101" t="s">
        <v>612</v>
      </c>
      <c r="C204" s="112" t="s">
        <v>757</v>
      </c>
      <c r="D204" s="101" t="s">
        <v>758</v>
      </c>
      <c r="E204" s="100">
        <v>4</v>
      </c>
      <c r="F204" s="100" t="s">
        <v>51</v>
      </c>
      <c r="G204" s="101" t="s">
        <v>415</v>
      </c>
      <c r="H204" s="101" t="s">
        <v>480</v>
      </c>
      <c r="I204" s="100">
        <v>417800</v>
      </c>
      <c r="J204" s="103">
        <v>1</v>
      </c>
      <c r="K204" s="104">
        <v>1</v>
      </c>
      <c r="L204" s="103">
        <v>1</v>
      </c>
      <c r="M204" s="105"/>
      <c r="N204" s="103">
        <v>0</v>
      </c>
      <c r="O204" s="105"/>
      <c r="P204" s="103">
        <v>0</v>
      </c>
      <c r="Q204" s="105"/>
      <c r="R204" s="106">
        <v>0</v>
      </c>
      <c r="S204" s="107">
        <v>0</v>
      </c>
      <c r="T204" s="107"/>
      <c r="U204" s="103">
        <v>0</v>
      </c>
      <c r="V204" s="103">
        <v>1</v>
      </c>
      <c r="W204" s="108">
        <v>8188.4950507455196</v>
      </c>
      <c r="X204" s="108"/>
      <c r="Y204" s="108">
        <v>8188.4950507455196</v>
      </c>
      <c r="Z204" s="108">
        <v>682.37</v>
      </c>
      <c r="AA204" s="108">
        <v>700.01636706440217</v>
      </c>
      <c r="AB204" s="109">
        <v>827.66666666666663</v>
      </c>
      <c r="AC204" s="108">
        <v>8.1116312166667832</v>
      </c>
      <c r="AD204" s="109">
        <v>0.66666666666666663</v>
      </c>
      <c r="AE204" s="108">
        <v>0</v>
      </c>
      <c r="AF204" s="110">
        <v>0</v>
      </c>
      <c r="AG204" s="108">
        <v>0</v>
      </c>
      <c r="AH204" s="108">
        <v>0</v>
      </c>
      <c r="AI204" s="111">
        <v>0</v>
      </c>
      <c r="AJ204" s="109">
        <v>0</v>
      </c>
      <c r="AK204" s="109">
        <v>828.33333333333326</v>
      </c>
      <c r="AL204" s="108">
        <v>0</v>
      </c>
      <c r="AM204" s="108"/>
      <c r="AN204" s="108">
        <v>708.12799828106893</v>
      </c>
    </row>
    <row r="205" spans="1:40" ht="14.25" customHeight="1" x14ac:dyDescent="0.25">
      <c r="A205" s="113" t="s">
        <v>611</v>
      </c>
      <c r="B205" s="101" t="s">
        <v>613</v>
      </c>
      <c r="C205" s="112" t="s">
        <v>757</v>
      </c>
      <c r="D205" s="101" t="s">
        <v>758</v>
      </c>
      <c r="E205" s="100">
        <v>4</v>
      </c>
      <c r="F205" s="100" t="s">
        <v>51</v>
      </c>
      <c r="G205" s="101" t="s">
        <v>415</v>
      </c>
      <c r="H205" s="101" t="s">
        <v>480</v>
      </c>
      <c r="I205" s="100">
        <v>417800</v>
      </c>
      <c r="J205" s="103">
        <v>0</v>
      </c>
      <c r="K205" s="104">
        <v>1</v>
      </c>
      <c r="L205" s="103">
        <v>0</v>
      </c>
      <c r="M205" s="105"/>
      <c r="N205" s="103">
        <v>0</v>
      </c>
      <c r="O205" s="105"/>
      <c r="P205" s="103">
        <v>0</v>
      </c>
      <c r="Q205" s="105" t="s">
        <v>422</v>
      </c>
      <c r="R205" s="106">
        <v>0.5</v>
      </c>
      <c r="S205" s="107">
        <v>1</v>
      </c>
      <c r="T205" s="107"/>
      <c r="U205" s="103">
        <v>0</v>
      </c>
      <c r="V205" s="103">
        <v>1</v>
      </c>
      <c r="W205" s="108">
        <v>8188.4950507455196</v>
      </c>
      <c r="X205" s="108"/>
      <c r="Y205" s="108">
        <v>8188.4950507455196</v>
      </c>
      <c r="Z205" s="108">
        <v>682.37</v>
      </c>
      <c r="AA205" s="108">
        <v>0</v>
      </c>
      <c r="AB205" s="109">
        <v>0</v>
      </c>
      <c r="AC205" s="108">
        <v>0</v>
      </c>
      <c r="AD205" s="109">
        <v>0</v>
      </c>
      <c r="AE205" s="108">
        <v>0</v>
      </c>
      <c r="AF205" s="110">
        <v>0</v>
      </c>
      <c r="AG205" s="108">
        <v>0</v>
      </c>
      <c r="AH205" s="108">
        <v>0</v>
      </c>
      <c r="AI205" s="111">
        <v>0</v>
      </c>
      <c r="AJ205" s="109">
        <v>0</v>
      </c>
      <c r="AK205" s="109">
        <v>0</v>
      </c>
      <c r="AL205" s="108">
        <v>0</v>
      </c>
      <c r="AM205" s="108"/>
      <c r="AN205" s="108">
        <v>0</v>
      </c>
    </row>
    <row r="206" spans="1:40" ht="14.25" customHeight="1" x14ac:dyDescent="0.25">
      <c r="A206" s="113" t="s">
        <v>614</v>
      </c>
      <c r="B206" s="101" t="s">
        <v>144</v>
      </c>
      <c r="C206" s="112" t="s">
        <v>144</v>
      </c>
      <c r="D206" s="112" t="s">
        <v>144</v>
      </c>
      <c r="E206" s="100"/>
      <c r="F206" s="100" t="s">
        <v>51</v>
      </c>
      <c r="G206" s="101" t="s">
        <v>415</v>
      </c>
      <c r="H206" s="101" t="s">
        <v>751</v>
      </c>
      <c r="I206" s="100">
        <v>416550</v>
      </c>
      <c r="J206" s="103">
        <v>0</v>
      </c>
      <c r="K206" s="104">
        <v>0</v>
      </c>
      <c r="L206" s="103">
        <v>0</v>
      </c>
      <c r="M206" s="105"/>
      <c r="N206" s="103">
        <v>0</v>
      </c>
      <c r="O206" s="105"/>
      <c r="P206" s="103">
        <v>0</v>
      </c>
      <c r="Q206" s="105"/>
      <c r="R206" s="106">
        <v>0</v>
      </c>
      <c r="S206" s="107">
        <v>0</v>
      </c>
      <c r="T206" s="107"/>
      <c r="U206" s="103">
        <v>0</v>
      </c>
      <c r="V206" s="103">
        <v>0</v>
      </c>
      <c r="W206" s="108">
        <v>0</v>
      </c>
      <c r="X206" s="108"/>
      <c r="Y206" s="108">
        <v>0</v>
      </c>
      <c r="Z206" s="108">
        <v>0</v>
      </c>
      <c r="AA206" s="108">
        <v>0</v>
      </c>
      <c r="AB206" s="109">
        <v>0</v>
      </c>
      <c r="AC206" s="108">
        <v>113.4583954296869</v>
      </c>
      <c r="AD206" s="109">
        <v>5.333333333333333</v>
      </c>
      <c r="AE206" s="108">
        <v>0</v>
      </c>
      <c r="AF206" s="110">
        <v>0</v>
      </c>
      <c r="AG206" s="108">
        <v>0</v>
      </c>
      <c r="AH206" s="108">
        <v>0</v>
      </c>
      <c r="AI206" s="111">
        <v>0</v>
      </c>
      <c r="AJ206" s="109">
        <v>0</v>
      </c>
      <c r="AK206" s="109">
        <v>5.333333333333333</v>
      </c>
      <c r="AL206" s="108">
        <v>0</v>
      </c>
      <c r="AM206" s="108"/>
      <c r="AN206" s="108">
        <v>113.4583954296869</v>
      </c>
    </row>
    <row r="207" spans="1:40" ht="14.25" customHeight="1" x14ac:dyDescent="0.25">
      <c r="A207" s="113" t="s">
        <v>615</v>
      </c>
      <c r="B207" s="101" t="s">
        <v>616</v>
      </c>
      <c r="C207" s="112" t="s">
        <v>446</v>
      </c>
      <c r="D207" s="101" t="s">
        <v>447</v>
      </c>
      <c r="E207" s="100">
        <v>1</v>
      </c>
      <c r="F207" s="100" t="s">
        <v>51</v>
      </c>
      <c r="G207" s="101" t="s">
        <v>415</v>
      </c>
      <c r="H207" s="101" t="s">
        <v>751</v>
      </c>
      <c r="I207" s="100">
        <v>416550</v>
      </c>
      <c r="J207" s="103">
        <v>2</v>
      </c>
      <c r="K207" s="104">
        <v>0.5</v>
      </c>
      <c r="L207" s="103">
        <v>1</v>
      </c>
      <c r="M207" s="105"/>
      <c r="N207" s="103">
        <v>0</v>
      </c>
      <c r="O207" s="105"/>
      <c r="P207" s="103">
        <v>0</v>
      </c>
      <c r="Q207" s="105"/>
      <c r="R207" s="106">
        <v>0</v>
      </c>
      <c r="S207" s="107">
        <v>0</v>
      </c>
      <c r="T207" s="107"/>
      <c r="U207" s="103">
        <v>0</v>
      </c>
      <c r="V207" s="103">
        <v>1</v>
      </c>
      <c r="W207" s="108">
        <v>8188.4950507455196</v>
      </c>
      <c r="X207" s="108"/>
      <c r="Y207" s="108">
        <v>8188.4950507455196</v>
      </c>
      <c r="Z207" s="108">
        <v>682.37</v>
      </c>
      <c r="AA207" s="108">
        <v>0</v>
      </c>
      <c r="AB207" s="109">
        <v>0</v>
      </c>
      <c r="AC207" s="108">
        <v>0</v>
      </c>
      <c r="AD207" s="109">
        <v>0</v>
      </c>
      <c r="AE207" s="108">
        <v>0</v>
      </c>
      <c r="AF207" s="110">
        <v>0</v>
      </c>
      <c r="AG207" s="108">
        <v>0</v>
      </c>
      <c r="AH207" s="108">
        <v>0</v>
      </c>
      <c r="AI207" s="111">
        <v>0</v>
      </c>
      <c r="AJ207" s="109">
        <v>0</v>
      </c>
      <c r="AK207" s="109">
        <v>0</v>
      </c>
      <c r="AL207" s="108">
        <v>0</v>
      </c>
      <c r="AM207" s="108"/>
      <c r="AN207" s="108">
        <v>0</v>
      </c>
    </row>
    <row r="208" spans="1:40" ht="14.25" customHeight="1" x14ac:dyDescent="0.25">
      <c r="A208" s="113" t="s">
        <v>617</v>
      </c>
      <c r="B208" s="101" t="s">
        <v>618</v>
      </c>
      <c r="C208" s="112" t="s">
        <v>759</v>
      </c>
      <c r="D208" s="101" t="s">
        <v>760</v>
      </c>
      <c r="E208" s="100">
        <v>2</v>
      </c>
      <c r="F208" s="100" t="s">
        <v>51</v>
      </c>
      <c r="G208" s="101" t="s">
        <v>415</v>
      </c>
      <c r="H208" s="101" t="s">
        <v>751</v>
      </c>
      <c r="I208" s="100">
        <v>416300</v>
      </c>
      <c r="J208" s="103">
        <v>1</v>
      </c>
      <c r="K208" s="104">
        <v>1</v>
      </c>
      <c r="L208" s="103">
        <v>1</v>
      </c>
      <c r="M208" s="105"/>
      <c r="N208" s="103">
        <v>0</v>
      </c>
      <c r="O208" s="105"/>
      <c r="P208" s="103">
        <v>0</v>
      </c>
      <c r="Q208" s="105"/>
      <c r="R208" s="106">
        <v>0</v>
      </c>
      <c r="S208" s="107">
        <v>0</v>
      </c>
      <c r="T208" s="107"/>
      <c r="U208" s="103">
        <v>0</v>
      </c>
      <c r="V208" s="103">
        <v>1</v>
      </c>
      <c r="W208" s="108">
        <v>8188.4950507455196</v>
      </c>
      <c r="X208" s="108"/>
      <c r="Y208" s="108">
        <v>8188.4950507455196</v>
      </c>
      <c r="Z208" s="108">
        <v>682.37</v>
      </c>
      <c r="AA208" s="108">
        <v>627.88899558504488</v>
      </c>
      <c r="AB208" s="109">
        <v>799</v>
      </c>
      <c r="AC208" s="108">
        <v>0</v>
      </c>
      <c r="AD208" s="109">
        <v>0</v>
      </c>
      <c r="AE208" s="108">
        <v>14.795893850143276</v>
      </c>
      <c r="AF208" s="110">
        <v>8.3333333333333329E-2</v>
      </c>
      <c r="AG208" s="108">
        <v>0</v>
      </c>
      <c r="AH208" s="108">
        <v>0</v>
      </c>
      <c r="AI208" s="111">
        <v>0</v>
      </c>
      <c r="AJ208" s="109">
        <v>0</v>
      </c>
      <c r="AK208" s="109">
        <v>799</v>
      </c>
      <c r="AL208" s="108">
        <v>0</v>
      </c>
      <c r="AM208" s="108"/>
      <c r="AN208" s="108">
        <v>642.68488943518821</v>
      </c>
    </row>
    <row r="209" spans="1:40" ht="14.25" customHeight="1" x14ac:dyDescent="0.25">
      <c r="A209" s="113" t="s">
        <v>619</v>
      </c>
      <c r="B209" s="101" t="s">
        <v>620</v>
      </c>
      <c r="C209" s="112" t="s">
        <v>274</v>
      </c>
      <c r="D209" s="101" t="s">
        <v>747</v>
      </c>
      <c r="E209" s="100">
        <v>1</v>
      </c>
      <c r="F209" s="100" t="s">
        <v>51</v>
      </c>
      <c r="G209" s="101" t="s">
        <v>415</v>
      </c>
      <c r="H209" s="101" t="s">
        <v>751</v>
      </c>
      <c r="I209" s="100">
        <v>416150</v>
      </c>
      <c r="J209" s="103">
        <v>1</v>
      </c>
      <c r="K209" s="104">
        <v>1</v>
      </c>
      <c r="L209" s="103">
        <v>1</v>
      </c>
      <c r="M209" s="105"/>
      <c r="N209" s="103">
        <v>0</v>
      </c>
      <c r="O209" s="105"/>
      <c r="P209" s="103">
        <v>0</v>
      </c>
      <c r="Q209" s="105"/>
      <c r="R209" s="106">
        <v>0</v>
      </c>
      <c r="S209" s="107">
        <v>0</v>
      </c>
      <c r="T209" s="107"/>
      <c r="U209" s="103">
        <v>0</v>
      </c>
      <c r="V209" s="103">
        <v>1</v>
      </c>
      <c r="W209" s="108">
        <v>8188.4950507455196</v>
      </c>
      <c r="X209" s="108"/>
      <c r="Y209" s="108">
        <v>8188.4950507455196</v>
      </c>
      <c r="Z209" s="108">
        <v>682.37</v>
      </c>
      <c r="AA209" s="108">
        <v>10.478974232689708</v>
      </c>
      <c r="AB209" s="109">
        <v>12</v>
      </c>
      <c r="AC209" s="108">
        <v>0</v>
      </c>
      <c r="AD209" s="109">
        <v>0</v>
      </c>
      <c r="AE209" s="108">
        <v>5430.0930430025837</v>
      </c>
      <c r="AF209" s="110">
        <v>30.583333333333332</v>
      </c>
      <c r="AG209" s="108">
        <v>0</v>
      </c>
      <c r="AH209" s="108">
        <v>0</v>
      </c>
      <c r="AI209" s="111">
        <v>0</v>
      </c>
      <c r="AJ209" s="109">
        <v>0</v>
      </c>
      <c r="AK209" s="109">
        <v>12</v>
      </c>
      <c r="AL209" s="108">
        <v>0</v>
      </c>
      <c r="AM209" s="108"/>
      <c r="AN209" s="108">
        <v>5440.5720172352731</v>
      </c>
    </row>
    <row r="210" spans="1:40" ht="14.25" customHeight="1" x14ac:dyDescent="0.25">
      <c r="A210" s="113" t="s">
        <v>621</v>
      </c>
      <c r="B210" s="101" t="s">
        <v>603</v>
      </c>
      <c r="C210" s="112" t="s">
        <v>462</v>
      </c>
      <c r="D210" s="101" t="s">
        <v>463</v>
      </c>
      <c r="E210" s="100">
        <v>3</v>
      </c>
      <c r="F210" s="100" t="s">
        <v>51</v>
      </c>
      <c r="G210" s="101" t="s">
        <v>415</v>
      </c>
      <c r="H210" s="101" t="s">
        <v>751</v>
      </c>
      <c r="I210" s="100">
        <v>416650</v>
      </c>
      <c r="J210" s="103">
        <v>2</v>
      </c>
      <c r="K210" s="104">
        <v>0.2</v>
      </c>
      <c r="L210" s="103">
        <v>0.4</v>
      </c>
      <c r="M210" s="105"/>
      <c r="N210" s="103">
        <v>0</v>
      </c>
      <c r="O210" s="105"/>
      <c r="P210" s="103">
        <v>0</v>
      </c>
      <c r="Q210" s="105"/>
      <c r="R210" s="106">
        <v>0</v>
      </c>
      <c r="S210" s="107">
        <v>0</v>
      </c>
      <c r="T210" s="107"/>
      <c r="U210" s="103">
        <v>0</v>
      </c>
      <c r="V210" s="103">
        <v>0.4</v>
      </c>
      <c r="W210" s="108">
        <v>3275.3980202982079</v>
      </c>
      <c r="X210" s="108"/>
      <c r="Y210" s="108">
        <v>3275.3980202982079</v>
      </c>
      <c r="Z210" s="108">
        <v>272.95</v>
      </c>
      <c r="AA210" s="108">
        <v>1353.3960767131528</v>
      </c>
      <c r="AB210" s="109">
        <v>1773</v>
      </c>
      <c r="AC210" s="108">
        <v>0</v>
      </c>
      <c r="AD210" s="109">
        <v>0</v>
      </c>
      <c r="AE210" s="108">
        <v>0</v>
      </c>
      <c r="AF210" s="110">
        <v>0</v>
      </c>
      <c r="AG210" s="108">
        <v>0</v>
      </c>
      <c r="AH210" s="108">
        <v>0</v>
      </c>
      <c r="AI210" s="111">
        <v>0</v>
      </c>
      <c r="AJ210" s="109">
        <v>0</v>
      </c>
      <c r="AK210" s="109">
        <v>1773</v>
      </c>
      <c r="AL210" s="108">
        <v>0</v>
      </c>
      <c r="AM210" s="108"/>
      <c r="AN210" s="108">
        <v>1353.3960767131528</v>
      </c>
    </row>
    <row r="211" spans="1:40" ht="14.25" customHeight="1" x14ac:dyDescent="0.25">
      <c r="A211" s="113" t="s">
        <v>621</v>
      </c>
      <c r="B211" s="101" t="s">
        <v>604</v>
      </c>
      <c r="C211" s="112" t="s">
        <v>462</v>
      </c>
      <c r="D211" s="101" t="s">
        <v>463</v>
      </c>
      <c r="E211" s="100">
        <v>3</v>
      </c>
      <c r="F211" s="100" t="s">
        <v>51</v>
      </c>
      <c r="G211" s="101" t="s">
        <v>415</v>
      </c>
      <c r="H211" s="101" t="s">
        <v>751</v>
      </c>
      <c r="I211" s="100">
        <v>416650</v>
      </c>
      <c r="J211" s="103">
        <v>0</v>
      </c>
      <c r="K211" s="104">
        <v>0.2</v>
      </c>
      <c r="L211" s="103">
        <v>0</v>
      </c>
      <c r="M211" s="105"/>
      <c r="N211" s="103">
        <v>0</v>
      </c>
      <c r="O211" s="105"/>
      <c r="P211" s="103">
        <v>0</v>
      </c>
      <c r="Q211" s="105" t="s">
        <v>422</v>
      </c>
      <c r="R211" s="106">
        <v>0.2</v>
      </c>
      <c r="S211" s="107">
        <v>0.4</v>
      </c>
      <c r="T211" s="107"/>
      <c r="U211" s="103">
        <v>0</v>
      </c>
      <c r="V211" s="103">
        <v>0.4</v>
      </c>
      <c r="W211" s="108">
        <v>3275.3980202982079</v>
      </c>
      <c r="X211" s="108"/>
      <c r="Y211" s="108">
        <v>3275.3980202982079</v>
      </c>
      <c r="Z211" s="108">
        <v>0</v>
      </c>
      <c r="AA211" s="108">
        <v>0</v>
      </c>
      <c r="AB211" s="109">
        <v>0</v>
      </c>
      <c r="AC211" s="108">
        <v>0</v>
      </c>
      <c r="AD211" s="109">
        <v>0</v>
      </c>
      <c r="AE211" s="108">
        <v>0</v>
      </c>
      <c r="AF211" s="110">
        <v>0</v>
      </c>
      <c r="AG211" s="108">
        <v>0</v>
      </c>
      <c r="AH211" s="108">
        <v>0</v>
      </c>
      <c r="AI211" s="111">
        <v>0</v>
      </c>
      <c r="AJ211" s="109">
        <v>0</v>
      </c>
      <c r="AK211" s="109">
        <v>0</v>
      </c>
      <c r="AL211" s="108">
        <v>0</v>
      </c>
      <c r="AM211" s="108"/>
      <c r="AN211" s="108">
        <v>0</v>
      </c>
    </row>
    <row r="212" spans="1:40" ht="14.25" customHeight="1" x14ac:dyDescent="0.25">
      <c r="A212" s="113" t="s">
        <v>621</v>
      </c>
      <c r="B212" s="101" t="s">
        <v>461</v>
      </c>
      <c r="C212" s="112" t="s">
        <v>462</v>
      </c>
      <c r="D212" s="101" t="s">
        <v>463</v>
      </c>
      <c r="E212" s="100">
        <v>3</v>
      </c>
      <c r="F212" s="100" t="s">
        <v>51</v>
      </c>
      <c r="G212" s="101" t="s">
        <v>415</v>
      </c>
      <c r="H212" s="101" t="s">
        <v>751</v>
      </c>
      <c r="I212" s="100">
        <v>416650</v>
      </c>
      <c r="J212" s="103">
        <v>0</v>
      </c>
      <c r="K212" s="104">
        <v>0.2</v>
      </c>
      <c r="L212" s="103">
        <v>0</v>
      </c>
      <c r="M212" s="105"/>
      <c r="N212" s="103">
        <v>0</v>
      </c>
      <c r="O212" s="105"/>
      <c r="P212" s="103">
        <v>0</v>
      </c>
      <c r="Q212" s="105" t="s">
        <v>422</v>
      </c>
      <c r="R212" s="106">
        <v>0.2</v>
      </c>
      <c r="S212" s="107">
        <v>0.4</v>
      </c>
      <c r="T212" s="107"/>
      <c r="U212" s="103">
        <v>0</v>
      </c>
      <c r="V212" s="103">
        <v>0.4</v>
      </c>
      <c r="W212" s="108">
        <v>3275.3980202982079</v>
      </c>
      <c r="X212" s="108"/>
      <c r="Y212" s="108">
        <v>3275.3980202982079</v>
      </c>
      <c r="Z212" s="108">
        <v>0</v>
      </c>
      <c r="AA212" s="108">
        <v>0</v>
      </c>
      <c r="AB212" s="109">
        <v>0</v>
      </c>
      <c r="AC212" s="108">
        <v>0</v>
      </c>
      <c r="AD212" s="109">
        <v>0</v>
      </c>
      <c r="AE212" s="108">
        <v>0</v>
      </c>
      <c r="AF212" s="110">
        <v>0</v>
      </c>
      <c r="AG212" s="108">
        <v>0</v>
      </c>
      <c r="AH212" s="108">
        <v>0</v>
      </c>
      <c r="AI212" s="111">
        <v>0</v>
      </c>
      <c r="AJ212" s="109">
        <v>0</v>
      </c>
      <c r="AK212" s="109">
        <v>0</v>
      </c>
      <c r="AL212" s="108">
        <v>0</v>
      </c>
      <c r="AM212" s="108"/>
      <c r="AN212" s="108">
        <v>0</v>
      </c>
    </row>
    <row r="213" spans="1:40" ht="14.25" customHeight="1" x14ac:dyDescent="0.25">
      <c r="A213" s="113" t="s">
        <v>622</v>
      </c>
      <c r="B213" s="101" t="s">
        <v>479</v>
      </c>
      <c r="C213" s="112" t="s">
        <v>419</v>
      </c>
      <c r="D213" s="101" t="s">
        <v>420</v>
      </c>
      <c r="E213" s="100">
        <v>3</v>
      </c>
      <c r="F213" s="100" t="s">
        <v>51</v>
      </c>
      <c r="G213" s="101" t="s">
        <v>415</v>
      </c>
      <c r="H213" s="101" t="s">
        <v>480</v>
      </c>
      <c r="I213" s="100">
        <v>417400</v>
      </c>
      <c r="J213" s="103">
        <v>2</v>
      </c>
      <c r="K213" s="104">
        <v>0.33</v>
      </c>
      <c r="L213" s="103">
        <v>0.66</v>
      </c>
      <c r="M213" s="105"/>
      <c r="N213" s="103">
        <v>0</v>
      </c>
      <c r="O213" s="105"/>
      <c r="P213" s="103">
        <v>0</v>
      </c>
      <c r="Q213" s="105"/>
      <c r="R213" s="106">
        <v>0</v>
      </c>
      <c r="S213" s="107">
        <v>0</v>
      </c>
      <c r="T213" s="107"/>
      <c r="U213" s="103">
        <v>0</v>
      </c>
      <c r="V213" s="103">
        <v>0.66</v>
      </c>
      <c r="W213" s="108">
        <v>5404.4067334920428</v>
      </c>
      <c r="X213" s="108"/>
      <c r="Y213" s="108">
        <v>5404.4067334920428</v>
      </c>
      <c r="Z213" s="108">
        <v>450.37</v>
      </c>
      <c r="AA213" s="108">
        <v>0</v>
      </c>
      <c r="AB213" s="109">
        <v>0</v>
      </c>
      <c r="AC213" s="108">
        <v>0</v>
      </c>
      <c r="AD213" s="109">
        <v>0</v>
      </c>
      <c r="AE213" s="108">
        <v>0</v>
      </c>
      <c r="AF213" s="110">
        <v>0</v>
      </c>
      <c r="AG213" s="108">
        <v>0</v>
      </c>
      <c r="AH213" s="108">
        <v>0</v>
      </c>
      <c r="AI213" s="111">
        <v>0</v>
      </c>
      <c r="AJ213" s="109">
        <v>0</v>
      </c>
      <c r="AK213" s="109">
        <v>0</v>
      </c>
      <c r="AL213" s="108">
        <v>0</v>
      </c>
      <c r="AM213" s="108"/>
      <c r="AN213" s="108">
        <v>0</v>
      </c>
    </row>
    <row r="214" spans="1:40" ht="14.25" customHeight="1" x14ac:dyDescent="0.25">
      <c r="A214" s="113" t="s">
        <v>623</v>
      </c>
      <c r="B214" s="112" t="s">
        <v>624</v>
      </c>
      <c r="C214" s="112" t="s">
        <v>411</v>
      </c>
      <c r="D214" s="101" t="s">
        <v>412</v>
      </c>
      <c r="E214" s="100">
        <v>2</v>
      </c>
      <c r="F214" s="100" t="s">
        <v>51</v>
      </c>
      <c r="G214" s="101" t="s">
        <v>415</v>
      </c>
      <c r="H214" s="101" t="s">
        <v>761</v>
      </c>
      <c r="I214" s="100">
        <v>418300</v>
      </c>
      <c r="J214" s="103">
        <v>1</v>
      </c>
      <c r="K214" s="104">
        <v>1</v>
      </c>
      <c r="L214" s="103">
        <v>1</v>
      </c>
      <c r="M214" s="105"/>
      <c r="N214" s="103">
        <v>0</v>
      </c>
      <c r="O214" s="105"/>
      <c r="P214" s="103">
        <v>0</v>
      </c>
      <c r="Q214" s="105"/>
      <c r="R214" s="106">
        <v>0</v>
      </c>
      <c r="S214" s="107">
        <v>0</v>
      </c>
      <c r="T214" s="107"/>
      <c r="U214" s="103">
        <v>0</v>
      </c>
      <c r="V214" s="103">
        <v>1</v>
      </c>
      <c r="W214" s="108">
        <v>8188.4950507455196</v>
      </c>
      <c r="X214" s="108"/>
      <c r="Y214" s="108">
        <v>8188.4950507455196</v>
      </c>
      <c r="Z214" s="108">
        <v>682.37</v>
      </c>
      <c r="AA214" s="108">
        <v>0.53613356539342705</v>
      </c>
      <c r="AB214" s="109">
        <v>0.66666666666666663</v>
      </c>
      <c r="AC214" s="108">
        <v>0</v>
      </c>
      <c r="AD214" s="109">
        <v>0</v>
      </c>
      <c r="AE214" s="108">
        <v>88.775363100859664</v>
      </c>
      <c r="AF214" s="110">
        <v>0.5</v>
      </c>
      <c r="AG214" s="108">
        <v>0</v>
      </c>
      <c r="AH214" s="108">
        <v>0</v>
      </c>
      <c r="AI214" s="111">
        <v>0</v>
      </c>
      <c r="AJ214" s="109">
        <v>0</v>
      </c>
      <c r="AK214" s="109">
        <v>0.66666666666666663</v>
      </c>
      <c r="AL214" s="108">
        <v>0</v>
      </c>
      <c r="AM214" s="108"/>
      <c r="AN214" s="108">
        <v>89.311496666253092</v>
      </c>
    </row>
    <row r="215" spans="1:40" ht="14.25" customHeight="1" x14ac:dyDescent="0.25">
      <c r="A215" s="113" t="s">
        <v>625</v>
      </c>
      <c r="B215" s="101" t="s">
        <v>626</v>
      </c>
      <c r="C215" s="112" t="s">
        <v>411</v>
      </c>
      <c r="D215" s="101" t="s">
        <v>412</v>
      </c>
      <c r="E215" s="100" t="s">
        <v>762</v>
      </c>
      <c r="F215" s="100" t="s">
        <v>51</v>
      </c>
      <c r="G215" s="101" t="s">
        <v>415</v>
      </c>
      <c r="H215" s="101" t="s">
        <v>761</v>
      </c>
      <c r="I215" s="100">
        <v>418300</v>
      </c>
      <c r="J215" s="103">
        <v>3</v>
      </c>
      <c r="K215" s="104">
        <v>1</v>
      </c>
      <c r="L215" s="103">
        <v>3</v>
      </c>
      <c r="M215" s="105"/>
      <c r="N215" s="103">
        <v>0</v>
      </c>
      <c r="O215" s="105"/>
      <c r="P215" s="103">
        <v>0</v>
      </c>
      <c r="Q215" s="105"/>
      <c r="R215" s="106">
        <v>0</v>
      </c>
      <c r="S215" s="107">
        <v>0</v>
      </c>
      <c r="T215" s="107"/>
      <c r="U215" s="103">
        <v>0</v>
      </c>
      <c r="V215" s="103">
        <v>3</v>
      </c>
      <c r="W215" s="108">
        <v>24565.485152236557</v>
      </c>
      <c r="X215" s="108"/>
      <c r="Y215" s="108">
        <v>24565.485152236557</v>
      </c>
      <c r="Z215" s="108">
        <v>2047.12</v>
      </c>
      <c r="AA215" s="108">
        <v>0</v>
      </c>
      <c r="AB215" s="109">
        <v>0</v>
      </c>
      <c r="AC215" s="108">
        <v>0</v>
      </c>
      <c r="AD215" s="109">
        <v>0</v>
      </c>
      <c r="AE215" s="108">
        <v>0</v>
      </c>
      <c r="AF215" s="110">
        <v>0</v>
      </c>
      <c r="AG215" s="108">
        <v>0</v>
      </c>
      <c r="AH215" s="108">
        <v>0</v>
      </c>
      <c r="AI215" s="111">
        <v>0</v>
      </c>
      <c r="AJ215" s="109">
        <v>0</v>
      </c>
      <c r="AK215" s="109">
        <v>0</v>
      </c>
      <c r="AL215" s="108">
        <v>0</v>
      </c>
      <c r="AM215" s="108"/>
      <c r="AN215" s="108">
        <v>0</v>
      </c>
    </row>
    <row r="216" spans="1:40" ht="14.25" customHeight="1" x14ac:dyDescent="0.25">
      <c r="A216" s="113" t="s">
        <v>627</v>
      </c>
      <c r="B216" s="101" t="s">
        <v>606</v>
      </c>
      <c r="C216" s="112" t="s">
        <v>411</v>
      </c>
      <c r="D216" s="101" t="s">
        <v>412</v>
      </c>
      <c r="E216" s="100">
        <v>2</v>
      </c>
      <c r="F216" s="100" t="s">
        <v>51</v>
      </c>
      <c r="G216" s="101" t="s">
        <v>572</v>
      </c>
      <c r="H216" s="101" t="s">
        <v>748</v>
      </c>
      <c r="I216" s="100">
        <v>409001</v>
      </c>
      <c r="J216" s="103">
        <v>1</v>
      </c>
      <c r="K216" s="104">
        <v>0.5</v>
      </c>
      <c r="L216" s="103">
        <v>0.5</v>
      </c>
      <c r="M216" s="105"/>
      <c r="N216" s="103">
        <v>0</v>
      </c>
      <c r="O216" s="105"/>
      <c r="P216" s="103">
        <v>0</v>
      </c>
      <c r="Q216" s="105"/>
      <c r="R216" s="106">
        <v>0</v>
      </c>
      <c r="S216" s="107">
        <v>0</v>
      </c>
      <c r="T216" s="107"/>
      <c r="U216" s="103">
        <v>0</v>
      </c>
      <c r="V216" s="103">
        <v>0.5</v>
      </c>
      <c r="W216" s="108">
        <v>4094.2475253727598</v>
      </c>
      <c r="X216" s="108"/>
      <c r="Y216" s="108">
        <v>4094.2475253727598</v>
      </c>
      <c r="Z216" s="108">
        <v>341.19</v>
      </c>
      <c r="AA216" s="108">
        <v>497.5737253265595</v>
      </c>
      <c r="AB216" s="109">
        <v>513.66666666666663</v>
      </c>
      <c r="AC216" s="108">
        <v>0</v>
      </c>
      <c r="AD216" s="109">
        <v>0</v>
      </c>
      <c r="AE216" s="108">
        <v>0</v>
      </c>
      <c r="AF216" s="110">
        <v>0</v>
      </c>
      <c r="AG216" s="108">
        <v>0</v>
      </c>
      <c r="AH216" s="108">
        <v>0</v>
      </c>
      <c r="AI216" s="111">
        <v>55.500268178584513</v>
      </c>
      <c r="AJ216" s="109">
        <v>0</v>
      </c>
      <c r="AK216" s="109"/>
      <c r="AL216" s="108">
        <v>0</v>
      </c>
      <c r="AM216" s="108"/>
      <c r="AN216" s="108">
        <v>553.07399350514402</v>
      </c>
    </row>
    <row r="217" spans="1:40" ht="14.25" customHeight="1" x14ac:dyDescent="0.25">
      <c r="A217" s="113" t="s">
        <v>628</v>
      </c>
      <c r="B217" s="101" t="s">
        <v>606</v>
      </c>
      <c r="C217" s="112" t="s">
        <v>411</v>
      </c>
      <c r="D217" s="101" t="s">
        <v>412</v>
      </c>
      <c r="E217" s="100">
        <v>2</v>
      </c>
      <c r="F217" s="100" t="s">
        <v>51</v>
      </c>
      <c r="G217" s="101" t="s">
        <v>572</v>
      </c>
      <c r="H217" s="101" t="s">
        <v>748</v>
      </c>
      <c r="I217" s="100">
        <v>409001</v>
      </c>
      <c r="J217" s="103">
        <v>1</v>
      </c>
      <c r="K217" s="104">
        <v>0</v>
      </c>
      <c r="L217" s="103">
        <v>0</v>
      </c>
      <c r="M217" s="105"/>
      <c r="N217" s="103">
        <v>0</v>
      </c>
      <c r="O217" s="105"/>
      <c r="P217" s="103">
        <v>0</v>
      </c>
      <c r="Q217" s="105"/>
      <c r="R217" s="106">
        <v>0</v>
      </c>
      <c r="S217" s="107">
        <v>0</v>
      </c>
      <c r="T217" s="107"/>
      <c r="U217" s="103">
        <v>0</v>
      </c>
      <c r="V217" s="103">
        <v>0</v>
      </c>
      <c r="W217" s="108">
        <v>0</v>
      </c>
      <c r="X217" s="108"/>
      <c r="Y217" s="108">
        <v>0</v>
      </c>
      <c r="Z217" s="108">
        <v>0</v>
      </c>
      <c r="AA217" s="108">
        <v>0</v>
      </c>
      <c r="AB217" s="109">
        <v>0</v>
      </c>
      <c r="AC217" s="108">
        <v>0</v>
      </c>
      <c r="AD217" s="109">
        <v>0</v>
      </c>
      <c r="AE217" s="108">
        <v>0</v>
      </c>
      <c r="AF217" s="110">
        <v>0</v>
      </c>
      <c r="AG217" s="108">
        <v>0</v>
      </c>
      <c r="AH217" s="108">
        <v>0</v>
      </c>
      <c r="AI217" s="111">
        <v>0</v>
      </c>
      <c r="AJ217" s="109">
        <v>0</v>
      </c>
      <c r="AK217" s="109"/>
      <c r="AL217" s="108">
        <v>0</v>
      </c>
      <c r="AM217" s="108"/>
      <c r="AN217" s="108">
        <v>0</v>
      </c>
    </row>
    <row r="218" spans="1:40" ht="14.25" customHeight="1" x14ac:dyDescent="0.25">
      <c r="A218" s="100" t="s">
        <v>629</v>
      </c>
      <c r="B218" s="138" t="s">
        <v>394</v>
      </c>
      <c r="C218" s="101"/>
      <c r="D218" s="101"/>
      <c r="E218" s="100"/>
      <c r="F218" s="100" t="s">
        <v>51</v>
      </c>
      <c r="G218" s="101" t="s">
        <v>430</v>
      </c>
      <c r="H218" s="101" t="s">
        <v>469</v>
      </c>
      <c r="I218" s="100">
        <v>404735</v>
      </c>
      <c r="J218" s="103">
        <v>0</v>
      </c>
      <c r="K218" s="104">
        <v>0</v>
      </c>
      <c r="L218" s="103">
        <v>0</v>
      </c>
      <c r="M218" s="105"/>
      <c r="N218" s="103">
        <v>0</v>
      </c>
      <c r="O218" s="105"/>
      <c r="P218" s="103">
        <v>0</v>
      </c>
      <c r="Q218" s="105"/>
      <c r="R218" s="106">
        <v>0</v>
      </c>
      <c r="S218" s="107">
        <v>0</v>
      </c>
      <c r="T218" s="107"/>
      <c r="U218" s="103">
        <v>0</v>
      </c>
      <c r="V218" s="103">
        <v>0</v>
      </c>
      <c r="W218" s="108">
        <v>0</v>
      </c>
      <c r="X218" s="108"/>
      <c r="Y218" s="108">
        <v>0</v>
      </c>
      <c r="Z218" s="108">
        <v>0</v>
      </c>
      <c r="AA218" s="108">
        <v>81.255567638198613</v>
      </c>
      <c r="AB218" s="109">
        <v>98.333333333333329</v>
      </c>
      <c r="AC218" s="108">
        <v>6.0576130115880709</v>
      </c>
      <c r="AD218" s="109">
        <v>0.33333333333333331</v>
      </c>
      <c r="AE218" s="108">
        <v>0</v>
      </c>
      <c r="AF218" s="110">
        <v>0</v>
      </c>
      <c r="AG218" s="108">
        <v>0</v>
      </c>
      <c r="AH218" s="108">
        <v>0</v>
      </c>
      <c r="AI218" s="111">
        <v>0</v>
      </c>
      <c r="AJ218" s="109">
        <v>0</v>
      </c>
      <c r="AK218" s="109">
        <v>98.666666666666657</v>
      </c>
      <c r="AL218" s="108">
        <v>0</v>
      </c>
      <c r="AM218" s="108"/>
      <c r="AN218" s="108">
        <v>87.313180649786688</v>
      </c>
    </row>
    <row r="219" spans="1:40" ht="14.25" customHeight="1" x14ac:dyDescent="0.25">
      <c r="A219" s="113" t="s">
        <v>630</v>
      </c>
      <c r="B219" s="101" t="s">
        <v>631</v>
      </c>
      <c r="C219" s="112" t="s">
        <v>120</v>
      </c>
      <c r="D219" s="101" t="s">
        <v>121</v>
      </c>
      <c r="E219" s="100">
        <v>2</v>
      </c>
      <c r="F219" s="100" t="s">
        <v>51</v>
      </c>
      <c r="G219" s="101" t="s">
        <v>632</v>
      </c>
      <c r="H219" s="101" t="s">
        <v>632</v>
      </c>
      <c r="I219" s="100">
        <v>405500</v>
      </c>
      <c r="J219" s="103">
        <v>2</v>
      </c>
      <c r="K219" s="137">
        <v>1</v>
      </c>
      <c r="L219" s="103">
        <v>2</v>
      </c>
      <c r="M219" s="105"/>
      <c r="N219" s="103">
        <v>0</v>
      </c>
      <c r="O219" s="105"/>
      <c r="P219" s="103">
        <v>0</v>
      </c>
      <c r="Q219" s="105"/>
      <c r="R219" s="106">
        <v>0</v>
      </c>
      <c r="S219" s="107">
        <v>0</v>
      </c>
      <c r="T219" s="107"/>
      <c r="U219" s="103">
        <v>0</v>
      </c>
      <c r="V219" s="103">
        <v>2</v>
      </c>
      <c r="W219" s="108">
        <v>16376.990101491039</v>
      </c>
      <c r="X219" s="108"/>
      <c r="Y219" s="108">
        <v>16376.990101491039</v>
      </c>
      <c r="Z219" s="108">
        <v>1364.75</v>
      </c>
      <c r="AA219" s="108">
        <v>12.143077117482296</v>
      </c>
      <c r="AB219" s="109">
        <v>7</v>
      </c>
      <c r="AC219" s="108">
        <v>0</v>
      </c>
      <c r="AD219" s="109">
        <v>0</v>
      </c>
      <c r="AE219" s="108">
        <v>0</v>
      </c>
      <c r="AF219" s="110">
        <v>0</v>
      </c>
      <c r="AG219" s="108">
        <v>0</v>
      </c>
      <c r="AH219" s="108">
        <v>0</v>
      </c>
      <c r="AI219" s="111">
        <v>0</v>
      </c>
      <c r="AJ219" s="109">
        <v>0</v>
      </c>
      <c r="AK219" s="109">
        <v>7</v>
      </c>
      <c r="AL219" s="108">
        <v>0</v>
      </c>
      <c r="AM219" s="108"/>
      <c r="AN219" s="108">
        <v>12.143077117482296</v>
      </c>
    </row>
    <row r="220" spans="1:40" ht="14.25" customHeight="1" x14ac:dyDescent="0.25">
      <c r="A220" s="113" t="s">
        <v>633</v>
      </c>
      <c r="B220" s="101" t="s">
        <v>634</v>
      </c>
      <c r="C220" s="112" t="s">
        <v>132</v>
      </c>
      <c r="D220" s="101" t="s">
        <v>635</v>
      </c>
      <c r="E220" s="100">
        <v>1</v>
      </c>
      <c r="F220" s="100" t="s">
        <v>51</v>
      </c>
      <c r="G220" s="101" t="s">
        <v>632</v>
      </c>
      <c r="H220" s="101" t="s">
        <v>632</v>
      </c>
      <c r="I220" s="100">
        <v>405550</v>
      </c>
      <c r="J220" s="103">
        <v>1</v>
      </c>
      <c r="K220" s="104">
        <v>1</v>
      </c>
      <c r="L220" s="103">
        <v>1</v>
      </c>
      <c r="M220" s="105"/>
      <c r="N220" s="103">
        <v>0</v>
      </c>
      <c r="O220" s="105"/>
      <c r="P220" s="103">
        <v>0</v>
      </c>
      <c r="Q220" s="105" t="s">
        <v>191</v>
      </c>
      <c r="R220" s="106">
        <v>1</v>
      </c>
      <c r="S220" s="107">
        <v>2</v>
      </c>
      <c r="T220" s="107"/>
      <c r="U220" s="103">
        <v>0</v>
      </c>
      <c r="V220" s="103">
        <v>3</v>
      </c>
      <c r="W220" s="108">
        <v>24565.485152236557</v>
      </c>
      <c r="X220" s="108"/>
      <c r="Y220" s="108">
        <v>24565.485152236557</v>
      </c>
      <c r="Z220" s="108">
        <v>2047.12</v>
      </c>
      <c r="AA220" s="108">
        <v>15.784607698011676</v>
      </c>
      <c r="AB220" s="109">
        <v>19.333333333333332</v>
      </c>
      <c r="AC220" s="108">
        <v>0</v>
      </c>
      <c r="AD220" s="109">
        <v>0</v>
      </c>
      <c r="AE220" s="108">
        <v>44.387681550429832</v>
      </c>
      <c r="AF220" s="110">
        <v>0</v>
      </c>
      <c r="AG220" s="108">
        <v>0</v>
      </c>
      <c r="AH220" s="108">
        <v>0</v>
      </c>
      <c r="AI220" s="111">
        <v>0</v>
      </c>
      <c r="AJ220" s="109">
        <v>0</v>
      </c>
      <c r="AK220" s="109">
        <v>19.333333333333332</v>
      </c>
      <c r="AL220" s="108">
        <v>0</v>
      </c>
      <c r="AM220" s="108"/>
      <c r="AN220" s="108">
        <v>60.172289248441508</v>
      </c>
    </row>
    <row r="221" spans="1:40" ht="14.25" customHeight="1" x14ac:dyDescent="0.25">
      <c r="A221" s="113" t="s">
        <v>636</v>
      </c>
      <c r="B221" s="101" t="s">
        <v>637</v>
      </c>
      <c r="C221" s="112" t="s">
        <v>638</v>
      </c>
      <c r="D221" s="101" t="s">
        <v>639</v>
      </c>
      <c r="E221" s="100"/>
      <c r="F221" s="100" t="s">
        <v>51</v>
      </c>
      <c r="G221" s="101" t="s">
        <v>632</v>
      </c>
      <c r="H221" s="101" t="s">
        <v>632</v>
      </c>
      <c r="I221" s="100">
        <v>405760</v>
      </c>
      <c r="J221" s="103">
        <v>0</v>
      </c>
      <c r="K221" s="104">
        <v>0</v>
      </c>
      <c r="L221" s="103">
        <v>0</v>
      </c>
      <c r="M221" s="105"/>
      <c r="N221" s="103">
        <v>0</v>
      </c>
      <c r="O221" s="105"/>
      <c r="P221" s="103">
        <v>0</v>
      </c>
      <c r="Q221" s="105"/>
      <c r="R221" s="106">
        <v>0</v>
      </c>
      <c r="S221" s="107">
        <v>0</v>
      </c>
      <c r="T221" s="107"/>
      <c r="U221" s="103">
        <v>0</v>
      </c>
      <c r="V221" s="103">
        <v>0</v>
      </c>
      <c r="W221" s="108">
        <v>0</v>
      </c>
      <c r="X221" s="108"/>
      <c r="Y221" s="108">
        <v>0</v>
      </c>
      <c r="Z221" s="108">
        <v>0</v>
      </c>
      <c r="AA221" s="108">
        <v>92.375117039929819</v>
      </c>
      <c r="AB221" s="109">
        <v>51.333333333333336</v>
      </c>
      <c r="AC221" s="108">
        <v>53.968457991746142</v>
      </c>
      <c r="AD221" s="109">
        <v>4.333333333333333</v>
      </c>
      <c r="AE221" s="108">
        <v>0</v>
      </c>
      <c r="AF221" s="110">
        <v>0</v>
      </c>
      <c r="AG221" s="108">
        <v>0</v>
      </c>
      <c r="AH221" s="108">
        <v>0</v>
      </c>
      <c r="AI221" s="111">
        <v>0</v>
      </c>
      <c r="AJ221" s="109">
        <v>0</v>
      </c>
      <c r="AK221" s="109">
        <v>55.666666666666671</v>
      </c>
      <c r="AL221" s="108">
        <v>0</v>
      </c>
      <c r="AM221" s="108"/>
      <c r="AN221" s="108">
        <v>146.34357503167595</v>
      </c>
    </row>
    <row r="222" spans="1:40" ht="14.25" customHeight="1" x14ac:dyDescent="0.25">
      <c r="A222" s="113" t="s">
        <v>640</v>
      </c>
      <c r="B222" s="101" t="s">
        <v>468</v>
      </c>
      <c r="C222" s="112" t="s">
        <v>285</v>
      </c>
      <c r="D222" s="112" t="s">
        <v>450</v>
      </c>
      <c r="E222" s="100">
        <v>3</v>
      </c>
      <c r="F222" s="100" t="s">
        <v>51</v>
      </c>
      <c r="G222" s="101" t="s">
        <v>430</v>
      </c>
      <c r="H222" s="101" t="s">
        <v>452</v>
      </c>
      <c r="I222" s="100">
        <v>403006</v>
      </c>
      <c r="J222" s="103">
        <v>1</v>
      </c>
      <c r="K222" s="104">
        <v>1</v>
      </c>
      <c r="L222" s="103">
        <v>1</v>
      </c>
      <c r="M222" s="105"/>
      <c r="N222" s="103">
        <v>0</v>
      </c>
      <c r="O222" s="105"/>
      <c r="P222" s="103">
        <v>0</v>
      </c>
      <c r="Q222" s="105"/>
      <c r="R222" s="106">
        <v>0</v>
      </c>
      <c r="S222" s="107">
        <v>0</v>
      </c>
      <c r="T222" s="107"/>
      <c r="U222" s="103">
        <v>0</v>
      </c>
      <c r="V222" s="103">
        <v>1</v>
      </c>
      <c r="W222" s="108">
        <v>8188.4950507455196</v>
      </c>
      <c r="X222" s="108"/>
      <c r="Y222" s="108">
        <v>8188.4950507455196</v>
      </c>
      <c r="Z222" s="108">
        <v>682.37</v>
      </c>
      <c r="AA222" s="108">
        <v>0</v>
      </c>
      <c r="AB222" s="109">
        <v>0</v>
      </c>
      <c r="AC222" s="108">
        <v>0</v>
      </c>
      <c r="AD222" s="109">
        <v>0</v>
      </c>
      <c r="AE222" s="108">
        <v>0</v>
      </c>
      <c r="AF222" s="110">
        <v>0</v>
      </c>
      <c r="AG222" s="108">
        <v>0</v>
      </c>
      <c r="AH222" s="108">
        <v>0</v>
      </c>
      <c r="AI222" s="111">
        <v>0</v>
      </c>
      <c r="AJ222" s="109">
        <v>0</v>
      </c>
      <c r="AK222" s="109">
        <v>0</v>
      </c>
      <c r="AL222" s="108">
        <v>0</v>
      </c>
      <c r="AM222" s="108"/>
      <c r="AN222" s="108">
        <v>0</v>
      </c>
    </row>
    <row r="223" spans="1:40" ht="14.25" customHeight="1" x14ac:dyDescent="0.25">
      <c r="A223" s="113" t="s">
        <v>641</v>
      </c>
      <c r="B223" s="101" t="s">
        <v>642</v>
      </c>
      <c r="C223" s="112" t="s">
        <v>643</v>
      </c>
      <c r="D223" s="112" t="s">
        <v>644</v>
      </c>
      <c r="E223" s="100"/>
      <c r="F223" s="100" t="s">
        <v>51</v>
      </c>
      <c r="G223" s="101" t="s">
        <v>430</v>
      </c>
      <c r="H223" s="101" t="s">
        <v>746</v>
      </c>
      <c r="I223" s="100">
        <v>403500</v>
      </c>
      <c r="J223" s="103">
        <v>0.4</v>
      </c>
      <c r="K223" s="104">
        <v>1</v>
      </c>
      <c r="L223" s="103">
        <v>0.4</v>
      </c>
      <c r="M223" s="105"/>
      <c r="N223" s="103">
        <v>0</v>
      </c>
      <c r="O223" s="105"/>
      <c r="P223" s="103">
        <v>0</v>
      </c>
      <c r="Q223" s="105"/>
      <c r="R223" s="106">
        <v>0</v>
      </c>
      <c r="S223" s="107">
        <v>0</v>
      </c>
      <c r="T223" s="107"/>
      <c r="U223" s="103">
        <v>0</v>
      </c>
      <c r="V223" s="103">
        <v>0.4</v>
      </c>
      <c r="W223" s="108">
        <v>3275.3980202982079</v>
      </c>
      <c r="X223" s="108"/>
      <c r="Y223" s="108">
        <v>3275.3980202982079</v>
      </c>
      <c r="Z223" s="108">
        <v>272.95</v>
      </c>
      <c r="AA223" s="108">
        <v>0.8355328291845614</v>
      </c>
      <c r="AB223" s="109">
        <v>0.33333333333333331</v>
      </c>
      <c r="AC223" s="108">
        <v>0</v>
      </c>
      <c r="AD223" s="109">
        <v>0</v>
      </c>
      <c r="AE223" s="108">
        <v>0</v>
      </c>
      <c r="AF223" s="110">
        <v>0</v>
      </c>
      <c r="AG223" s="108">
        <v>0</v>
      </c>
      <c r="AH223" s="108">
        <v>0</v>
      </c>
      <c r="AI223" s="111">
        <v>0</v>
      </c>
      <c r="AJ223" s="109">
        <v>0</v>
      </c>
      <c r="AK223" s="109">
        <v>0.33333333333333331</v>
      </c>
      <c r="AL223" s="108">
        <v>0</v>
      </c>
      <c r="AM223" s="108"/>
      <c r="AN223" s="108">
        <v>0.8355328291845614</v>
      </c>
    </row>
    <row r="224" spans="1:40" ht="14.25" customHeight="1" x14ac:dyDescent="0.25">
      <c r="A224" s="113" t="s">
        <v>645</v>
      </c>
      <c r="B224" s="101" t="s">
        <v>646</v>
      </c>
      <c r="C224" s="112" t="s">
        <v>647</v>
      </c>
      <c r="D224" s="101" t="s">
        <v>648</v>
      </c>
      <c r="E224" s="100">
        <v>1</v>
      </c>
      <c r="F224" s="100" t="s">
        <v>55</v>
      </c>
      <c r="G224" s="101" t="s">
        <v>649</v>
      </c>
      <c r="H224" s="101" t="s">
        <v>649</v>
      </c>
      <c r="I224" s="100" t="s">
        <v>650</v>
      </c>
      <c r="J224" s="103">
        <v>1</v>
      </c>
      <c r="K224" s="104">
        <v>1</v>
      </c>
      <c r="L224" s="103">
        <v>1</v>
      </c>
      <c r="M224" s="105"/>
      <c r="N224" s="103">
        <v>0</v>
      </c>
      <c r="O224" s="105"/>
      <c r="P224" s="103">
        <v>0</v>
      </c>
      <c r="Q224" s="105"/>
      <c r="R224" s="106">
        <v>0</v>
      </c>
      <c r="S224" s="107">
        <v>0</v>
      </c>
      <c r="T224" s="107"/>
      <c r="U224" s="103">
        <v>0</v>
      </c>
      <c r="V224" s="103">
        <v>1</v>
      </c>
      <c r="W224" s="108">
        <v>8188.4950507455196</v>
      </c>
      <c r="X224" s="108"/>
      <c r="Y224" s="108">
        <v>8188.4950507455196</v>
      </c>
      <c r="Z224" s="108">
        <v>682.37</v>
      </c>
      <c r="AA224" s="108">
        <v>0</v>
      </c>
      <c r="AB224" s="109">
        <v>0</v>
      </c>
      <c r="AC224" s="108">
        <v>0</v>
      </c>
      <c r="AD224" s="109">
        <v>0</v>
      </c>
      <c r="AE224" s="108">
        <v>29.591787700286552</v>
      </c>
      <c r="AF224" s="110">
        <v>0.16666666666666666</v>
      </c>
      <c r="AG224" s="108">
        <v>0</v>
      </c>
      <c r="AH224" s="108">
        <v>0</v>
      </c>
      <c r="AI224" s="111">
        <v>0</v>
      </c>
      <c r="AJ224" s="109">
        <v>0</v>
      </c>
      <c r="AK224" s="109">
        <v>0</v>
      </c>
      <c r="AL224" s="108">
        <v>0</v>
      </c>
      <c r="AM224" s="108"/>
      <c r="AN224" s="108">
        <v>29.591787700286552</v>
      </c>
    </row>
    <row r="225" spans="1:40" ht="14.25" customHeight="1" x14ac:dyDescent="0.25">
      <c r="A225" s="113" t="s">
        <v>651</v>
      </c>
      <c r="B225" s="101" t="s">
        <v>652</v>
      </c>
      <c r="C225" s="112" t="s">
        <v>653</v>
      </c>
      <c r="D225" s="101" t="s">
        <v>654</v>
      </c>
      <c r="E225" s="100">
        <v>4</v>
      </c>
      <c r="F225" s="100" t="s">
        <v>52</v>
      </c>
      <c r="G225" s="101" t="s">
        <v>655</v>
      </c>
      <c r="H225" s="101" t="s">
        <v>763</v>
      </c>
      <c r="I225" s="100">
        <v>803410</v>
      </c>
      <c r="J225" s="103">
        <v>1</v>
      </c>
      <c r="K225" s="104">
        <v>1</v>
      </c>
      <c r="L225" s="103">
        <v>1</v>
      </c>
      <c r="M225" s="105"/>
      <c r="N225" s="103">
        <v>0</v>
      </c>
      <c r="O225" s="105"/>
      <c r="P225" s="103">
        <v>0</v>
      </c>
      <c r="Q225" s="105"/>
      <c r="R225" s="106">
        <v>0</v>
      </c>
      <c r="S225" s="107">
        <v>0</v>
      </c>
      <c r="T225" s="107"/>
      <c r="U225" s="103">
        <v>0</v>
      </c>
      <c r="V225" s="103">
        <v>1</v>
      </c>
      <c r="W225" s="108">
        <v>8188.4950507455196</v>
      </c>
      <c r="X225" s="108"/>
      <c r="Y225" s="142">
        <v>8188.4950507455196</v>
      </c>
      <c r="Z225" s="142">
        <v>682.37</v>
      </c>
      <c r="AA225" s="108">
        <v>1323.191564938131</v>
      </c>
      <c r="AB225" s="109">
        <v>167</v>
      </c>
      <c r="AC225" s="108">
        <v>0</v>
      </c>
      <c r="AD225" s="109">
        <v>0</v>
      </c>
      <c r="AE225" s="108">
        <v>73.979469250716392</v>
      </c>
      <c r="AF225" s="110">
        <v>0.41666666666666669</v>
      </c>
      <c r="AG225" s="108">
        <v>0</v>
      </c>
      <c r="AH225" s="108">
        <v>0</v>
      </c>
      <c r="AI225" s="111">
        <v>220.3717836974281</v>
      </c>
      <c r="AJ225" s="109">
        <v>166.66666666666666</v>
      </c>
      <c r="AK225" s="143">
        <v>333.66666666666663</v>
      </c>
      <c r="AL225" s="108">
        <v>0</v>
      </c>
      <c r="AM225" s="108"/>
      <c r="AN225" s="108">
        <v>1617.5428178862755</v>
      </c>
    </row>
    <row r="226" spans="1:40" ht="14.25" customHeight="1" x14ac:dyDescent="0.25">
      <c r="A226" s="113" t="s">
        <v>656</v>
      </c>
      <c r="B226" s="101" t="s">
        <v>657</v>
      </c>
      <c r="C226" s="112" t="s">
        <v>658</v>
      </c>
      <c r="D226" s="101" t="s">
        <v>659</v>
      </c>
      <c r="E226" s="100">
        <v>4</v>
      </c>
      <c r="F226" s="100" t="s">
        <v>53</v>
      </c>
      <c r="G226" s="101" t="s">
        <v>106</v>
      </c>
      <c r="H226" s="101" t="s">
        <v>764</v>
      </c>
      <c r="I226" s="100">
        <v>601640</v>
      </c>
      <c r="J226" s="103">
        <v>1</v>
      </c>
      <c r="K226" s="104">
        <v>1</v>
      </c>
      <c r="L226" s="103">
        <v>1</v>
      </c>
      <c r="M226" s="105"/>
      <c r="N226" s="103">
        <v>0</v>
      </c>
      <c r="O226" s="105"/>
      <c r="P226" s="103">
        <v>0</v>
      </c>
      <c r="Q226" s="105"/>
      <c r="R226" s="106">
        <v>0</v>
      </c>
      <c r="S226" s="107">
        <v>0</v>
      </c>
      <c r="T226" s="107"/>
      <c r="U226" s="103">
        <v>0</v>
      </c>
      <c r="V226" s="103">
        <v>1</v>
      </c>
      <c r="W226" s="108">
        <v>8188.4950507455196</v>
      </c>
      <c r="X226" s="108"/>
      <c r="Y226" s="142">
        <v>8188.4950507455196</v>
      </c>
      <c r="Z226" s="142">
        <v>682.37</v>
      </c>
      <c r="AA226" s="108">
        <v>0</v>
      </c>
      <c r="AB226" s="109">
        <v>0</v>
      </c>
      <c r="AC226" s="108">
        <v>0</v>
      </c>
      <c r="AD226" s="109">
        <v>0</v>
      </c>
      <c r="AE226" s="108">
        <v>0</v>
      </c>
      <c r="AF226" s="110">
        <v>0</v>
      </c>
      <c r="AG226" s="108">
        <v>0</v>
      </c>
      <c r="AH226" s="108">
        <v>0</v>
      </c>
      <c r="AI226" s="111">
        <v>0</v>
      </c>
      <c r="AJ226" s="109">
        <v>0</v>
      </c>
      <c r="AK226" s="143">
        <v>0</v>
      </c>
      <c r="AL226" s="108">
        <v>0</v>
      </c>
      <c r="AM226" s="108"/>
      <c r="AN226" s="108">
        <v>0</v>
      </c>
    </row>
    <row r="227" spans="1:40" ht="14.25" customHeight="1" x14ac:dyDescent="0.25">
      <c r="A227" s="113" t="s">
        <v>660</v>
      </c>
      <c r="B227" s="101" t="s">
        <v>661</v>
      </c>
      <c r="C227" s="112" t="s">
        <v>662</v>
      </c>
      <c r="D227" s="101" t="s">
        <v>105</v>
      </c>
      <c r="E227" s="100">
        <v>4</v>
      </c>
      <c r="F227" s="100" t="s">
        <v>53</v>
      </c>
      <c r="G227" s="101" t="s">
        <v>101</v>
      </c>
      <c r="H227" s="101" t="s">
        <v>765</v>
      </c>
      <c r="I227" s="100">
        <v>601390</v>
      </c>
      <c r="J227" s="103">
        <v>1</v>
      </c>
      <c r="K227" s="104">
        <v>0.75</v>
      </c>
      <c r="L227" s="103">
        <v>0.75</v>
      </c>
      <c r="M227" s="105"/>
      <c r="N227" s="103">
        <v>0</v>
      </c>
      <c r="O227" s="105"/>
      <c r="P227" s="103">
        <v>0</v>
      </c>
      <c r="Q227" s="105"/>
      <c r="R227" s="106">
        <v>0</v>
      </c>
      <c r="S227" s="107">
        <v>0</v>
      </c>
      <c r="T227" s="107"/>
      <c r="U227" s="103">
        <v>0</v>
      </c>
      <c r="V227" s="103">
        <v>0.75</v>
      </c>
      <c r="W227" s="108">
        <v>6141.3712880591393</v>
      </c>
      <c r="X227" s="108"/>
      <c r="Y227" s="142">
        <v>6141.3712880591393</v>
      </c>
      <c r="Z227" s="142">
        <v>511.78</v>
      </c>
      <c r="AA227" s="108">
        <v>2.6249656383548308</v>
      </c>
      <c r="AB227" s="109">
        <v>3</v>
      </c>
      <c r="AC227" s="108">
        <v>0</v>
      </c>
      <c r="AD227" s="109">
        <v>0</v>
      </c>
      <c r="AE227" s="108">
        <v>0</v>
      </c>
      <c r="AF227" s="110">
        <v>0</v>
      </c>
      <c r="AG227" s="108">
        <v>0</v>
      </c>
      <c r="AH227" s="108">
        <v>0</v>
      </c>
      <c r="AI227" s="111">
        <v>0</v>
      </c>
      <c r="AJ227" s="109">
        <v>0</v>
      </c>
      <c r="AK227" s="143">
        <v>3</v>
      </c>
      <c r="AL227" s="108">
        <v>0</v>
      </c>
      <c r="AM227" s="108"/>
      <c r="AN227" s="108">
        <v>2.6249656383548308</v>
      </c>
    </row>
    <row r="228" spans="1:40" ht="14.25" customHeight="1" x14ac:dyDescent="0.25">
      <c r="A228" s="113" t="s">
        <v>663</v>
      </c>
      <c r="B228" s="101" t="s">
        <v>664</v>
      </c>
      <c r="C228" s="112" t="s">
        <v>189</v>
      </c>
      <c r="D228" s="101" t="s">
        <v>145</v>
      </c>
      <c r="E228" s="100">
        <v>2</v>
      </c>
      <c r="F228" s="100" t="s">
        <v>53</v>
      </c>
      <c r="G228" s="101" t="s">
        <v>665</v>
      </c>
      <c r="H228" s="101" t="s">
        <v>766</v>
      </c>
      <c r="I228" s="100">
        <v>600001</v>
      </c>
      <c r="J228" s="103">
        <v>2</v>
      </c>
      <c r="K228" s="104">
        <v>1</v>
      </c>
      <c r="L228" s="103">
        <v>2</v>
      </c>
      <c r="M228" s="105"/>
      <c r="N228" s="103">
        <v>0</v>
      </c>
      <c r="O228" s="105" t="s">
        <v>191</v>
      </c>
      <c r="P228" s="103">
        <v>1</v>
      </c>
      <c r="Q228" s="105"/>
      <c r="R228" s="106">
        <v>0</v>
      </c>
      <c r="S228" s="107">
        <v>0</v>
      </c>
      <c r="T228" s="107"/>
      <c r="U228" s="103">
        <v>0</v>
      </c>
      <c r="V228" s="103">
        <v>3</v>
      </c>
      <c r="W228" s="108">
        <v>24565.485152236557</v>
      </c>
      <c r="X228" s="108"/>
      <c r="Y228" s="142">
        <v>24565.485152236557</v>
      </c>
      <c r="Z228" s="142">
        <v>2047.12</v>
      </c>
      <c r="AA228" s="108">
        <v>2498.56344684636</v>
      </c>
      <c r="AB228" s="109">
        <v>2801.6666666666665</v>
      </c>
      <c r="AC228" s="108">
        <v>97.283872411389098</v>
      </c>
      <c r="AD228" s="109">
        <v>7.333333333333333</v>
      </c>
      <c r="AE228" s="108">
        <v>177.55072620171933</v>
      </c>
      <c r="AF228" s="110">
        <v>1</v>
      </c>
      <c r="AG228" s="108">
        <v>2.687630600543673</v>
      </c>
      <c r="AH228" s="108">
        <v>0</v>
      </c>
      <c r="AI228" s="111">
        <v>0</v>
      </c>
      <c r="AJ228" s="109">
        <v>0</v>
      </c>
      <c r="AK228" s="143">
        <v>2809</v>
      </c>
      <c r="AL228" s="108">
        <v>0</v>
      </c>
      <c r="AM228" s="108"/>
      <c r="AN228" s="108">
        <v>2776.0856760600122</v>
      </c>
    </row>
    <row r="229" spans="1:40" ht="14.25" customHeight="1" x14ac:dyDescent="0.25">
      <c r="A229" s="113" t="s">
        <v>666</v>
      </c>
      <c r="B229" s="101">
        <v>313</v>
      </c>
      <c r="C229" s="144" t="s">
        <v>667</v>
      </c>
      <c r="D229" s="144" t="s">
        <v>668</v>
      </c>
      <c r="E229" s="100">
        <v>4</v>
      </c>
      <c r="F229" s="100" t="s">
        <v>53</v>
      </c>
      <c r="G229" s="101" t="s">
        <v>106</v>
      </c>
      <c r="H229" s="112" t="s">
        <v>767</v>
      </c>
      <c r="I229" s="100">
        <v>601203</v>
      </c>
      <c r="J229" s="103">
        <v>0</v>
      </c>
      <c r="K229" s="104">
        <v>0.52</v>
      </c>
      <c r="L229" s="103">
        <v>0</v>
      </c>
      <c r="M229" s="105"/>
      <c r="N229" s="103">
        <v>0</v>
      </c>
      <c r="O229" s="105"/>
      <c r="P229" s="103">
        <v>0</v>
      </c>
      <c r="Q229" s="105"/>
      <c r="R229" s="106">
        <v>0</v>
      </c>
      <c r="S229" s="107">
        <v>0</v>
      </c>
      <c r="T229" s="107"/>
      <c r="U229" s="103">
        <v>0</v>
      </c>
      <c r="V229" s="103">
        <v>0</v>
      </c>
      <c r="W229" s="108">
        <v>0</v>
      </c>
      <c r="X229" s="108"/>
      <c r="Y229" s="142">
        <v>0</v>
      </c>
      <c r="Z229" s="142">
        <v>0</v>
      </c>
      <c r="AA229" s="108">
        <v>0</v>
      </c>
      <c r="AB229" s="109">
        <v>0</v>
      </c>
      <c r="AC229" s="108">
        <v>0</v>
      </c>
      <c r="AD229" s="109">
        <v>0</v>
      </c>
      <c r="AE229" s="108">
        <v>0</v>
      </c>
      <c r="AF229" s="110">
        <v>0</v>
      </c>
      <c r="AG229" s="108">
        <v>0</v>
      </c>
      <c r="AH229" s="108">
        <v>0</v>
      </c>
      <c r="AI229" s="111">
        <v>0</v>
      </c>
      <c r="AJ229" s="109">
        <v>0</v>
      </c>
      <c r="AK229" s="143">
        <v>0</v>
      </c>
      <c r="AL229" s="108">
        <v>0</v>
      </c>
      <c r="AM229" s="108"/>
      <c r="AN229" s="108">
        <v>0</v>
      </c>
    </row>
    <row r="230" spans="1:40" ht="14.25" customHeight="1" x14ac:dyDescent="0.25">
      <c r="A230" s="113" t="s">
        <v>97</v>
      </c>
      <c r="B230" s="101" t="s">
        <v>661</v>
      </c>
      <c r="C230" s="112" t="s">
        <v>662</v>
      </c>
      <c r="D230" s="101" t="s">
        <v>105</v>
      </c>
      <c r="E230" s="100">
        <v>4</v>
      </c>
      <c r="F230" s="100" t="s">
        <v>53</v>
      </c>
      <c r="G230" s="101" t="s">
        <v>101</v>
      </c>
      <c r="H230" s="101" t="s">
        <v>768</v>
      </c>
      <c r="I230" s="100">
        <v>601380</v>
      </c>
      <c r="J230" s="103">
        <v>1</v>
      </c>
      <c r="K230" s="104">
        <v>0.25</v>
      </c>
      <c r="L230" s="103">
        <v>0.25</v>
      </c>
      <c r="M230" s="105"/>
      <c r="N230" s="103">
        <v>0</v>
      </c>
      <c r="O230" s="105"/>
      <c r="P230" s="103">
        <v>0</v>
      </c>
      <c r="Q230" s="105"/>
      <c r="R230" s="106">
        <v>0</v>
      </c>
      <c r="S230" s="107">
        <v>0</v>
      </c>
      <c r="T230" s="107"/>
      <c r="U230" s="103">
        <v>0</v>
      </c>
      <c r="V230" s="103">
        <v>0.25</v>
      </c>
      <c r="W230" s="108">
        <v>2047.1237626863799</v>
      </c>
      <c r="X230" s="108"/>
      <c r="Y230" s="142">
        <v>2047.1237626863799</v>
      </c>
      <c r="Z230" s="142">
        <v>170.59</v>
      </c>
      <c r="AA230" s="108">
        <v>0</v>
      </c>
      <c r="AB230" s="109">
        <v>0</v>
      </c>
      <c r="AC230" s="108">
        <v>0</v>
      </c>
      <c r="AD230" s="109">
        <v>0</v>
      </c>
      <c r="AE230" s="108">
        <v>0</v>
      </c>
      <c r="AF230" s="110">
        <v>0</v>
      </c>
      <c r="AG230" s="108">
        <v>0</v>
      </c>
      <c r="AH230" s="108">
        <v>0</v>
      </c>
      <c r="AI230" s="111">
        <v>0</v>
      </c>
      <c r="AJ230" s="109">
        <v>0</v>
      </c>
      <c r="AK230" s="143">
        <v>0</v>
      </c>
      <c r="AL230" s="108">
        <v>0</v>
      </c>
      <c r="AM230" s="108"/>
      <c r="AN230" s="108">
        <v>0</v>
      </c>
    </row>
    <row r="231" spans="1:40" ht="14.25" customHeight="1" x14ac:dyDescent="0.25">
      <c r="A231" s="113" t="s">
        <v>669</v>
      </c>
      <c r="B231" s="101" t="s">
        <v>670</v>
      </c>
      <c r="C231" s="112" t="s">
        <v>125</v>
      </c>
      <c r="D231" s="101" t="s">
        <v>130</v>
      </c>
      <c r="E231" s="100">
        <v>2</v>
      </c>
      <c r="F231" s="100" t="s">
        <v>53</v>
      </c>
      <c r="G231" s="101" t="s">
        <v>106</v>
      </c>
      <c r="H231" s="101" t="s">
        <v>769</v>
      </c>
      <c r="I231" s="100">
        <v>601690</v>
      </c>
      <c r="J231" s="103">
        <v>1</v>
      </c>
      <c r="K231" s="104">
        <v>1</v>
      </c>
      <c r="L231" s="103">
        <v>1</v>
      </c>
      <c r="M231" s="105"/>
      <c r="N231" s="103">
        <v>0</v>
      </c>
      <c r="O231" s="105"/>
      <c r="P231" s="103">
        <v>0</v>
      </c>
      <c r="Q231" s="105"/>
      <c r="R231" s="106">
        <v>0</v>
      </c>
      <c r="S231" s="107">
        <v>0</v>
      </c>
      <c r="T231" s="107"/>
      <c r="U231" s="103">
        <v>0</v>
      </c>
      <c r="V231" s="103">
        <v>1</v>
      </c>
      <c r="W231" s="108">
        <v>8188.4950507455196</v>
      </c>
      <c r="X231" s="108"/>
      <c r="Y231" s="142">
        <v>8188.4950507455196</v>
      </c>
      <c r="Z231" s="142">
        <v>682.37</v>
      </c>
      <c r="AA231" s="108">
        <v>5764.208695846336</v>
      </c>
      <c r="AB231" s="109">
        <v>3937.3333333333335</v>
      </c>
      <c r="AC231" s="108">
        <v>108.11794809648227</v>
      </c>
      <c r="AD231" s="109">
        <v>6.666666666666667</v>
      </c>
      <c r="AE231" s="108">
        <v>29.591787700286552</v>
      </c>
      <c r="AF231" s="110">
        <v>0.16666666666666666</v>
      </c>
      <c r="AG231" s="108">
        <v>0</v>
      </c>
      <c r="AH231" s="108">
        <v>0</v>
      </c>
      <c r="AI231" s="111">
        <v>0</v>
      </c>
      <c r="AJ231" s="109">
        <v>0</v>
      </c>
      <c r="AK231" s="143">
        <v>3944</v>
      </c>
      <c r="AL231" s="108">
        <v>0</v>
      </c>
      <c r="AM231" s="108"/>
      <c r="AN231" s="108">
        <v>5901.9184316431047</v>
      </c>
    </row>
    <row r="232" spans="1:40" ht="14.25" customHeight="1" x14ac:dyDescent="0.25">
      <c r="A232" s="145" t="s">
        <v>671</v>
      </c>
      <c r="B232" s="146" t="s">
        <v>672</v>
      </c>
      <c r="C232" s="112" t="s">
        <v>120</v>
      </c>
      <c r="D232" s="101" t="s">
        <v>121</v>
      </c>
      <c r="E232" s="140">
        <v>2</v>
      </c>
      <c r="F232" s="140" t="s">
        <v>53</v>
      </c>
      <c r="G232" s="146" t="s">
        <v>673</v>
      </c>
      <c r="H232" s="146" t="s">
        <v>770</v>
      </c>
      <c r="I232" s="147">
        <v>601410</v>
      </c>
      <c r="J232" s="103">
        <v>2</v>
      </c>
      <c r="K232" s="137">
        <v>1</v>
      </c>
      <c r="L232" s="103">
        <v>2</v>
      </c>
      <c r="M232" s="105"/>
      <c r="N232" s="103">
        <v>0</v>
      </c>
      <c r="O232" s="105"/>
      <c r="P232" s="103">
        <v>0</v>
      </c>
      <c r="Q232" s="105"/>
      <c r="R232" s="106">
        <v>0</v>
      </c>
      <c r="S232" s="107">
        <v>0</v>
      </c>
      <c r="T232" s="107"/>
      <c r="U232" s="103">
        <v>0</v>
      </c>
      <c r="V232" s="103">
        <v>2</v>
      </c>
      <c r="W232" s="108">
        <v>16376.990101491039</v>
      </c>
      <c r="X232" s="108"/>
      <c r="Y232" s="142">
        <v>16376.990101491039</v>
      </c>
      <c r="Z232" s="142">
        <v>1364.75</v>
      </c>
      <c r="AA232" s="108">
        <v>13.932509926652564</v>
      </c>
      <c r="AB232" s="109">
        <v>6.666666666666667</v>
      </c>
      <c r="AC232" s="108">
        <v>0</v>
      </c>
      <c r="AD232" s="109">
        <v>0</v>
      </c>
      <c r="AE232" s="108">
        <v>0</v>
      </c>
      <c r="AF232" s="110">
        <v>0</v>
      </c>
      <c r="AG232" s="108">
        <v>3.9270042971674388</v>
      </c>
      <c r="AH232" s="108">
        <v>0</v>
      </c>
      <c r="AI232" s="111">
        <v>0</v>
      </c>
      <c r="AJ232" s="109">
        <v>0</v>
      </c>
      <c r="AK232" s="143">
        <v>6.666666666666667</v>
      </c>
      <c r="AL232" s="108">
        <v>0</v>
      </c>
      <c r="AM232" s="108"/>
      <c r="AN232" s="108">
        <v>17.859514223820003</v>
      </c>
    </row>
    <row r="233" spans="1:40" ht="14.25" customHeight="1" x14ac:dyDescent="0.25">
      <c r="A233" s="145" t="s">
        <v>674</v>
      </c>
      <c r="B233" s="101" t="s">
        <v>675</v>
      </c>
      <c r="C233" s="112" t="s">
        <v>638</v>
      </c>
      <c r="D233" s="101" t="s">
        <v>639</v>
      </c>
      <c r="E233" s="140">
        <v>4</v>
      </c>
      <c r="F233" s="140" t="s">
        <v>53</v>
      </c>
      <c r="G233" s="101" t="s">
        <v>673</v>
      </c>
      <c r="H233" s="101" t="s">
        <v>771</v>
      </c>
      <c r="I233" s="100">
        <v>601422</v>
      </c>
      <c r="J233" s="103">
        <v>1</v>
      </c>
      <c r="K233" s="104">
        <v>1</v>
      </c>
      <c r="L233" s="103">
        <v>1</v>
      </c>
      <c r="M233" s="105"/>
      <c r="N233" s="103">
        <v>0</v>
      </c>
      <c r="O233" s="105"/>
      <c r="P233" s="103">
        <v>0</v>
      </c>
      <c r="Q233" s="105"/>
      <c r="R233" s="106">
        <v>0</v>
      </c>
      <c r="S233" s="107">
        <v>0</v>
      </c>
      <c r="T233" s="107"/>
      <c r="U233" s="103">
        <v>0</v>
      </c>
      <c r="V233" s="103">
        <v>1</v>
      </c>
      <c r="W233" s="142">
        <v>8188.4950507455196</v>
      </c>
      <c r="X233" s="108"/>
      <c r="Y233" s="142">
        <v>8188.4950507455196</v>
      </c>
      <c r="Z233" s="142">
        <v>682.37</v>
      </c>
      <c r="AA233" s="108">
        <v>318.18482690063416</v>
      </c>
      <c r="AB233" s="109">
        <v>137</v>
      </c>
      <c r="AC233" s="108">
        <v>38.155999199428308</v>
      </c>
      <c r="AD233" s="109">
        <v>3.6666666666666665</v>
      </c>
      <c r="AE233" s="108">
        <v>0</v>
      </c>
      <c r="AF233" s="110">
        <v>0</v>
      </c>
      <c r="AG233" s="108">
        <v>116.82141506715476</v>
      </c>
      <c r="AH233" s="108">
        <v>0</v>
      </c>
      <c r="AI233" s="111">
        <v>0</v>
      </c>
      <c r="AJ233" s="109">
        <v>0</v>
      </c>
      <c r="AK233" s="143">
        <v>140.66666666666666</v>
      </c>
      <c r="AL233" s="108">
        <v>0</v>
      </c>
      <c r="AM233" s="108"/>
      <c r="AN233" s="108">
        <v>473.16224116721725</v>
      </c>
    </row>
    <row r="234" spans="1:40" ht="14.25" customHeight="1" x14ac:dyDescent="0.25">
      <c r="A234" s="113" t="s">
        <v>676</v>
      </c>
      <c r="B234" s="101" t="s">
        <v>677</v>
      </c>
      <c r="C234" s="112" t="s">
        <v>678</v>
      </c>
      <c r="D234" s="101" t="s">
        <v>679</v>
      </c>
      <c r="E234" s="100">
        <v>4</v>
      </c>
      <c r="F234" s="100" t="s">
        <v>53</v>
      </c>
      <c r="G234" s="101" t="s">
        <v>106</v>
      </c>
      <c r="H234" s="101" t="s">
        <v>772</v>
      </c>
      <c r="I234" s="100">
        <v>601600</v>
      </c>
      <c r="J234" s="103">
        <v>1</v>
      </c>
      <c r="K234" s="104">
        <v>1</v>
      </c>
      <c r="L234" s="103">
        <v>1</v>
      </c>
      <c r="M234" s="105"/>
      <c r="N234" s="103">
        <v>0</v>
      </c>
      <c r="O234" s="105"/>
      <c r="P234" s="103">
        <v>0</v>
      </c>
      <c r="Q234" s="105"/>
      <c r="R234" s="106">
        <v>0</v>
      </c>
      <c r="S234" s="107">
        <v>0</v>
      </c>
      <c r="T234" s="107"/>
      <c r="U234" s="103">
        <v>0</v>
      </c>
      <c r="V234" s="103">
        <v>1</v>
      </c>
      <c r="W234" s="142">
        <v>8188.4950507455196</v>
      </c>
      <c r="X234" s="108"/>
      <c r="Y234" s="142">
        <v>8188.4950507455196</v>
      </c>
      <c r="Z234" s="142"/>
      <c r="AA234" s="108">
        <v>3810.224658741744</v>
      </c>
      <c r="AB234" s="109">
        <v>3299.3333333333335</v>
      </c>
      <c r="AC234" s="108">
        <v>58.884176136781967</v>
      </c>
      <c r="AD234" s="109">
        <v>7</v>
      </c>
      <c r="AE234" s="108">
        <v>182.48036989390826</v>
      </c>
      <c r="AF234" s="110">
        <v>1.0277647058823529</v>
      </c>
      <c r="AG234" s="108">
        <v>0</v>
      </c>
      <c r="AH234" s="108">
        <v>0</v>
      </c>
      <c r="AI234" s="111">
        <v>0</v>
      </c>
      <c r="AJ234" s="109">
        <v>0</v>
      </c>
      <c r="AK234" s="143">
        <v>3306.3333333333335</v>
      </c>
      <c r="AL234" s="108">
        <v>0</v>
      </c>
      <c r="AM234" s="108"/>
      <c r="AN234" s="108">
        <v>4051.5892047724342</v>
      </c>
    </row>
    <row r="235" spans="1:40" ht="14.25" customHeight="1" x14ac:dyDescent="0.25">
      <c r="A235" s="113" t="s">
        <v>680</v>
      </c>
      <c r="B235" s="101" t="s">
        <v>681</v>
      </c>
      <c r="C235" s="112" t="s">
        <v>120</v>
      </c>
      <c r="D235" s="101" t="s">
        <v>121</v>
      </c>
      <c r="E235" s="100">
        <v>2</v>
      </c>
      <c r="F235" s="100" t="s">
        <v>53</v>
      </c>
      <c r="G235" s="101" t="s">
        <v>101</v>
      </c>
      <c r="H235" s="101" t="s">
        <v>773</v>
      </c>
      <c r="I235" s="100">
        <v>601210</v>
      </c>
      <c r="J235" s="103">
        <v>1</v>
      </c>
      <c r="K235" s="137">
        <v>1</v>
      </c>
      <c r="L235" s="103">
        <v>1</v>
      </c>
      <c r="M235" s="105"/>
      <c r="N235" s="103">
        <v>0</v>
      </c>
      <c r="O235" s="105"/>
      <c r="P235" s="103">
        <v>0</v>
      </c>
      <c r="Q235" s="105"/>
      <c r="R235" s="106">
        <v>0</v>
      </c>
      <c r="S235" s="107">
        <v>0</v>
      </c>
      <c r="T235" s="107"/>
      <c r="U235" s="103">
        <v>0</v>
      </c>
      <c r="V235" s="103">
        <v>1</v>
      </c>
      <c r="W235" s="142">
        <v>8188.4950507455196</v>
      </c>
      <c r="X235" s="108"/>
      <c r="Y235" s="142">
        <v>8188.4950507455196</v>
      </c>
      <c r="Z235" s="142"/>
      <c r="AA235" s="108">
        <v>23.527211915121949</v>
      </c>
      <c r="AB235" s="109">
        <v>9.3333333333333339</v>
      </c>
      <c r="AC235" s="108">
        <v>0</v>
      </c>
      <c r="AD235" s="109">
        <v>0</v>
      </c>
      <c r="AE235" s="108">
        <v>0</v>
      </c>
      <c r="AF235" s="110">
        <v>0</v>
      </c>
      <c r="AG235" s="108">
        <v>0</v>
      </c>
      <c r="AH235" s="108">
        <v>0</v>
      </c>
      <c r="AI235" s="111">
        <v>0</v>
      </c>
      <c r="AJ235" s="109">
        <v>0</v>
      </c>
      <c r="AK235" s="143">
        <v>9.3333333333333339</v>
      </c>
      <c r="AL235" s="108">
        <v>0</v>
      </c>
      <c r="AM235" s="108"/>
      <c r="AN235" s="108">
        <v>23.527211915121949</v>
      </c>
    </row>
    <row r="236" spans="1:40" ht="14.25" customHeight="1" x14ac:dyDescent="0.25">
      <c r="A236" s="113" t="s">
        <v>682</v>
      </c>
      <c r="B236" s="101" t="s">
        <v>683</v>
      </c>
      <c r="C236" s="112" t="s">
        <v>120</v>
      </c>
      <c r="D236" s="101" t="s">
        <v>121</v>
      </c>
      <c r="E236" s="100">
        <v>2</v>
      </c>
      <c r="F236" s="100" t="s">
        <v>53</v>
      </c>
      <c r="G236" s="101" t="s">
        <v>673</v>
      </c>
      <c r="H236" s="101" t="s">
        <v>774</v>
      </c>
      <c r="I236" s="100">
        <v>601473</v>
      </c>
      <c r="J236" s="103">
        <v>1</v>
      </c>
      <c r="K236" s="137">
        <v>1</v>
      </c>
      <c r="L236" s="103">
        <v>1</v>
      </c>
      <c r="M236" s="105"/>
      <c r="N236" s="103">
        <v>0</v>
      </c>
      <c r="O236" s="105"/>
      <c r="P236" s="103">
        <v>0</v>
      </c>
      <c r="Q236" s="105"/>
      <c r="R236" s="106">
        <v>0</v>
      </c>
      <c r="S236" s="107">
        <v>0</v>
      </c>
      <c r="T236" s="107"/>
      <c r="U236" s="103">
        <v>0</v>
      </c>
      <c r="V236" s="103">
        <v>1</v>
      </c>
      <c r="W236" s="142">
        <v>8188.4950507455196</v>
      </c>
      <c r="X236" s="108"/>
      <c r="Y236" s="142">
        <v>8188.4950507455196</v>
      </c>
      <c r="Z236" s="142"/>
      <c r="AA236" s="108">
        <v>0</v>
      </c>
      <c r="AB236" s="109">
        <v>0</v>
      </c>
      <c r="AC236" s="108">
        <v>0</v>
      </c>
      <c r="AD236" s="109">
        <v>0</v>
      </c>
      <c r="AE236" s="108">
        <v>29.591787700286552</v>
      </c>
      <c r="AF236" s="110">
        <v>0.16666666666666666</v>
      </c>
      <c r="AG236" s="108">
        <v>0</v>
      </c>
      <c r="AH236" s="108">
        <v>0</v>
      </c>
      <c r="AI236" s="111">
        <v>0</v>
      </c>
      <c r="AJ236" s="109">
        <v>0</v>
      </c>
      <c r="AK236" s="143">
        <v>0</v>
      </c>
      <c r="AL236" s="108">
        <v>0</v>
      </c>
      <c r="AM236" s="108"/>
      <c r="AN236" s="108">
        <v>29.591787700286552</v>
      </c>
    </row>
    <row r="237" spans="1:40" ht="14.25" customHeight="1" x14ac:dyDescent="0.25">
      <c r="A237" s="113" t="s">
        <v>660</v>
      </c>
      <c r="B237" s="101" t="s">
        <v>661</v>
      </c>
      <c r="C237" s="112" t="s">
        <v>662</v>
      </c>
      <c r="D237" s="112" t="s">
        <v>105</v>
      </c>
      <c r="E237" s="100">
        <v>4</v>
      </c>
      <c r="F237" s="100" t="s">
        <v>53</v>
      </c>
      <c r="G237" s="101" t="s">
        <v>106</v>
      </c>
      <c r="H237" s="101" t="s">
        <v>769</v>
      </c>
      <c r="I237" s="100">
        <v>601690</v>
      </c>
      <c r="J237" s="103">
        <v>1</v>
      </c>
      <c r="K237" s="104">
        <v>0.5</v>
      </c>
      <c r="L237" s="103">
        <v>0.5</v>
      </c>
      <c r="M237" s="105"/>
      <c r="N237" s="103">
        <v>0</v>
      </c>
      <c r="O237" s="105"/>
      <c r="P237" s="103">
        <v>0</v>
      </c>
      <c r="Q237" s="105"/>
      <c r="R237" s="106">
        <v>0</v>
      </c>
      <c r="S237" s="107">
        <v>0</v>
      </c>
      <c r="T237" s="107"/>
      <c r="U237" s="103">
        <v>0</v>
      </c>
      <c r="V237" s="103">
        <v>0.5</v>
      </c>
      <c r="W237" s="142">
        <v>4094.2475253727598</v>
      </c>
      <c r="X237" s="108"/>
      <c r="Y237" s="142">
        <v>4094.2475253727598</v>
      </c>
      <c r="Z237" s="142"/>
      <c r="AA237" s="108">
        <v>0</v>
      </c>
      <c r="AB237" s="109">
        <v>0</v>
      </c>
      <c r="AC237" s="108">
        <v>0</v>
      </c>
      <c r="AD237" s="109">
        <v>0</v>
      </c>
      <c r="AE237" s="108">
        <v>0</v>
      </c>
      <c r="AF237" s="110">
        <v>0</v>
      </c>
      <c r="AG237" s="108">
        <v>0</v>
      </c>
      <c r="AH237" s="108">
        <v>0</v>
      </c>
      <c r="AI237" s="111">
        <v>0</v>
      </c>
      <c r="AJ237" s="109">
        <v>0</v>
      </c>
      <c r="AK237" s="143">
        <v>0</v>
      </c>
      <c r="AL237" s="108">
        <v>0</v>
      </c>
      <c r="AM237" s="108"/>
      <c r="AN237" s="108">
        <v>0</v>
      </c>
    </row>
    <row r="238" spans="1:40" ht="14.25" customHeight="1" x14ac:dyDescent="0.25">
      <c r="A238" s="113" t="s">
        <v>660</v>
      </c>
      <c r="B238" s="101" t="s">
        <v>144</v>
      </c>
      <c r="C238" s="112" t="s">
        <v>144</v>
      </c>
      <c r="D238" s="112" t="s">
        <v>144</v>
      </c>
      <c r="E238" s="100"/>
      <c r="F238" s="100" t="s">
        <v>53</v>
      </c>
      <c r="G238" s="101" t="s">
        <v>106</v>
      </c>
      <c r="H238" s="101" t="s">
        <v>772</v>
      </c>
      <c r="I238" s="100">
        <v>601600</v>
      </c>
      <c r="J238" s="103"/>
      <c r="K238" s="103"/>
      <c r="L238" s="103">
        <v>0</v>
      </c>
      <c r="M238" s="105"/>
      <c r="N238" s="103">
        <v>0</v>
      </c>
      <c r="O238" s="103"/>
      <c r="P238" s="103">
        <v>0</v>
      </c>
      <c r="Q238" s="105"/>
      <c r="R238" s="106">
        <v>0</v>
      </c>
      <c r="S238" s="107">
        <v>0</v>
      </c>
      <c r="T238" s="103"/>
      <c r="U238" s="103">
        <v>0</v>
      </c>
      <c r="V238" s="103">
        <v>0</v>
      </c>
      <c r="W238" s="142">
        <v>0</v>
      </c>
      <c r="X238" s="108"/>
      <c r="Y238" s="142">
        <v>0</v>
      </c>
      <c r="Z238" s="142">
        <v>0</v>
      </c>
      <c r="AA238" s="108">
        <v>0</v>
      </c>
      <c r="AB238" s="109">
        <v>0</v>
      </c>
      <c r="AC238" s="108">
        <v>0</v>
      </c>
      <c r="AD238" s="109">
        <v>0</v>
      </c>
      <c r="AE238" s="108">
        <v>0</v>
      </c>
      <c r="AF238" s="110">
        <v>0</v>
      </c>
      <c r="AG238" s="108">
        <v>0</v>
      </c>
      <c r="AH238" s="108">
        <v>0</v>
      </c>
      <c r="AI238" s="111">
        <v>0</v>
      </c>
      <c r="AJ238" s="109">
        <v>0</v>
      </c>
      <c r="AK238" s="143">
        <v>0</v>
      </c>
      <c r="AL238" s="108">
        <v>0</v>
      </c>
      <c r="AM238" s="108"/>
      <c r="AN238" s="108">
        <v>0</v>
      </c>
    </row>
    <row r="239" spans="1:40" ht="14.25" customHeight="1" x14ac:dyDescent="0.25">
      <c r="A239" s="113" t="s">
        <v>660</v>
      </c>
      <c r="B239" s="101" t="s">
        <v>144</v>
      </c>
      <c r="C239" s="112" t="s">
        <v>144</v>
      </c>
      <c r="D239" s="112" t="s">
        <v>144</v>
      </c>
      <c r="E239" s="100"/>
      <c r="F239" s="100" t="s">
        <v>53</v>
      </c>
      <c r="G239" s="101" t="s">
        <v>101</v>
      </c>
      <c r="H239" s="101" t="s">
        <v>775</v>
      </c>
      <c r="I239" s="100">
        <v>601774</v>
      </c>
      <c r="J239" s="103"/>
      <c r="K239" s="103"/>
      <c r="L239" s="103">
        <v>0</v>
      </c>
      <c r="M239" s="105"/>
      <c r="N239" s="103">
        <v>0</v>
      </c>
      <c r="O239" s="103"/>
      <c r="P239" s="103">
        <v>0</v>
      </c>
      <c r="Q239" s="105"/>
      <c r="R239" s="106">
        <v>0</v>
      </c>
      <c r="S239" s="107">
        <v>0</v>
      </c>
      <c r="T239" s="103"/>
      <c r="U239" s="103">
        <v>0</v>
      </c>
      <c r="V239" s="103">
        <v>0</v>
      </c>
      <c r="W239" s="142">
        <v>0</v>
      </c>
      <c r="X239" s="108"/>
      <c r="Y239" s="142">
        <v>0</v>
      </c>
      <c r="Z239" s="142">
        <v>0</v>
      </c>
      <c r="AA239" s="108">
        <v>0</v>
      </c>
      <c r="AB239" s="109">
        <v>0</v>
      </c>
      <c r="AC239" s="108">
        <v>0</v>
      </c>
      <c r="AD239" s="109">
        <v>0</v>
      </c>
      <c r="AE239" s="108">
        <v>0</v>
      </c>
      <c r="AF239" s="110">
        <v>0</v>
      </c>
      <c r="AG239" s="108">
        <v>0</v>
      </c>
      <c r="AH239" s="108">
        <v>0</v>
      </c>
      <c r="AI239" s="111">
        <v>0</v>
      </c>
      <c r="AJ239" s="109">
        <v>0</v>
      </c>
      <c r="AK239" s="143">
        <v>0</v>
      </c>
      <c r="AL239" s="108">
        <v>0</v>
      </c>
      <c r="AM239" s="108"/>
      <c r="AN239" s="108">
        <v>0</v>
      </c>
    </row>
    <row r="240" spans="1:40" ht="14.25" customHeight="1" x14ac:dyDescent="0.25">
      <c r="A240" s="113" t="s">
        <v>684</v>
      </c>
      <c r="B240" s="101" t="s">
        <v>144</v>
      </c>
      <c r="C240" s="112" t="s">
        <v>144</v>
      </c>
      <c r="D240" s="112" t="s">
        <v>144</v>
      </c>
      <c r="E240" s="100"/>
      <c r="F240" s="100" t="s">
        <v>53</v>
      </c>
      <c r="G240" s="101" t="s">
        <v>673</v>
      </c>
      <c r="H240" s="101" t="s">
        <v>771</v>
      </c>
      <c r="I240" s="100">
        <v>601422</v>
      </c>
      <c r="J240" s="103"/>
      <c r="K240" s="103"/>
      <c r="L240" s="103">
        <v>0</v>
      </c>
      <c r="M240" s="105"/>
      <c r="N240" s="103">
        <v>0</v>
      </c>
      <c r="O240" s="103"/>
      <c r="P240" s="103">
        <v>0</v>
      </c>
      <c r="Q240" s="105"/>
      <c r="R240" s="106">
        <v>0</v>
      </c>
      <c r="S240" s="107">
        <v>0</v>
      </c>
      <c r="T240" s="103"/>
      <c r="U240" s="103">
        <v>0</v>
      </c>
      <c r="V240" s="103">
        <v>0</v>
      </c>
      <c r="W240" s="142">
        <v>0</v>
      </c>
      <c r="X240" s="108"/>
      <c r="Y240" s="142">
        <v>0</v>
      </c>
      <c r="Z240" s="142">
        <v>0</v>
      </c>
      <c r="AA240" s="108">
        <v>0</v>
      </c>
      <c r="AB240" s="109">
        <v>0</v>
      </c>
      <c r="AC240" s="108">
        <v>0</v>
      </c>
      <c r="AD240" s="109">
        <v>0</v>
      </c>
      <c r="AE240" s="108">
        <v>0</v>
      </c>
      <c r="AF240" s="110">
        <v>0</v>
      </c>
      <c r="AG240" s="108">
        <v>0</v>
      </c>
      <c r="AH240" s="108">
        <v>0</v>
      </c>
      <c r="AI240" s="111">
        <v>0</v>
      </c>
      <c r="AJ240" s="109">
        <v>0</v>
      </c>
      <c r="AK240" s="143">
        <v>0</v>
      </c>
      <c r="AL240" s="108">
        <v>0</v>
      </c>
      <c r="AM240" s="108"/>
      <c r="AN240" s="108">
        <v>0</v>
      </c>
    </row>
    <row r="241" spans="1:40" ht="14.25" customHeight="1" x14ac:dyDescent="0.25">
      <c r="A241" s="113" t="s">
        <v>685</v>
      </c>
      <c r="B241" s="101" t="s">
        <v>144</v>
      </c>
      <c r="C241" s="112" t="s">
        <v>144</v>
      </c>
      <c r="D241" s="112" t="s">
        <v>144</v>
      </c>
      <c r="E241" s="100"/>
      <c r="F241" s="100" t="s">
        <v>54</v>
      </c>
      <c r="G241" s="101" t="s">
        <v>686</v>
      </c>
      <c r="H241" s="101"/>
      <c r="I241" s="100" t="s">
        <v>687</v>
      </c>
      <c r="J241" s="103">
        <v>0</v>
      </c>
      <c r="K241" s="104">
        <v>0</v>
      </c>
      <c r="L241" s="103">
        <v>0</v>
      </c>
      <c r="M241" s="105"/>
      <c r="N241" s="103">
        <v>0</v>
      </c>
      <c r="O241" s="105"/>
      <c r="P241" s="103">
        <v>0</v>
      </c>
      <c r="Q241" s="105"/>
      <c r="R241" s="106">
        <v>0</v>
      </c>
      <c r="S241" s="107">
        <v>0</v>
      </c>
      <c r="T241" s="107"/>
      <c r="U241" s="103">
        <v>0</v>
      </c>
      <c r="V241" s="103">
        <v>0</v>
      </c>
      <c r="W241" s="142">
        <v>0</v>
      </c>
      <c r="X241" s="108"/>
      <c r="Y241" s="142">
        <v>0</v>
      </c>
      <c r="Z241" s="142">
        <v>0</v>
      </c>
      <c r="AA241" s="108">
        <v>1.08619267793993</v>
      </c>
      <c r="AB241" s="109">
        <v>1.3333333333333333</v>
      </c>
      <c r="AC241" s="108">
        <v>0</v>
      </c>
      <c r="AD241" s="109">
        <v>0</v>
      </c>
      <c r="AE241" s="108">
        <v>0</v>
      </c>
      <c r="AF241" s="110">
        <v>0</v>
      </c>
      <c r="AG241" s="108">
        <v>0</v>
      </c>
      <c r="AH241" s="108">
        <v>0</v>
      </c>
      <c r="AI241" s="111">
        <v>0</v>
      </c>
      <c r="AJ241" s="109">
        <v>0</v>
      </c>
      <c r="AK241" s="143">
        <v>1.3333333333333333</v>
      </c>
      <c r="AL241" s="108">
        <v>0</v>
      </c>
      <c r="AM241" s="108"/>
      <c r="AN241" s="108">
        <v>1.08619267793993</v>
      </c>
    </row>
    <row r="242" spans="1:40" ht="14.25" customHeight="1" x14ac:dyDescent="0.25">
      <c r="A242" s="113" t="s">
        <v>688</v>
      </c>
      <c r="B242" s="101" t="s">
        <v>144</v>
      </c>
      <c r="C242" s="112" t="s">
        <v>144</v>
      </c>
      <c r="D242" s="112" t="s">
        <v>144</v>
      </c>
      <c r="E242" s="100"/>
      <c r="F242" s="100" t="s">
        <v>54</v>
      </c>
      <c r="G242" s="101" t="s">
        <v>689</v>
      </c>
      <c r="H242" s="101"/>
      <c r="I242" s="100">
        <v>107200</v>
      </c>
      <c r="J242" s="103">
        <v>0</v>
      </c>
      <c r="K242" s="104">
        <v>0</v>
      </c>
      <c r="L242" s="103">
        <v>0</v>
      </c>
      <c r="M242" s="105"/>
      <c r="N242" s="103">
        <v>0</v>
      </c>
      <c r="O242" s="105"/>
      <c r="P242" s="103">
        <v>0</v>
      </c>
      <c r="Q242" s="105"/>
      <c r="R242" s="106">
        <v>0</v>
      </c>
      <c r="S242" s="107">
        <v>0</v>
      </c>
      <c r="T242" s="107"/>
      <c r="U242" s="103">
        <v>0</v>
      </c>
      <c r="V242" s="103">
        <v>0</v>
      </c>
      <c r="W242" s="142">
        <v>0</v>
      </c>
      <c r="X242" s="108"/>
      <c r="Y242" s="142">
        <v>0</v>
      </c>
      <c r="Z242" s="142">
        <v>0</v>
      </c>
      <c r="AA242" s="108">
        <v>0</v>
      </c>
      <c r="AB242" s="109">
        <v>0</v>
      </c>
      <c r="AC242" s="108">
        <v>0</v>
      </c>
      <c r="AD242" s="109">
        <v>0</v>
      </c>
      <c r="AE242" s="108">
        <v>0</v>
      </c>
      <c r="AF242" s="110">
        <v>0</v>
      </c>
      <c r="AG242" s="108">
        <v>0</v>
      </c>
      <c r="AH242" s="108">
        <v>0</v>
      </c>
      <c r="AI242" s="111">
        <v>0</v>
      </c>
      <c r="AJ242" s="109">
        <v>0</v>
      </c>
      <c r="AK242" s="143">
        <v>0</v>
      </c>
      <c r="AL242" s="108">
        <v>0</v>
      </c>
      <c r="AM242" s="108"/>
      <c r="AN242" s="108">
        <v>0</v>
      </c>
    </row>
    <row r="243" spans="1:40" ht="14.25" customHeight="1" x14ac:dyDescent="0.25">
      <c r="A243" s="113" t="s">
        <v>690</v>
      </c>
      <c r="B243" s="101" t="s">
        <v>691</v>
      </c>
      <c r="C243" s="112" t="s">
        <v>189</v>
      </c>
      <c r="D243" s="101" t="s">
        <v>145</v>
      </c>
      <c r="E243" s="100">
        <v>2</v>
      </c>
      <c r="F243" s="100" t="s">
        <v>54</v>
      </c>
      <c r="G243" s="101" t="s">
        <v>692</v>
      </c>
      <c r="H243" s="101" t="s">
        <v>776</v>
      </c>
      <c r="I243" s="100">
        <v>107001</v>
      </c>
      <c r="J243" s="103">
        <v>1</v>
      </c>
      <c r="K243" s="104">
        <v>1</v>
      </c>
      <c r="L243" s="103">
        <v>1</v>
      </c>
      <c r="M243" s="105"/>
      <c r="N243" s="103">
        <v>0</v>
      </c>
      <c r="O243" s="105" t="s">
        <v>191</v>
      </c>
      <c r="P243" s="103">
        <v>1</v>
      </c>
      <c r="Q243" s="105"/>
      <c r="R243" s="106">
        <v>0</v>
      </c>
      <c r="S243" s="107">
        <v>0</v>
      </c>
      <c r="T243" s="107"/>
      <c r="U243" s="103">
        <v>0</v>
      </c>
      <c r="V243" s="103">
        <v>2</v>
      </c>
      <c r="W243" s="142">
        <v>16376.990101491039</v>
      </c>
      <c r="X243" s="108"/>
      <c r="Y243" s="142">
        <v>16376.990101491039</v>
      </c>
      <c r="Z243" s="142">
        <v>1364.75</v>
      </c>
      <c r="AA243" s="108">
        <v>805.81571155989741</v>
      </c>
      <c r="AB243" s="109">
        <v>246.66666666666666</v>
      </c>
      <c r="AC243" s="108">
        <v>276.06700953615575</v>
      </c>
      <c r="AD243" s="109">
        <v>21.333333333333332</v>
      </c>
      <c r="AE243" s="108">
        <v>73.979469250716392</v>
      </c>
      <c r="AF243" s="110">
        <v>0.41666666666666669</v>
      </c>
      <c r="AG243" s="108">
        <v>0</v>
      </c>
      <c r="AH243" s="108">
        <v>0</v>
      </c>
      <c r="AI243" s="111">
        <v>0</v>
      </c>
      <c r="AJ243" s="109">
        <v>0</v>
      </c>
      <c r="AK243" s="143">
        <v>268</v>
      </c>
      <c r="AL243" s="108">
        <v>0</v>
      </c>
      <c r="AM243" s="108"/>
      <c r="AN243" s="108">
        <v>1155.8621903467695</v>
      </c>
    </row>
    <row r="244" spans="1:40" ht="14.25" customHeight="1" x14ac:dyDescent="0.25">
      <c r="A244" s="113" t="s">
        <v>693</v>
      </c>
      <c r="B244" s="101" t="s">
        <v>144</v>
      </c>
      <c r="C244" s="112" t="s">
        <v>144</v>
      </c>
      <c r="D244" s="112" t="s">
        <v>144</v>
      </c>
      <c r="E244" s="100"/>
      <c r="F244" s="100" t="s">
        <v>54</v>
      </c>
      <c r="G244" s="101" t="s">
        <v>694</v>
      </c>
      <c r="H244" s="101" t="s">
        <v>777</v>
      </c>
      <c r="I244" s="100">
        <v>100040</v>
      </c>
      <c r="J244" s="103">
        <v>0</v>
      </c>
      <c r="K244" s="104">
        <v>0</v>
      </c>
      <c r="L244" s="103">
        <v>0</v>
      </c>
      <c r="M244" s="105"/>
      <c r="N244" s="103">
        <v>0</v>
      </c>
      <c r="O244" s="105"/>
      <c r="P244" s="103">
        <v>0</v>
      </c>
      <c r="Q244" s="105"/>
      <c r="R244" s="106">
        <v>0</v>
      </c>
      <c r="S244" s="107">
        <v>0</v>
      </c>
      <c r="T244" s="107"/>
      <c r="U244" s="103">
        <v>0</v>
      </c>
      <c r="V244" s="103">
        <v>0</v>
      </c>
      <c r="W244" s="142">
        <v>0</v>
      </c>
      <c r="X244" s="108"/>
      <c r="Y244" s="142">
        <v>0</v>
      </c>
      <c r="Z244" s="142">
        <v>0</v>
      </c>
      <c r="AA244" s="108">
        <v>143.0919597714327</v>
      </c>
      <c r="AB244" s="109">
        <v>168.33333333333334</v>
      </c>
      <c r="AC244" s="108">
        <v>0</v>
      </c>
      <c r="AD244" s="109">
        <v>0</v>
      </c>
      <c r="AE244" s="108">
        <v>0</v>
      </c>
      <c r="AF244" s="110">
        <v>0</v>
      </c>
      <c r="AG244" s="108">
        <v>0</v>
      </c>
      <c r="AH244" s="108">
        <v>0</v>
      </c>
      <c r="AI244" s="111">
        <v>0</v>
      </c>
      <c r="AJ244" s="109">
        <v>0</v>
      </c>
      <c r="AK244" s="143">
        <v>168.33333333333334</v>
      </c>
      <c r="AL244" s="108">
        <v>0</v>
      </c>
      <c r="AM244" s="108"/>
      <c r="AN244" s="108">
        <v>143.0919597714327</v>
      </c>
    </row>
    <row r="245" spans="1:40" ht="14.25" customHeight="1" x14ac:dyDescent="0.25">
      <c r="A245" s="113" t="s">
        <v>695</v>
      </c>
      <c r="B245" s="101" t="s">
        <v>188</v>
      </c>
      <c r="C245" s="112" t="s">
        <v>189</v>
      </c>
      <c r="D245" s="101" t="s">
        <v>145</v>
      </c>
      <c r="E245" s="100">
        <v>2</v>
      </c>
      <c r="F245" s="100" t="s">
        <v>54</v>
      </c>
      <c r="G245" s="101" t="s">
        <v>696</v>
      </c>
      <c r="H245" s="101"/>
      <c r="I245" s="100">
        <v>107500</v>
      </c>
      <c r="J245" s="103">
        <v>3</v>
      </c>
      <c r="K245" s="104">
        <v>0.04</v>
      </c>
      <c r="L245" s="103">
        <v>0.12</v>
      </c>
      <c r="M245" s="105" t="s">
        <v>191</v>
      </c>
      <c r="N245" s="103">
        <v>0.12</v>
      </c>
      <c r="O245" s="105" t="s">
        <v>191</v>
      </c>
      <c r="P245" s="103">
        <v>0.04</v>
      </c>
      <c r="Q245" s="105"/>
      <c r="R245" s="106">
        <v>0</v>
      </c>
      <c r="S245" s="107">
        <v>0</v>
      </c>
      <c r="T245" s="107"/>
      <c r="U245" s="103">
        <v>0</v>
      </c>
      <c r="V245" s="103">
        <v>0.27999999999999997</v>
      </c>
      <c r="W245" s="142">
        <v>2292.7786142087452</v>
      </c>
      <c r="X245" s="108"/>
      <c r="Y245" s="142">
        <v>2292.7786142087452</v>
      </c>
      <c r="Z245" s="142">
        <v>191.06</v>
      </c>
      <c r="AA245" s="108">
        <v>1.4273685831902927</v>
      </c>
      <c r="AB245" s="109">
        <v>0.33333333333333331</v>
      </c>
      <c r="AC245" s="108">
        <v>0</v>
      </c>
      <c r="AD245" s="109">
        <v>0</v>
      </c>
      <c r="AE245" s="108">
        <v>236.73430160229242</v>
      </c>
      <c r="AF245" s="110">
        <v>1.3333333333333333</v>
      </c>
      <c r="AG245" s="108">
        <v>3.9409298443205154</v>
      </c>
      <c r="AH245" s="108">
        <v>0</v>
      </c>
      <c r="AI245" s="111">
        <v>0</v>
      </c>
      <c r="AJ245" s="109">
        <v>0</v>
      </c>
      <c r="AK245" s="143">
        <v>0.33333333333333331</v>
      </c>
      <c r="AL245" s="108">
        <v>0</v>
      </c>
      <c r="AM245" s="108"/>
      <c r="AN245" s="108">
        <v>242.10260002980323</v>
      </c>
    </row>
    <row r="246" spans="1:40" ht="14.25" customHeight="1" x14ac:dyDescent="0.25">
      <c r="A246" s="113" t="s">
        <v>697</v>
      </c>
      <c r="B246" s="101" t="s">
        <v>698</v>
      </c>
      <c r="C246" s="112" t="s">
        <v>189</v>
      </c>
      <c r="D246" s="101" t="s">
        <v>145</v>
      </c>
      <c r="E246" s="100">
        <v>2</v>
      </c>
      <c r="F246" s="100" t="s">
        <v>54</v>
      </c>
      <c r="G246" s="101" t="s">
        <v>699</v>
      </c>
      <c r="H246" s="101" t="s">
        <v>699</v>
      </c>
      <c r="I246" s="100">
        <v>103000</v>
      </c>
      <c r="J246" s="103">
        <v>1</v>
      </c>
      <c r="K246" s="104">
        <v>0.11</v>
      </c>
      <c r="L246" s="103">
        <v>0.11</v>
      </c>
      <c r="M246" s="105"/>
      <c r="N246" s="103">
        <v>0</v>
      </c>
      <c r="O246" s="105" t="s">
        <v>191</v>
      </c>
      <c r="P246" s="103">
        <v>0.11</v>
      </c>
      <c r="Q246" s="105"/>
      <c r="R246" s="106">
        <v>0</v>
      </c>
      <c r="S246" s="107">
        <v>0</v>
      </c>
      <c r="T246" s="107"/>
      <c r="U246" s="103">
        <v>0</v>
      </c>
      <c r="V246" s="103">
        <v>0.22</v>
      </c>
      <c r="W246" s="142">
        <v>1801.4689111640143</v>
      </c>
      <c r="X246" s="108"/>
      <c r="Y246" s="142">
        <v>1801.4689111640143</v>
      </c>
      <c r="Z246" s="142">
        <v>150.12</v>
      </c>
      <c r="AA246" s="108">
        <v>0.2715481694849825</v>
      </c>
      <c r="AB246" s="109">
        <v>0.33333333333333331</v>
      </c>
      <c r="AC246" s="108">
        <v>0</v>
      </c>
      <c r="AD246" s="109">
        <v>0</v>
      </c>
      <c r="AE246" s="108">
        <v>0</v>
      </c>
      <c r="AF246" s="110">
        <v>0</v>
      </c>
      <c r="AG246" s="108">
        <v>0</v>
      </c>
      <c r="AH246" s="108">
        <v>0</v>
      </c>
      <c r="AI246" s="111">
        <v>0</v>
      </c>
      <c r="AJ246" s="109">
        <v>0</v>
      </c>
      <c r="AK246" s="143">
        <v>0.33333333333333331</v>
      </c>
      <c r="AL246" s="108">
        <v>0</v>
      </c>
      <c r="AM246" s="108"/>
      <c r="AN246" s="108">
        <v>0.2715481694849825</v>
      </c>
    </row>
    <row r="247" spans="1:40" ht="14.25" customHeight="1" x14ac:dyDescent="0.25">
      <c r="A247" s="113" t="s">
        <v>700</v>
      </c>
      <c r="B247" s="101" t="s">
        <v>698</v>
      </c>
      <c r="C247" s="112" t="s">
        <v>189</v>
      </c>
      <c r="D247" s="101" t="s">
        <v>145</v>
      </c>
      <c r="E247" s="100">
        <v>2</v>
      </c>
      <c r="F247" s="100" t="s">
        <v>54</v>
      </c>
      <c r="G247" s="101" t="s">
        <v>701</v>
      </c>
      <c r="H247" s="101" t="s">
        <v>778</v>
      </c>
      <c r="I247" s="100">
        <v>107400</v>
      </c>
      <c r="J247" s="103">
        <v>1</v>
      </c>
      <c r="K247" s="104">
        <v>0.11</v>
      </c>
      <c r="L247" s="103">
        <v>0.11</v>
      </c>
      <c r="M247" s="105"/>
      <c r="N247" s="103">
        <v>0</v>
      </c>
      <c r="O247" s="105" t="s">
        <v>191</v>
      </c>
      <c r="P247" s="103">
        <v>0.11</v>
      </c>
      <c r="Q247" s="105"/>
      <c r="R247" s="106">
        <v>0</v>
      </c>
      <c r="S247" s="107">
        <v>0</v>
      </c>
      <c r="T247" s="107"/>
      <c r="U247" s="103">
        <v>0</v>
      </c>
      <c r="V247" s="103">
        <v>0.22</v>
      </c>
      <c r="W247" s="142">
        <v>1801.4689111640143</v>
      </c>
      <c r="X247" s="108"/>
      <c r="Y247" s="142">
        <v>1801.4689111640143</v>
      </c>
      <c r="Z247" s="142">
        <v>150.12</v>
      </c>
      <c r="AA247" s="108">
        <v>0</v>
      </c>
      <c r="AB247" s="109">
        <v>0</v>
      </c>
      <c r="AC247" s="108">
        <v>0</v>
      </c>
      <c r="AD247" s="109">
        <v>0</v>
      </c>
      <c r="AE247" s="108">
        <v>0</v>
      </c>
      <c r="AF247" s="110">
        <v>0</v>
      </c>
      <c r="AG247" s="108">
        <v>0</v>
      </c>
      <c r="AH247" s="108">
        <v>0</v>
      </c>
      <c r="AI247" s="111">
        <v>0</v>
      </c>
      <c r="AJ247" s="109">
        <v>0</v>
      </c>
      <c r="AK247" s="143">
        <v>0</v>
      </c>
      <c r="AL247" s="108">
        <v>0</v>
      </c>
      <c r="AM247" s="108"/>
      <c r="AN247" s="108">
        <v>0</v>
      </c>
    </row>
    <row r="248" spans="1:40" ht="14.25" customHeight="1" x14ac:dyDescent="0.25">
      <c r="A248" s="113" t="s">
        <v>702</v>
      </c>
      <c r="B248" s="101" t="s">
        <v>144</v>
      </c>
      <c r="C248" s="112" t="s">
        <v>144</v>
      </c>
      <c r="D248" s="101" t="s">
        <v>703</v>
      </c>
      <c r="E248" s="100"/>
      <c r="F248" s="100" t="s">
        <v>54</v>
      </c>
      <c r="G248" s="101" t="s">
        <v>704</v>
      </c>
      <c r="H248" s="101" t="s">
        <v>779</v>
      </c>
      <c r="I248" s="100">
        <v>106000</v>
      </c>
      <c r="J248" s="103">
        <v>0</v>
      </c>
      <c r="K248" s="104">
        <v>0</v>
      </c>
      <c r="L248" s="103">
        <v>0</v>
      </c>
      <c r="M248" s="105"/>
      <c r="N248" s="103">
        <v>0</v>
      </c>
      <c r="O248" s="105"/>
      <c r="P248" s="103">
        <v>0</v>
      </c>
      <c r="Q248" s="105"/>
      <c r="R248" s="106">
        <v>0</v>
      </c>
      <c r="S248" s="107">
        <v>0</v>
      </c>
      <c r="T248" s="107"/>
      <c r="U248" s="103">
        <v>0</v>
      </c>
      <c r="V248" s="103">
        <v>0</v>
      </c>
      <c r="W248" s="142">
        <v>0</v>
      </c>
      <c r="X248" s="108"/>
      <c r="Y248" s="142">
        <v>0</v>
      </c>
      <c r="Z248" s="142">
        <v>0</v>
      </c>
      <c r="AA248" s="108">
        <v>0</v>
      </c>
      <c r="AB248" s="109">
        <v>0</v>
      </c>
      <c r="AC248" s="108">
        <v>498.95235449471397</v>
      </c>
      <c r="AD248" s="109">
        <v>30.333333333333332</v>
      </c>
      <c r="AE248" s="108">
        <v>59.183575400573105</v>
      </c>
      <c r="AF248" s="110">
        <v>0.33333333333333331</v>
      </c>
      <c r="AG248" s="108">
        <v>0</v>
      </c>
      <c r="AH248" s="108">
        <v>0</v>
      </c>
      <c r="AI248" s="111">
        <v>0</v>
      </c>
      <c r="AJ248" s="109">
        <v>0</v>
      </c>
      <c r="AK248" s="143">
        <v>30.333333333333332</v>
      </c>
      <c r="AL248" s="108">
        <v>0</v>
      </c>
      <c r="AM248" s="108"/>
      <c r="AN248" s="108">
        <v>558.13592989528706</v>
      </c>
    </row>
    <row r="249" spans="1:40" ht="14.25" customHeight="1" x14ac:dyDescent="0.25">
      <c r="A249" s="113" t="s">
        <v>705</v>
      </c>
      <c r="B249" s="101" t="s">
        <v>698</v>
      </c>
      <c r="C249" s="112" t="s">
        <v>189</v>
      </c>
      <c r="D249" s="101" t="s">
        <v>145</v>
      </c>
      <c r="E249" s="100">
        <v>2</v>
      </c>
      <c r="F249" s="100" t="s">
        <v>54</v>
      </c>
      <c r="G249" s="101" t="s">
        <v>706</v>
      </c>
      <c r="H249" s="101" t="s">
        <v>780</v>
      </c>
      <c r="I249" s="100">
        <v>109001</v>
      </c>
      <c r="J249" s="103">
        <v>1</v>
      </c>
      <c r="K249" s="104">
        <v>0.11</v>
      </c>
      <c r="L249" s="103">
        <v>0.11</v>
      </c>
      <c r="M249" s="105"/>
      <c r="N249" s="103">
        <v>0</v>
      </c>
      <c r="O249" s="105" t="s">
        <v>191</v>
      </c>
      <c r="P249" s="103">
        <v>0.11</v>
      </c>
      <c r="Q249" s="105"/>
      <c r="R249" s="106">
        <v>0</v>
      </c>
      <c r="S249" s="107">
        <v>0</v>
      </c>
      <c r="T249" s="107"/>
      <c r="U249" s="103">
        <v>0</v>
      </c>
      <c r="V249" s="103">
        <v>0.22</v>
      </c>
      <c r="W249" s="142">
        <v>1801.4689111640143</v>
      </c>
      <c r="X249" s="108"/>
      <c r="Y249" s="142">
        <v>1801.4689111640143</v>
      </c>
      <c r="Z249" s="142">
        <v>150.12</v>
      </c>
      <c r="AA249" s="108">
        <v>4.7973509942346899</v>
      </c>
      <c r="AB249" s="109">
        <v>6</v>
      </c>
      <c r="AC249" s="108">
        <v>0</v>
      </c>
      <c r="AD249" s="109">
        <v>0</v>
      </c>
      <c r="AE249" s="108">
        <v>0</v>
      </c>
      <c r="AF249" s="110">
        <v>0</v>
      </c>
      <c r="AG249" s="108">
        <v>0</v>
      </c>
      <c r="AH249" s="108">
        <v>0</v>
      </c>
      <c r="AI249" s="111">
        <v>0</v>
      </c>
      <c r="AJ249" s="109">
        <v>0</v>
      </c>
      <c r="AK249" s="143">
        <v>6</v>
      </c>
      <c r="AL249" s="108">
        <v>0</v>
      </c>
      <c r="AM249" s="108"/>
      <c r="AN249" s="108">
        <v>4.7973509942346899</v>
      </c>
    </row>
    <row r="250" spans="1:40" ht="14.25" customHeight="1" x14ac:dyDescent="0.25">
      <c r="A250" s="113" t="s">
        <v>707</v>
      </c>
      <c r="B250" s="118" t="s">
        <v>698</v>
      </c>
      <c r="C250" s="117" t="s">
        <v>189</v>
      </c>
      <c r="D250" s="118" t="s">
        <v>145</v>
      </c>
      <c r="E250" s="114">
        <v>2</v>
      </c>
      <c r="F250" s="114" t="s">
        <v>54</v>
      </c>
      <c r="G250" s="118" t="s">
        <v>708</v>
      </c>
      <c r="H250" s="118" t="s">
        <v>781</v>
      </c>
      <c r="I250" s="114">
        <v>100100</v>
      </c>
      <c r="J250" s="115">
        <v>1</v>
      </c>
      <c r="K250" s="148">
        <v>0.12</v>
      </c>
      <c r="L250" s="103">
        <v>0.12</v>
      </c>
      <c r="M250" s="105"/>
      <c r="N250" s="103">
        <v>0</v>
      </c>
      <c r="O250" s="149" t="s">
        <v>191</v>
      </c>
      <c r="P250" s="103">
        <v>0.12</v>
      </c>
      <c r="Q250" s="105"/>
      <c r="R250" s="106">
        <v>0</v>
      </c>
      <c r="S250" s="107">
        <v>0</v>
      </c>
      <c r="T250" s="107"/>
      <c r="U250" s="103">
        <v>0</v>
      </c>
      <c r="V250" s="103">
        <v>0.24</v>
      </c>
      <c r="W250" s="142">
        <v>1965.2388121789247</v>
      </c>
      <c r="X250" s="108"/>
      <c r="Y250" s="142">
        <v>1965.2388121789247</v>
      </c>
      <c r="Z250" s="142">
        <v>163.77000000000001</v>
      </c>
      <c r="AA250" s="108">
        <v>27.147854174921715</v>
      </c>
      <c r="AB250" s="109">
        <v>29</v>
      </c>
      <c r="AC250" s="108">
        <v>0</v>
      </c>
      <c r="AD250" s="109">
        <v>0</v>
      </c>
      <c r="AE250" s="108">
        <v>0</v>
      </c>
      <c r="AF250" s="110">
        <v>0</v>
      </c>
      <c r="AG250" s="108">
        <v>0</v>
      </c>
      <c r="AH250" s="108">
        <v>0</v>
      </c>
      <c r="AI250" s="111">
        <v>0</v>
      </c>
      <c r="AJ250" s="109">
        <v>0</v>
      </c>
      <c r="AK250" s="143">
        <v>29</v>
      </c>
      <c r="AL250" s="108">
        <v>16.849912055221989</v>
      </c>
      <c r="AM250" s="108"/>
      <c r="AN250" s="108">
        <v>43.997766230143704</v>
      </c>
    </row>
    <row r="251" spans="1:40" ht="14.25" customHeight="1" x14ac:dyDescent="0.25">
      <c r="A251" s="113" t="s">
        <v>709</v>
      </c>
      <c r="B251" s="118" t="s">
        <v>698</v>
      </c>
      <c r="C251" s="117" t="s">
        <v>189</v>
      </c>
      <c r="D251" s="118" t="s">
        <v>145</v>
      </c>
      <c r="E251" s="114">
        <v>2</v>
      </c>
      <c r="F251" s="114" t="s">
        <v>54</v>
      </c>
      <c r="G251" s="118" t="s">
        <v>710</v>
      </c>
      <c r="H251" s="118" t="s">
        <v>782</v>
      </c>
      <c r="I251" s="114">
        <v>102101</v>
      </c>
      <c r="J251" s="115">
        <v>1</v>
      </c>
      <c r="K251" s="148">
        <v>0.11</v>
      </c>
      <c r="L251" s="103">
        <v>0.11</v>
      </c>
      <c r="M251" s="105"/>
      <c r="N251" s="103">
        <v>0</v>
      </c>
      <c r="O251" s="149" t="s">
        <v>191</v>
      </c>
      <c r="P251" s="103">
        <v>0.11</v>
      </c>
      <c r="Q251" s="105"/>
      <c r="R251" s="106">
        <v>0</v>
      </c>
      <c r="S251" s="107">
        <v>0</v>
      </c>
      <c r="T251" s="107"/>
      <c r="U251" s="103">
        <v>0</v>
      </c>
      <c r="V251" s="103">
        <v>0.22</v>
      </c>
      <c r="W251" s="142">
        <v>1801.4689111640143</v>
      </c>
      <c r="X251" s="108"/>
      <c r="Y251" s="142">
        <v>1801.4689111640143</v>
      </c>
      <c r="Z251" s="142">
        <v>150.12</v>
      </c>
      <c r="AA251" s="108">
        <v>3.3560568638913222</v>
      </c>
      <c r="AB251" s="109">
        <v>2.6666666666666665</v>
      </c>
      <c r="AC251" s="108">
        <v>0</v>
      </c>
      <c r="AD251" s="109">
        <v>0</v>
      </c>
      <c r="AE251" s="108">
        <v>0</v>
      </c>
      <c r="AF251" s="110">
        <v>0</v>
      </c>
      <c r="AG251" s="108">
        <v>0</v>
      </c>
      <c r="AH251" s="108">
        <v>0</v>
      </c>
      <c r="AI251" s="111">
        <v>0</v>
      </c>
      <c r="AJ251" s="109">
        <v>0</v>
      </c>
      <c r="AK251" s="143">
        <v>2.6666666666666665</v>
      </c>
      <c r="AL251" s="108">
        <v>0</v>
      </c>
      <c r="AM251" s="108"/>
      <c r="AN251" s="108">
        <v>3.3560568638913222</v>
      </c>
    </row>
    <row r="252" spans="1:40" ht="14.25" customHeight="1" x14ac:dyDescent="0.25">
      <c r="A252" s="113" t="s">
        <v>711</v>
      </c>
      <c r="B252" s="118" t="s">
        <v>698</v>
      </c>
      <c r="C252" s="117" t="s">
        <v>189</v>
      </c>
      <c r="D252" s="118" t="s">
        <v>145</v>
      </c>
      <c r="E252" s="114">
        <v>2</v>
      </c>
      <c r="F252" s="114" t="s">
        <v>54</v>
      </c>
      <c r="G252" s="118" t="s">
        <v>712</v>
      </c>
      <c r="H252" s="118" t="s">
        <v>783</v>
      </c>
      <c r="I252" s="114">
        <v>102201</v>
      </c>
      <c r="J252" s="115">
        <v>1</v>
      </c>
      <c r="K252" s="148">
        <v>0.11</v>
      </c>
      <c r="L252" s="103">
        <v>0.11</v>
      </c>
      <c r="M252" s="105"/>
      <c r="N252" s="103">
        <v>0</v>
      </c>
      <c r="O252" s="149" t="s">
        <v>191</v>
      </c>
      <c r="P252" s="103">
        <v>0.11</v>
      </c>
      <c r="Q252" s="105"/>
      <c r="R252" s="106">
        <v>0</v>
      </c>
      <c r="S252" s="107">
        <v>0</v>
      </c>
      <c r="T252" s="107"/>
      <c r="U252" s="103">
        <v>0</v>
      </c>
      <c r="V252" s="103">
        <v>0.22</v>
      </c>
      <c r="W252" s="142">
        <v>1801.4689111640143</v>
      </c>
      <c r="X252" s="108"/>
      <c r="Y252" s="142">
        <v>1801.4689111640143</v>
      </c>
      <c r="Z252" s="142">
        <v>150.12</v>
      </c>
      <c r="AA252" s="108">
        <v>8.9332384986982696</v>
      </c>
      <c r="AB252" s="109">
        <v>10</v>
      </c>
      <c r="AC252" s="108">
        <v>0</v>
      </c>
      <c r="AD252" s="109">
        <v>0</v>
      </c>
      <c r="AE252" s="108">
        <v>0</v>
      </c>
      <c r="AF252" s="110">
        <v>0</v>
      </c>
      <c r="AG252" s="108">
        <v>0</v>
      </c>
      <c r="AH252" s="108">
        <v>0</v>
      </c>
      <c r="AI252" s="111">
        <v>0</v>
      </c>
      <c r="AJ252" s="109">
        <v>0</v>
      </c>
      <c r="AK252" s="143">
        <v>10</v>
      </c>
      <c r="AL252" s="108">
        <v>0</v>
      </c>
      <c r="AM252" s="108"/>
      <c r="AN252" s="108">
        <v>8.9332384986982696</v>
      </c>
    </row>
    <row r="253" spans="1:40" ht="14.25" customHeight="1" x14ac:dyDescent="0.25">
      <c r="A253" s="113" t="s">
        <v>713</v>
      </c>
      <c r="B253" s="118" t="s">
        <v>698</v>
      </c>
      <c r="C253" s="117" t="s">
        <v>189</v>
      </c>
      <c r="D253" s="118" t="s">
        <v>145</v>
      </c>
      <c r="E253" s="114">
        <v>2</v>
      </c>
      <c r="F253" s="114" t="s">
        <v>54</v>
      </c>
      <c r="G253" s="118" t="s">
        <v>714</v>
      </c>
      <c r="H253" s="118" t="s">
        <v>784</v>
      </c>
      <c r="I253" s="114">
        <v>102301</v>
      </c>
      <c r="J253" s="115">
        <v>1</v>
      </c>
      <c r="K253" s="148">
        <v>0.11</v>
      </c>
      <c r="L253" s="103">
        <v>0.11</v>
      </c>
      <c r="M253" s="105"/>
      <c r="N253" s="103">
        <v>0</v>
      </c>
      <c r="O253" s="149" t="s">
        <v>191</v>
      </c>
      <c r="P253" s="103">
        <v>0.11</v>
      </c>
      <c r="Q253" s="105"/>
      <c r="R253" s="106">
        <v>0</v>
      </c>
      <c r="S253" s="107">
        <v>0</v>
      </c>
      <c r="T253" s="107"/>
      <c r="U253" s="103">
        <v>0</v>
      </c>
      <c r="V253" s="103">
        <v>0.22</v>
      </c>
      <c r="W253" s="142">
        <v>1801.4689111640143</v>
      </c>
      <c r="X253" s="108"/>
      <c r="Y253" s="142">
        <v>1801.4689111640143</v>
      </c>
      <c r="Z253" s="142">
        <v>150.12</v>
      </c>
      <c r="AA253" s="108">
        <v>49.623687279986413</v>
      </c>
      <c r="AB253" s="109">
        <v>59</v>
      </c>
      <c r="AC253" s="108">
        <v>0</v>
      </c>
      <c r="AD253" s="109">
        <v>0</v>
      </c>
      <c r="AE253" s="108">
        <v>0</v>
      </c>
      <c r="AF253" s="110">
        <v>0</v>
      </c>
      <c r="AG253" s="108">
        <v>0</v>
      </c>
      <c r="AH253" s="108">
        <v>9120.7320655672866</v>
      </c>
      <c r="AI253" s="111">
        <v>0</v>
      </c>
      <c r="AJ253" s="109">
        <v>0</v>
      </c>
      <c r="AK253" s="143">
        <v>0</v>
      </c>
      <c r="AL253" s="108">
        <v>0</v>
      </c>
      <c r="AM253" s="108"/>
      <c r="AN253" s="108">
        <v>9170.3557528472738</v>
      </c>
    </row>
    <row r="254" spans="1:40" ht="14.25" customHeight="1" x14ac:dyDescent="0.25">
      <c r="A254" s="113" t="s">
        <v>715</v>
      </c>
      <c r="B254" s="118" t="s">
        <v>698</v>
      </c>
      <c r="C254" s="117" t="s">
        <v>189</v>
      </c>
      <c r="D254" s="118" t="s">
        <v>145</v>
      </c>
      <c r="E254" s="114">
        <v>2</v>
      </c>
      <c r="F254" s="114" t="s">
        <v>54</v>
      </c>
      <c r="G254" s="118" t="s">
        <v>716</v>
      </c>
      <c r="H254" s="118" t="s">
        <v>785</v>
      </c>
      <c r="I254" s="114">
        <v>102401</v>
      </c>
      <c r="J254" s="115">
        <v>1</v>
      </c>
      <c r="K254" s="148">
        <v>0.11</v>
      </c>
      <c r="L254" s="103">
        <v>0.11</v>
      </c>
      <c r="M254" s="105"/>
      <c r="N254" s="103">
        <v>0</v>
      </c>
      <c r="O254" s="149" t="s">
        <v>191</v>
      </c>
      <c r="P254" s="103">
        <v>0.11</v>
      </c>
      <c r="Q254" s="105"/>
      <c r="R254" s="106">
        <v>0</v>
      </c>
      <c r="S254" s="107">
        <v>0</v>
      </c>
      <c r="T254" s="107"/>
      <c r="U254" s="103">
        <v>0</v>
      </c>
      <c r="V254" s="103">
        <v>0.22</v>
      </c>
      <c r="W254" s="142">
        <v>1801.4689111640143</v>
      </c>
      <c r="X254" s="108"/>
      <c r="Y254" s="142">
        <v>1801.4689111640143</v>
      </c>
      <c r="Z254" s="142">
        <v>150.12</v>
      </c>
      <c r="AA254" s="108">
        <v>0.26458539590844449</v>
      </c>
      <c r="AB254" s="109">
        <v>0.33333333333333331</v>
      </c>
      <c r="AC254" s="108">
        <v>0</v>
      </c>
      <c r="AD254" s="109">
        <v>0</v>
      </c>
      <c r="AE254" s="108">
        <v>0</v>
      </c>
      <c r="AF254" s="110">
        <v>0</v>
      </c>
      <c r="AG254" s="108">
        <v>0</v>
      </c>
      <c r="AH254" s="108">
        <v>0</v>
      </c>
      <c r="AI254" s="111">
        <v>0</v>
      </c>
      <c r="AJ254" s="109">
        <v>0</v>
      </c>
      <c r="AK254" s="143">
        <v>1</v>
      </c>
      <c r="AL254" s="108">
        <v>0</v>
      </c>
      <c r="AM254" s="108"/>
      <c r="AN254" s="108">
        <v>0.26458539590844449</v>
      </c>
    </row>
    <row r="255" spans="1:40" ht="14.25" customHeight="1" x14ac:dyDescent="0.25">
      <c r="A255" s="113" t="s">
        <v>717</v>
      </c>
      <c r="B255" s="118" t="s">
        <v>698</v>
      </c>
      <c r="C255" s="117" t="s">
        <v>189</v>
      </c>
      <c r="D255" s="118" t="s">
        <v>145</v>
      </c>
      <c r="E255" s="114">
        <v>2</v>
      </c>
      <c r="F255" s="114" t="s">
        <v>54</v>
      </c>
      <c r="G255" s="118" t="s">
        <v>718</v>
      </c>
      <c r="H255" s="118" t="s">
        <v>718</v>
      </c>
      <c r="I255" s="114">
        <v>108925</v>
      </c>
      <c r="J255" s="115">
        <v>1</v>
      </c>
      <c r="K255" s="148">
        <v>0.11</v>
      </c>
      <c r="L255" s="103">
        <v>0.11</v>
      </c>
      <c r="M255" s="105"/>
      <c r="N255" s="103">
        <v>0</v>
      </c>
      <c r="O255" s="149" t="s">
        <v>191</v>
      </c>
      <c r="P255" s="103">
        <v>0.11</v>
      </c>
      <c r="Q255" s="105"/>
      <c r="R255" s="106">
        <v>0</v>
      </c>
      <c r="S255" s="107">
        <v>0</v>
      </c>
      <c r="T255" s="107"/>
      <c r="U255" s="103">
        <v>0</v>
      </c>
      <c r="V255" s="103">
        <v>0.22</v>
      </c>
      <c r="W255" s="142">
        <v>1801.4689111640143</v>
      </c>
      <c r="X255" s="108"/>
      <c r="Y255" s="142">
        <v>1801.4689111640143</v>
      </c>
      <c r="Z255" s="142">
        <v>150.12</v>
      </c>
      <c r="AA255" s="108">
        <v>0.45258028247497084</v>
      </c>
      <c r="AB255" s="109">
        <v>0.33333333333333331</v>
      </c>
      <c r="AC255" s="108">
        <v>0</v>
      </c>
      <c r="AD255" s="109">
        <v>0</v>
      </c>
      <c r="AE255" s="108">
        <v>0</v>
      </c>
      <c r="AF255" s="110">
        <v>0</v>
      </c>
      <c r="AG255" s="108">
        <v>0</v>
      </c>
      <c r="AH255" s="108">
        <v>428.7118946545985</v>
      </c>
      <c r="AI255" s="111">
        <v>1268.2761697399756</v>
      </c>
      <c r="AJ255" s="109">
        <v>0</v>
      </c>
      <c r="AK255" s="143">
        <v>2</v>
      </c>
      <c r="AL255" s="108">
        <v>0</v>
      </c>
      <c r="AM255" s="108"/>
      <c r="AN255" s="108">
        <v>1697.440644677049</v>
      </c>
    </row>
    <row r="256" spans="1:40" ht="14.25" customHeight="1" x14ac:dyDescent="0.25">
      <c r="A256" s="113" t="s">
        <v>719</v>
      </c>
      <c r="B256" s="101" t="s">
        <v>720</v>
      </c>
      <c r="C256" s="112" t="s">
        <v>721</v>
      </c>
      <c r="D256" s="101" t="s">
        <v>722</v>
      </c>
      <c r="E256" s="100">
        <v>1</v>
      </c>
      <c r="F256" s="100" t="s">
        <v>51</v>
      </c>
      <c r="G256" s="101" t="s">
        <v>723</v>
      </c>
      <c r="H256" s="101" t="s">
        <v>786</v>
      </c>
      <c r="I256" s="100">
        <v>401635</v>
      </c>
      <c r="J256" s="103">
        <v>0</v>
      </c>
      <c r="K256" s="104"/>
      <c r="L256" s="103">
        <v>0</v>
      </c>
      <c r="M256" s="105"/>
      <c r="N256" s="103">
        <v>0</v>
      </c>
      <c r="O256" s="105"/>
      <c r="P256" s="103">
        <v>0</v>
      </c>
      <c r="Q256" s="105"/>
      <c r="R256" s="106">
        <v>0</v>
      </c>
      <c r="S256" s="107">
        <v>0</v>
      </c>
      <c r="T256" s="107"/>
      <c r="U256" s="103">
        <v>0</v>
      </c>
      <c r="V256" s="103">
        <v>0</v>
      </c>
      <c r="W256" s="142">
        <v>0</v>
      </c>
      <c r="X256" s="108"/>
      <c r="Y256" s="142">
        <v>0</v>
      </c>
      <c r="Z256" s="142">
        <v>0</v>
      </c>
      <c r="AA256" s="108">
        <v>0</v>
      </c>
      <c r="AB256" s="109">
        <v>0</v>
      </c>
      <c r="AC256" s="108">
        <v>0</v>
      </c>
      <c r="AD256" s="109">
        <v>0</v>
      </c>
      <c r="AE256" s="108">
        <v>0</v>
      </c>
      <c r="AF256" s="110">
        <v>0</v>
      </c>
      <c r="AG256" s="108">
        <v>0</v>
      </c>
      <c r="AH256" s="108">
        <v>0</v>
      </c>
      <c r="AI256" s="111">
        <v>0</v>
      </c>
      <c r="AJ256" s="109">
        <v>0</v>
      </c>
      <c r="AK256" s="143">
        <v>3</v>
      </c>
      <c r="AL256" s="108">
        <v>0</v>
      </c>
      <c r="AM256" s="108"/>
      <c r="AN256" s="108">
        <v>0</v>
      </c>
    </row>
    <row r="257" spans="1:40" ht="14.25" customHeight="1" x14ac:dyDescent="0.25">
      <c r="A257" s="113" t="s">
        <v>724</v>
      </c>
      <c r="B257" s="101" t="s">
        <v>197</v>
      </c>
      <c r="C257" s="112" t="s">
        <v>725</v>
      </c>
      <c r="D257" s="101" t="s">
        <v>726</v>
      </c>
      <c r="E257" s="100">
        <v>1</v>
      </c>
      <c r="F257" s="100" t="s">
        <v>47</v>
      </c>
      <c r="G257" s="101" t="s">
        <v>727</v>
      </c>
      <c r="H257" s="101" t="s">
        <v>787</v>
      </c>
      <c r="I257" s="100">
        <v>250100</v>
      </c>
      <c r="J257" s="103">
        <v>0</v>
      </c>
      <c r="K257" s="104">
        <v>0</v>
      </c>
      <c r="L257" s="103">
        <v>0</v>
      </c>
      <c r="M257" s="105"/>
      <c r="N257" s="103">
        <v>0</v>
      </c>
      <c r="O257" s="105"/>
      <c r="P257" s="103"/>
      <c r="Q257" s="105"/>
      <c r="R257" s="106">
        <v>0</v>
      </c>
      <c r="S257" s="107">
        <v>0</v>
      </c>
      <c r="T257" s="107"/>
      <c r="U257" s="103">
        <v>0</v>
      </c>
      <c r="V257" s="103">
        <v>0</v>
      </c>
      <c r="W257" s="142">
        <v>0</v>
      </c>
      <c r="X257" s="142"/>
      <c r="Y257" s="142">
        <v>0</v>
      </c>
      <c r="Z257" s="142">
        <v>0</v>
      </c>
      <c r="AA257" s="108">
        <v>0</v>
      </c>
      <c r="AB257" s="109">
        <v>0</v>
      </c>
      <c r="AC257" s="108">
        <v>0</v>
      </c>
      <c r="AD257" s="109">
        <v>0</v>
      </c>
      <c r="AE257" s="108">
        <v>0</v>
      </c>
      <c r="AF257" s="110">
        <v>0</v>
      </c>
      <c r="AG257" s="108">
        <v>0</v>
      </c>
      <c r="AH257" s="108">
        <v>0</v>
      </c>
      <c r="AI257" s="111">
        <v>0</v>
      </c>
      <c r="AJ257" s="109">
        <v>0</v>
      </c>
      <c r="AK257" s="143">
        <v>4</v>
      </c>
      <c r="AL257" s="108">
        <v>0</v>
      </c>
      <c r="AM257" s="108"/>
      <c r="AN257" s="108">
        <v>0</v>
      </c>
    </row>
    <row r="258" spans="1:40" ht="14.25" customHeight="1" x14ac:dyDescent="0.25">
      <c r="A258" s="113" t="s">
        <v>728</v>
      </c>
      <c r="B258" s="101">
        <v>439</v>
      </c>
      <c r="C258" s="112" t="s">
        <v>729</v>
      </c>
      <c r="D258" s="101" t="s">
        <v>730</v>
      </c>
      <c r="E258" s="100"/>
      <c r="F258" s="100" t="s">
        <v>51</v>
      </c>
      <c r="G258" s="101" t="s">
        <v>430</v>
      </c>
      <c r="H258" s="101" t="s">
        <v>465</v>
      </c>
      <c r="I258" s="100">
        <v>404503</v>
      </c>
      <c r="J258" s="103">
        <v>1</v>
      </c>
      <c r="K258" s="104">
        <v>0</v>
      </c>
      <c r="L258" s="103">
        <v>0</v>
      </c>
      <c r="M258" s="105"/>
      <c r="N258" s="103">
        <v>0</v>
      </c>
      <c r="O258" s="105"/>
      <c r="P258" s="103">
        <v>0</v>
      </c>
      <c r="Q258" s="105"/>
      <c r="R258" s="106">
        <v>0</v>
      </c>
      <c r="S258" s="107">
        <v>0</v>
      </c>
      <c r="T258" s="107"/>
      <c r="U258" s="103">
        <v>0</v>
      </c>
      <c r="V258" s="103">
        <v>0</v>
      </c>
      <c r="W258" s="142">
        <v>0</v>
      </c>
      <c r="X258" s="108"/>
      <c r="Y258" s="142">
        <v>0</v>
      </c>
      <c r="Z258" s="142">
        <v>0</v>
      </c>
      <c r="AA258" s="108">
        <v>0</v>
      </c>
      <c r="AB258" s="109">
        <v>0</v>
      </c>
      <c r="AC258" s="108">
        <v>0</v>
      </c>
      <c r="AD258" s="109">
        <v>0</v>
      </c>
      <c r="AE258" s="108">
        <v>0</v>
      </c>
      <c r="AF258" s="110">
        <v>0</v>
      </c>
      <c r="AG258" s="108">
        <v>0</v>
      </c>
      <c r="AH258" s="108">
        <v>0</v>
      </c>
      <c r="AI258" s="111">
        <v>0</v>
      </c>
      <c r="AJ258" s="109">
        <v>0</v>
      </c>
      <c r="AK258" s="143">
        <v>5</v>
      </c>
      <c r="AL258" s="108">
        <v>0</v>
      </c>
      <c r="AM258" s="108"/>
      <c r="AN258" s="108">
        <v>0</v>
      </c>
    </row>
    <row r="259" spans="1:40" ht="14.25" customHeight="1" x14ac:dyDescent="0.25">
      <c r="A259" s="96" t="s">
        <v>731</v>
      </c>
      <c r="B259" s="97"/>
      <c r="C259" s="97"/>
      <c r="D259" s="97"/>
      <c r="E259" s="97"/>
      <c r="F259" s="98"/>
      <c r="G259" s="97"/>
      <c r="H259" s="97"/>
      <c r="I259" s="97"/>
      <c r="J259" s="97"/>
      <c r="K259" s="97"/>
      <c r="L259" s="97"/>
      <c r="M259" s="97"/>
      <c r="N259" s="97"/>
      <c r="O259" s="97"/>
      <c r="P259" s="97"/>
      <c r="Q259" s="97"/>
      <c r="R259" s="96"/>
      <c r="S259" s="96"/>
      <c r="T259" s="99"/>
      <c r="U259" s="99"/>
      <c r="V259" s="99">
        <f t="shared" ref="V259:AN259" si="0">SUBTOTAL(109,V4:V258)</f>
        <v>159.62000000000003</v>
      </c>
      <c r="W259" s="150">
        <f t="shared" si="0"/>
        <v>1307050.9496228548</v>
      </c>
      <c r="X259" s="150">
        <f t="shared" si="0"/>
        <v>0</v>
      </c>
      <c r="Y259" s="150">
        <f t="shared" si="0"/>
        <v>1307050.9496228548</v>
      </c>
      <c r="Z259" s="150">
        <f t="shared" si="0"/>
        <v>105986.52999999987</v>
      </c>
      <c r="AA259" s="150">
        <f t="shared" si="0"/>
        <v>379302.59117303381</v>
      </c>
      <c r="AB259" s="151">
        <f t="shared" si="0"/>
        <v>337326.33333333314</v>
      </c>
      <c r="AC259" s="150">
        <f t="shared" si="0"/>
        <v>37605.181144561961</v>
      </c>
      <c r="AD259" s="151">
        <f t="shared" si="0"/>
        <v>3880.7333333333331</v>
      </c>
      <c r="AE259" s="150">
        <f t="shared" si="0"/>
        <v>10515.814267683178</v>
      </c>
      <c r="AF259" s="152">
        <f t="shared" si="0"/>
        <v>58.227098039215676</v>
      </c>
      <c r="AG259" s="150">
        <f t="shared" si="0"/>
        <v>950.86421070633708</v>
      </c>
      <c r="AH259" s="150">
        <f t="shared" si="0"/>
        <v>211044.77946465596</v>
      </c>
      <c r="AI259" s="150">
        <f t="shared" si="0"/>
        <v>57411.953366211616</v>
      </c>
      <c r="AJ259" s="151">
        <f t="shared" si="0"/>
        <v>465618.99999999994</v>
      </c>
      <c r="AK259" s="151">
        <f t="shared" si="0"/>
        <v>801305.73333333363</v>
      </c>
      <c r="AL259" s="150">
        <f t="shared" si="0"/>
        <v>27409.508243154429</v>
      </c>
      <c r="AM259" s="150">
        <f t="shared" si="0"/>
        <v>0</v>
      </c>
      <c r="AN259" s="150">
        <f t="shared" si="0"/>
        <v>724240.69187000731</v>
      </c>
    </row>
    <row r="260" spans="1:40" ht="15" customHeight="1" x14ac:dyDescent="0.25">
      <c r="A260" s="2" t="s">
        <v>788</v>
      </c>
    </row>
  </sheetData>
  <conditionalFormatting sqref="I38:I68 I71">
    <cfRule type="cellIs" dxfId="184" priority="1" operator="equal">
      <formula>"'#N/A"</formula>
    </cfRule>
  </conditionalFormatting>
  <conditionalFormatting sqref="I38:I68 I71">
    <cfRule type="cellIs" dxfId="183" priority="2" operator="equal">
      <formula>#N/A</formula>
    </cfRule>
  </conditionalFormatting>
  <conditionalFormatting sqref="I38:I68 I71">
    <cfRule type="cellIs" dxfId="182" priority="3" operator="equal">
      <formula>""""""</formula>
    </cfRule>
  </conditionalFormatting>
  <conditionalFormatting sqref="I70">
    <cfRule type="cellIs" dxfId="181" priority="4" operator="equal">
      <formula>"'#N/A"</formula>
    </cfRule>
  </conditionalFormatting>
  <conditionalFormatting sqref="I70">
    <cfRule type="cellIs" dxfId="180" priority="5" operator="equal">
      <formula>#N/A</formula>
    </cfRule>
  </conditionalFormatting>
  <conditionalFormatting sqref="I70">
    <cfRule type="cellIs" dxfId="179" priority="6" operator="equal">
      <formula>""""""</formula>
    </cfRule>
  </conditionalFormatting>
  <conditionalFormatting sqref="I225">
    <cfRule type="cellIs" dxfId="178" priority="7" operator="equal">
      <formula>"'#N/A"</formula>
    </cfRule>
  </conditionalFormatting>
  <conditionalFormatting sqref="I225">
    <cfRule type="cellIs" dxfId="177" priority="8" operator="equal">
      <formula>#N/A</formula>
    </cfRule>
  </conditionalFormatting>
  <conditionalFormatting sqref="I225">
    <cfRule type="cellIs" dxfId="176" priority="9" operator="equal">
      <formula>""""""</formula>
    </cfRule>
  </conditionalFormatting>
  <conditionalFormatting sqref="I103">
    <cfRule type="cellIs" dxfId="175" priority="10" operator="equal">
      <formula>"'#N/A"</formula>
    </cfRule>
  </conditionalFormatting>
  <conditionalFormatting sqref="I103">
    <cfRule type="cellIs" dxfId="174" priority="11" operator="equal">
      <formula>#N/A</formula>
    </cfRule>
  </conditionalFormatting>
  <conditionalFormatting sqref="I103">
    <cfRule type="cellIs" dxfId="173" priority="12" operator="equal">
      <formula>""""""</formula>
    </cfRule>
  </conditionalFormatting>
  <conditionalFormatting sqref="I104">
    <cfRule type="cellIs" dxfId="172" priority="13" operator="equal">
      <formula>"'#N/A"</formula>
    </cfRule>
  </conditionalFormatting>
  <conditionalFormatting sqref="I104">
    <cfRule type="cellIs" dxfId="171" priority="14" operator="equal">
      <formula>#N/A</formula>
    </cfRule>
  </conditionalFormatting>
  <conditionalFormatting sqref="I104">
    <cfRule type="cellIs" dxfId="170" priority="15" operator="equal">
      <formula>""""""</formula>
    </cfRule>
  </conditionalFormatting>
  <conditionalFormatting sqref="I98:I102 I105:I106">
    <cfRule type="cellIs" dxfId="169" priority="16" operator="equal">
      <formula>"'#N/A"</formula>
    </cfRule>
  </conditionalFormatting>
  <conditionalFormatting sqref="I98:I102 I105:I106">
    <cfRule type="cellIs" dxfId="168" priority="17" operator="equal">
      <formula>#N/A</formula>
    </cfRule>
  </conditionalFormatting>
  <conditionalFormatting sqref="I98:I102 I105:I106">
    <cfRule type="cellIs" dxfId="167" priority="18" operator="equal">
      <formula>""""""</formula>
    </cfRule>
  </conditionalFormatting>
  <conditionalFormatting sqref="I107:I112">
    <cfRule type="cellIs" dxfId="166" priority="19" operator="equal">
      <formula>"'#N/A"</formula>
    </cfRule>
  </conditionalFormatting>
  <conditionalFormatting sqref="I107:I112">
    <cfRule type="cellIs" dxfId="165" priority="20" operator="equal">
      <formula>#N/A</formula>
    </cfRule>
  </conditionalFormatting>
  <conditionalFormatting sqref="I107:I112">
    <cfRule type="cellIs" dxfId="164" priority="21" operator="equal">
      <formula>""""""</formula>
    </cfRule>
  </conditionalFormatting>
  <conditionalFormatting sqref="I8:J14">
    <cfRule type="cellIs" dxfId="163" priority="22" operator="equal">
      <formula>"'#N/A"</formula>
    </cfRule>
  </conditionalFormatting>
  <conditionalFormatting sqref="I8:J14">
    <cfRule type="cellIs" dxfId="162" priority="23" operator="equal">
      <formula>#N/A</formula>
    </cfRule>
  </conditionalFormatting>
  <conditionalFormatting sqref="I8:J14">
    <cfRule type="cellIs" dxfId="161" priority="24" operator="equal">
      <formula>""""""</formula>
    </cfRule>
  </conditionalFormatting>
  <conditionalFormatting sqref="I29">
    <cfRule type="cellIs" dxfId="160" priority="25" operator="equal">
      <formula>"'#N/A"</formula>
    </cfRule>
  </conditionalFormatting>
  <conditionalFormatting sqref="I29">
    <cfRule type="cellIs" dxfId="159" priority="26" operator="equal">
      <formula>#N/A</formula>
    </cfRule>
  </conditionalFormatting>
  <conditionalFormatting sqref="I29">
    <cfRule type="cellIs" dxfId="158" priority="27" operator="equal">
      <formula>""""""</formula>
    </cfRule>
  </conditionalFormatting>
  <conditionalFormatting sqref="I15:J15">
    <cfRule type="cellIs" dxfId="157" priority="28" operator="equal">
      <formula>"'#N/A"</formula>
    </cfRule>
  </conditionalFormatting>
  <conditionalFormatting sqref="I15:J15">
    <cfRule type="cellIs" dxfId="156" priority="29" operator="equal">
      <formula>#N/A</formula>
    </cfRule>
  </conditionalFormatting>
  <conditionalFormatting sqref="I15:J15">
    <cfRule type="cellIs" dxfId="155" priority="30" operator="equal">
      <formula>""""""</formula>
    </cfRule>
  </conditionalFormatting>
  <conditionalFormatting sqref="I16:J28 I30:J30">
    <cfRule type="cellIs" dxfId="154" priority="31" operator="equal">
      <formula>"'#N/A"</formula>
    </cfRule>
  </conditionalFormatting>
  <conditionalFormatting sqref="I16:J28 I30:J30">
    <cfRule type="cellIs" dxfId="153" priority="32" operator="equal">
      <formula>#N/A</formula>
    </cfRule>
  </conditionalFormatting>
  <conditionalFormatting sqref="I16:J28 I30:J30">
    <cfRule type="cellIs" dxfId="152" priority="33" operator="equal">
      <formula>""""""</formula>
    </cfRule>
  </conditionalFormatting>
  <conditionalFormatting sqref="I32:I37">
    <cfRule type="cellIs" dxfId="151" priority="34" operator="equal">
      <formula>"'#N/A"</formula>
    </cfRule>
  </conditionalFormatting>
  <conditionalFormatting sqref="I32:I37">
    <cfRule type="cellIs" dxfId="150" priority="35" operator="equal">
      <formula>#N/A</formula>
    </cfRule>
  </conditionalFormatting>
  <conditionalFormatting sqref="I32:I37">
    <cfRule type="cellIs" dxfId="149" priority="36" operator="equal">
      <formula>""""""</formula>
    </cfRule>
  </conditionalFormatting>
  <conditionalFormatting sqref="I31">
    <cfRule type="cellIs" dxfId="148" priority="37" operator="equal">
      <formula>"'#N/A"</formula>
    </cfRule>
  </conditionalFormatting>
  <conditionalFormatting sqref="I31">
    <cfRule type="cellIs" dxfId="147" priority="38" operator="equal">
      <formula>#N/A</formula>
    </cfRule>
  </conditionalFormatting>
  <conditionalFormatting sqref="I31">
    <cfRule type="cellIs" dxfId="146" priority="39" operator="equal">
      <formula>""""""</formula>
    </cfRule>
  </conditionalFormatting>
  <conditionalFormatting sqref="I87 I90:I97">
    <cfRule type="cellIs" dxfId="145" priority="40" operator="equal">
      <formula>"'#N/A"</formula>
    </cfRule>
  </conditionalFormatting>
  <conditionalFormatting sqref="I87 I90:I97">
    <cfRule type="cellIs" dxfId="144" priority="41" operator="equal">
      <formula>#N/A</formula>
    </cfRule>
  </conditionalFormatting>
  <conditionalFormatting sqref="I87 I90:I97">
    <cfRule type="cellIs" dxfId="143" priority="42" operator="equal">
      <formula>""""""</formula>
    </cfRule>
  </conditionalFormatting>
  <conditionalFormatting sqref="I79:I86">
    <cfRule type="cellIs" dxfId="142" priority="43" operator="equal">
      <formula>"'#N/A"</formula>
    </cfRule>
  </conditionalFormatting>
  <conditionalFormatting sqref="I79:I86">
    <cfRule type="cellIs" dxfId="141" priority="44" operator="equal">
      <formula>#N/A</formula>
    </cfRule>
  </conditionalFormatting>
  <conditionalFormatting sqref="I79:I86">
    <cfRule type="cellIs" dxfId="140" priority="45" operator="equal">
      <formula>""""""</formula>
    </cfRule>
  </conditionalFormatting>
  <conditionalFormatting sqref="I155">
    <cfRule type="cellIs" dxfId="139" priority="46" operator="equal">
      <formula>"'#N/A"</formula>
    </cfRule>
  </conditionalFormatting>
  <conditionalFormatting sqref="I155">
    <cfRule type="cellIs" dxfId="138" priority="47" operator="equal">
      <formula>#N/A</formula>
    </cfRule>
  </conditionalFormatting>
  <conditionalFormatting sqref="I155">
    <cfRule type="cellIs" dxfId="137" priority="48" operator="equal">
      <formula>""""""</formula>
    </cfRule>
  </conditionalFormatting>
  <conditionalFormatting sqref="I161">
    <cfRule type="cellIs" dxfId="136" priority="49" operator="equal">
      <formula>"'#N/A"</formula>
    </cfRule>
  </conditionalFormatting>
  <conditionalFormatting sqref="I161">
    <cfRule type="cellIs" dxfId="135" priority="50" operator="equal">
      <formula>#N/A</formula>
    </cfRule>
  </conditionalFormatting>
  <conditionalFormatting sqref="I161">
    <cfRule type="cellIs" dxfId="134" priority="51" operator="equal">
      <formula>""""""</formula>
    </cfRule>
  </conditionalFormatting>
  <conditionalFormatting sqref="I218">
    <cfRule type="cellIs" dxfId="133" priority="52" operator="equal">
      <formula>"'#N/A"</formula>
    </cfRule>
  </conditionalFormatting>
  <conditionalFormatting sqref="I218">
    <cfRule type="cellIs" dxfId="132" priority="53" operator="equal">
      <formula>#N/A</formula>
    </cfRule>
  </conditionalFormatting>
  <conditionalFormatting sqref="I218">
    <cfRule type="cellIs" dxfId="131" priority="54" operator="equal">
      <formula>""""""</formula>
    </cfRule>
  </conditionalFormatting>
  <conditionalFormatting sqref="I158">
    <cfRule type="cellIs" dxfId="130" priority="55" operator="equal">
      <formula>"'#N/A"</formula>
    </cfRule>
  </conditionalFormatting>
  <conditionalFormatting sqref="I158">
    <cfRule type="cellIs" dxfId="129" priority="56" operator="equal">
      <formula>#N/A</formula>
    </cfRule>
  </conditionalFormatting>
  <conditionalFormatting sqref="I158">
    <cfRule type="cellIs" dxfId="128" priority="57" operator="equal">
      <formula>""""""</formula>
    </cfRule>
  </conditionalFormatting>
  <conditionalFormatting sqref="I219:I223">
    <cfRule type="cellIs" dxfId="127" priority="58" operator="equal">
      <formula>"'#N/A"</formula>
    </cfRule>
  </conditionalFormatting>
  <conditionalFormatting sqref="I219:I223">
    <cfRule type="cellIs" dxfId="126" priority="59" operator="equal">
      <formula>#N/A</formula>
    </cfRule>
  </conditionalFormatting>
  <conditionalFormatting sqref="I219:I223">
    <cfRule type="cellIs" dxfId="125" priority="60" operator="equal">
      <formula>""""""</formula>
    </cfRule>
  </conditionalFormatting>
  <conditionalFormatting sqref="I197">
    <cfRule type="cellIs" dxfId="124" priority="61" operator="equal">
      <formula>"'#N/A"</formula>
    </cfRule>
  </conditionalFormatting>
  <conditionalFormatting sqref="I197">
    <cfRule type="cellIs" dxfId="123" priority="62" operator="equal">
      <formula>#N/A</formula>
    </cfRule>
  </conditionalFormatting>
  <conditionalFormatting sqref="I197">
    <cfRule type="cellIs" dxfId="122" priority="63" operator="equal">
      <formula>""""""</formula>
    </cfRule>
  </conditionalFormatting>
  <conditionalFormatting sqref="I113:I122 I124:I125 I127:I154 I156:I157 I159:I160">
    <cfRule type="cellIs" dxfId="121" priority="64" operator="equal">
      <formula>"'#N/A"</formula>
    </cfRule>
  </conditionalFormatting>
  <conditionalFormatting sqref="I113:I122 I124:I125 I127:I154 I156:I157 I159:I160">
    <cfRule type="cellIs" dxfId="120" priority="65" operator="equal">
      <formula>#N/A</formula>
    </cfRule>
  </conditionalFormatting>
  <conditionalFormatting sqref="I113:I122 I124:I125 I127:I154 I156:I157 I159:I160">
    <cfRule type="cellIs" dxfId="119" priority="66" operator="equal">
      <formula>""""""</formula>
    </cfRule>
  </conditionalFormatting>
  <conditionalFormatting sqref="I126">
    <cfRule type="cellIs" dxfId="118" priority="67" operator="equal">
      <formula>"'#N/A"</formula>
    </cfRule>
  </conditionalFormatting>
  <conditionalFormatting sqref="I216:I217">
    <cfRule type="cellIs" dxfId="117" priority="68" operator="equal">
      <formula>#N/A</formula>
    </cfRule>
  </conditionalFormatting>
  <conditionalFormatting sqref="I216:I217">
    <cfRule type="cellIs" dxfId="116" priority="69" operator="equal">
      <formula>""""""</formula>
    </cfRule>
  </conditionalFormatting>
  <conditionalFormatting sqref="I258:J258">
    <cfRule type="cellIs" dxfId="115" priority="70" operator="equal">
      <formula>"'#N/A"</formula>
    </cfRule>
  </conditionalFormatting>
  <conditionalFormatting sqref="I258:J258">
    <cfRule type="cellIs" dxfId="114" priority="71" operator="equal">
      <formula>#N/A</formula>
    </cfRule>
  </conditionalFormatting>
  <conditionalFormatting sqref="I258:J258">
    <cfRule type="cellIs" dxfId="113" priority="72" operator="equal">
      <formula>""""""</formula>
    </cfRule>
  </conditionalFormatting>
  <conditionalFormatting sqref="I126">
    <cfRule type="cellIs" dxfId="112" priority="73" operator="equal">
      <formula>#N/A</formula>
    </cfRule>
  </conditionalFormatting>
  <conditionalFormatting sqref="I126">
    <cfRule type="cellIs" dxfId="111" priority="74" operator="equal">
      <formula>""""""</formula>
    </cfRule>
  </conditionalFormatting>
  <conditionalFormatting sqref="I162:I170 I172:I196 I198:I215">
    <cfRule type="cellIs" dxfId="110" priority="75" operator="equal">
      <formula>"'#N/A"</formula>
    </cfRule>
  </conditionalFormatting>
  <conditionalFormatting sqref="I162:I170 I172:I196 I198:I215">
    <cfRule type="cellIs" dxfId="109" priority="76" operator="equal">
      <formula>#N/A</formula>
    </cfRule>
  </conditionalFormatting>
  <conditionalFormatting sqref="I162:I170 I172:I196 I198:I215">
    <cfRule type="cellIs" dxfId="108" priority="77" operator="equal">
      <formula>""""""</formula>
    </cfRule>
  </conditionalFormatting>
  <conditionalFormatting sqref="I216:I217">
    <cfRule type="cellIs" dxfId="107" priority="78" operator="equal">
      <formula>"'#N/A"</formula>
    </cfRule>
  </conditionalFormatting>
  <conditionalFormatting sqref="I73 I75">
    <cfRule type="cellIs" dxfId="106" priority="79" operator="equal">
      <formula>"'#N/A"</formula>
    </cfRule>
  </conditionalFormatting>
  <conditionalFormatting sqref="I73 I75">
    <cfRule type="cellIs" dxfId="105" priority="80" operator="equal">
      <formula>#N/A</formula>
    </cfRule>
  </conditionalFormatting>
  <conditionalFormatting sqref="I73 I75">
    <cfRule type="cellIs" dxfId="104" priority="81" operator="equal">
      <formula>""""""</formula>
    </cfRule>
  </conditionalFormatting>
  <conditionalFormatting sqref="I72">
    <cfRule type="cellIs" dxfId="103" priority="82" operator="equal">
      <formula>"'#N/A"</formula>
    </cfRule>
  </conditionalFormatting>
  <conditionalFormatting sqref="I72">
    <cfRule type="cellIs" dxfId="102" priority="83" operator="equal">
      <formula>#N/A</formula>
    </cfRule>
  </conditionalFormatting>
  <conditionalFormatting sqref="I72">
    <cfRule type="cellIs" dxfId="101" priority="84" operator="equal">
      <formula>""""""</formula>
    </cfRule>
  </conditionalFormatting>
  <conditionalFormatting sqref="I77:I78">
    <cfRule type="cellIs" dxfId="100" priority="85" operator="equal">
      <formula>"'#N/A"</formula>
    </cfRule>
  </conditionalFormatting>
  <conditionalFormatting sqref="I77:I78">
    <cfRule type="cellIs" dxfId="99" priority="86" operator="equal">
      <formula>#N/A</formula>
    </cfRule>
  </conditionalFormatting>
  <conditionalFormatting sqref="I77:I78">
    <cfRule type="cellIs" dxfId="98" priority="87" operator="equal">
      <formula>""""""</formula>
    </cfRule>
  </conditionalFormatting>
  <conditionalFormatting sqref="I76">
    <cfRule type="cellIs" dxfId="97" priority="88" operator="equal">
      <formula>"'#N/A"</formula>
    </cfRule>
  </conditionalFormatting>
  <conditionalFormatting sqref="I76">
    <cfRule type="cellIs" dxfId="96" priority="89" operator="equal">
      <formula>#N/A</formula>
    </cfRule>
  </conditionalFormatting>
  <conditionalFormatting sqref="I76">
    <cfRule type="cellIs" dxfId="95" priority="90" operator="equal">
      <formula>""""""</formula>
    </cfRule>
  </conditionalFormatting>
  <conditionalFormatting sqref="I241:I245 I247:I248">
    <cfRule type="cellIs" dxfId="94" priority="91" operator="equal">
      <formula>"'#N/A"</formula>
    </cfRule>
  </conditionalFormatting>
  <conditionalFormatting sqref="I241:I245 I247:I248">
    <cfRule type="cellIs" dxfId="93" priority="92" operator="equal">
      <formula>#N/A</formula>
    </cfRule>
  </conditionalFormatting>
  <conditionalFormatting sqref="I241:I245 I247:I248">
    <cfRule type="cellIs" dxfId="92" priority="93" operator="equal">
      <formula>""""""</formula>
    </cfRule>
  </conditionalFormatting>
  <conditionalFormatting sqref="I249">
    <cfRule type="cellIs" dxfId="91" priority="94" operator="equal">
      <formula>"'#N/A"</formula>
    </cfRule>
  </conditionalFormatting>
  <conditionalFormatting sqref="I249">
    <cfRule type="cellIs" dxfId="90" priority="95" operator="equal">
      <formula>#N/A</formula>
    </cfRule>
  </conditionalFormatting>
  <conditionalFormatting sqref="I249">
    <cfRule type="cellIs" dxfId="89" priority="96" operator="equal">
      <formula>""""""</formula>
    </cfRule>
  </conditionalFormatting>
  <conditionalFormatting sqref="I246">
    <cfRule type="cellIs" dxfId="88" priority="97" operator="equal">
      <formula>"'#N/A"</formula>
    </cfRule>
  </conditionalFormatting>
  <conditionalFormatting sqref="I246">
    <cfRule type="cellIs" dxfId="87" priority="98" operator="equal">
      <formula>#N/A</formula>
    </cfRule>
  </conditionalFormatting>
  <conditionalFormatting sqref="I246">
    <cfRule type="cellIs" dxfId="86" priority="99" operator="equal">
      <formula>""""""</formula>
    </cfRule>
  </conditionalFormatting>
  <conditionalFormatting sqref="I224">
    <cfRule type="cellIs" dxfId="85" priority="100" operator="equal">
      <formula>"'#N/A"</formula>
    </cfRule>
  </conditionalFormatting>
  <conditionalFormatting sqref="I224">
    <cfRule type="cellIs" dxfId="84" priority="101" operator="equal">
      <formula>#N/A</formula>
    </cfRule>
  </conditionalFormatting>
  <conditionalFormatting sqref="I224">
    <cfRule type="cellIs" dxfId="83" priority="102" operator="equal">
      <formula>""""""</formula>
    </cfRule>
  </conditionalFormatting>
  <conditionalFormatting sqref="I4:J4">
    <cfRule type="cellIs" dxfId="82" priority="103" operator="equal">
      <formula>"'#N/A"</formula>
    </cfRule>
  </conditionalFormatting>
  <conditionalFormatting sqref="I4:J4">
    <cfRule type="cellIs" dxfId="81" priority="104" operator="equal">
      <formula>#N/A</formula>
    </cfRule>
  </conditionalFormatting>
  <conditionalFormatting sqref="I4:J4">
    <cfRule type="cellIs" dxfId="80" priority="105" operator="equal">
      <formula>""""""</formula>
    </cfRule>
  </conditionalFormatting>
  <conditionalFormatting sqref="I6:J6">
    <cfRule type="cellIs" dxfId="79" priority="106" operator="equal">
      <formula>"'#N/A"</formula>
    </cfRule>
  </conditionalFormatting>
  <conditionalFormatting sqref="I6:J6">
    <cfRule type="cellIs" dxfId="78" priority="107" operator="equal">
      <formula>#N/A</formula>
    </cfRule>
  </conditionalFormatting>
  <conditionalFormatting sqref="I6:J6">
    <cfRule type="cellIs" dxfId="77" priority="108" operator="equal">
      <formula>""""""</formula>
    </cfRule>
  </conditionalFormatting>
  <conditionalFormatting sqref="I5:J5">
    <cfRule type="cellIs" dxfId="76" priority="109" operator="equal">
      <formula>"'#N/A"</formula>
    </cfRule>
  </conditionalFormatting>
  <conditionalFormatting sqref="I5:J5">
    <cfRule type="cellIs" dxfId="75" priority="110" operator="equal">
      <formula>#N/A</formula>
    </cfRule>
  </conditionalFormatting>
  <conditionalFormatting sqref="I5:J5">
    <cfRule type="cellIs" dxfId="74" priority="111" operator="equal">
      <formula>""""""</formula>
    </cfRule>
  </conditionalFormatting>
  <conditionalFormatting sqref="I7:J7">
    <cfRule type="cellIs" dxfId="73" priority="112" operator="equal">
      <formula>"'#N/A"</formula>
    </cfRule>
  </conditionalFormatting>
  <conditionalFormatting sqref="I7:J7">
    <cfRule type="cellIs" dxfId="72" priority="113" operator="equal">
      <formula>#N/A</formula>
    </cfRule>
  </conditionalFormatting>
  <conditionalFormatting sqref="I7:J7">
    <cfRule type="cellIs" dxfId="71" priority="114" operator="equal">
      <formula>""""""</formula>
    </cfRule>
  </conditionalFormatting>
  <conditionalFormatting sqref="I237">
    <cfRule type="cellIs" dxfId="70" priority="115" operator="equal">
      <formula>"'#N/A"</formula>
    </cfRule>
  </conditionalFormatting>
  <conditionalFormatting sqref="I237">
    <cfRule type="cellIs" dxfId="69" priority="116" operator="equal">
      <formula>#N/A</formula>
    </cfRule>
  </conditionalFormatting>
  <conditionalFormatting sqref="I237">
    <cfRule type="cellIs" dxfId="68" priority="117" operator="equal">
      <formula>""""""</formula>
    </cfRule>
  </conditionalFormatting>
  <conditionalFormatting sqref="I238:I240">
    <cfRule type="cellIs" dxfId="67" priority="118" operator="equal">
      <formula>"'#N/A"</formula>
    </cfRule>
  </conditionalFormatting>
  <conditionalFormatting sqref="I238:I240">
    <cfRule type="cellIs" dxfId="66" priority="119" operator="equal">
      <formula>#N/A</formula>
    </cfRule>
  </conditionalFormatting>
  <conditionalFormatting sqref="I238:I240">
    <cfRule type="cellIs" dxfId="65" priority="120" operator="equal">
      <formula>""""""</formula>
    </cfRule>
  </conditionalFormatting>
  <conditionalFormatting sqref="I226:I230 I235">
    <cfRule type="cellIs" dxfId="64" priority="121" operator="equal">
      <formula>"'#N/A"</formula>
    </cfRule>
  </conditionalFormatting>
  <conditionalFormatting sqref="I226:I230 I235">
    <cfRule type="cellIs" dxfId="63" priority="122" operator="equal">
      <formula>#N/A</formula>
    </cfRule>
  </conditionalFormatting>
  <conditionalFormatting sqref="I226:I230 I235">
    <cfRule type="cellIs" dxfId="62" priority="123" operator="equal">
      <formula>""""""</formula>
    </cfRule>
  </conditionalFormatting>
  <conditionalFormatting sqref="I234 I236">
    <cfRule type="cellIs" dxfId="61" priority="124" operator="equal">
      <formula>"'#N/A"</formula>
    </cfRule>
  </conditionalFormatting>
  <conditionalFormatting sqref="I234 I236">
    <cfRule type="cellIs" dxfId="60" priority="125" operator="equal">
      <formula>#N/A</formula>
    </cfRule>
  </conditionalFormatting>
  <conditionalFormatting sqref="I234 I236">
    <cfRule type="cellIs" dxfId="59" priority="126" operator="equal">
      <formula>""""""</formula>
    </cfRule>
  </conditionalFormatting>
  <conditionalFormatting sqref="I256:J257">
    <cfRule type="cellIs" dxfId="58" priority="127" operator="equal">
      <formula>"'#N/A"</formula>
    </cfRule>
  </conditionalFormatting>
  <conditionalFormatting sqref="I256:J257">
    <cfRule type="cellIs" dxfId="57" priority="128" operator="equal">
      <formula>#N/A</formula>
    </cfRule>
  </conditionalFormatting>
  <conditionalFormatting sqref="I256:J257">
    <cfRule type="cellIs" dxfId="56" priority="129" operator="equal">
      <formula>""""""</formula>
    </cfRule>
  </conditionalFormatting>
  <conditionalFormatting sqref="I256">
    <cfRule type="cellIs" dxfId="55" priority="130" operator="equal">
      <formula>"'#N/A"</formula>
    </cfRule>
  </conditionalFormatting>
  <conditionalFormatting sqref="I256">
    <cfRule type="cellIs" dxfId="54" priority="131" operator="equal">
      <formula>#N/A</formula>
    </cfRule>
  </conditionalFormatting>
  <conditionalFormatting sqref="I256">
    <cfRule type="cellIs" dxfId="53" priority="132" operator="equal">
      <formula>""""""</formula>
    </cfRule>
  </conditionalFormatting>
  <conditionalFormatting sqref="I74">
    <cfRule type="cellIs" dxfId="52" priority="133" operator="equal">
      <formula>"'#N/A"</formula>
    </cfRule>
  </conditionalFormatting>
  <conditionalFormatting sqref="I74">
    <cfRule type="cellIs" dxfId="51" priority="134" operator="equal">
      <formula>#N/A</formula>
    </cfRule>
  </conditionalFormatting>
  <conditionalFormatting sqref="I74">
    <cfRule type="cellIs" dxfId="50" priority="135" operator="equal">
      <formula>""""""</formula>
    </cfRule>
  </conditionalFormatting>
  <conditionalFormatting sqref="I232">
    <cfRule type="cellIs" dxfId="49" priority="136" operator="equal">
      <formula>"'#N/A"</formula>
    </cfRule>
  </conditionalFormatting>
  <conditionalFormatting sqref="I232">
    <cfRule type="cellIs" dxfId="48" priority="137" operator="equal">
      <formula>#N/A</formula>
    </cfRule>
  </conditionalFormatting>
  <conditionalFormatting sqref="I232">
    <cfRule type="cellIs" dxfId="47" priority="138" operator="equal">
      <formula>""""""</formula>
    </cfRule>
  </conditionalFormatting>
  <conditionalFormatting sqref="I233">
    <cfRule type="cellIs" dxfId="46" priority="139" operator="equal">
      <formula>"'#N/A"</formula>
    </cfRule>
  </conditionalFormatting>
  <conditionalFormatting sqref="I233">
    <cfRule type="cellIs" dxfId="45" priority="140" operator="equal">
      <formula>#N/A</formula>
    </cfRule>
  </conditionalFormatting>
  <conditionalFormatting sqref="I233">
    <cfRule type="cellIs" dxfId="44" priority="141" operator="equal">
      <formula>""""""</formula>
    </cfRule>
  </conditionalFormatting>
  <dataValidations count="1">
    <dataValidation type="list" allowBlank="1" showErrorMessage="1" sqref="B46 B86 B97 B100 B131 B173:B174 B216:B218 B234:B235">
      <formula1>STOPID</formula1>
    </dataValidation>
  </dataValidations>
  <pageMargins left="0.7" right="0.7" top="0.75" bottom="0.75" header="0" footer="0"/>
  <pageSetup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SUMMARY</vt:lpstr>
      <vt:lpstr>FY24 Distribution ISR Detail</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BROWER Chris</dc:creator>
  <cp:lastModifiedBy>Lisa Whedon</cp:lastModifiedBy>
  <dcterms:created xsi:type="dcterms:W3CDTF">2022-11-23T23:10:07Z</dcterms:created>
  <dcterms:modified xsi:type="dcterms:W3CDTF">2022-12-09T17:41:05Z</dcterms:modified>
</cp:coreProperties>
</file>