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3\dcm\DCA Director\Budget\FY 2024\Rate Setting\FY24 Published ISR\"/>
    </mc:Choice>
  </mc:AlternateContent>
  <bookViews>
    <workbookView xWindow="0" yWindow="0" windowWidth="28800" windowHeight="13500"/>
  </bookViews>
  <sheets>
    <sheet name="Summary"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101">#REF!</definedName>
    <definedName name="_106">#REF!</definedName>
    <definedName name="_111">#REF!</definedName>
    <definedName name="_119">#REF!</definedName>
    <definedName name="_145">#REF!</definedName>
    <definedName name="_155">#REF!</definedName>
    <definedName name="_160">#REF!</definedName>
    <definedName name="_161">#REF!</definedName>
    <definedName name="_311">#REF!</definedName>
    <definedName name="_313">#REF!</definedName>
    <definedName name="_314">#REF!</definedName>
    <definedName name="_322A">#REF!</definedName>
    <definedName name="_327">#REF!</definedName>
    <definedName name="_3A2___EBS_Billing_IGA">[1]_3A2___EBS_Billing_IGA!#REF!</definedName>
    <definedName name="_400">#REF!</definedName>
    <definedName name="_409">#REF!</definedName>
    <definedName name="_409A">#REF!</definedName>
    <definedName name="_412">#REF!</definedName>
    <definedName name="_420">#REF!</definedName>
    <definedName name="_421">#REF!</definedName>
    <definedName name="_425">#REF!</definedName>
    <definedName name="_425A">#REF!</definedName>
    <definedName name="_430">#REF!</definedName>
    <definedName name="_6TH">#REF!</definedName>
    <definedName name="_700">#REF!</definedName>
    <definedName name="_70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Order1" hidden="1">255</definedName>
    <definedName name="_OT709120">#REF!</definedName>
    <definedName name="_OT709140">#REF!</definedName>
    <definedName name="_OT709155">#REF!</definedName>
    <definedName name="_OT709175">#REF!</definedName>
    <definedName name="_OT709200">#REF!</definedName>
    <definedName name="_OT709505">#REF!</definedName>
    <definedName name="_OT709510">#REF!</definedName>
    <definedName name="_OT709530">#REF!</definedName>
    <definedName name="_OT709535">#REF!</definedName>
    <definedName name="_OT709540">#REF!</definedName>
    <definedName name="_OT709609">#REF!</definedName>
    <definedName name="_Sort" hidden="1">[2]DOH!#REF!</definedName>
    <definedName name="Budget">#REF!</definedName>
    <definedName name="CCGroup">#REF!</definedName>
    <definedName name="CE">[3]Sheet2!$A$1:$A$2</definedName>
    <definedName name="Circuit">#REF!</definedName>
    <definedName name="Codes">#REF!</definedName>
    <definedName name="Cost_Center">'[4]Drop Down Lists'!$A$1:$A$19</definedName>
    <definedName name="Cost_Centers">#REF!</definedName>
    <definedName name="CostCenter">'[5]Look Ups &amp; Drop Downs'!$D$1:$D$20</definedName>
    <definedName name="Costcenters">'[6]IT Cost Centers'!$A$1:$L$135</definedName>
    <definedName name="CYE">#REF!</definedName>
    <definedName name="DATA1">#REF!</definedName>
    <definedName name="DATA10">[7]Interest.50270!#REF!</definedName>
    <definedName name="DATA11">'[8]SAP download'!#REF!</definedName>
    <definedName name="DATA12">'[9]WBS Recon'!#REF!</definedName>
    <definedName name="DATA13">'[9]WBS Recon'!#REF!</definedName>
    <definedName name="DATA14">'[9]WBS Recon'!#REF!</definedName>
    <definedName name="DATA15">'[9]WBS Recon'!#REF!</definedName>
    <definedName name="DATA2">#REF!</definedName>
    <definedName name="DATA3">#REF!</definedName>
    <definedName name="DATA4">#REF!</definedName>
    <definedName name="DATA5">#REF!</definedName>
    <definedName name="DATA6">#REF!</definedName>
    <definedName name="DATA7">[7]Interest.50270!#REF!</definedName>
    <definedName name="DATA8">[7]Interest.50270!#REF!</definedName>
    <definedName name="DATA9">'[8]SAP download'!#REF!</definedName>
    <definedName name="DHS">#REF!</definedName>
    <definedName name="DHSS">#REF!</definedName>
    <definedName name="DHSSUR">#REF!</definedName>
    <definedName name="EmpDetails">#REF!</definedName>
    <definedName name="ExpBud">#REF!</definedName>
    <definedName name="FTE">#REF!</definedName>
    <definedName name="JCN">'[5]Look Ups &amp; Drop Downs'!$G$1:$G$61</definedName>
    <definedName name="JCN_List">'[4]Drop Down Lists'!$D$1:$D$340</definedName>
    <definedName name="list">#REF!</definedName>
    <definedName name="MCSO1" hidden="1">[10]DOH!#REF!</definedName>
    <definedName name="MCSO2" hidden="1">[11]DOH!#REF!</definedName>
    <definedName name="P1_">#REF!</definedName>
    <definedName name="P2_">#REF!</definedName>
    <definedName name="PARK">'[12]119'!#REF!</definedName>
    <definedName name="park1">'[12]119'!#REF!</definedName>
    <definedName name="PDX">#REF!</definedName>
    <definedName name="Position_Numbers">'[4]Drop Down Lists'!$G$1:$G$101</definedName>
    <definedName name="PosNum">'[5]Look Ups &amp; Drop Downs'!$J$1:$J$110</definedName>
    <definedName name="ProjSal">#REF!</definedName>
    <definedName name="ProjSal709000">#REF!</definedName>
    <definedName name="ProjSal709120">#REF!</definedName>
    <definedName name="ProjSal709125">#REF!</definedName>
    <definedName name="ProjSal709127">#REF!</definedName>
    <definedName name="ProjSal709128">#REF!</definedName>
    <definedName name="ProjSal709130">#REF!</definedName>
    <definedName name="ProjSal709140">#REF!</definedName>
    <definedName name="ProjSal709151">#REF!</definedName>
    <definedName name="ProjSal709155">#REF!</definedName>
    <definedName name="ProjSal709175">#REF!</definedName>
    <definedName name="ProjSal709200">#REF!</definedName>
    <definedName name="ProjSal709500">#REF!</definedName>
    <definedName name="ProjSal709505">#REF!</definedName>
    <definedName name="ProjSal709510">#REF!</definedName>
    <definedName name="ProjSal709525">#REF!</definedName>
    <definedName name="ProjSal709530">#REF!</definedName>
    <definedName name="ProjSal709535">#REF!</definedName>
    <definedName name="ProjSal709540">#REF!</definedName>
    <definedName name="ProjSal709599">#REF!</definedName>
    <definedName name="ProjSal709600">#REF!</definedName>
    <definedName name="ProjSal709604">#REF!</definedName>
    <definedName name="ProjSal709607">#REF!</definedName>
    <definedName name="ProjSal709609">#REF!</definedName>
    <definedName name="ProjSal709616">#REF!</definedName>
    <definedName name="ProjSal709655">#REF!</definedName>
    <definedName name="ProjSal709656">#REF!</definedName>
    <definedName name="ProjSalEMR">#REF!</definedName>
    <definedName name="ProjSalSQL">#REF!</definedName>
    <definedName name="ProjSalWEB">#REF!</definedName>
    <definedName name="qryAnnual_circuit_report_for_budget_10_11">#REF!</definedName>
    <definedName name="SAL">#REF!</definedName>
    <definedName name="SalProj709000.60000">#REF!</definedName>
    <definedName name="SalProj709000.60100">#REF!</definedName>
    <definedName name="SalProj709000.60110">#REF!</definedName>
    <definedName name="SalProj709000.60120">#REF!</definedName>
    <definedName name="SalProj709000.60130">#REF!</definedName>
    <definedName name="SalProj709000.60135">#REF!</definedName>
    <definedName name="SalProj709000.60140">#REF!</definedName>
    <definedName name="SalProj709000.60145">#REF!</definedName>
    <definedName name="SalProj709100.60000">#REF!</definedName>
    <definedName name="SalProj709100.60100">#REF!</definedName>
    <definedName name="SalProj709100.60110">#REF!</definedName>
    <definedName name="SalProj709100.60120">#REF!</definedName>
    <definedName name="SalProj709100.60130">#REF!</definedName>
    <definedName name="SalProj709100.60135">#REF!</definedName>
    <definedName name="SalProj709100.60140">#REF!</definedName>
    <definedName name="SalProj709100.60145">#REF!</definedName>
    <definedName name="SalProj709105.60000">#REF!</definedName>
    <definedName name="SalProj709105.60100">#REF!</definedName>
    <definedName name="SalProj709105.60110">#REF!</definedName>
    <definedName name="SalProj709105.60120">#REF!</definedName>
    <definedName name="SalProj709105.60130">#REF!</definedName>
    <definedName name="SalProj709105.60135">#REF!</definedName>
    <definedName name="SalProj709105.60140">#REF!</definedName>
    <definedName name="SalProj709105.60145">#REF!</definedName>
    <definedName name="SalProj709120.60000">#REF!</definedName>
    <definedName name="SalProj709120.60100">#REF!</definedName>
    <definedName name="SalProj709120.60110">#REF!</definedName>
    <definedName name="SalProj709120.60120">#REF!</definedName>
    <definedName name="SalProj709120.60130">#REF!</definedName>
    <definedName name="SalProj709120.60135">#REF!</definedName>
    <definedName name="SalProj709120.60140">#REF!</definedName>
    <definedName name="SalProj709120.60145">#REF!</definedName>
    <definedName name="SalProj709127.60000">#REF!</definedName>
    <definedName name="SalProj709127.60100">#REF!</definedName>
    <definedName name="SalProj709127.60110">#REF!</definedName>
    <definedName name="SalProj709127.60120">#REF!</definedName>
    <definedName name="SalProj709127.60130">#REF!</definedName>
    <definedName name="SalProj709127.60135">#REF!</definedName>
    <definedName name="SalProj709127.60140">#REF!</definedName>
    <definedName name="SalProj709127.60145">#REF!</definedName>
    <definedName name="SalProj709128.60000">#REF!</definedName>
    <definedName name="SalProj709128.60100">#REF!</definedName>
    <definedName name="SalProj709128.60110">#REF!</definedName>
    <definedName name="SalProj709128.60120">#REF!</definedName>
    <definedName name="SalProj709128.60130">#REF!</definedName>
    <definedName name="SalProj709128.60135">#REF!</definedName>
    <definedName name="SalProj709128.60140">#REF!</definedName>
    <definedName name="SalProj709128.60145">#REF!</definedName>
    <definedName name="SalProj709130.60000">#REF!</definedName>
    <definedName name="SalProj709130.60100">#REF!</definedName>
    <definedName name="SalProj709130.60110">#REF!</definedName>
    <definedName name="SalProj709130.60120">#REF!</definedName>
    <definedName name="SalProj709130.60130">#REF!</definedName>
    <definedName name="SalProj709130.60135">#REF!</definedName>
    <definedName name="SalProj709130.60140">#REF!</definedName>
    <definedName name="SalProj709130.60145">#REF!</definedName>
    <definedName name="SalProj709140.60000">#REF!</definedName>
    <definedName name="SalProj709140.60100">#REF!</definedName>
    <definedName name="SalProj709140.60110">#REF!</definedName>
    <definedName name="SalProj709140.60120">#REF!</definedName>
    <definedName name="SalProj709140.60130">#REF!</definedName>
    <definedName name="SalProj709140.60135">#REF!</definedName>
    <definedName name="SalProj709140.60140">#REF!</definedName>
    <definedName name="SalProj709140.60145">#REF!</definedName>
    <definedName name="SalProj709151.60000">#REF!</definedName>
    <definedName name="SalProj709151.60100">#REF!</definedName>
    <definedName name="SalProj709151.60110">#REF!</definedName>
    <definedName name="SalProj709151.60120">#REF!</definedName>
    <definedName name="SalProj709151.60130">#REF!</definedName>
    <definedName name="SalProj709151.60135">#REF!</definedName>
    <definedName name="SalProj709151.60140">#REF!</definedName>
    <definedName name="SalProj709151.60145">#REF!</definedName>
    <definedName name="SalProj709155.60000">#REF!</definedName>
    <definedName name="SalProj709155.60100">#REF!</definedName>
    <definedName name="SalProj709155.60110">#REF!</definedName>
    <definedName name="SalProj709155.60120">#REF!</definedName>
    <definedName name="SalProj709155.60130">#REF!</definedName>
    <definedName name="SalProj709155.60135">#REF!</definedName>
    <definedName name="SalProj709155.60140">#REF!</definedName>
    <definedName name="SalProj709155.60145">#REF!</definedName>
    <definedName name="SalProj709175.60000">#REF!</definedName>
    <definedName name="SalProj709175.60100">#REF!</definedName>
    <definedName name="SalProj709175.60110">#REF!</definedName>
    <definedName name="SalProj709175.60120">#REF!</definedName>
    <definedName name="SalProj709175.60130">#REF!</definedName>
    <definedName name="SalProj709175.60135">#REF!</definedName>
    <definedName name="SalProj709175.60140">#REF!</definedName>
    <definedName name="SalProj709175.60145">#REF!</definedName>
    <definedName name="SalProj709186.60000">#REF!</definedName>
    <definedName name="SalProj709186.60100">#REF!</definedName>
    <definedName name="SalProj709186.60110">#REF!</definedName>
    <definedName name="SalProj709186.60120">#REF!</definedName>
    <definedName name="SalProj709186.60130">#REF!</definedName>
    <definedName name="SalProj709186.60135">#REF!</definedName>
    <definedName name="SalProj709186.60140">#REF!</definedName>
    <definedName name="SalProj709186.60145">#REF!</definedName>
    <definedName name="SalProj709191.60000">#REF!</definedName>
    <definedName name="SalProj709191.60100">#REF!</definedName>
    <definedName name="SalProj709191.60110">#REF!</definedName>
    <definedName name="SalProj709191.60120">#REF!</definedName>
    <definedName name="SalProj709191.60130">#REF!</definedName>
    <definedName name="SalProj709191.60135">#REF!</definedName>
    <definedName name="SalProj709191.60140">#REF!</definedName>
    <definedName name="SalProj709191.60145">#REF!</definedName>
    <definedName name="SalProj709500.60000">#REF!</definedName>
    <definedName name="SalProj709500.60100">#REF!</definedName>
    <definedName name="SalProj709500.60110">#REF!</definedName>
    <definedName name="SalProj709500.60120">#REF!</definedName>
    <definedName name="SalProj709500.60130">#REF!</definedName>
    <definedName name="SalProj709500.60135">#REF!</definedName>
    <definedName name="SalProj709500.60140">#REF!</definedName>
    <definedName name="SalProj709500.60145">#REF!</definedName>
    <definedName name="SalProj709505.60000">#REF!</definedName>
    <definedName name="SalProj709505.60100">#REF!</definedName>
    <definedName name="SalProj709505.60110">#REF!</definedName>
    <definedName name="SalProj709505.60120">#REF!</definedName>
    <definedName name="SalProj709505.60130">#REF!</definedName>
    <definedName name="SalProj709505.60135">#REF!</definedName>
    <definedName name="SalProj709505.60140">#REF!</definedName>
    <definedName name="SalProj709505.60145">#REF!</definedName>
    <definedName name="SalProj709510.60000">#REF!</definedName>
    <definedName name="SalProj709510.60100">#REF!</definedName>
    <definedName name="SalProj709510.60110">#REF!</definedName>
    <definedName name="SalProj709510.60120">#REF!</definedName>
    <definedName name="SalProj709510.60130">#REF!</definedName>
    <definedName name="SalProj709510.60135">#REF!</definedName>
    <definedName name="SalProj709510.60140">#REF!</definedName>
    <definedName name="SalProj709510.60145">#REF!</definedName>
    <definedName name="SalProj709525.60000">#REF!</definedName>
    <definedName name="SalProj709525.60100">#REF!</definedName>
    <definedName name="SalProj709525.60110">#REF!</definedName>
    <definedName name="SalProj709525.60120">#REF!</definedName>
    <definedName name="SalProj709525.60130">#REF!</definedName>
    <definedName name="SalProj709525.60135">#REF!</definedName>
    <definedName name="SalProj709525.60140">#REF!</definedName>
    <definedName name="SalProj709525.60145">#REF!</definedName>
    <definedName name="SalProj709530.60000">#REF!</definedName>
    <definedName name="SalProj709530.60100">#REF!</definedName>
    <definedName name="SalProj709530.60110">#REF!</definedName>
    <definedName name="SalProj709530.60120">#REF!</definedName>
    <definedName name="SalProj709530.60130">#REF!</definedName>
    <definedName name="SalProj709530.60135">#REF!</definedName>
    <definedName name="SalProj709530.60140">#REF!</definedName>
    <definedName name="SalProj709530.60145">#REF!</definedName>
    <definedName name="SalProj709531.60000">#REF!</definedName>
    <definedName name="SalProj709531.60100">#REF!</definedName>
    <definedName name="SalProj709531.60110">#REF!</definedName>
    <definedName name="SalProj709531.60120">#REF!</definedName>
    <definedName name="SalProj709531.60130">#REF!</definedName>
    <definedName name="SalProj709531.60135">#REF!</definedName>
    <definedName name="SalProj709531.60140">#REF!</definedName>
    <definedName name="SalProj709531.60145">#REF!</definedName>
    <definedName name="SalProj709532.60000">#REF!</definedName>
    <definedName name="SalProj709532.60100">#REF!</definedName>
    <definedName name="SalProj709532.60110">#REF!</definedName>
    <definedName name="SalProj709532.60120">#REF!</definedName>
    <definedName name="SalProj709532.60130">#REF!</definedName>
    <definedName name="SalProj709532.60135">#REF!</definedName>
    <definedName name="SalProj709532.60140">#REF!</definedName>
    <definedName name="SalProj709532.60145">#REF!</definedName>
    <definedName name="SalProj709535.60000">#REF!</definedName>
    <definedName name="SalProj709535.60100">#REF!</definedName>
    <definedName name="SalProj709535.60110">#REF!</definedName>
    <definedName name="SalProj709535.60120">#REF!</definedName>
    <definedName name="SalProj709535.60130">#REF!</definedName>
    <definedName name="SalProj709535.60135">#REF!</definedName>
    <definedName name="SalProj709535.60140">#REF!</definedName>
    <definedName name="SalProj709535.60145">#REF!</definedName>
    <definedName name="SalProj709540.60000">#REF!</definedName>
    <definedName name="SalProj709540.60100">#REF!</definedName>
    <definedName name="SalProj709540.60110">#REF!</definedName>
    <definedName name="SalProj709540.60120">#REF!</definedName>
    <definedName name="SalProj709540.60130">#REF!</definedName>
    <definedName name="SalProj709540.60135">#REF!</definedName>
    <definedName name="SalProj709540.60140">#REF!</definedName>
    <definedName name="SalProj709540.60145">#REF!</definedName>
    <definedName name="SalProj709599.60000">#REF!</definedName>
    <definedName name="SalProj709599.60100">#REF!</definedName>
    <definedName name="SalProj709599.60110">#REF!</definedName>
    <definedName name="SalProj709599.60120">#REF!</definedName>
    <definedName name="SalProj709599.60130">#REF!</definedName>
    <definedName name="SalProj709599.60135">#REF!</definedName>
    <definedName name="SalProj709599.60140">#REF!</definedName>
    <definedName name="SalProj709599.60145">#REF!</definedName>
    <definedName name="SalProj709600.60000">#REF!</definedName>
    <definedName name="SalProj709600.60100">#REF!</definedName>
    <definedName name="SalProj709600.60110">#REF!</definedName>
    <definedName name="SalProj709600.60120">#REF!</definedName>
    <definedName name="SalProj709600.60130">#REF!</definedName>
    <definedName name="SalProj709600.60135">#REF!</definedName>
    <definedName name="SalProj709600.60140">#REF!</definedName>
    <definedName name="SalProj709600.60145">#REF!</definedName>
    <definedName name="SalProj709604.60000">#REF!</definedName>
    <definedName name="SalProj709604.60100">#REF!</definedName>
    <definedName name="SalProj709604.60110">#REF!</definedName>
    <definedName name="SalProj709604.60120">#REF!</definedName>
    <definedName name="SalProj709604.60130">#REF!</definedName>
    <definedName name="SalProj709604.60135">#REF!</definedName>
    <definedName name="SalProj709604.60140">#REF!</definedName>
    <definedName name="SalProj709604.60145">#REF!</definedName>
    <definedName name="SalProj709609.60000">#REF!</definedName>
    <definedName name="SalProj709609.60100">#REF!</definedName>
    <definedName name="SalProj709609.60110">#REF!</definedName>
    <definedName name="SalProj709609.60120">#REF!</definedName>
    <definedName name="SalProj709609.60130">#REF!</definedName>
    <definedName name="SalProj709609.60135">#REF!</definedName>
    <definedName name="SalProj709609.60140">#REF!</definedName>
    <definedName name="SalProj709609.60145">#REF!</definedName>
    <definedName name="SalProj709616.60000">#REF!</definedName>
    <definedName name="SalProj709616.60100">#REF!</definedName>
    <definedName name="SalProj709616.60110">#REF!</definedName>
    <definedName name="SalProj709616.60120">#REF!</definedName>
    <definedName name="SalProj709616.60130">#REF!</definedName>
    <definedName name="SalProj709616.60135">#REF!</definedName>
    <definedName name="SalProj709616.60140">#REF!</definedName>
    <definedName name="SalProj709616.60145">#REF!</definedName>
    <definedName name="SalProj709656.60000">#REF!</definedName>
    <definedName name="SalProj709656.60100">#REF!</definedName>
    <definedName name="SalProj709656.60110">#REF!</definedName>
    <definedName name="SalProj709656.60120">#REF!</definedName>
    <definedName name="SalProj709656.60130">#REF!</definedName>
    <definedName name="SalProj709656.60135">#REF!</definedName>
    <definedName name="SalProj709656.60140">#REF!</definedName>
    <definedName name="SalProj709656.60145">#REF!</definedName>
    <definedName name="SalProjBdConv.60000">#REF!</definedName>
    <definedName name="SalProjBdConv.60100">#REF!</definedName>
    <definedName name="SalProjBdConv.60110">#REF!</definedName>
    <definedName name="SalProjBdConv.60120">#REF!</definedName>
    <definedName name="SalProjBdConv.60130">#REF!</definedName>
    <definedName name="SalProjBdConv.60135">#REF!</definedName>
    <definedName name="SalProjBdConv.60140">#REF!</definedName>
    <definedName name="SalProjBdConv.60145">#REF!</definedName>
    <definedName name="SalProjCDM.60000">#REF!</definedName>
    <definedName name="SalProjCDM.60100">#REF!</definedName>
    <definedName name="SalProjCDM.60110">#REF!</definedName>
    <definedName name="SalProjCDM.60120">#REF!</definedName>
    <definedName name="SalProjCDM.60130">#REF!</definedName>
    <definedName name="SalProjCDM.60135">#REF!</definedName>
    <definedName name="SalProjCDM.60140">#REF!</definedName>
    <definedName name="SalProjCDM.60145">#REF!</definedName>
    <definedName name="SalProjGoogle.60000">#REF!</definedName>
    <definedName name="SalProjGoogle.60100">#REF!</definedName>
    <definedName name="SalProjGoogle.60110">#REF!</definedName>
    <definedName name="SalProjGoogle.60120">#REF!</definedName>
    <definedName name="SalProjGoogle.60130">#REF!</definedName>
    <definedName name="SalProjGoogle.60135">#REF!</definedName>
    <definedName name="SalProjGoogle.60140">#REF!</definedName>
    <definedName name="SalProjGoogle.60145">#REF!</definedName>
    <definedName name="SalProjWEB.60000">#REF!</definedName>
    <definedName name="SalProjWEB.60100">#REF!</definedName>
    <definedName name="SalProjWEB.60110">#REF!</definedName>
    <definedName name="SalProjWEB.60120">#REF!</definedName>
    <definedName name="SalProjWEB.60130">#REF!</definedName>
    <definedName name="SalProjWEB.60135">#REF!</definedName>
    <definedName name="SalProjWEB.60140">#REF!</definedName>
    <definedName name="SalProjWEB.60145">#REF!</definedName>
    <definedName name="SAPDATA">'[13]SAP DATA (PIVOT TABLE)'!$A$1:$L$500</definedName>
    <definedName name="Steps">'[14]10 Wage'!$A$1:$M$406</definedName>
    <definedName name="Temp709175">#REF!</definedName>
    <definedName name="Temp709616">#REF!</definedName>
    <definedName name="TEST0">#REF!</definedName>
    <definedName name="TEST1">#REF!</definedName>
    <definedName name="TEST2">#REF!</definedName>
    <definedName name="TESTHKEY">#REF!</definedName>
    <definedName name="TESTKEYS">#REF!</definedName>
    <definedName name="TESTVKEY">#REF!</definedName>
    <definedName name="Tim">#REF!</definedName>
    <definedName name="TSUP">#REF!</definedName>
    <definedName name="TSUPS">#REF!</definedName>
    <definedName name="TSUPSUR">#REF!</definedName>
    <definedName name="type">[15]Sheet1!$A$1:$A$4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 i="1" l="1"/>
  <c r="K4" i="1"/>
  <c r="I4" i="1"/>
  <c r="H4" i="1"/>
  <c r="G4" i="1"/>
  <c r="F4" i="1"/>
  <c r="E4" i="1"/>
  <c r="D4" i="1"/>
  <c r="C4" i="1"/>
  <c r="I5" i="1" l="1"/>
  <c r="O35" i="1" l="1"/>
  <c r="N35" i="1"/>
  <c r="M35" i="1"/>
  <c r="L35" i="1"/>
  <c r="L46" i="1" s="1"/>
  <c r="K35" i="1"/>
  <c r="K46" i="1" s="1"/>
  <c r="J35" i="1"/>
  <c r="J46" i="1" s="1"/>
  <c r="I35" i="1"/>
  <c r="I46" i="1" s="1"/>
  <c r="H35" i="1"/>
  <c r="H46" i="1" s="1"/>
  <c r="G35" i="1"/>
  <c r="G46" i="1" s="1"/>
  <c r="F35" i="1"/>
  <c r="F46" i="1" s="1"/>
  <c r="E35" i="1"/>
  <c r="E46" i="1" s="1"/>
  <c r="D35" i="1"/>
  <c r="D46" i="1" s="1"/>
  <c r="C35" i="1"/>
  <c r="C46" i="1" s="1"/>
  <c r="B35" i="1"/>
  <c r="O34" i="1"/>
  <c r="N34" i="1"/>
  <c r="M34" i="1"/>
  <c r="L34" i="1"/>
  <c r="L45" i="1" s="1"/>
  <c r="K34" i="1"/>
  <c r="K45" i="1" s="1"/>
  <c r="J34" i="1"/>
  <c r="J45" i="1" s="1"/>
  <c r="I34" i="1"/>
  <c r="I45" i="1" s="1"/>
  <c r="H34" i="1"/>
  <c r="H45" i="1" s="1"/>
  <c r="G34" i="1"/>
  <c r="G45" i="1" s="1"/>
  <c r="F34" i="1"/>
  <c r="F45" i="1" s="1"/>
  <c r="E34" i="1"/>
  <c r="E45" i="1" s="1"/>
  <c r="D34" i="1"/>
  <c r="D45" i="1" s="1"/>
  <c r="C34" i="1"/>
  <c r="C45" i="1" s="1"/>
  <c r="B34" i="1"/>
  <c r="B45" i="1" s="1"/>
  <c r="O33" i="1"/>
  <c r="N33" i="1"/>
  <c r="M33" i="1"/>
  <c r="L33" i="1"/>
  <c r="K33" i="1"/>
  <c r="K44" i="1" s="1"/>
  <c r="J33" i="1"/>
  <c r="J44" i="1" s="1"/>
  <c r="I33" i="1"/>
  <c r="I44" i="1" s="1"/>
  <c r="H33" i="1"/>
  <c r="H44" i="1" s="1"/>
  <c r="G33" i="1"/>
  <c r="G44" i="1" s="1"/>
  <c r="F33" i="1"/>
  <c r="F44" i="1" s="1"/>
  <c r="E33" i="1"/>
  <c r="E44" i="1" s="1"/>
  <c r="D33" i="1"/>
  <c r="D44" i="1" s="1"/>
  <c r="C33" i="1"/>
  <c r="C44" i="1" s="1"/>
  <c r="B33" i="1"/>
  <c r="O32" i="1"/>
  <c r="M32" i="1"/>
  <c r="I32" i="1"/>
  <c r="I43" i="1" s="1"/>
  <c r="H32" i="1"/>
  <c r="H43" i="1" s="1"/>
  <c r="G32" i="1"/>
  <c r="G43" i="1" s="1"/>
  <c r="O31" i="1"/>
  <c r="N31" i="1"/>
  <c r="M31" i="1"/>
  <c r="L31" i="1"/>
  <c r="L42" i="1" s="1"/>
  <c r="K31" i="1"/>
  <c r="K42" i="1" s="1"/>
  <c r="J31" i="1"/>
  <c r="J42" i="1" s="1"/>
  <c r="I31" i="1"/>
  <c r="I42" i="1" s="1"/>
  <c r="H31" i="1"/>
  <c r="H42" i="1" s="1"/>
  <c r="G31" i="1"/>
  <c r="G42" i="1" s="1"/>
  <c r="F31" i="1"/>
  <c r="F42" i="1" s="1"/>
  <c r="E31" i="1"/>
  <c r="E42" i="1" s="1"/>
  <c r="D31" i="1"/>
  <c r="D42" i="1" s="1"/>
  <c r="C31" i="1"/>
  <c r="C42" i="1" s="1"/>
  <c r="B31" i="1"/>
  <c r="B42" i="1" s="1"/>
  <c r="O30" i="1"/>
  <c r="N30" i="1"/>
  <c r="M30" i="1"/>
  <c r="L30" i="1"/>
  <c r="K30" i="1"/>
  <c r="K41" i="1" s="1"/>
  <c r="J30" i="1"/>
  <c r="J41" i="1" s="1"/>
  <c r="I30" i="1"/>
  <c r="I41" i="1" s="1"/>
  <c r="H30" i="1"/>
  <c r="H41" i="1" s="1"/>
  <c r="G30" i="1"/>
  <c r="G41" i="1" s="1"/>
  <c r="F30" i="1"/>
  <c r="E30" i="1"/>
  <c r="E41" i="1" s="1"/>
  <c r="D30" i="1"/>
  <c r="D41" i="1" s="1"/>
  <c r="C30" i="1"/>
  <c r="C41" i="1" s="1"/>
  <c r="B30" i="1"/>
  <c r="B41" i="1" s="1"/>
  <c r="O29" i="1"/>
  <c r="N29" i="1"/>
  <c r="M29" i="1"/>
  <c r="M40" i="1" s="1"/>
  <c r="O28" i="1"/>
  <c r="N28" i="1"/>
  <c r="M28" i="1"/>
  <c r="O24" i="1"/>
  <c r="M24" i="1"/>
  <c r="P23" i="1"/>
  <c r="P22" i="1"/>
  <c r="P21" i="1"/>
  <c r="N32" i="1"/>
  <c r="N43" i="1" s="1"/>
  <c r="L32" i="1"/>
  <c r="L43" i="1" s="1"/>
  <c r="J32" i="1"/>
  <c r="J43" i="1" s="1"/>
  <c r="F32" i="1"/>
  <c r="F43" i="1" s="1"/>
  <c r="E32" i="1"/>
  <c r="E43" i="1" s="1"/>
  <c r="B32" i="1"/>
  <c r="P19" i="1"/>
  <c r="P18" i="1"/>
  <c r="L17" i="1"/>
  <c r="L29" i="1" s="1"/>
  <c r="L40" i="1" s="1"/>
  <c r="K17" i="1"/>
  <c r="K29" i="1" s="1"/>
  <c r="K40" i="1" s="1"/>
  <c r="J17" i="1"/>
  <c r="I17" i="1"/>
  <c r="I29" i="1" s="1"/>
  <c r="I40" i="1" s="1"/>
  <c r="H17" i="1"/>
  <c r="H29" i="1" s="1"/>
  <c r="H40" i="1" s="1"/>
  <c r="G17" i="1"/>
  <c r="G29" i="1" s="1"/>
  <c r="G40" i="1" s="1"/>
  <c r="F17" i="1"/>
  <c r="F29" i="1" s="1"/>
  <c r="F40" i="1" s="1"/>
  <c r="E17" i="1"/>
  <c r="E29" i="1" s="1"/>
  <c r="E40" i="1" s="1"/>
  <c r="D17" i="1"/>
  <c r="D29" i="1" s="1"/>
  <c r="D40" i="1" s="1"/>
  <c r="C17" i="1"/>
  <c r="C29" i="1" s="1"/>
  <c r="C40" i="1" s="1"/>
  <c r="B17" i="1"/>
  <c r="L16" i="1"/>
  <c r="L28" i="1" s="1"/>
  <c r="L39" i="1" s="1"/>
  <c r="K16" i="1"/>
  <c r="K28" i="1" s="1"/>
  <c r="J16" i="1"/>
  <c r="J28" i="1" s="1"/>
  <c r="I16" i="1"/>
  <c r="I24" i="1" s="1"/>
  <c r="H16" i="1"/>
  <c r="H28" i="1" s="1"/>
  <c r="G16" i="1"/>
  <c r="G24" i="1" s="1"/>
  <c r="F16" i="1"/>
  <c r="F28" i="1" s="1"/>
  <c r="E16" i="1"/>
  <c r="E28" i="1" s="1"/>
  <c r="D16" i="1"/>
  <c r="D28" i="1" s="1"/>
  <c r="D39" i="1" s="1"/>
  <c r="C16" i="1"/>
  <c r="B16" i="1"/>
  <c r="B28" i="1" s="1"/>
  <c r="O12" i="1"/>
  <c r="N12" i="1"/>
  <c r="M12" i="1"/>
  <c r="K12" i="1"/>
  <c r="J12" i="1"/>
  <c r="I12" i="1"/>
  <c r="G12" i="1"/>
  <c r="F12" i="1"/>
  <c r="E12" i="1"/>
  <c r="D12" i="1"/>
  <c r="C12" i="1"/>
  <c r="B12" i="1"/>
  <c r="P11" i="1"/>
  <c r="P10" i="1"/>
  <c r="P9" i="1"/>
  <c r="P8" i="1"/>
  <c r="P7" i="1"/>
  <c r="P6" i="1"/>
  <c r="P5" i="1"/>
  <c r="P4" i="1"/>
  <c r="C24" i="1" l="1"/>
  <c r="B24" i="1"/>
  <c r="J24" i="1"/>
  <c r="P16" i="1"/>
  <c r="D24" i="1"/>
  <c r="M36" i="1"/>
  <c r="M47" i="1" s="1"/>
  <c r="P35" i="1"/>
  <c r="P46" i="1" s="1"/>
  <c r="K24" i="1"/>
  <c r="C28" i="1"/>
  <c r="C39" i="1" s="1"/>
  <c r="P33" i="1"/>
  <c r="P44" i="1" s="1"/>
  <c r="O36" i="1"/>
  <c r="O47" i="1" s="1"/>
  <c r="O39" i="1"/>
  <c r="B46" i="1"/>
  <c r="P30" i="1"/>
  <c r="P41" i="1" s="1"/>
  <c r="P12" i="1"/>
  <c r="E36" i="1"/>
  <c r="E39" i="1"/>
  <c r="F36" i="1"/>
  <c r="F39" i="1"/>
  <c r="H36" i="1"/>
  <c r="H39" i="1"/>
  <c r="N36" i="1"/>
  <c r="B39" i="1"/>
  <c r="J39" i="1"/>
  <c r="B43" i="1"/>
  <c r="L36" i="1"/>
  <c r="P20" i="1"/>
  <c r="F24" i="1"/>
  <c r="C32" i="1"/>
  <c r="C43" i="1" s="1"/>
  <c r="K32" i="1"/>
  <c r="K43" i="1" s="1"/>
  <c r="D32" i="1"/>
  <c r="D43" i="1" s="1"/>
  <c r="H24" i="1"/>
  <c r="I28" i="1"/>
  <c r="B29" i="1"/>
  <c r="B36" i="1" s="1"/>
  <c r="B47" i="1" s="1"/>
  <c r="J29" i="1"/>
  <c r="J40" i="1" s="1"/>
  <c r="L24" i="1"/>
  <c r="P31" i="1"/>
  <c r="P42" i="1" s="1"/>
  <c r="E24" i="1"/>
  <c r="N24" i="1"/>
  <c r="G28" i="1"/>
  <c r="B44" i="1"/>
  <c r="P17" i="1"/>
  <c r="P34" i="1"/>
  <c r="P45" i="1" s="1"/>
  <c r="K39" i="1"/>
  <c r="K36" i="1" l="1"/>
  <c r="K47" i="1" s="1"/>
  <c r="P28" i="1"/>
  <c r="P39" i="1" s="1"/>
  <c r="E47" i="1"/>
  <c r="P32" i="1"/>
  <c r="P43" i="1" s="1"/>
  <c r="D36" i="1"/>
  <c r="D47" i="1" s="1"/>
  <c r="P24" i="1"/>
  <c r="C36" i="1"/>
  <c r="C47" i="1" s="1"/>
  <c r="N47" i="1"/>
  <c r="H47" i="1"/>
  <c r="J36" i="1"/>
  <c r="J47" i="1" s="1"/>
  <c r="P29" i="1"/>
  <c r="P40" i="1" s="1"/>
  <c r="B40" i="1"/>
  <c r="F47" i="1"/>
  <c r="G39" i="1"/>
  <c r="G36" i="1"/>
  <c r="G47" i="1" s="1"/>
  <c r="I39" i="1"/>
  <c r="I36" i="1"/>
  <c r="I47" i="1" s="1"/>
  <c r="L47" i="1"/>
  <c r="P36" i="1" l="1"/>
  <c r="P47" i="1" s="1"/>
</calcChain>
</file>

<file path=xl/sharedStrings.xml><?xml version="1.0" encoding="utf-8"?>
<sst xmlns="http://schemas.openxmlformats.org/spreadsheetml/2006/main" count="108" uniqueCount="35">
  <si>
    <t>FY 2024 Published DCA Internal Service Charges</t>
  </si>
  <si>
    <t>FY 2024 Published Internal Service Charges by General Ledger Account</t>
  </si>
  <si>
    <t>DA</t>
  </si>
  <si>
    <t>DCA</t>
  </si>
  <si>
    <t>DCHS</t>
  </si>
  <si>
    <t>DCJ</t>
  </si>
  <si>
    <t>DCM</t>
  </si>
  <si>
    <t>DCS</t>
  </si>
  <si>
    <t>HD</t>
  </si>
  <si>
    <t>LIB</t>
  </si>
  <si>
    <t>MCSO</t>
  </si>
  <si>
    <t>NOND</t>
  </si>
  <si>
    <t>JOHS</t>
  </si>
  <si>
    <t>DSS-J</t>
  </si>
  <si>
    <t>DBCS-Mid County Service District</t>
  </si>
  <si>
    <t>External</t>
  </si>
  <si>
    <t>Total</t>
  </si>
  <si>
    <t>60370 - Intl Svc Tele</t>
  </si>
  <si>
    <t>60380 - Intl Svc Data Processing</t>
  </si>
  <si>
    <t>60411 - Intl Svc Fleet Services</t>
  </si>
  <si>
    <t>60412 - Intl Svc Motor Pool</t>
  </si>
  <si>
    <t>60430 - Intl Svc Bldg Mgt</t>
  </si>
  <si>
    <t>60432 - Intl Srv Enhanced Bldg Srv</t>
  </si>
  <si>
    <t>60461 - Intl Svc Distribution</t>
  </si>
  <si>
    <t>60462 - Intl Svc Records</t>
  </si>
  <si>
    <t>FY 2023 Adopted DCA Internal Service Charges</t>
  </si>
  <si>
    <t>FY 2023 Adopted Internal Service Charges by General Ledger Account</t>
  </si>
  <si>
    <t>*60462 - Intl Svc Records</t>
  </si>
  <si>
    <t>*Note:  The District Attorney’s Office Internal Service Rates received a one-time reduction of $100K due to the significant increase to the department due to the shift of services during the pandemic.  Records will use Beginning Working Capital to subsidize this one-time reduction.</t>
  </si>
  <si>
    <t>FY 2024 YoY FY 2023 Adopted Internal Service Charges by General Ledger Account</t>
  </si>
  <si>
    <t>This workbook consists of four tables.  The FY 2024 published DCA Internal Service Charges, FY 2023 AdoptedDCA Internal Service Charges, Year over Year dollar variance, and Year over Year percentage variance.</t>
  </si>
  <si>
    <t>End table 1</t>
  </si>
  <si>
    <t>End Table 2</t>
  </si>
  <si>
    <t>End Table 3</t>
  </si>
  <si>
    <t>End table 4 and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</si>
</sst>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12" x14ac:knownFonts="1">
    <font>
      <sz val="11"/>
      <color theme="1"/>
      <name val="Calibri"/>
      <family val="2"/>
      <scheme val="minor"/>
    </font>
    <font>
      <sz val="11"/>
      <color theme="1"/>
      <name val="Calibri"/>
      <family val="2"/>
      <scheme val="minor"/>
    </font>
    <font>
      <sz val="10"/>
      <color theme="1"/>
      <name val="Arial"/>
      <family val="2"/>
    </font>
    <font>
      <sz val="12"/>
      <color rgb="FF000000"/>
      <name val="Arial"/>
      <family val="2"/>
    </font>
    <font>
      <b/>
      <sz val="12"/>
      <color rgb="FF000000"/>
      <name val="Arial"/>
      <family val="2"/>
    </font>
    <font>
      <sz val="12"/>
      <color theme="1"/>
      <name val="Arial"/>
      <family val="2"/>
    </font>
    <font>
      <b/>
      <sz val="12"/>
      <name val="Arial"/>
      <family val="2"/>
    </font>
    <font>
      <sz val="16"/>
      <color theme="1"/>
      <name val="Calibri"/>
      <family val="2"/>
      <scheme val="minor"/>
    </font>
    <font>
      <b/>
      <sz val="20"/>
      <name val="Arial"/>
      <family val="2"/>
    </font>
    <font>
      <sz val="10"/>
      <name val="Arial"/>
      <family val="2"/>
    </font>
    <font>
      <sz val="11"/>
      <name val="Calibri"/>
      <family val="2"/>
      <scheme val="minor"/>
    </font>
    <font>
      <b/>
      <sz val="14"/>
      <name val="Arial"/>
      <family val="2"/>
    </font>
  </fonts>
  <fills count="3">
    <fill>
      <patternFill patternType="none"/>
    </fill>
    <fill>
      <patternFill patternType="gray125"/>
    </fill>
    <fill>
      <patternFill patternType="solid">
        <fgColor theme="0" tint="-0.499984740745262"/>
        <bgColor indexed="64"/>
      </patternFill>
    </fill>
  </fills>
  <borders count="1">
    <border>
      <left/>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8">
    <xf numFmtId="0" fontId="0" fillId="0" borderId="0" xfId="0"/>
    <xf numFmtId="0" fontId="2" fillId="0" borderId="0" xfId="0" applyFont="1" applyFill="1" applyBorder="1" applyAlignment="1">
      <alignment wrapText="1"/>
    </xf>
    <xf numFmtId="0" fontId="0" fillId="0" borderId="0" xfId="0" applyFill="1" applyBorder="1"/>
    <xf numFmtId="164" fontId="2" fillId="0" borderId="0" xfId="2" applyNumberFormat="1" applyFont="1" applyFill="1" applyBorder="1" applyAlignment="1">
      <alignment horizontal="center" wrapText="1"/>
    </xf>
    <xf numFmtId="6" fontId="2" fillId="0" borderId="0" xfId="0" applyNumberFormat="1" applyFont="1" applyFill="1" applyBorder="1" applyAlignment="1">
      <alignment wrapText="1"/>
    </xf>
    <xf numFmtId="0" fontId="2" fillId="0" borderId="0" xfId="0" applyFont="1" applyBorder="1" applyAlignment="1">
      <alignment wrapText="1"/>
    </xf>
    <xf numFmtId="6" fontId="2" fillId="0" borderId="0" xfId="0" applyNumberFormat="1" applyFont="1" applyBorder="1" applyAlignment="1">
      <alignment wrapText="1"/>
    </xf>
    <xf numFmtId="0" fontId="0" fillId="0" borderId="0" xfId="0" applyFill="1"/>
    <xf numFmtId="165" fontId="5" fillId="0" borderId="0" xfId="1" applyNumberFormat="1" applyFont="1" applyBorder="1"/>
    <xf numFmtId="9" fontId="5" fillId="0" borderId="0" xfId="3" applyFont="1" applyBorder="1"/>
    <xf numFmtId="164" fontId="5" fillId="0" borderId="0" xfId="2" applyNumberFormat="1" applyFont="1" applyBorder="1"/>
    <xf numFmtId="164" fontId="5" fillId="0" borderId="0" xfId="2" applyNumberFormat="1" applyFont="1" applyFill="1" applyBorder="1"/>
    <xf numFmtId="0" fontId="5" fillId="0" borderId="0" xfId="0" applyFont="1" applyFill="1" applyBorder="1"/>
    <xf numFmtId="0" fontId="5" fillId="0" borderId="0" xfId="0" applyFont="1" applyBorder="1"/>
    <xf numFmtId="0" fontId="0" fillId="0" borderId="0" xfId="0" applyBorder="1"/>
    <xf numFmtId="164" fontId="2" fillId="0" borderId="0" xfId="0" applyNumberFormat="1" applyFont="1" applyFill="1" applyBorder="1" applyAlignment="1">
      <alignment wrapText="1"/>
    </xf>
    <xf numFmtId="0" fontId="7" fillId="0" borderId="0" xfId="0" applyFont="1"/>
    <xf numFmtId="0" fontId="9" fillId="0" borderId="0" xfId="0" applyFont="1" applyFill="1" applyBorder="1" applyAlignment="1">
      <alignment horizontal="center" vertical="center" wrapText="1"/>
    </xf>
    <xf numFmtId="0" fontId="9" fillId="0" borderId="0" xfId="0" applyFont="1" applyFill="1" applyBorder="1" applyAlignment="1">
      <alignment wrapText="1"/>
    </xf>
    <xf numFmtId="0" fontId="10" fillId="0" borderId="0" xfId="0" applyFont="1" applyFill="1" applyBorder="1"/>
    <xf numFmtId="0" fontId="8" fillId="0" borderId="0" xfId="0" applyFont="1" applyFill="1" applyBorder="1" applyAlignment="1">
      <alignment wrapText="1"/>
    </xf>
    <xf numFmtId="0" fontId="3" fillId="0" borderId="0" xfId="0" applyFont="1" applyFill="1" applyBorder="1" applyAlignment="1">
      <alignment wrapText="1"/>
    </xf>
    <xf numFmtId="6" fontId="3" fillId="0" borderId="0" xfId="0" applyNumberFormat="1" applyFont="1" applyFill="1" applyBorder="1" applyAlignment="1">
      <alignment horizontal="right" wrapText="1"/>
    </xf>
    <xf numFmtId="0" fontId="4" fillId="0" borderId="0" xfId="0" applyFont="1" applyBorder="1" applyAlignment="1">
      <alignment wrapText="1"/>
    </xf>
    <xf numFmtId="6" fontId="4" fillId="0" borderId="0" xfId="0" applyNumberFormat="1" applyFont="1" applyBorder="1" applyAlignment="1">
      <alignment horizontal="right" wrapText="1"/>
    </xf>
    <xf numFmtId="164" fontId="3" fillId="0" borderId="0" xfId="2" applyNumberFormat="1" applyFont="1" applyBorder="1" applyAlignment="1">
      <alignment wrapText="1"/>
    </xf>
    <xf numFmtId="5" fontId="6" fillId="0" borderId="0" xfId="0" applyNumberFormat="1" applyFont="1" applyBorder="1" applyAlignment="1">
      <alignment horizontal="right" wrapText="1"/>
    </xf>
    <xf numFmtId="166" fontId="3" fillId="0" borderId="0" xfId="3" applyNumberFormat="1" applyFont="1" applyBorder="1" applyAlignment="1">
      <alignment horizontal="right" wrapText="1"/>
    </xf>
    <xf numFmtId="166" fontId="4" fillId="0" borderId="0" xfId="3" applyNumberFormat="1" applyFont="1" applyBorder="1" applyAlignment="1">
      <alignment horizontal="right" wrapText="1"/>
    </xf>
    <xf numFmtId="0" fontId="11" fillId="2" borderId="0" xfId="0" applyFont="1" applyFill="1" applyBorder="1" applyAlignment="1">
      <alignment horizontal="left" wrapText="1"/>
    </xf>
    <xf numFmtId="0" fontId="11" fillId="2" borderId="0" xfId="0" applyFont="1" applyFill="1" applyBorder="1" applyAlignment="1">
      <alignment horizontal="center" wrapText="1"/>
    </xf>
    <xf numFmtId="0" fontId="9" fillId="2" borderId="0" xfId="0" applyFont="1" applyFill="1" applyBorder="1" applyAlignment="1">
      <alignment horizontal="center" wrapText="1"/>
    </xf>
    <xf numFmtId="0" fontId="9" fillId="2" borderId="0" xfId="0" applyFont="1" applyFill="1" applyBorder="1" applyAlignment="1">
      <alignment wrapText="1"/>
    </xf>
    <xf numFmtId="0" fontId="10" fillId="2" borderId="0" xfId="0" applyFont="1" applyFill="1" applyBorder="1"/>
    <xf numFmtId="0" fontId="9" fillId="0" borderId="0" xfId="0" applyFont="1" applyFill="1" applyBorder="1" applyAlignment="1">
      <alignment horizontal="center" wrapText="1"/>
    </xf>
    <xf numFmtId="0" fontId="11" fillId="0" borderId="0" xfId="0" applyFont="1" applyFill="1" applyBorder="1" applyAlignment="1">
      <alignment horizontal="left" wrapText="1"/>
    </xf>
    <xf numFmtId="0" fontId="11" fillId="0" borderId="0" xfId="0" applyFont="1" applyFill="1" applyBorder="1" applyAlignment="1">
      <alignment horizontal="center" wrapText="1"/>
    </xf>
    <xf numFmtId="5" fontId="4" fillId="0" borderId="0" xfId="0" applyNumberFormat="1" applyFont="1" applyBorder="1" applyAlignment="1">
      <alignment horizontal="right" wrapText="1"/>
    </xf>
  </cellXfs>
  <cellStyles count="4">
    <cellStyle name="Comma" xfId="1" builtinId="3"/>
    <cellStyle name="Currency" xfId="2" builtinId="4"/>
    <cellStyle name="Normal" xfId="0" builtinId="0"/>
    <cellStyle name="Percent" xfId="3" builtinId="5"/>
  </cellStyles>
  <dxfs count="72">
    <dxf>
      <font>
        <b val="0"/>
        <i val="0"/>
        <strike val="0"/>
        <condense val="0"/>
        <extend val="0"/>
        <outline val="0"/>
        <shadow val="0"/>
        <u val="none"/>
        <vertAlign val="baseline"/>
        <sz val="12"/>
        <color rgb="FF000000"/>
        <name val="Arial"/>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alignment horizontal="right" vertical="bottom"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4"/>
        <color auto="1"/>
        <name val="Arial"/>
        <scheme val="none"/>
      </font>
      <fill>
        <patternFill patternType="solid">
          <fgColor indexed="64"/>
          <bgColor theme="0" tint="-0.499984740745262"/>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Freds\mgardner\Fleet\Fleet%20FYE17\FY17%20Billings\City%20of%20PTLD\JUL2016%20-%20MCY%20Billing%20Analysi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as3\yeonshared\Freds\MGARDNER\Fleet\Fleet%20FYE02\Billings%20FYE02\Sep%202001%20County%20Fleet%20Billing.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as3\yeonshared\Freds\mgardner\Fleet\Fleet%20FYE05\Billings%20FY05\Jul%202002%20County%20Fleet%20Bill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MS1\VOL1\USERS\deirdre\Building_Revenue\1.2%20New%20JULY%2001%20Space%20Allocations%20bill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IT%20Budget%20Review/FY11/Copy%20of%20FY11%20Current%20Year%20Estimates%20(CYEs)/Salary%20Projection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as3\Data\IT\ADMIN\Budget\2010\FY10%20Personnel%20Forecasting\FY10%20PCP%20DCM%20IT%20from%20Ching%202008%20Oct%2010%20Rev%20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2.%20Files%20Received/Lease%20Detail%20Workbook%20(Return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dcs\Documents%20and%20Settings\mgardner\Local%20Settings\Temporary%20Internet%20Files\OLK24F\Sep%202001%20County%20Fleet%20Bill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ZouB/Desktop/FY19%20Template%20-%20Leases%20from%20Elis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get/FPM%20Ops%20Working%20Folder/FY17/Post%20Big%20Release/Fund%203505%20Request%20Wkn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3.%20Manager%20Submission%20Versions/FY18%20Fund%203505%20Combined%20Submissions%2011.20.16%20Upd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s3\Data\ADMINSTAFF\IT%20Budget%20Review\FY11\FY11%20Vacancies%20as%20of%202010%2028%20October%2001%20Rev%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3\Data\ITLT\Budget\FY12\05_FY12%20IT%20Mgr%20Submissions\Mgr%20Submissions%20by%20Cost%20Center\FY12%20-%20709000%20rev3.1213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s3\Data\IT%20Budget\2012\FY11.OutsideCty.Revenu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as3\Data\ITLT\Budget\FY12\Beginning%20Working%20Capital%20and%20WBS\FY12%20BWC%20v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3A2___EBS_Billing_IGA"/>
      <sheetName val="MOD"/>
      <sheetName val="VL CoP RM"/>
      <sheetName val="FUEL"/>
    </sheetNames>
    <sheetDataSet>
      <sheetData sheetId="0"/>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BCS"/>
      <sheetName val="TRANS"/>
      <sheetName val="LIB"/>
      <sheetName val="METRO"/>
      <sheetName val="July Park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LY 01 BILLING MASTER"/>
      <sheetName val="Sheet2"/>
      <sheetName val="By Bldg"/>
      <sheetName val="LSE OTH"/>
      <sheetName val="BIL-IGA"/>
      <sheetName val="VACANT"/>
      <sheetName val="010 CFS"/>
      <sheetName val="010 CCFC"/>
      <sheetName val="011 ADS"/>
      <sheetName val="015 HEALTH"/>
      <sheetName val="022 DCJ"/>
      <sheetName val="023 DA"/>
      <sheetName val="025 SHERIFF"/>
      <sheetName val="030 DES"/>
      <sheetName val="050 NON DEPT"/>
      <sheetName val="070 DSS"/>
      <sheetName val="080  LIBRARIES"/>
      <sheetName val="111"/>
      <sheetName val="014"/>
      <sheetName val="101"/>
      <sheetName val="106"/>
      <sheetName val="107"/>
      <sheetName val="109"/>
      <sheetName val="112"/>
      <sheetName val="119"/>
      <sheetName val="141"/>
      <sheetName val="148"/>
      <sheetName val="149"/>
      <sheetName val="155"/>
      <sheetName val="160"/>
      <sheetName val="161  Billing"/>
      <sheetName val="166  CFS"/>
      <sheetName val="166 CCFC PAO PSC "/>
      <sheetName val="211"/>
      <sheetName val="219"/>
      <sheetName val="221"/>
      <sheetName val="226"/>
      <sheetName val="245"/>
      <sheetName val="274-Blanchard"/>
      <sheetName val=" 276"/>
      <sheetName val="277"/>
      <sheetName val="278"/>
      <sheetName val="303"/>
      <sheetName val="304"/>
      <sheetName val="307"/>
      <sheetName val="308"/>
      <sheetName val="309"/>
      <sheetName val="311"/>
      <sheetName val="312"/>
      <sheetName val="313"/>
      <sheetName val="314"/>
      <sheetName val="315"/>
      <sheetName val="316"/>
      <sheetName val="317"/>
      <sheetName val="318"/>
      <sheetName val="319"/>
      <sheetName val="320"/>
      <sheetName val="321"/>
      <sheetName val="322"/>
      <sheetName val="323"/>
      <sheetName val="324"/>
      <sheetName val="325"/>
      <sheetName val="327"/>
      <sheetName val="329"/>
      <sheetName val="331"/>
      <sheetName val="332"/>
      <sheetName val="334"/>
      <sheetName val="337"/>
      <sheetName val="338"/>
      <sheetName val="340"/>
      <sheetName val="345 "/>
      <sheetName val="347"/>
      <sheetName val="349"/>
      <sheetName val="351"/>
      <sheetName val="356"/>
      <sheetName val="357"/>
      <sheetName val="358"/>
      <sheetName val="360"/>
      <sheetName val="365"/>
      <sheetName val="366"/>
      <sheetName val="389"/>
      <sheetName val="393"/>
      <sheetName val="400"/>
      <sheetName val="406"/>
      <sheetName val="407"/>
      <sheetName val="409"/>
      <sheetName val="412"/>
      <sheetName val="414"/>
      <sheetName val="420"/>
      <sheetName val="421"/>
      <sheetName val="423"/>
      <sheetName val="424"/>
      <sheetName val="425"/>
      <sheetName val="427"/>
      <sheetName val="430"/>
      <sheetName val="432"/>
      <sheetName val="433"/>
      <sheetName val="436"/>
      <sheetName val="437"/>
      <sheetName val="439-C.R.C."/>
      <sheetName val="442"/>
      <sheetName val="444"/>
      <sheetName val="446"/>
      <sheetName val="455"/>
      <sheetName val="456"/>
      <sheetName val="465"/>
      <sheetName val="481"/>
      <sheetName val="500"/>
      <sheetName val="503 "/>
      <sheetName val="503JULY"/>
      <sheetName val="504"/>
      <sheetName val="505"/>
      <sheetName val="601"/>
      <sheetName val="602"/>
      <sheetName val="603"/>
      <sheetName val="605"/>
      <sheetName val="606"/>
      <sheetName val="607"/>
      <sheetName val="608"/>
      <sheetName val="609"/>
      <sheetName val="610"/>
      <sheetName val="611"/>
      <sheetName val="612"/>
      <sheetName val="614"/>
      <sheetName val="615"/>
      <sheetName val="616"/>
      <sheetName val="617"/>
      <sheetName val="618"/>
      <sheetName val="619"/>
      <sheetName val="620"/>
      <sheetName val="621"/>
      <sheetName val="700"/>
      <sheetName val="701"/>
      <sheetName val="702"/>
      <sheetName val="703"/>
      <sheetName val="704"/>
      <sheetName val="705"/>
      <sheetName val="706"/>
      <sheetName val="802"/>
      <sheetName val="960"/>
      <sheetName val="T.Bkg."/>
      <sheetName val="New Master formulas "/>
      <sheetName val="Sheet1"/>
      <sheetName val="Total sqft"/>
      <sheetName val="all budget"/>
    </sheetNames>
    <sheetDataSet>
      <sheetData sheetId="0" refreshError="1"/>
      <sheetData sheetId="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mport &amp; Validation Instr."/>
      <sheetName val="Data Import &amp; Validation Inst-M"/>
      <sheetName val="Salary Projection WS Instruct."/>
      <sheetName val="MONTHLY COST DATA (SAP)"/>
      <sheetName val="SAP DATA (PIVOT TABLE)"/>
      <sheetName val="Salary Projections"/>
      <sheetName val="SPACER SHEET - UNUSED"/>
      <sheetName val="FY11 PCP-JULY 9-STATIC DATA"/>
      <sheetName val="FY11 Personnel Budget-Corrected"/>
      <sheetName val="PA20 - July 9, 2010"/>
      <sheetName val="Vacancies Report July 8, 2010 "/>
      <sheetName val="Vacancies Report July 14, 2010"/>
    </sheetNames>
    <sheetDataSet>
      <sheetData sheetId="0"/>
      <sheetData sheetId="1"/>
      <sheetData sheetId="2"/>
      <sheetData sheetId="3"/>
      <sheetData sheetId="4">
        <row r="3">
          <cell r="A3" t="str">
            <v>Sum of Amount in document</v>
          </cell>
          <cell r="B3" t="str">
            <v>Cost Element</v>
          </cell>
        </row>
        <row r="4">
          <cell r="A4" t="str">
            <v>Concatenated Value</v>
          </cell>
          <cell r="B4">
            <v>60000</v>
          </cell>
          <cell r="C4">
            <v>60100</v>
          </cell>
          <cell r="D4">
            <v>60110</v>
          </cell>
          <cell r="E4">
            <v>60120</v>
          </cell>
          <cell r="F4">
            <v>60130</v>
          </cell>
          <cell r="G4">
            <v>60135</v>
          </cell>
          <cell r="H4">
            <v>60140</v>
          </cell>
          <cell r="I4">
            <v>60145</v>
          </cell>
          <cell r="J4" t="str">
            <v>Grand Total</v>
          </cell>
        </row>
        <row r="5">
          <cell r="A5" t="str">
            <v>7090007004239078</v>
          </cell>
          <cell r="B5">
            <v>75757.56</v>
          </cell>
          <cell r="F5">
            <v>19870.02</v>
          </cell>
          <cell r="H5">
            <v>11718.86</v>
          </cell>
          <cell r="J5">
            <v>107346.44</v>
          </cell>
        </row>
        <row r="6">
          <cell r="A6" t="str">
            <v>70900071447913155</v>
          </cell>
          <cell r="B6">
            <v>2214.98</v>
          </cell>
          <cell r="C6">
            <v>26596.94</v>
          </cell>
          <cell r="F6">
            <v>177.33</v>
          </cell>
          <cell r="G6">
            <v>2172.46</v>
          </cell>
          <cell r="H6">
            <v>684.48</v>
          </cell>
          <cell r="I6">
            <v>7897.33</v>
          </cell>
          <cell r="J6">
            <v>39743.519999999997</v>
          </cell>
        </row>
        <row r="7">
          <cell r="A7" t="str">
            <v>70900071468613235</v>
          </cell>
          <cell r="B7">
            <v>13113.97</v>
          </cell>
          <cell r="C7">
            <v>8015.2</v>
          </cell>
          <cell r="D7">
            <v>223.68</v>
          </cell>
          <cell r="F7">
            <v>2305.12</v>
          </cell>
          <cell r="G7">
            <v>686.46</v>
          </cell>
          <cell r="H7">
            <v>3643.34</v>
          </cell>
          <cell r="I7">
            <v>327.43</v>
          </cell>
          <cell r="J7">
            <v>9252.77</v>
          </cell>
        </row>
        <row r="8">
          <cell r="A8" t="str">
            <v>70900071470113265</v>
          </cell>
          <cell r="C8">
            <v>9431.84</v>
          </cell>
          <cell r="D8">
            <v>223.68</v>
          </cell>
          <cell r="G8">
            <v>785.96</v>
          </cell>
          <cell r="I8">
            <v>374.93</v>
          </cell>
          <cell r="J8">
            <v>10592.73</v>
          </cell>
        </row>
        <row r="9">
          <cell r="A9" t="str">
            <v>70900071473613263</v>
          </cell>
          <cell r="C9">
            <v>9124.2800000000007</v>
          </cell>
          <cell r="D9">
            <v>531.24</v>
          </cell>
          <cell r="G9">
            <v>804.62</v>
          </cell>
          <cell r="I9">
            <v>383.68</v>
          </cell>
          <cell r="J9">
            <v>10843.82</v>
          </cell>
        </row>
        <row r="10">
          <cell r="A10" t="str">
            <v>70900071477813280</v>
          </cell>
          <cell r="C10">
            <v>10457.040000000001</v>
          </cell>
          <cell r="D10">
            <v>363.48</v>
          </cell>
          <cell r="G10">
            <v>901.68</v>
          </cell>
          <cell r="I10">
            <v>430.04</v>
          </cell>
          <cell r="J10">
            <v>12152.24</v>
          </cell>
        </row>
        <row r="11">
          <cell r="A11" t="str">
            <v>7091007004121955</v>
          </cell>
          <cell r="B11">
            <v>10015.76</v>
          </cell>
          <cell r="C11">
            <v>28178.42</v>
          </cell>
          <cell r="D11">
            <v>475.32</v>
          </cell>
          <cell r="F11">
            <v>3542.36</v>
          </cell>
          <cell r="G11">
            <v>2389.3000000000002</v>
          </cell>
          <cell r="H11">
            <v>2406.5100000000002</v>
          </cell>
          <cell r="I11">
            <v>1136.55</v>
          </cell>
          <cell r="J11">
            <v>15964.63</v>
          </cell>
        </row>
        <row r="12">
          <cell r="A12" t="str">
            <v>7091007066261955</v>
          </cell>
          <cell r="B12">
            <v>7996.62</v>
          </cell>
          <cell r="F12">
            <v>2366.12</v>
          </cell>
          <cell r="H12">
            <v>1711.69</v>
          </cell>
          <cell r="J12">
            <v>12074.43</v>
          </cell>
        </row>
        <row r="13">
          <cell r="A13" t="str">
            <v>70910071432912782</v>
          </cell>
          <cell r="B13">
            <v>47979.72</v>
          </cell>
          <cell r="C13">
            <v>31058.28</v>
          </cell>
          <cell r="F13">
            <v>14216.91</v>
          </cell>
          <cell r="G13">
            <v>9953.559999999994</v>
          </cell>
          <cell r="H13">
            <v>9937.2000000000007</v>
          </cell>
          <cell r="I13">
            <v>8997.18</v>
          </cell>
          <cell r="J13">
            <v>50009.02</v>
          </cell>
        </row>
        <row r="14">
          <cell r="A14" t="str">
            <v>70910071446813012</v>
          </cell>
          <cell r="C14">
            <v>7638.28</v>
          </cell>
          <cell r="G14">
            <v>1084.6500000000001</v>
          </cell>
          <cell r="I14">
            <v>305.57</v>
          </cell>
          <cell r="J14">
            <v>9028.5</v>
          </cell>
        </row>
        <row r="15">
          <cell r="A15" t="str">
            <v>70910570184510746</v>
          </cell>
          <cell r="B15">
            <v>21345.13</v>
          </cell>
          <cell r="C15">
            <v>14320.42</v>
          </cell>
          <cell r="F15">
            <v>6870.77</v>
          </cell>
          <cell r="G15">
            <v>3255.79</v>
          </cell>
          <cell r="H15">
            <v>8045.72</v>
          </cell>
          <cell r="I15">
            <v>572.1</v>
          </cell>
          <cell r="J15">
            <v>36261.620000000003</v>
          </cell>
        </row>
        <row r="16">
          <cell r="A16" t="str">
            <v>709105702050475</v>
          </cell>
          <cell r="B16">
            <v>25204.92</v>
          </cell>
          <cell r="F16">
            <v>7330.66</v>
          </cell>
          <cell r="H16">
            <v>8351.77</v>
          </cell>
          <cell r="J16">
            <v>40887.35</v>
          </cell>
        </row>
        <row r="17">
          <cell r="A17" t="str">
            <v>7091057033115080</v>
          </cell>
          <cell r="B17">
            <v>24928.82</v>
          </cell>
          <cell r="D17">
            <v>15.27</v>
          </cell>
          <cell r="F17">
            <v>7928.6</v>
          </cell>
          <cell r="H17">
            <v>8398.7800000000007</v>
          </cell>
          <cell r="J17">
            <v>41256.199999999997</v>
          </cell>
        </row>
        <row r="18">
          <cell r="A18" t="str">
            <v>70910570390812868</v>
          </cell>
          <cell r="B18">
            <v>15638.04</v>
          </cell>
          <cell r="D18">
            <v>304.92</v>
          </cell>
          <cell r="F18">
            <v>3883.98</v>
          </cell>
          <cell r="H18">
            <v>4391.8599999999997</v>
          </cell>
          <cell r="J18">
            <v>24218.799999999999</v>
          </cell>
        </row>
        <row r="19">
          <cell r="A19" t="str">
            <v>7091057062102515</v>
          </cell>
          <cell r="B19">
            <v>30924.799999999999</v>
          </cell>
          <cell r="D19">
            <v>1277.94</v>
          </cell>
          <cell r="F19">
            <v>9638.74</v>
          </cell>
          <cell r="H19">
            <v>8808.77</v>
          </cell>
          <cell r="J19">
            <v>50650.25</v>
          </cell>
        </row>
        <row r="20">
          <cell r="A20" t="str">
            <v>709105710367902</v>
          </cell>
          <cell r="B20">
            <v>28700.639999999999</v>
          </cell>
          <cell r="D20">
            <v>102.6</v>
          </cell>
          <cell r="F20">
            <v>8618.44</v>
          </cell>
          <cell r="H20">
            <v>8573.19</v>
          </cell>
          <cell r="J20">
            <v>45994.87</v>
          </cell>
        </row>
        <row r="21">
          <cell r="A21" t="str">
            <v>70910571095312081</v>
          </cell>
          <cell r="B21">
            <v>20899.259999999998</v>
          </cell>
          <cell r="D21">
            <v>116.1</v>
          </cell>
          <cell r="F21">
            <v>5598.68</v>
          </cell>
          <cell r="H21">
            <v>4209.26</v>
          </cell>
          <cell r="J21">
            <v>30707.200000000001</v>
          </cell>
        </row>
        <row r="22">
          <cell r="A22" t="str">
            <v>7091057121219341</v>
          </cell>
          <cell r="B22">
            <v>21126.31</v>
          </cell>
          <cell r="D22">
            <v>142.1</v>
          </cell>
          <cell r="F22">
            <v>6808.8</v>
          </cell>
          <cell r="H22">
            <v>8037.03</v>
          </cell>
          <cell r="J22">
            <v>36114.239999999998</v>
          </cell>
        </row>
        <row r="23">
          <cell r="A23" t="str">
            <v>70910571263612912</v>
          </cell>
          <cell r="B23">
            <v>21931.68</v>
          </cell>
          <cell r="D23">
            <v>102.6</v>
          </cell>
          <cell r="F23">
            <v>4290.3500000000004</v>
          </cell>
          <cell r="H23">
            <v>5932.09</v>
          </cell>
          <cell r="J23">
            <v>32154.12</v>
          </cell>
        </row>
        <row r="24">
          <cell r="A24" t="str">
            <v>70910571446813012</v>
          </cell>
          <cell r="B24">
            <v>20899.259999999998</v>
          </cell>
          <cell r="C24">
            <v>1.1368683772161603E-13</v>
          </cell>
          <cell r="F24">
            <v>5598.68</v>
          </cell>
          <cell r="H24">
            <v>4209.26</v>
          </cell>
          <cell r="I24">
            <v>3.5527136788005009E-15</v>
          </cell>
          <cell r="J24">
            <v>1.1723955140041653E-13</v>
          </cell>
        </row>
        <row r="25">
          <cell r="A25" t="str">
            <v>70910571453212870</v>
          </cell>
          <cell r="B25">
            <v>7455.79</v>
          </cell>
          <cell r="D25">
            <v>180.28</v>
          </cell>
          <cell r="F25">
            <v>2539.61</v>
          </cell>
          <cell r="H25">
            <v>3785.47</v>
          </cell>
          <cell r="J25">
            <v>13780.87</v>
          </cell>
        </row>
        <row r="26">
          <cell r="A26" t="str">
            <v>70910571453513095</v>
          </cell>
          <cell r="B26">
            <v>21931.68</v>
          </cell>
          <cell r="C26">
            <v>47814.27</v>
          </cell>
          <cell r="F26">
            <v>4290.3500000000004</v>
          </cell>
          <cell r="G26">
            <v>3795.16</v>
          </cell>
          <cell r="H26">
            <v>5932.09</v>
          </cell>
          <cell r="I26">
            <v>9904.31</v>
          </cell>
          <cell r="J26">
            <v>61513.74</v>
          </cell>
        </row>
        <row r="27">
          <cell r="A27" t="str">
            <v>7091057148792738</v>
          </cell>
          <cell r="B27">
            <v>14575.74</v>
          </cell>
          <cell r="C27">
            <v>1157.1199999999999</v>
          </cell>
          <cell r="F27">
            <v>5026.5600000000004</v>
          </cell>
          <cell r="G27">
            <v>96.47</v>
          </cell>
          <cell r="H27">
            <v>4328.62</v>
          </cell>
          <cell r="I27">
            <v>46.03</v>
          </cell>
          <cell r="J27">
            <v>1299.6199999999999</v>
          </cell>
        </row>
        <row r="28">
          <cell r="A28" t="str">
            <v>70910571493813416</v>
          </cell>
          <cell r="B28">
            <v>5147.95</v>
          </cell>
          <cell r="C28">
            <v>9275.0400000000009</v>
          </cell>
          <cell r="D28">
            <v>902.88</v>
          </cell>
          <cell r="F28">
            <v>1666.2</v>
          </cell>
          <cell r="G28">
            <v>848.24</v>
          </cell>
          <cell r="H28">
            <v>2415.27</v>
          </cell>
          <cell r="I28">
            <v>402.01</v>
          </cell>
          <cell r="J28">
            <v>11428.17</v>
          </cell>
        </row>
        <row r="29">
          <cell r="A29" t="str">
            <v>70912070051510906</v>
          </cell>
          <cell r="B29">
            <v>43090.96</v>
          </cell>
          <cell r="C29">
            <v>1.1368683772161603E-13</v>
          </cell>
          <cell r="F29">
            <v>13971</v>
          </cell>
          <cell r="H29">
            <v>9569.7199999999993</v>
          </cell>
          <cell r="I29">
            <v>0</v>
          </cell>
          <cell r="J29">
            <v>66631.679999999993</v>
          </cell>
        </row>
        <row r="30">
          <cell r="A30" t="str">
            <v>7091207011754200</v>
          </cell>
          <cell r="B30">
            <v>42790.9</v>
          </cell>
          <cell r="F30">
            <v>12820.79</v>
          </cell>
          <cell r="H30">
            <v>9549.18</v>
          </cell>
          <cell r="J30">
            <v>65160.87</v>
          </cell>
        </row>
        <row r="31">
          <cell r="A31" t="str">
            <v>7091207021017155</v>
          </cell>
          <cell r="B31">
            <v>36169.61</v>
          </cell>
          <cell r="C31">
            <v>88597.07</v>
          </cell>
          <cell r="F31">
            <v>10842.74</v>
          </cell>
          <cell r="G31">
            <v>16773.419999999998</v>
          </cell>
          <cell r="H31">
            <v>9093.66</v>
          </cell>
          <cell r="I31">
            <v>18217.53</v>
          </cell>
          <cell r="J31">
            <v>56106.01</v>
          </cell>
        </row>
        <row r="32">
          <cell r="A32" t="str">
            <v>70912070317212995</v>
          </cell>
          <cell r="B32">
            <v>42461.79</v>
          </cell>
          <cell r="C32">
            <v>4348.24</v>
          </cell>
          <cell r="F32">
            <v>6968.65</v>
          </cell>
          <cell r="G32">
            <v>362.67</v>
          </cell>
          <cell r="H32">
            <v>9528.9500000000007</v>
          </cell>
          <cell r="I32">
            <v>172.94</v>
          </cell>
          <cell r="J32">
            <v>58959.39</v>
          </cell>
        </row>
        <row r="33">
          <cell r="A33" t="str">
            <v>7091207046263708</v>
          </cell>
          <cell r="B33">
            <v>58377.72</v>
          </cell>
          <cell r="C33">
            <v>31703.4</v>
          </cell>
          <cell r="D33">
            <v>2718.9</v>
          </cell>
          <cell r="F33">
            <v>16891.91</v>
          </cell>
          <cell r="G33">
            <v>2870.65</v>
          </cell>
          <cell r="H33">
            <v>10590.06</v>
          </cell>
          <cell r="I33">
            <v>1359.62</v>
          </cell>
          <cell r="J33">
            <v>85859.69</v>
          </cell>
        </row>
        <row r="34">
          <cell r="A34" t="str">
            <v>70912070591911453</v>
          </cell>
          <cell r="B34">
            <v>42220.480000000003</v>
          </cell>
          <cell r="C34">
            <v>755.84</v>
          </cell>
          <cell r="F34">
            <v>13651.7</v>
          </cell>
          <cell r="G34">
            <v>63.05</v>
          </cell>
          <cell r="H34">
            <v>9513.11</v>
          </cell>
          <cell r="I34">
            <v>29.93</v>
          </cell>
          <cell r="J34">
            <v>65385.29</v>
          </cell>
        </row>
        <row r="35">
          <cell r="A35" t="str">
            <v>70912071318911664</v>
          </cell>
          <cell r="B35">
            <v>25533.35</v>
          </cell>
          <cell r="F35">
            <v>8264.4500000000007</v>
          </cell>
          <cell r="H35">
            <v>8412.4699999999993</v>
          </cell>
          <cell r="J35">
            <v>42210.27</v>
          </cell>
        </row>
        <row r="36">
          <cell r="A36" t="str">
            <v>7091277052735756</v>
          </cell>
          <cell r="B36">
            <v>42461.78</v>
          </cell>
          <cell r="D36">
            <v>341.1</v>
          </cell>
          <cell r="F36">
            <v>12833.26</v>
          </cell>
          <cell r="H36">
            <v>9550.11</v>
          </cell>
          <cell r="J36">
            <v>65186.25</v>
          </cell>
        </row>
        <row r="37">
          <cell r="A37" t="str">
            <v>7091287076367181</v>
          </cell>
          <cell r="B37">
            <v>42461.77</v>
          </cell>
          <cell r="F37">
            <v>12730.92</v>
          </cell>
          <cell r="H37">
            <v>9527.19</v>
          </cell>
          <cell r="J37">
            <v>64719.88</v>
          </cell>
        </row>
        <row r="38">
          <cell r="A38" t="str">
            <v>70912870939411295</v>
          </cell>
          <cell r="B38">
            <v>77181.64</v>
          </cell>
          <cell r="C38">
            <v>25351.919999999998</v>
          </cell>
          <cell r="F38">
            <v>18179.25</v>
          </cell>
          <cell r="G38">
            <v>8234.93</v>
          </cell>
          <cell r="H38">
            <v>17424.740000000002</v>
          </cell>
          <cell r="I38">
            <v>993.98</v>
          </cell>
          <cell r="J38">
            <v>34580.83</v>
          </cell>
        </row>
        <row r="39">
          <cell r="A39" t="str">
            <v>70913070005112421</v>
          </cell>
          <cell r="B39">
            <v>27119.759999999998</v>
          </cell>
          <cell r="F39">
            <v>8782.35</v>
          </cell>
          <cell r="H39">
            <v>6802.08</v>
          </cell>
          <cell r="J39">
            <v>42704.19</v>
          </cell>
        </row>
        <row r="40">
          <cell r="A40" t="str">
            <v>7091307004259371</v>
          </cell>
          <cell r="B40">
            <v>43739.519999999997</v>
          </cell>
          <cell r="F40">
            <v>14145.06</v>
          </cell>
          <cell r="H40">
            <v>9612.23</v>
          </cell>
          <cell r="J40">
            <v>67496.81</v>
          </cell>
        </row>
        <row r="41">
          <cell r="A41" t="str">
            <v>70913070478512762</v>
          </cell>
          <cell r="B41">
            <v>55713.599999999999</v>
          </cell>
          <cell r="C41">
            <v>7720.32</v>
          </cell>
          <cell r="F41">
            <v>17879.099999999999</v>
          </cell>
          <cell r="G41">
            <v>644.01</v>
          </cell>
          <cell r="H41">
            <v>10417.82</v>
          </cell>
          <cell r="I41">
            <v>303.76</v>
          </cell>
          <cell r="J41">
            <v>84010.52</v>
          </cell>
        </row>
        <row r="42">
          <cell r="A42" t="str">
            <v>70913070639212421</v>
          </cell>
          <cell r="B42">
            <v>9155.52</v>
          </cell>
          <cell r="C42">
            <v>21230.880000000001</v>
          </cell>
          <cell r="D42">
            <v>341.1</v>
          </cell>
          <cell r="F42">
            <v>2965.12</v>
          </cell>
          <cell r="G42">
            <v>1771.03</v>
          </cell>
          <cell r="H42">
            <v>2300.2600000000002</v>
          </cell>
          <cell r="I42">
            <v>835.35</v>
          </cell>
          <cell r="J42">
            <v>14420.9</v>
          </cell>
        </row>
        <row r="43">
          <cell r="A43" t="str">
            <v>70913070741213124</v>
          </cell>
          <cell r="B43">
            <v>32861.919999999998</v>
          </cell>
          <cell r="D43">
            <v>341.1</v>
          </cell>
          <cell r="F43">
            <v>3008.74</v>
          </cell>
          <cell r="H43">
            <v>8890.59</v>
          </cell>
          <cell r="J43">
            <v>44761.25</v>
          </cell>
        </row>
        <row r="44">
          <cell r="A44" t="str">
            <v>70913071175612734</v>
          </cell>
          <cell r="B44">
            <v>43136.01</v>
          </cell>
          <cell r="C44">
            <v>40060.44</v>
          </cell>
          <cell r="F44">
            <v>13949.04</v>
          </cell>
          <cell r="G44">
            <v>13014.01</v>
          </cell>
          <cell r="H44">
            <v>9572.7800000000007</v>
          </cell>
          <cell r="I44">
            <v>1570.65</v>
          </cell>
          <cell r="J44">
            <v>66657.83</v>
          </cell>
        </row>
        <row r="45">
          <cell r="A45" t="str">
            <v>70913071187713162</v>
          </cell>
          <cell r="B45">
            <v>27119.759999999998</v>
          </cell>
          <cell r="C45">
            <v>8304.82</v>
          </cell>
          <cell r="F45">
            <v>8782.35</v>
          </cell>
          <cell r="G45">
            <v>691.97</v>
          </cell>
          <cell r="H45">
            <v>6802.08</v>
          </cell>
          <cell r="I45">
            <v>333.31</v>
          </cell>
          <cell r="J45">
            <v>9330.1</v>
          </cell>
        </row>
        <row r="46">
          <cell r="A46" t="str">
            <v>709130712629645</v>
          </cell>
          <cell r="B46">
            <v>46411.23</v>
          </cell>
          <cell r="F46">
            <v>13903.13</v>
          </cell>
          <cell r="H46">
            <v>9786.9</v>
          </cell>
          <cell r="J46">
            <v>70101.259999999995</v>
          </cell>
        </row>
        <row r="47">
          <cell r="A47" t="str">
            <v>70913071375112155</v>
          </cell>
          <cell r="B47">
            <v>46693.32</v>
          </cell>
          <cell r="F47">
            <v>15302.2</v>
          </cell>
          <cell r="H47">
            <v>9846.5300000000007</v>
          </cell>
          <cell r="J47">
            <v>71842.05</v>
          </cell>
        </row>
        <row r="48">
          <cell r="A48" t="str">
            <v>70913071442812893</v>
          </cell>
          <cell r="B48">
            <v>102141.6</v>
          </cell>
          <cell r="C48">
            <v>8983.52</v>
          </cell>
          <cell r="F48">
            <v>32813.620000000003</v>
          </cell>
          <cell r="G48">
            <v>2530.65</v>
          </cell>
          <cell r="H48">
            <v>19099.099999999999</v>
          </cell>
          <cell r="I48">
            <v>360.56</v>
          </cell>
          <cell r="J48">
            <v>11874.73</v>
          </cell>
        </row>
        <row r="49">
          <cell r="A49" t="str">
            <v>70913071462013190</v>
          </cell>
          <cell r="B49">
            <v>39049.68</v>
          </cell>
          <cell r="C49">
            <v>17462.22</v>
          </cell>
          <cell r="F49">
            <v>12645.38</v>
          </cell>
          <cell r="G49">
            <v>1455.16</v>
          </cell>
          <cell r="H49">
            <v>9864.7900000000009</v>
          </cell>
          <cell r="I49">
            <v>687.87</v>
          </cell>
          <cell r="J49">
            <v>19605.25</v>
          </cell>
        </row>
        <row r="50">
          <cell r="A50" t="str">
            <v>7091407009813587</v>
          </cell>
          <cell r="B50">
            <v>47874.5</v>
          </cell>
          <cell r="F50">
            <v>14303.34</v>
          </cell>
          <cell r="H50">
            <v>9880.02</v>
          </cell>
          <cell r="J50">
            <v>72057.86</v>
          </cell>
        </row>
        <row r="51">
          <cell r="A51" t="str">
            <v>709140701774730</v>
          </cell>
          <cell r="B51">
            <v>43720.160000000003</v>
          </cell>
          <cell r="C51">
            <v>13888.67</v>
          </cell>
          <cell r="D51">
            <v>1553.26</v>
          </cell>
          <cell r="F51">
            <v>13533.45</v>
          </cell>
          <cell r="G51">
            <v>2069.67</v>
          </cell>
          <cell r="H51">
            <v>9710.5</v>
          </cell>
          <cell r="I51">
            <v>557.41</v>
          </cell>
          <cell r="J51">
            <v>68517.37</v>
          </cell>
        </row>
        <row r="52">
          <cell r="A52" t="str">
            <v>7091407020149239</v>
          </cell>
          <cell r="B52">
            <v>43100.66</v>
          </cell>
          <cell r="C52">
            <v>16986.009999999998</v>
          </cell>
          <cell r="D52">
            <v>734.71</v>
          </cell>
          <cell r="F52">
            <v>14072.11</v>
          </cell>
          <cell r="G52">
            <v>3076.04</v>
          </cell>
          <cell r="H52">
            <v>9611.39</v>
          </cell>
          <cell r="I52">
            <v>681.72</v>
          </cell>
          <cell r="J52">
            <v>67518.87</v>
          </cell>
        </row>
        <row r="53">
          <cell r="A53" t="str">
            <v>70914070265011711</v>
          </cell>
          <cell r="B53">
            <v>42315.98</v>
          </cell>
          <cell r="D53">
            <v>537.66</v>
          </cell>
          <cell r="F53">
            <v>13898.02</v>
          </cell>
          <cell r="H53">
            <v>9551.6299999999992</v>
          </cell>
          <cell r="J53">
            <v>66303.289999999994</v>
          </cell>
        </row>
        <row r="54">
          <cell r="A54" t="str">
            <v>70914070380412941</v>
          </cell>
          <cell r="B54">
            <v>40011.85</v>
          </cell>
          <cell r="C54">
            <v>12997.11</v>
          </cell>
          <cell r="F54">
            <v>9754</v>
          </cell>
          <cell r="G54">
            <v>3834.72</v>
          </cell>
          <cell r="H54">
            <v>9365.8600000000079</v>
          </cell>
          <cell r="I54">
            <v>521.64</v>
          </cell>
          <cell r="J54">
            <v>59131.71</v>
          </cell>
        </row>
        <row r="55">
          <cell r="A55" t="str">
            <v>7091407047093959</v>
          </cell>
          <cell r="B55">
            <v>47264</v>
          </cell>
          <cell r="C55">
            <v>27327.11</v>
          </cell>
          <cell r="F55">
            <v>14159.27</v>
          </cell>
          <cell r="G55">
            <v>2278.0700000000002</v>
          </cell>
          <cell r="H55">
            <v>9842.18</v>
          </cell>
          <cell r="I55">
            <v>1076.48</v>
          </cell>
          <cell r="J55">
            <v>71265.45</v>
          </cell>
        </row>
        <row r="56">
          <cell r="A56" t="str">
            <v>70914070508611807</v>
          </cell>
          <cell r="B56">
            <v>58377.72</v>
          </cell>
          <cell r="C56">
            <v>13391.99</v>
          </cell>
          <cell r="D56">
            <v>67.88</v>
          </cell>
          <cell r="F56">
            <v>18360.560000000001</v>
          </cell>
          <cell r="G56">
            <v>3939.19</v>
          </cell>
          <cell r="H56">
            <v>10590.22</v>
          </cell>
          <cell r="I56">
            <v>537.5</v>
          </cell>
          <cell r="J56">
            <v>87328.5</v>
          </cell>
        </row>
        <row r="57">
          <cell r="A57" t="str">
            <v>7091407059241223</v>
          </cell>
          <cell r="B57">
            <v>49964.639999999999</v>
          </cell>
          <cell r="C57">
            <v>29567.919999999998</v>
          </cell>
          <cell r="D57">
            <v>3075.45</v>
          </cell>
          <cell r="F57">
            <v>14830.95</v>
          </cell>
          <cell r="G57">
            <v>2464.9899999999998</v>
          </cell>
          <cell r="H57">
            <v>10011.74</v>
          </cell>
          <cell r="I57">
            <v>1164.75</v>
          </cell>
          <cell r="J57">
            <v>74807.33</v>
          </cell>
        </row>
        <row r="58">
          <cell r="A58" t="str">
            <v>7091407086018646</v>
          </cell>
          <cell r="B58">
            <v>45693.51</v>
          </cell>
          <cell r="D58">
            <v>67.88</v>
          </cell>
          <cell r="F58">
            <v>13566.93</v>
          </cell>
          <cell r="H58">
            <v>9732.07</v>
          </cell>
          <cell r="J58">
            <v>68992.509999999995</v>
          </cell>
        </row>
        <row r="59">
          <cell r="A59" t="str">
            <v>7091407120425453</v>
          </cell>
          <cell r="B59">
            <v>42461.83</v>
          </cell>
          <cell r="D59">
            <v>3075.45</v>
          </cell>
          <cell r="F59">
            <v>12706.73</v>
          </cell>
          <cell r="H59">
            <v>9526.94</v>
          </cell>
          <cell r="J59">
            <v>64695.5</v>
          </cell>
        </row>
        <row r="60">
          <cell r="A60" t="str">
            <v>70914071442113017</v>
          </cell>
          <cell r="B60">
            <v>49241.279999999999</v>
          </cell>
          <cell r="D60">
            <v>1573.48</v>
          </cell>
          <cell r="F60">
            <v>8068.2</v>
          </cell>
          <cell r="H60">
            <v>9971.3799999999992</v>
          </cell>
          <cell r="J60">
            <v>67280.86</v>
          </cell>
        </row>
        <row r="61">
          <cell r="A61" t="str">
            <v>70915170054913125</v>
          </cell>
          <cell r="B61">
            <v>38850.239999999998</v>
          </cell>
          <cell r="D61">
            <v>537.66</v>
          </cell>
          <cell r="F61">
            <v>11615.97</v>
          </cell>
          <cell r="H61">
            <v>9284.4500000000007</v>
          </cell>
          <cell r="J61">
            <v>59750.66</v>
          </cell>
        </row>
        <row r="62">
          <cell r="A62" t="str">
            <v>7091517037946550</v>
          </cell>
          <cell r="B62">
            <v>49241.29</v>
          </cell>
          <cell r="F62">
            <v>15227.5</v>
          </cell>
          <cell r="H62">
            <v>10069.51</v>
          </cell>
          <cell r="J62">
            <v>74538.3</v>
          </cell>
        </row>
        <row r="63">
          <cell r="A63" t="str">
            <v>70915170690812203</v>
          </cell>
          <cell r="B63">
            <v>47754.48</v>
          </cell>
          <cell r="F63">
            <v>15303.59</v>
          </cell>
          <cell r="H63">
            <v>9899.43</v>
          </cell>
          <cell r="J63">
            <v>72957.5</v>
          </cell>
        </row>
        <row r="64">
          <cell r="A64" t="str">
            <v>70915171270412666</v>
          </cell>
          <cell r="B64">
            <v>107025.82</v>
          </cell>
          <cell r="C64">
            <v>13185</v>
          </cell>
          <cell r="F64">
            <v>33975.74</v>
          </cell>
          <cell r="G64">
            <v>4282.6899999999996</v>
          </cell>
          <cell r="H64">
            <v>19415.52</v>
          </cell>
          <cell r="I64">
            <v>520.54</v>
          </cell>
          <cell r="J64">
            <v>17988.23</v>
          </cell>
        </row>
        <row r="65">
          <cell r="A65" t="str">
            <v>7091517127047671</v>
          </cell>
          <cell r="B65">
            <v>91052.64</v>
          </cell>
          <cell r="C65">
            <v>2491</v>
          </cell>
          <cell r="F65">
            <v>27009.69</v>
          </cell>
          <cell r="G65">
            <v>207.56</v>
          </cell>
          <cell r="H65">
            <v>18318.79</v>
          </cell>
          <cell r="I65">
            <v>97.9</v>
          </cell>
          <cell r="J65">
            <v>2796.46</v>
          </cell>
        </row>
        <row r="66">
          <cell r="A66" t="str">
            <v>70915171487812666</v>
          </cell>
          <cell r="B66">
            <v>16246.56</v>
          </cell>
          <cell r="F66">
            <v>5258.85</v>
          </cell>
          <cell r="H66">
            <v>4417.29</v>
          </cell>
          <cell r="J66">
            <v>25922.7</v>
          </cell>
        </row>
        <row r="67">
          <cell r="A67" t="str">
            <v>7091557006212132</v>
          </cell>
          <cell r="B67">
            <v>42542.239999999998</v>
          </cell>
          <cell r="D67">
            <v>2648.33</v>
          </cell>
          <cell r="F67">
            <v>13540.93</v>
          </cell>
          <cell r="H67">
            <v>9708</v>
          </cell>
          <cell r="J67">
            <v>68439.5</v>
          </cell>
        </row>
        <row r="68">
          <cell r="A68" t="str">
            <v>7091557007412615</v>
          </cell>
          <cell r="B68">
            <v>36043.68</v>
          </cell>
          <cell r="F68">
            <v>10795.37</v>
          </cell>
          <cell r="H68">
            <v>9105.8799999999992</v>
          </cell>
          <cell r="J68">
            <v>55944.93</v>
          </cell>
        </row>
        <row r="69">
          <cell r="A69" t="str">
            <v>7091557014855129</v>
          </cell>
          <cell r="B69">
            <v>30666.240000000002</v>
          </cell>
          <cell r="D69">
            <v>1938.42</v>
          </cell>
          <cell r="F69">
            <v>9772.42</v>
          </cell>
          <cell r="H69">
            <v>8831.9500000000007</v>
          </cell>
          <cell r="J69">
            <v>51209.03</v>
          </cell>
        </row>
        <row r="70">
          <cell r="A70" t="str">
            <v>7091557015385300</v>
          </cell>
          <cell r="B70">
            <v>31563.85</v>
          </cell>
          <cell r="C70">
            <v>13185</v>
          </cell>
          <cell r="D70">
            <v>1252</v>
          </cell>
          <cell r="F70">
            <v>9835.84</v>
          </cell>
          <cell r="G70">
            <v>4282.6899999999996</v>
          </cell>
          <cell r="H70">
            <v>8857.89</v>
          </cell>
          <cell r="I70">
            <v>520.54</v>
          </cell>
          <cell r="J70">
            <v>51509.58</v>
          </cell>
        </row>
        <row r="71">
          <cell r="A71" t="str">
            <v>7091557016204896</v>
          </cell>
          <cell r="B71">
            <v>43254.59</v>
          </cell>
          <cell r="C71">
            <v>2491</v>
          </cell>
          <cell r="D71">
            <v>724.85</v>
          </cell>
          <cell r="F71">
            <v>13163.19</v>
          </cell>
          <cell r="G71">
            <v>207.56</v>
          </cell>
          <cell r="H71">
            <v>9627.64</v>
          </cell>
          <cell r="I71">
            <v>97.9</v>
          </cell>
          <cell r="J71">
            <v>66770.27</v>
          </cell>
        </row>
        <row r="72">
          <cell r="A72" t="str">
            <v>7091557018512155</v>
          </cell>
          <cell r="B72">
            <v>43822.37</v>
          </cell>
          <cell r="D72">
            <v>621.29999999999995</v>
          </cell>
          <cell r="F72">
            <v>13316.68</v>
          </cell>
          <cell r="H72">
            <v>9657.3700000000008</v>
          </cell>
          <cell r="J72">
            <v>67417.72</v>
          </cell>
        </row>
        <row r="73">
          <cell r="A73" t="str">
            <v>709155702139842</v>
          </cell>
          <cell r="B73">
            <v>43729.84</v>
          </cell>
          <cell r="C73">
            <v>13185</v>
          </cell>
          <cell r="D73">
            <v>2226.34</v>
          </cell>
          <cell r="F73">
            <v>13766.52</v>
          </cell>
          <cell r="G73">
            <v>4282.6899999999996</v>
          </cell>
          <cell r="H73">
            <v>9768.89</v>
          </cell>
          <cell r="I73">
            <v>520.54</v>
          </cell>
          <cell r="J73">
            <v>69491.59</v>
          </cell>
        </row>
        <row r="74">
          <cell r="A74" t="str">
            <v>7091557034805599</v>
          </cell>
          <cell r="B74">
            <v>26800.799999999999</v>
          </cell>
          <cell r="C74">
            <v>2491</v>
          </cell>
          <cell r="F74">
            <v>8021.63</v>
          </cell>
          <cell r="G74">
            <v>207.56</v>
          </cell>
          <cell r="H74">
            <v>8431.24</v>
          </cell>
          <cell r="I74">
            <v>97.9</v>
          </cell>
          <cell r="J74">
            <v>43253.67</v>
          </cell>
        </row>
        <row r="75">
          <cell r="A75" t="str">
            <v>709155703876517</v>
          </cell>
          <cell r="B75">
            <v>34858.559999999998</v>
          </cell>
          <cell r="D75">
            <v>1938.42</v>
          </cell>
          <cell r="F75">
            <v>10435.86</v>
          </cell>
          <cell r="H75">
            <v>9000.6299999999992</v>
          </cell>
          <cell r="J75">
            <v>54295.05</v>
          </cell>
        </row>
        <row r="76">
          <cell r="A76" t="str">
            <v>7091557040381167</v>
          </cell>
          <cell r="B76">
            <v>35555.53</v>
          </cell>
          <cell r="D76">
            <v>2180.3000000000002</v>
          </cell>
          <cell r="F76">
            <v>11262.81</v>
          </cell>
          <cell r="H76">
            <v>9192.89</v>
          </cell>
          <cell r="J76">
            <v>58191.53</v>
          </cell>
        </row>
        <row r="77">
          <cell r="A77" t="str">
            <v>7091557042181929</v>
          </cell>
          <cell r="B77">
            <v>27244.799999999999</v>
          </cell>
          <cell r="D77">
            <v>724.85</v>
          </cell>
          <cell r="F77">
            <v>8150.71</v>
          </cell>
          <cell r="H77">
            <v>8461.3799999999992</v>
          </cell>
          <cell r="J77">
            <v>43856.89</v>
          </cell>
        </row>
        <row r="78">
          <cell r="A78" t="str">
            <v>7091557043757182</v>
          </cell>
          <cell r="B78">
            <v>31135.439999999999</v>
          </cell>
          <cell r="D78">
            <v>2297.14</v>
          </cell>
          <cell r="F78">
            <v>9295.4</v>
          </cell>
          <cell r="H78">
            <v>8736.86</v>
          </cell>
          <cell r="J78">
            <v>49167.7</v>
          </cell>
        </row>
        <row r="79">
          <cell r="A79" t="str">
            <v>7091557047684139</v>
          </cell>
          <cell r="B79">
            <v>34627.519999999997</v>
          </cell>
          <cell r="D79">
            <v>1636.64</v>
          </cell>
          <cell r="F79">
            <v>10356.34</v>
          </cell>
          <cell r="H79">
            <v>8985.31</v>
          </cell>
          <cell r="J79">
            <v>53969.17</v>
          </cell>
        </row>
        <row r="80">
          <cell r="A80" t="str">
            <v>7091557048303121</v>
          </cell>
          <cell r="B80">
            <v>39774.26</v>
          </cell>
          <cell r="D80">
            <v>2241.84</v>
          </cell>
          <cell r="F80">
            <v>12584.7</v>
          </cell>
          <cell r="H80">
            <v>9505.27</v>
          </cell>
          <cell r="J80">
            <v>64106.07</v>
          </cell>
        </row>
        <row r="81">
          <cell r="A81" t="str">
            <v>7091557048764474</v>
          </cell>
          <cell r="B81">
            <v>26275.96</v>
          </cell>
          <cell r="D81">
            <v>148.56</v>
          </cell>
          <cell r="F81">
            <v>8149.07</v>
          </cell>
          <cell r="H81">
            <v>7021.02</v>
          </cell>
          <cell r="J81">
            <v>41594.61</v>
          </cell>
        </row>
        <row r="82">
          <cell r="A82" t="str">
            <v>7091557053756670</v>
          </cell>
          <cell r="B82">
            <v>35340.720000000001</v>
          </cell>
          <cell r="D82">
            <v>2568.06</v>
          </cell>
          <cell r="F82">
            <v>10474.42</v>
          </cell>
          <cell r="H82">
            <v>9070.32</v>
          </cell>
          <cell r="J82">
            <v>54885.46</v>
          </cell>
        </row>
        <row r="83">
          <cell r="A83" t="str">
            <v>7091557054116168</v>
          </cell>
          <cell r="B83">
            <v>42180.29</v>
          </cell>
          <cell r="D83">
            <v>944.96</v>
          </cell>
          <cell r="F83">
            <v>13177.8</v>
          </cell>
          <cell r="H83">
            <v>9585.99</v>
          </cell>
          <cell r="J83">
            <v>65889.039999999994</v>
          </cell>
        </row>
        <row r="84">
          <cell r="A84" t="str">
            <v>7091557057136750</v>
          </cell>
          <cell r="B84">
            <v>31189.84</v>
          </cell>
          <cell r="D84">
            <v>538.08000000000004</v>
          </cell>
          <cell r="F84">
            <v>9496.32</v>
          </cell>
          <cell r="H84">
            <v>8778.33</v>
          </cell>
          <cell r="J84">
            <v>50002.57</v>
          </cell>
        </row>
        <row r="85">
          <cell r="A85" t="str">
            <v>709155705742419</v>
          </cell>
          <cell r="B85">
            <v>41236.83</v>
          </cell>
          <cell r="D85">
            <v>986.06</v>
          </cell>
          <cell r="F85">
            <v>12628.23</v>
          </cell>
          <cell r="H85">
            <v>9512.51</v>
          </cell>
          <cell r="J85">
            <v>64363.63</v>
          </cell>
        </row>
        <row r="86">
          <cell r="A86" t="str">
            <v>7091557062812803</v>
          </cell>
          <cell r="B86">
            <v>35555.519999999997</v>
          </cell>
          <cell r="D86">
            <v>2241.84</v>
          </cell>
          <cell r="F86">
            <v>10649.22</v>
          </cell>
          <cell r="H86">
            <v>9049.39</v>
          </cell>
          <cell r="J86">
            <v>55254.13</v>
          </cell>
        </row>
        <row r="87">
          <cell r="A87" t="str">
            <v>7091557070536299</v>
          </cell>
          <cell r="B87">
            <v>26980.799999999999</v>
          </cell>
          <cell r="D87">
            <v>375.8</v>
          </cell>
          <cell r="F87">
            <v>8197.33</v>
          </cell>
          <cell r="H87">
            <v>8481.59</v>
          </cell>
          <cell r="J87">
            <v>44035.519999999997</v>
          </cell>
        </row>
        <row r="88">
          <cell r="A88" t="str">
            <v>7091557070548025</v>
          </cell>
          <cell r="B88">
            <v>29384.66</v>
          </cell>
          <cell r="D88">
            <v>198.08</v>
          </cell>
          <cell r="F88">
            <v>8781.92</v>
          </cell>
          <cell r="H88">
            <v>8614.1200000000008</v>
          </cell>
          <cell r="J88">
            <v>46780.7</v>
          </cell>
        </row>
        <row r="89">
          <cell r="A89" t="str">
            <v>7091557073904332</v>
          </cell>
          <cell r="B89">
            <v>43739.519999999997</v>
          </cell>
          <cell r="D89">
            <v>4752.9799999999996</v>
          </cell>
          <cell r="F89">
            <v>14516.68</v>
          </cell>
          <cell r="H89">
            <v>9923.6</v>
          </cell>
          <cell r="J89">
            <v>72932.78</v>
          </cell>
        </row>
        <row r="90">
          <cell r="A90" t="str">
            <v>7091557074137748</v>
          </cell>
          <cell r="B90">
            <v>28058.02</v>
          </cell>
          <cell r="D90">
            <v>214.58</v>
          </cell>
          <cell r="F90">
            <v>8233.2999999999993</v>
          </cell>
          <cell r="H90">
            <v>8512.33</v>
          </cell>
          <cell r="J90">
            <v>44803.65</v>
          </cell>
        </row>
        <row r="91">
          <cell r="A91" t="str">
            <v>7091557076063394</v>
          </cell>
          <cell r="B91">
            <v>33834.239999999998</v>
          </cell>
          <cell r="D91">
            <v>5334.66</v>
          </cell>
          <cell r="F91">
            <v>11711.59</v>
          </cell>
          <cell r="H91">
            <v>9277.7099999999991</v>
          </cell>
          <cell r="J91">
            <v>60158.2</v>
          </cell>
        </row>
        <row r="92">
          <cell r="A92" t="str">
            <v>7091557076805478</v>
          </cell>
          <cell r="B92">
            <v>31669.439999999999</v>
          </cell>
          <cell r="D92">
            <v>179.36</v>
          </cell>
          <cell r="F92">
            <v>9545.6</v>
          </cell>
          <cell r="H92">
            <v>8787.7199999999993</v>
          </cell>
          <cell r="J92">
            <v>50182.12</v>
          </cell>
        </row>
        <row r="93">
          <cell r="A93" t="str">
            <v>7091557091104295</v>
          </cell>
          <cell r="B93">
            <v>58377.72</v>
          </cell>
          <cell r="D93">
            <v>538.08000000000004</v>
          </cell>
          <cell r="F93">
            <v>16976.36</v>
          </cell>
          <cell r="H93">
            <v>10592.78</v>
          </cell>
          <cell r="J93">
            <v>85946.86</v>
          </cell>
        </row>
        <row r="94">
          <cell r="A94" t="str">
            <v>70917570119312834</v>
          </cell>
          <cell r="B94">
            <v>23550.12</v>
          </cell>
          <cell r="D94">
            <v>986.06</v>
          </cell>
          <cell r="F94">
            <v>7633.02</v>
          </cell>
          <cell r="H94">
            <v>7086</v>
          </cell>
          <cell r="J94">
            <v>38269.14</v>
          </cell>
        </row>
        <row r="95">
          <cell r="A95" t="str">
            <v>70917570613213307</v>
          </cell>
          <cell r="B95">
            <v>3046.08</v>
          </cell>
          <cell r="D95">
            <v>4846.1899999999996</v>
          </cell>
          <cell r="F95">
            <v>984.88</v>
          </cell>
          <cell r="H95">
            <v>776.75</v>
          </cell>
          <cell r="J95">
            <v>4807.71</v>
          </cell>
        </row>
        <row r="96">
          <cell r="A96" t="str">
            <v>7091757066443448</v>
          </cell>
          <cell r="B96">
            <v>41236.800000000003</v>
          </cell>
          <cell r="D96">
            <v>595.1</v>
          </cell>
          <cell r="F96">
            <v>12604.66</v>
          </cell>
          <cell r="H96">
            <v>9461.5300000000007</v>
          </cell>
          <cell r="J96">
            <v>63302.99</v>
          </cell>
        </row>
        <row r="97">
          <cell r="A97" t="str">
            <v>7091757074316719</v>
          </cell>
          <cell r="B97">
            <v>46103.56</v>
          </cell>
          <cell r="D97">
            <v>5574.96</v>
          </cell>
          <cell r="F97">
            <v>13814.9</v>
          </cell>
          <cell r="H97">
            <v>9764.89</v>
          </cell>
          <cell r="J97">
            <v>69683.350000000006</v>
          </cell>
        </row>
        <row r="98">
          <cell r="A98" t="str">
            <v>7091917057969384</v>
          </cell>
          <cell r="B98">
            <v>41236.800000000003</v>
          </cell>
          <cell r="D98">
            <v>4846.1899999999996</v>
          </cell>
          <cell r="F98">
            <v>13381.73</v>
          </cell>
          <cell r="H98">
            <v>9447.5499999999993</v>
          </cell>
          <cell r="J98">
            <v>64066.080000000002</v>
          </cell>
        </row>
        <row r="99">
          <cell r="A99" t="str">
            <v>7091917065463008</v>
          </cell>
          <cell r="B99">
            <v>42461.82</v>
          </cell>
          <cell r="F99">
            <v>12681.28</v>
          </cell>
          <cell r="H99">
            <v>9527.15</v>
          </cell>
          <cell r="J99">
            <v>64670.25</v>
          </cell>
        </row>
        <row r="100">
          <cell r="A100" t="str">
            <v>7091917065473226</v>
          </cell>
          <cell r="B100">
            <v>40049.769999999997</v>
          </cell>
          <cell r="D100">
            <v>113.68</v>
          </cell>
          <cell r="F100">
            <v>12010.14</v>
          </cell>
          <cell r="H100">
            <v>9373.9500000000007</v>
          </cell>
          <cell r="J100">
            <v>61547.54</v>
          </cell>
        </row>
        <row r="101">
          <cell r="A101" t="str">
            <v>7091917065484666</v>
          </cell>
          <cell r="B101">
            <v>42954.400000000001</v>
          </cell>
          <cell r="D101">
            <v>317.83999999999997</v>
          </cell>
          <cell r="F101">
            <v>12836.84</v>
          </cell>
          <cell r="H101">
            <v>9557.58</v>
          </cell>
          <cell r="J101">
            <v>65348.82</v>
          </cell>
        </row>
        <row r="102">
          <cell r="A102" t="str">
            <v>7091917065493250</v>
          </cell>
          <cell r="B102">
            <v>42260.75</v>
          </cell>
          <cell r="D102">
            <v>1025.44</v>
          </cell>
          <cell r="F102">
            <v>12978.65</v>
          </cell>
          <cell r="H102">
            <v>9581.81</v>
          </cell>
          <cell r="J102">
            <v>65846.649999999994</v>
          </cell>
        </row>
        <row r="103">
          <cell r="A103" t="str">
            <v>70919170662710838</v>
          </cell>
          <cell r="B103">
            <v>5323.21</v>
          </cell>
          <cell r="F103">
            <v>1724.71</v>
          </cell>
          <cell r="H103">
            <v>925.97</v>
          </cell>
          <cell r="J103">
            <v>7973.89</v>
          </cell>
        </row>
        <row r="104">
          <cell r="A104" t="str">
            <v>70919170662712569</v>
          </cell>
          <cell r="B104">
            <v>2180.16</v>
          </cell>
          <cell r="F104">
            <v>12046.08</v>
          </cell>
          <cell r="H104">
            <v>9779.26</v>
          </cell>
          <cell r="J104">
            <v>2180.16</v>
          </cell>
        </row>
        <row r="105">
          <cell r="A105" t="str">
            <v>7091917083284525</v>
          </cell>
          <cell r="B105">
            <v>42461.8</v>
          </cell>
          <cell r="D105">
            <v>120.64</v>
          </cell>
          <cell r="F105">
            <v>12743.97</v>
          </cell>
          <cell r="H105">
            <v>9535.06</v>
          </cell>
          <cell r="J105">
            <v>64861.47</v>
          </cell>
        </row>
        <row r="106">
          <cell r="A106" t="str">
            <v>70919170852613292</v>
          </cell>
          <cell r="B106">
            <v>22517.599999999999</v>
          </cell>
          <cell r="F106">
            <v>1863.43</v>
          </cell>
          <cell r="H106">
            <v>5389.15</v>
          </cell>
          <cell r="J106">
            <v>29770.18</v>
          </cell>
        </row>
        <row r="107">
          <cell r="A107" t="str">
            <v>7091917094263000</v>
          </cell>
          <cell r="B107">
            <v>40963.449999999997</v>
          </cell>
          <cell r="D107">
            <v>113.68</v>
          </cell>
          <cell r="E107">
            <v>2045.55</v>
          </cell>
          <cell r="F107">
            <v>13355.64</v>
          </cell>
          <cell r="H107">
            <v>9660.92</v>
          </cell>
          <cell r="J107">
            <v>66025.56</v>
          </cell>
        </row>
        <row r="108">
          <cell r="A108" t="str">
            <v>70919171251911911</v>
          </cell>
          <cell r="B108">
            <v>18039.36</v>
          </cell>
          <cell r="F108">
            <v>6293.83</v>
          </cell>
          <cell r="H108">
            <v>5222.74</v>
          </cell>
          <cell r="J108">
            <v>29555.93</v>
          </cell>
        </row>
        <row r="109">
          <cell r="A109" t="str">
            <v>70919171265112569</v>
          </cell>
          <cell r="B109">
            <v>-2180.16</v>
          </cell>
          <cell r="D109">
            <v>1568.32</v>
          </cell>
          <cell r="F109">
            <v>22962.45</v>
          </cell>
          <cell r="H109">
            <v>17404.09</v>
          </cell>
          <cell r="J109">
            <v>-2180.16</v>
          </cell>
        </row>
        <row r="110">
          <cell r="A110" t="str">
            <v>7095007028433597</v>
          </cell>
          <cell r="B110">
            <v>42180.3</v>
          </cell>
          <cell r="D110">
            <v>170.52</v>
          </cell>
          <cell r="F110">
            <v>13106.88</v>
          </cell>
          <cell r="H110">
            <v>9607.66</v>
          </cell>
          <cell r="J110">
            <v>64894.84</v>
          </cell>
        </row>
        <row r="111">
          <cell r="A111" t="str">
            <v>7095007031333212</v>
          </cell>
          <cell r="B111">
            <v>42461.81</v>
          </cell>
          <cell r="F111">
            <v>12722.03</v>
          </cell>
          <cell r="H111">
            <v>9527.49</v>
          </cell>
          <cell r="J111">
            <v>64711.33</v>
          </cell>
        </row>
        <row r="112">
          <cell r="A112" t="str">
            <v>7095007041641699</v>
          </cell>
          <cell r="B112">
            <v>43090.96</v>
          </cell>
          <cell r="D112">
            <v>1568.32</v>
          </cell>
          <cell r="F112">
            <v>13379.18</v>
          </cell>
          <cell r="H112">
            <v>9667.35</v>
          </cell>
          <cell r="J112">
            <v>66137.490000000005</v>
          </cell>
        </row>
        <row r="113">
          <cell r="A113" t="str">
            <v>7095007044997961</v>
          </cell>
          <cell r="B113">
            <v>43300.160000000003</v>
          </cell>
          <cell r="D113">
            <v>93.2</v>
          </cell>
          <cell r="F113">
            <v>12945.31</v>
          </cell>
          <cell r="H113">
            <v>9586.67</v>
          </cell>
          <cell r="J113">
            <v>65925.34</v>
          </cell>
        </row>
        <row r="114">
          <cell r="A114" t="str">
            <v>70950570532712077</v>
          </cell>
          <cell r="B114">
            <v>63889.2</v>
          </cell>
          <cell r="E114">
            <v>3051.75</v>
          </cell>
          <cell r="F114">
            <v>19575.45</v>
          </cell>
          <cell r="H114">
            <v>10955.86</v>
          </cell>
          <cell r="J114">
            <v>94420.51</v>
          </cell>
        </row>
        <row r="115">
          <cell r="A115" t="str">
            <v>709510700632754</v>
          </cell>
          <cell r="B115">
            <v>49287.95</v>
          </cell>
          <cell r="D115">
            <v>647.04999999999995</v>
          </cell>
          <cell r="F115">
            <v>14973.76</v>
          </cell>
          <cell r="H115">
            <v>10021.129999999999</v>
          </cell>
          <cell r="J115">
            <v>74929.89</v>
          </cell>
        </row>
        <row r="116">
          <cell r="A116" t="str">
            <v>7095107011164018</v>
          </cell>
          <cell r="B116">
            <v>50688</v>
          </cell>
          <cell r="D116">
            <v>151.19999999999999</v>
          </cell>
          <cell r="E116">
            <v>2539.1999999999998</v>
          </cell>
          <cell r="F116">
            <v>15983.09</v>
          </cell>
          <cell r="H116">
            <v>10242.56</v>
          </cell>
          <cell r="J116">
            <v>79604.05</v>
          </cell>
        </row>
        <row r="117">
          <cell r="A117" t="str">
            <v>7095107026672923</v>
          </cell>
          <cell r="B117">
            <v>50501.68</v>
          </cell>
          <cell r="E117">
            <v>4776.43</v>
          </cell>
          <cell r="F117">
            <v>15112.91</v>
          </cell>
          <cell r="H117">
            <v>10052.959999999999</v>
          </cell>
          <cell r="J117">
            <v>75667.55</v>
          </cell>
        </row>
        <row r="118">
          <cell r="A118" t="str">
            <v>7095107032484877</v>
          </cell>
          <cell r="B118">
            <v>47883.39</v>
          </cell>
          <cell r="D118">
            <v>2038.47</v>
          </cell>
          <cell r="F118">
            <v>14926.91</v>
          </cell>
          <cell r="H118">
            <v>10014.049999999999</v>
          </cell>
          <cell r="J118">
            <v>74862.820000000007</v>
          </cell>
        </row>
        <row r="119">
          <cell r="A119" t="str">
            <v>7095107085295871</v>
          </cell>
          <cell r="B119">
            <v>49241.31</v>
          </cell>
          <cell r="D119">
            <v>2016.87</v>
          </cell>
          <cell r="F119">
            <v>15321.27</v>
          </cell>
          <cell r="H119">
            <v>10103.76</v>
          </cell>
          <cell r="J119">
            <v>76683.210000000006</v>
          </cell>
        </row>
        <row r="120">
          <cell r="A120" t="str">
            <v>7095257015491043</v>
          </cell>
          <cell r="B120">
            <v>24942.75</v>
          </cell>
          <cell r="D120">
            <v>425.16</v>
          </cell>
          <cell r="F120">
            <v>7539.74</v>
          </cell>
          <cell r="H120">
            <v>8325.52</v>
          </cell>
          <cell r="J120">
            <v>41233.17</v>
          </cell>
        </row>
        <row r="121">
          <cell r="A121" t="str">
            <v>7095257032594914</v>
          </cell>
          <cell r="B121">
            <v>43739.519999999997</v>
          </cell>
          <cell r="D121">
            <v>65.239999999999995</v>
          </cell>
          <cell r="E121">
            <v>2187.9899999999998</v>
          </cell>
          <cell r="F121">
            <v>13766.46</v>
          </cell>
          <cell r="H121">
            <v>9758.9</v>
          </cell>
          <cell r="J121">
            <v>69518.11</v>
          </cell>
        </row>
        <row r="122">
          <cell r="A122" t="str">
            <v>7095257041551661</v>
          </cell>
          <cell r="B122">
            <v>33834.239999999998</v>
          </cell>
          <cell r="D122">
            <v>985.46</v>
          </cell>
          <cell r="F122">
            <v>9883.5400000000009</v>
          </cell>
          <cell r="H122">
            <v>8928.93</v>
          </cell>
          <cell r="J122">
            <v>52646.71</v>
          </cell>
        </row>
        <row r="123">
          <cell r="A123" t="str">
            <v>7095257045703527</v>
          </cell>
          <cell r="B123">
            <v>27244.799999999999</v>
          </cell>
          <cell r="D123">
            <v>2256.4</v>
          </cell>
          <cell r="E123">
            <v>3768</v>
          </cell>
          <cell r="F123">
            <v>8857.4</v>
          </cell>
          <cell r="H123">
            <v>8612.98</v>
          </cell>
          <cell r="J123">
            <v>46971.58</v>
          </cell>
        </row>
        <row r="124">
          <cell r="A124" t="str">
            <v>7095257051328957</v>
          </cell>
          <cell r="B124">
            <v>40568.67</v>
          </cell>
          <cell r="D124">
            <v>607.26</v>
          </cell>
          <cell r="F124">
            <v>13129.53</v>
          </cell>
          <cell r="H124">
            <v>9442.43</v>
          </cell>
          <cell r="J124">
            <v>63747.89</v>
          </cell>
        </row>
        <row r="125">
          <cell r="A125" t="str">
            <v>70952570539211399</v>
          </cell>
          <cell r="B125">
            <v>32450.92</v>
          </cell>
          <cell r="D125">
            <v>334.64</v>
          </cell>
          <cell r="F125">
            <v>10605.64</v>
          </cell>
          <cell r="H125">
            <v>8852.56</v>
          </cell>
          <cell r="J125">
            <v>52243.76</v>
          </cell>
        </row>
        <row r="126">
          <cell r="A126" t="str">
            <v>7095257126396600</v>
          </cell>
          <cell r="B126">
            <v>44922.75</v>
          </cell>
          <cell r="D126">
            <v>907.2</v>
          </cell>
          <cell r="E126">
            <v>2246.5500000000002</v>
          </cell>
          <cell r="F126">
            <v>14112.82</v>
          </cell>
          <cell r="H126">
            <v>9835.68</v>
          </cell>
          <cell r="J126">
            <v>71117.8</v>
          </cell>
        </row>
        <row r="127">
          <cell r="A127" t="str">
            <v>7095257144769289</v>
          </cell>
          <cell r="B127">
            <v>83986.33</v>
          </cell>
          <cell r="C127">
            <v>34420.019999999997</v>
          </cell>
          <cell r="D127">
            <v>717.46</v>
          </cell>
          <cell r="F127">
            <v>25045.63</v>
          </cell>
          <cell r="G127">
            <v>11180.52</v>
          </cell>
          <cell r="H127">
            <v>17863.150000000001</v>
          </cell>
          <cell r="I127">
            <v>1354.05</v>
          </cell>
          <cell r="J127">
            <v>46954.59</v>
          </cell>
        </row>
        <row r="128">
          <cell r="A128" t="str">
            <v>7095307005211727</v>
          </cell>
          <cell r="B128">
            <v>50688</v>
          </cell>
          <cell r="D128">
            <v>1823.18</v>
          </cell>
          <cell r="E128">
            <v>3260.25</v>
          </cell>
          <cell r="F128">
            <v>16181.68</v>
          </cell>
          <cell r="H128">
            <v>10282.73</v>
          </cell>
          <cell r="J128">
            <v>78975.59</v>
          </cell>
        </row>
        <row r="129">
          <cell r="A129" t="str">
            <v>709530702002307</v>
          </cell>
          <cell r="B129">
            <v>37256.57</v>
          </cell>
          <cell r="D129">
            <v>3085.97</v>
          </cell>
          <cell r="F129">
            <v>11132.36</v>
          </cell>
          <cell r="H129">
            <v>9166.77</v>
          </cell>
          <cell r="J129">
            <v>57555.7</v>
          </cell>
        </row>
        <row r="130">
          <cell r="A130" t="str">
            <v>7095307030034111</v>
          </cell>
          <cell r="B130">
            <v>50304</v>
          </cell>
          <cell r="D130">
            <v>768</v>
          </cell>
          <cell r="F130">
            <v>15284.1</v>
          </cell>
          <cell r="H130">
            <v>10092.129999999999</v>
          </cell>
          <cell r="J130">
            <v>76448.23</v>
          </cell>
        </row>
        <row r="131">
          <cell r="A131" t="str">
            <v>7095307034895629</v>
          </cell>
          <cell r="B131">
            <v>50578.400000000001</v>
          </cell>
          <cell r="D131">
            <v>7653</v>
          </cell>
          <cell r="E131">
            <v>3976.47</v>
          </cell>
          <cell r="F131">
            <v>17460.52</v>
          </cell>
          <cell r="H131">
            <v>10578.75</v>
          </cell>
          <cell r="J131">
            <v>86270.67</v>
          </cell>
        </row>
        <row r="132">
          <cell r="A132" t="str">
            <v>7095307044713081</v>
          </cell>
          <cell r="B132">
            <v>50688</v>
          </cell>
          <cell r="D132">
            <v>6432.9</v>
          </cell>
          <cell r="E132">
            <v>2734.8</v>
          </cell>
          <cell r="F132">
            <v>17749.46</v>
          </cell>
          <cell r="H132">
            <v>10666.96</v>
          </cell>
          <cell r="J132">
            <v>88272.12</v>
          </cell>
        </row>
        <row r="133">
          <cell r="A133" t="str">
            <v>7095307050734433</v>
          </cell>
          <cell r="B133">
            <v>42761.85</v>
          </cell>
          <cell r="D133">
            <v>4981.51</v>
          </cell>
          <cell r="E133">
            <v>3372.95</v>
          </cell>
          <cell r="F133">
            <v>14306.77</v>
          </cell>
          <cell r="H133">
            <v>9874.86</v>
          </cell>
          <cell r="J133">
            <v>71924.990000000005</v>
          </cell>
        </row>
        <row r="134">
          <cell r="A134" t="str">
            <v>70953070555113007</v>
          </cell>
          <cell r="B134">
            <v>46411.21</v>
          </cell>
          <cell r="C134">
            <v>34420.019999999997</v>
          </cell>
          <cell r="D134">
            <v>607.26</v>
          </cell>
          <cell r="F134">
            <v>7666.37</v>
          </cell>
          <cell r="G134">
            <v>11180.52</v>
          </cell>
          <cell r="H134">
            <v>9787.49</v>
          </cell>
          <cell r="I134">
            <v>1354.05</v>
          </cell>
          <cell r="J134">
            <v>63865.07</v>
          </cell>
        </row>
        <row r="135">
          <cell r="A135" t="str">
            <v>7095307062112520</v>
          </cell>
          <cell r="B135">
            <v>50183.839999999997</v>
          </cell>
          <cell r="D135">
            <v>144</v>
          </cell>
          <cell r="E135">
            <v>2513.44</v>
          </cell>
          <cell r="F135">
            <v>15796.39</v>
          </cell>
          <cell r="H135">
            <v>10208.06</v>
          </cell>
          <cell r="J135">
            <v>78845.73</v>
          </cell>
        </row>
        <row r="136">
          <cell r="A136" t="str">
            <v>70953070664711791</v>
          </cell>
          <cell r="B136">
            <v>55713.599999999999</v>
          </cell>
          <cell r="D136">
            <v>813.41</v>
          </cell>
          <cell r="E136">
            <v>4150.6499999999996</v>
          </cell>
          <cell r="F136">
            <v>17882.240000000002</v>
          </cell>
          <cell r="H136">
            <v>10417.379999999999</v>
          </cell>
          <cell r="J136">
            <v>84013.22</v>
          </cell>
        </row>
        <row r="137">
          <cell r="A137" t="str">
            <v>70953071328012972</v>
          </cell>
          <cell r="B137">
            <v>46411.199999999997</v>
          </cell>
          <cell r="C137">
            <v>34420.019999999997</v>
          </cell>
          <cell r="D137">
            <v>2263.59</v>
          </cell>
          <cell r="F137">
            <v>9763.7999999999993</v>
          </cell>
          <cell r="G137">
            <v>11180.52</v>
          </cell>
          <cell r="H137">
            <v>9936.7099999999991</v>
          </cell>
          <cell r="I137">
            <v>1354.05</v>
          </cell>
          <cell r="J137">
            <v>68375.3</v>
          </cell>
        </row>
        <row r="138">
          <cell r="A138" t="str">
            <v>70953071431913266</v>
          </cell>
          <cell r="B138">
            <v>29843.200000000001</v>
          </cell>
          <cell r="D138">
            <v>606.19000000000005</v>
          </cell>
          <cell r="F138">
            <v>2533.09</v>
          </cell>
          <cell r="H138">
            <v>6450.05</v>
          </cell>
          <cell r="J138">
            <v>39432.53</v>
          </cell>
        </row>
        <row r="139">
          <cell r="A139" t="str">
            <v>7095317038719891</v>
          </cell>
          <cell r="B139">
            <v>57543.96</v>
          </cell>
          <cell r="D139">
            <v>2399.1799999999998</v>
          </cell>
          <cell r="F139">
            <v>18317.990000000002</v>
          </cell>
          <cell r="H139">
            <v>10532.58</v>
          </cell>
          <cell r="J139">
            <v>86394.53</v>
          </cell>
        </row>
        <row r="140">
          <cell r="A140" t="str">
            <v>70953271263312540</v>
          </cell>
          <cell r="B140">
            <v>52947</v>
          </cell>
          <cell r="D140">
            <v>712.74</v>
          </cell>
          <cell r="F140">
            <v>17000.490000000002</v>
          </cell>
          <cell r="H140">
            <v>10238.33</v>
          </cell>
          <cell r="J140">
            <v>80185.820000000007</v>
          </cell>
        </row>
        <row r="141">
          <cell r="A141" t="str">
            <v>7095357017185890</v>
          </cell>
          <cell r="B141">
            <v>31845.46</v>
          </cell>
          <cell r="D141">
            <v>926.64</v>
          </cell>
          <cell r="E141">
            <v>3994.8</v>
          </cell>
          <cell r="F141">
            <v>10281.16</v>
          </cell>
          <cell r="H141">
            <v>8946.69</v>
          </cell>
          <cell r="J141">
            <v>51999.95</v>
          </cell>
        </row>
        <row r="142">
          <cell r="A142" t="str">
            <v>7095357022517027</v>
          </cell>
          <cell r="B142">
            <v>29166.720000000001</v>
          </cell>
          <cell r="D142">
            <v>840</v>
          </cell>
          <cell r="F142">
            <v>8709.73</v>
          </cell>
          <cell r="H142">
            <v>8598.0400000000009</v>
          </cell>
          <cell r="J142">
            <v>46474.49</v>
          </cell>
        </row>
        <row r="143">
          <cell r="A143" t="str">
            <v>7095357045133282</v>
          </cell>
          <cell r="B143">
            <v>17458.62</v>
          </cell>
          <cell r="D143">
            <v>8373</v>
          </cell>
          <cell r="F143">
            <v>5464.84</v>
          </cell>
          <cell r="H143">
            <v>5017.37</v>
          </cell>
          <cell r="J143">
            <v>27940.83</v>
          </cell>
        </row>
        <row r="144">
          <cell r="A144" t="str">
            <v>7095357052787100</v>
          </cell>
          <cell r="B144">
            <v>58377.72</v>
          </cell>
          <cell r="D144">
            <v>7418.31</v>
          </cell>
          <cell r="E144">
            <v>4820.3999999999996</v>
          </cell>
          <cell r="F144">
            <v>16932.7</v>
          </cell>
          <cell r="H144">
            <v>10589.5</v>
          </cell>
          <cell r="J144">
            <v>85899.92</v>
          </cell>
        </row>
        <row r="145">
          <cell r="A145" t="str">
            <v>7095357058854955</v>
          </cell>
          <cell r="B145">
            <v>32493.119999999999</v>
          </cell>
          <cell r="D145">
            <v>6941.79</v>
          </cell>
          <cell r="F145">
            <v>9639.35</v>
          </cell>
          <cell r="H145">
            <v>8830.7999999999993</v>
          </cell>
          <cell r="J145">
            <v>50963.27</v>
          </cell>
        </row>
        <row r="146">
          <cell r="A146" t="str">
            <v>7095357063061404</v>
          </cell>
          <cell r="B146">
            <v>27244.799999999999</v>
          </cell>
          <cell r="D146">
            <v>638.54999999999995</v>
          </cell>
          <cell r="F146">
            <v>8304.86</v>
          </cell>
          <cell r="H146">
            <v>8504.2900000000009</v>
          </cell>
          <cell r="J146">
            <v>44692.5</v>
          </cell>
        </row>
        <row r="147">
          <cell r="A147" t="str">
            <v>709535707814805</v>
          </cell>
          <cell r="B147">
            <v>26452.81</v>
          </cell>
          <cell r="D147">
            <v>375.8</v>
          </cell>
          <cell r="E147">
            <v>4567.84</v>
          </cell>
          <cell r="F147">
            <v>8038.86</v>
          </cell>
          <cell r="H147">
            <v>8430.9599999999991</v>
          </cell>
          <cell r="J147">
            <v>43298.43</v>
          </cell>
        </row>
        <row r="148">
          <cell r="A148" t="str">
            <v>7095357081517064</v>
          </cell>
          <cell r="B148">
            <v>31210.26</v>
          </cell>
          <cell r="F148">
            <v>9345.07</v>
          </cell>
          <cell r="H148">
            <v>8742.65</v>
          </cell>
          <cell r="J148">
            <v>49297.98</v>
          </cell>
        </row>
        <row r="149">
          <cell r="A149" t="str">
            <v>7095357100246259</v>
          </cell>
          <cell r="B149">
            <v>18041.52</v>
          </cell>
          <cell r="D149">
            <v>2725.1</v>
          </cell>
          <cell r="F149">
            <v>5376.83</v>
          </cell>
          <cell r="H149">
            <v>5012.7299999999996</v>
          </cell>
          <cell r="J149">
            <v>28431.08</v>
          </cell>
        </row>
        <row r="150">
          <cell r="A150" t="str">
            <v>7095407005631904</v>
          </cell>
          <cell r="B150">
            <v>27845.360000000001</v>
          </cell>
          <cell r="D150">
            <v>2623.86</v>
          </cell>
          <cell r="F150">
            <v>9131.56</v>
          </cell>
          <cell r="H150">
            <v>8679.65</v>
          </cell>
          <cell r="J150">
            <v>48280.43</v>
          </cell>
        </row>
        <row r="151">
          <cell r="A151" t="str">
            <v>70954070209313293</v>
          </cell>
          <cell r="B151">
            <v>22780.52</v>
          </cell>
          <cell r="F151">
            <v>1866.32</v>
          </cell>
          <cell r="H151">
            <v>5420.4</v>
          </cell>
          <cell r="J151">
            <v>30067.24</v>
          </cell>
        </row>
        <row r="152">
          <cell r="A152" t="str">
            <v>7095407024828169</v>
          </cell>
          <cell r="B152">
            <v>26452.799999999999</v>
          </cell>
          <cell r="D152">
            <v>3269.85</v>
          </cell>
          <cell r="E152">
            <v>855.01</v>
          </cell>
          <cell r="F152">
            <v>9895.23</v>
          </cell>
          <cell r="H152">
            <v>8677.7199999999993</v>
          </cell>
          <cell r="J152">
            <v>49150.61</v>
          </cell>
        </row>
        <row r="153">
          <cell r="A153" t="str">
            <v>7095407028423594</v>
          </cell>
          <cell r="B153">
            <v>28279.119999999999</v>
          </cell>
          <cell r="D153">
            <v>1591.97</v>
          </cell>
          <cell r="F153">
            <v>8952.1200000000008</v>
          </cell>
          <cell r="H153">
            <v>8641.4599999999991</v>
          </cell>
          <cell r="J153">
            <v>47464.67</v>
          </cell>
        </row>
        <row r="154">
          <cell r="A154" t="str">
            <v>70954070409611848</v>
          </cell>
          <cell r="B154">
            <v>22119.93</v>
          </cell>
          <cell r="D154">
            <v>4164.57</v>
          </cell>
          <cell r="E154">
            <v>1118</v>
          </cell>
          <cell r="F154">
            <v>8888.07</v>
          </cell>
          <cell r="H154">
            <v>8449.8700000000008</v>
          </cell>
          <cell r="J154">
            <v>44740.44</v>
          </cell>
        </row>
        <row r="155">
          <cell r="A155" t="str">
            <v>7095407052085549</v>
          </cell>
          <cell r="B155">
            <v>26764.799999999999</v>
          </cell>
          <cell r="D155">
            <v>5017.62</v>
          </cell>
          <cell r="E155">
            <v>864.57</v>
          </cell>
          <cell r="F155">
            <v>9776.31</v>
          </cell>
          <cell r="H155">
            <v>8815.67</v>
          </cell>
          <cell r="J155">
            <v>51238.97</v>
          </cell>
        </row>
        <row r="156">
          <cell r="A156" t="str">
            <v>7095407065181066</v>
          </cell>
          <cell r="B156">
            <v>26452.799999999999</v>
          </cell>
          <cell r="D156">
            <v>3300.25</v>
          </cell>
          <cell r="E156">
            <v>1130.5</v>
          </cell>
          <cell r="F156">
            <v>9255.8700000000008</v>
          </cell>
          <cell r="H156">
            <v>8699.3700000000008</v>
          </cell>
          <cell r="J156">
            <v>48838.79</v>
          </cell>
        </row>
        <row r="157">
          <cell r="A157" t="str">
            <v>7095407066227566</v>
          </cell>
          <cell r="B157">
            <v>28263.62</v>
          </cell>
          <cell r="C157">
            <v>4680</v>
          </cell>
          <cell r="F157">
            <v>8366.14</v>
          </cell>
          <cell r="G157">
            <v>389.92</v>
          </cell>
          <cell r="H157">
            <v>6317.71</v>
          </cell>
          <cell r="I157">
            <v>185.78</v>
          </cell>
          <cell r="J157">
            <v>5255.7</v>
          </cell>
        </row>
        <row r="158">
          <cell r="A158" t="str">
            <v>70959971065111155</v>
          </cell>
          <cell r="B158">
            <v>67216.2</v>
          </cell>
          <cell r="D158">
            <v>926.64</v>
          </cell>
          <cell r="F158">
            <v>20105.36</v>
          </cell>
          <cell r="H158">
            <v>11183.91</v>
          </cell>
          <cell r="J158">
            <v>98505.47</v>
          </cell>
        </row>
        <row r="159">
          <cell r="A159" t="str">
            <v>70959971212911693</v>
          </cell>
          <cell r="B159">
            <v>38226.080000000002</v>
          </cell>
          <cell r="C159">
            <v>62820</v>
          </cell>
          <cell r="F159">
            <v>11414.83</v>
          </cell>
          <cell r="G159">
            <v>19052.68</v>
          </cell>
          <cell r="H159">
            <v>11420.74</v>
          </cell>
          <cell r="I159">
            <v>2460.9899999999998</v>
          </cell>
          <cell r="J159">
            <v>84333.67</v>
          </cell>
        </row>
        <row r="160">
          <cell r="A160" t="str">
            <v>70959971263512674</v>
          </cell>
          <cell r="B160">
            <v>30985.74</v>
          </cell>
          <cell r="C160">
            <v>12068.48</v>
          </cell>
          <cell r="D160">
            <v>638.54999999999995</v>
          </cell>
          <cell r="F160">
            <v>9713.5499999999993</v>
          </cell>
          <cell r="G160">
            <v>3920.08</v>
          </cell>
          <cell r="H160">
            <v>9132.4500000000007</v>
          </cell>
          <cell r="I160">
            <v>473.72</v>
          </cell>
          <cell r="J160">
            <v>16462.28</v>
          </cell>
        </row>
        <row r="161">
          <cell r="A161" t="str">
            <v>70959971282612834</v>
          </cell>
          <cell r="B161">
            <v>107025.82</v>
          </cell>
          <cell r="C161">
            <v>1634</v>
          </cell>
          <cell r="D161">
            <v>714.03</v>
          </cell>
          <cell r="F161">
            <v>31334.69</v>
          </cell>
          <cell r="G161">
            <v>530.76</v>
          </cell>
          <cell r="H161">
            <v>19414.98</v>
          </cell>
          <cell r="I161">
            <v>64.790000000000006</v>
          </cell>
          <cell r="J161">
            <v>2229.5500000000002</v>
          </cell>
        </row>
        <row r="162">
          <cell r="A162" t="str">
            <v>70959971432912782</v>
          </cell>
          <cell r="B162">
            <v>58832.24</v>
          </cell>
          <cell r="C162">
            <v>2.2737367544323206E-13</v>
          </cell>
          <cell r="F162">
            <v>17452.830000000002</v>
          </cell>
          <cell r="G162">
            <v>3.694822225952521E-13</v>
          </cell>
          <cell r="H162">
            <v>16141.34</v>
          </cell>
          <cell r="I162">
            <v>-2.8421709430404007E-14</v>
          </cell>
          <cell r="J162">
            <v>5.6843418860808015E-13</v>
          </cell>
        </row>
        <row r="163">
          <cell r="A163" t="str">
            <v>70960070204413387</v>
          </cell>
          <cell r="B163">
            <v>19145.46</v>
          </cell>
          <cell r="D163">
            <v>638.54999999999995</v>
          </cell>
          <cell r="F163">
            <v>1565.04</v>
          </cell>
          <cell r="H163">
            <v>4050.19</v>
          </cell>
          <cell r="J163">
            <v>24760.69</v>
          </cell>
        </row>
        <row r="164">
          <cell r="A164" t="str">
            <v>7096007032534112</v>
          </cell>
          <cell r="B164">
            <v>50688</v>
          </cell>
          <cell r="D164">
            <v>576</v>
          </cell>
          <cell r="F164">
            <v>15630.66</v>
          </cell>
          <cell r="H164">
            <v>10122.049999999999</v>
          </cell>
          <cell r="J164">
            <v>77016.710000000006</v>
          </cell>
        </row>
        <row r="165">
          <cell r="A165" t="str">
            <v>70960070475812127</v>
          </cell>
          <cell r="B165">
            <v>31930.639999999999</v>
          </cell>
          <cell r="D165">
            <v>4175.03</v>
          </cell>
          <cell r="F165">
            <v>10203.42</v>
          </cell>
          <cell r="H165">
            <v>6607.11</v>
          </cell>
          <cell r="J165">
            <v>48741.17</v>
          </cell>
        </row>
        <row r="166">
          <cell r="A166" t="str">
            <v>70960070662712569</v>
          </cell>
          <cell r="B166">
            <v>13785.16</v>
          </cell>
          <cell r="F166">
            <v>5095.3999999999996</v>
          </cell>
          <cell r="H166">
            <v>3301.03</v>
          </cell>
          <cell r="J166">
            <v>22181.59</v>
          </cell>
        </row>
        <row r="167">
          <cell r="A167" t="str">
            <v>70960071026912582</v>
          </cell>
          <cell r="B167">
            <v>42640.25</v>
          </cell>
          <cell r="D167">
            <v>3732.6</v>
          </cell>
          <cell r="E167">
            <v>1248.02</v>
          </cell>
          <cell r="F167">
            <v>13362.45</v>
          </cell>
          <cell r="H167">
            <v>8435.8700000000008</v>
          </cell>
          <cell r="J167">
            <v>64438.57</v>
          </cell>
        </row>
        <row r="168">
          <cell r="A168" t="str">
            <v>70960071236310728</v>
          </cell>
          <cell r="B168">
            <v>46744.2</v>
          </cell>
          <cell r="D168">
            <v>4245.67</v>
          </cell>
          <cell r="E168">
            <v>6</v>
          </cell>
          <cell r="F168">
            <v>14986.93</v>
          </cell>
          <cell r="H168">
            <v>9835.6299999999992</v>
          </cell>
          <cell r="J168">
            <v>71566.759999999995</v>
          </cell>
        </row>
        <row r="169">
          <cell r="A169" t="str">
            <v>70960071263212012</v>
          </cell>
          <cell r="B169">
            <v>43449.58</v>
          </cell>
          <cell r="D169">
            <v>5124.8</v>
          </cell>
          <cell r="E169">
            <v>1655.75</v>
          </cell>
          <cell r="F169">
            <v>15463.78</v>
          </cell>
          <cell r="H169">
            <v>9925.7999999999993</v>
          </cell>
          <cell r="J169">
            <v>73963.960000000006</v>
          </cell>
        </row>
        <row r="170">
          <cell r="A170" t="str">
            <v>70960071265112569</v>
          </cell>
          <cell r="B170">
            <v>2180.16</v>
          </cell>
          <cell r="D170">
            <v>3742.56</v>
          </cell>
          <cell r="E170">
            <v>1506.21</v>
          </cell>
          <cell r="F170">
            <v>17299.14</v>
          </cell>
          <cell r="H170">
            <v>15741.26</v>
          </cell>
          <cell r="J170">
            <v>2180.16</v>
          </cell>
        </row>
        <row r="171">
          <cell r="A171" t="str">
            <v>70960071435713060</v>
          </cell>
          <cell r="B171">
            <v>43739.53</v>
          </cell>
          <cell r="D171">
            <v>3011.27</v>
          </cell>
          <cell r="E171">
            <v>6</v>
          </cell>
          <cell r="F171">
            <v>5441.23</v>
          </cell>
          <cell r="H171">
            <v>9612.68</v>
          </cell>
          <cell r="J171">
            <v>58793.440000000002</v>
          </cell>
        </row>
        <row r="172">
          <cell r="A172" t="str">
            <v>70960071447213281</v>
          </cell>
          <cell r="B172">
            <v>2.8421709430404007E-14</v>
          </cell>
          <cell r="C172">
            <v>6777</v>
          </cell>
          <cell r="D172">
            <v>8835.31</v>
          </cell>
          <cell r="E172">
            <v>2002.25</v>
          </cell>
          <cell r="F172">
            <v>-3.5527136788005009E-14</v>
          </cell>
          <cell r="G172">
            <v>564.84</v>
          </cell>
          <cell r="H172">
            <v>1.9984014443252818E-15</v>
          </cell>
          <cell r="I172">
            <v>268.95</v>
          </cell>
          <cell r="J172">
            <v>-5.1070259132757201E-15</v>
          </cell>
        </row>
        <row r="173">
          <cell r="A173" t="str">
            <v>70960071493913415</v>
          </cell>
          <cell r="B173">
            <v>48303.12</v>
          </cell>
          <cell r="C173">
            <v>15965.32</v>
          </cell>
          <cell r="D173">
            <v>7126.95</v>
          </cell>
          <cell r="E173">
            <v>1532.84</v>
          </cell>
          <cell r="F173">
            <v>17058.060000000001</v>
          </cell>
          <cell r="G173">
            <v>1305.9100000000001</v>
          </cell>
          <cell r="H173">
            <v>15973.77</v>
          </cell>
          <cell r="I173">
            <v>3303.67</v>
          </cell>
          <cell r="J173">
            <v>20574.900000000001</v>
          </cell>
        </row>
        <row r="174">
          <cell r="A174" t="str">
            <v>70960470017611522</v>
          </cell>
          <cell r="B174">
            <v>46411.27</v>
          </cell>
          <cell r="C174">
            <v>74980</v>
          </cell>
          <cell r="D174">
            <v>5061.13</v>
          </cell>
          <cell r="E174">
            <v>2001.75</v>
          </cell>
          <cell r="F174">
            <v>15053.68</v>
          </cell>
          <cell r="G174">
            <v>23003.68</v>
          </cell>
          <cell r="H174">
            <v>9787.32</v>
          </cell>
          <cell r="I174">
            <v>2937.36</v>
          </cell>
          <cell r="J174">
            <v>71252.27</v>
          </cell>
        </row>
        <row r="175">
          <cell r="A175" t="str">
            <v>70960470200612408</v>
          </cell>
          <cell r="B175">
            <v>35668.639999999999</v>
          </cell>
          <cell r="C175">
            <v>8200.16</v>
          </cell>
          <cell r="F175">
            <v>10477.959999999999</v>
          </cell>
          <cell r="G175">
            <v>683.55</v>
          </cell>
          <cell r="H175">
            <v>9058.8799999999992</v>
          </cell>
          <cell r="I175">
            <v>325.44</v>
          </cell>
          <cell r="J175">
            <v>55205.48</v>
          </cell>
        </row>
        <row r="176">
          <cell r="A176" t="str">
            <v>70960470261211829</v>
          </cell>
          <cell r="B176">
            <v>46078.41</v>
          </cell>
          <cell r="C176">
            <v>1634</v>
          </cell>
          <cell r="F176">
            <v>14978.99</v>
          </cell>
          <cell r="G176">
            <v>530.76</v>
          </cell>
          <cell r="H176">
            <v>9768.2099999999991</v>
          </cell>
          <cell r="I176">
            <v>64.790000000000006</v>
          </cell>
          <cell r="J176">
            <v>70825.61</v>
          </cell>
        </row>
        <row r="177">
          <cell r="A177" t="str">
            <v>70960470338512305</v>
          </cell>
          <cell r="B177">
            <v>45918.73</v>
          </cell>
          <cell r="C177">
            <v>74980</v>
          </cell>
          <cell r="D177">
            <v>395.58</v>
          </cell>
          <cell r="F177">
            <v>14970.79</v>
          </cell>
          <cell r="G177">
            <v>23003.68</v>
          </cell>
          <cell r="H177">
            <v>9777.68</v>
          </cell>
          <cell r="I177">
            <v>2937.36</v>
          </cell>
          <cell r="J177">
            <v>71062.78</v>
          </cell>
        </row>
        <row r="178">
          <cell r="A178" t="str">
            <v>7096047093867862</v>
          </cell>
          <cell r="B178">
            <v>36452.400000000001</v>
          </cell>
          <cell r="C178">
            <v>12068.48</v>
          </cell>
          <cell r="F178">
            <v>10907.71</v>
          </cell>
          <cell r="G178">
            <v>3920.08</v>
          </cell>
          <cell r="H178">
            <v>9112.7800000000007</v>
          </cell>
          <cell r="I178">
            <v>473.72</v>
          </cell>
          <cell r="J178">
            <v>56472.89</v>
          </cell>
        </row>
        <row r="179">
          <cell r="A179" t="str">
            <v>7096047123615829</v>
          </cell>
          <cell r="B179">
            <v>35555.519999999997</v>
          </cell>
          <cell r="C179">
            <v>1634</v>
          </cell>
          <cell r="F179">
            <v>10633.98</v>
          </cell>
          <cell r="G179">
            <v>530.76</v>
          </cell>
          <cell r="H179">
            <v>9048.3799999999992</v>
          </cell>
          <cell r="I179">
            <v>64.790000000000006</v>
          </cell>
          <cell r="J179">
            <v>55237.88</v>
          </cell>
        </row>
        <row r="180">
          <cell r="A180" t="str">
            <v>70960471263011343</v>
          </cell>
          <cell r="B180">
            <v>55027.32</v>
          </cell>
          <cell r="C180">
            <v>1.1013412404281553E-13</v>
          </cell>
          <cell r="D180">
            <v>1332</v>
          </cell>
          <cell r="F180">
            <v>17680.39</v>
          </cell>
          <cell r="G180">
            <v>3.4106051316484809E-13</v>
          </cell>
          <cell r="H180">
            <v>10373.07</v>
          </cell>
          <cell r="I180">
            <v>0</v>
          </cell>
          <cell r="J180">
            <v>83080.78</v>
          </cell>
        </row>
        <row r="181">
          <cell r="A181" t="str">
            <v>70960471327912987</v>
          </cell>
          <cell r="B181">
            <v>44356</v>
          </cell>
          <cell r="C181">
            <v>2480</v>
          </cell>
          <cell r="F181">
            <v>7182.83</v>
          </cell>
          <cell r="H181">
            <v>9650.2199999999993</v>
          </cell>
          <cell r="I181">
            <v>84.32</v>
          </cell>
          <cell r="J181">
            <v>61189.05</v>
          </cell>
        </row>
        <row r="182">
          <cell r="A182" t="str">
            <v>70960970037811148</v>
          </cell>
          <cell r="B182">
            <v>31563.86</v>
          </cell>
          <cell r="F182">
            <v>10216.69</v>
          </cell>
          <cell r="H182">
            <v>8767.76</v>
          </cell>
          <cell r="J182">
            <v>50548.31</v>
          </cell>
        </row>
        <row r="183">
          <cell r="A183" t="str">
            <v>7096097011797742</v>
          </cell>
          <cell r="B183">
            <v>37424.089999999997</v>
          </cell>
          <cell r="D183">
            <v>174.1</v>
          </cell>
          <cell r="F183">
            <v>11246.96</v>
          </cell>
          <cell r="H183">
            <v>9196.1</v>
          </cell>
          <cell r="J183">
            <v>58041.25</v>
          </cell>
        </row>
        <row r="184">
          <cell r="A184" t="str">
            <v>70960970119312834</v>
          </cell>
          <cell r="B184">
            <v>2704.32</v>
          </cell>
          <cell r="F184">
            <v>876.84</v>
          </cell>
          <cell r="H184">
            <v>751.23</v>
          </cell>
          <cell r="J184">
            <v>4332.3900000000003</v>
          </cell>
        </row>
        <row r="185">
          <cell r="A185" t="str">
            <v>70960970248311582</v>
          </cell>
          <cell r="B185">
            <v>36040.33</v>
          </cell>
          <cell r="D185">
            <v>5124.8</v>
          </cell>
          <cell r="F185">
            <v>11684.94</v>
          </cell>
          <cell r="H185">
            <v>9084.59</v>
          </cell>
          <cell r="J185">
            <v>56809.86</v>
          </cell>
        </row>
        <row r="186">
          <cell r="A186" t="str">
            <v>70960970613213307</v>
          </cell>
          <cell r="B186">
            <v>13453.52</v>
          </cell>
          <cell r="F186">
            <v>4360.6400000000003</v>
          </cell>
          <cell r="H186">
            <v>3623.23</v>
          </cell>
          <cell r="J186">
            <v>21437.39</v>
          </cell>
        </row>
        <row r="187">
          <cell r="A187" t="str">
            <v>70960970662712569</v>
          </cell>
          <cell r="B187">
            <v>2.2737367544323206E-13</v>
          </cell>
          <cell r="F187">
            <v>-1.7053025658242404E-13</v>
          </cell>
          <cell r="H187">
            <v>0</v>
          </cell>
          <cell r="J187">
            <v>5.6843418860808015E-14</v>
          </cell>
        </row>
        <row r="188">
          <cell r="A188" t="str">
            <v>70960970664212774</v>
          </cell>
          <cell r="B188">
            <v>42936.08</v>
          </cell>
          <cell r="D188">
            <v>5124.8</v>
          </cell>
          <cell r="F188">
            <v>13909.62</v>
          </cell>
          <cell r="H188">
            <v>9559.77</v>
          </cell>
          <cell r="J188">
            <v>66405.47</v>
          </cell>
        </row>
        <row r="189">
          <cell r="A189" t="str">
            <v>70960970714012769</v>
          </cell>
          <cell r="B189">
            <v>42984.480000000003</v>
          </cell>
          <cell r="C189">
            <v>40954.74</v>
          </cell>
          <cell r="F189">
            <v>13881.49</v>
          </cell>
          <cell r="G189">
            <v>3346.61</v>
          </cell>
          <cell r="H189">
            <v>9562.9500000000007</v>
          </cell>
          <cell r="I189">
            <v>8326.6</v>
          </cell>
          <cell r="J189">
            <v>66428.92</v>
          </cell>
        </row>
        <row r="190">
          <cell r="A190" t="str">
            <v>70960971265112569</v>
          </cell>
          <cell r="B190">
            <v>31836.32</v>
          </cell>
          <cell r="F190">
            <v>10145.790000000001</v>
          </cell>
          <cell r="H190">
            <v>6596.2</v>
          </cell>
          <cell r="J190">
            <v>48578.31</v>
          </cell>
        </row>
        <row r="191">
          <cell r="A191" t="str">
            <v>7096167004099372</v>
          </cell>
          <cell r="B191">
            <v>46103.55</v>
          </cell>
          <cell r="C191">
            <v>16102.25</v>
          </cell>
          <cell r="D191">
            <v>2273.58</v>
          </cell>
          <cell r="F191">
            <v>15433.17</v>
          </cell>
          <cell r="G191">
            <v>1323.06</v>
          </cell>
          <cell r="H191">
            <v>9914.15</v>
          </cell>
          <cell r="I191">
            <v>3260.28</v>
          </cell>
          <cell r="J191">
            <v>73724.45</v>
          </cell>
        </row>
        <row r="192">
          <cell r="A192" t="str">
            <v>709656700207404</v>
          </cell>
          <cell r="B192">
            <v>36622.080000000002</v>
          </cell>
          <cell r="F192">
            <v>10947.33</v>
          </cell>
          <cell r="H192">
            <v>9124.07</v>
          </cell>
          <cell r="J192">
            <v>56693.48</v>
          </cell>
        </row>
        <row r="193">
          <cell r="A193" t="str">
            <v>7096567011053980</v>
          </cell>
          <cell r="B193">
            <v>43739.519999999997</v>
          </cell>
          <cell r="C193">
            <v>40954.74</v>
          </cell>
          <cell r="F193">
            <v>13362.13</v>
          </cell>
          <cell r="G193">
            <v>3346.61</v>
          </cell>
          <cell r="H193">
            <v>9625.5</v>
          </cell>
          <cell r="I193">
            <v>8326.6</v>
          </cell>
          <cell r="J193">
            <v>66727.149999999994</v>
          </cell>
        </row>
        <row r="194">
          <cell r="A194" t="str">
            <v>709656703880530</v>
          </cell>
          <cell r="B194">
            <v>43780.94</v>
          </cell>
          <cell r="D194">
            <v>1098.76</v>
          </cell>
          <cell r="F194">
            <v>13113.66</v>
          </cell>
          <cell r="H194">
            <v>9615</v>
          </cell>
          <cell r="J194">
            <v>66509.600000000006</v>
          </cell>
        </row>
        <row r="195">
          <cell r="A195" t="str">
            <v>7096567048484386</v>
          </cell>
          <cell r="B195">
            <v>36168.980000000003</v>
          </cell>
          <cell r="C195">
            <v>16102.25</v>
          </cell>
          <cell r="D195">
            <v>395.58</v>
          </cell>
          <cell r="F195">
            <v>10734.75</v>
          </cell>
          <cell r="G195">
            <v>1323.06</v>
          </cell>
          <cell r="H195">
            <v>9087.18</v>
          </cell>
          <cell r="I195">
            <v>3260.28</v>
          </cell>
          <cell r="J195">
            <v>55990.91</v>
          </cell>
        </row>
        <row r="196">
          <cell r="A196" t="str">
            <v>70965670665611599</v>
          </cell>
          <cell r="B196">
            <v>40485.129999999997</v>
          </cell>
          <cell r="F196">
            <v>12137.57</v>
          </cell>
          <cell r="H196">
            <v>9396.7900000000009</v>
          </cell>
          <cell r="J196">
            <v>62019.49</v>
          </cell>
        </row>
        <row r="197">
          <cell r="A197" t="str">
            <v>70965670904810451</v>
          </cell>
          <cell r="B197">
            <v>38445.589999999997</v>
          </cell>
          <cell r="D197">
            <v>220.76</v>
          </cell>
          <cell r="F197">
            <v>12979.8</v>
          </cell>
          <cell r="H197">
            <v>9363.61</v>
          </cell>
          <cell r="J197">
            <v>61009.760000000002</v>
          </cell>
        </row>
        <row r="198">
          <cell r="A198" t="str">
            <v>7096567091067737</v>
          </cell>
          <cell r="B198">
            <v>42461.77</v>
          </cell>
          <cell r="D198">
            <v>75.400000000000006</v>
          </cell>
          <cell r="F198">
            <v>12630.02</v>
          </cell>
          <cell r="H198">
            <v>9525.3700000000008</v>
          </cell>
          <cell r="J198">
            <v>64692.56</v>
          </cell>
        </row>
        <row r="199">
          <cell r="A199" t="str">
            <v>70965671262812127</v>
          </cell>
          <cell r="B199">
            <v>17934.07</v>
          </cell>
          <cell r="D199">
            <v>1098.76</v>
          </cell>
          <cell r="F199">
            <v>5509.75</v>
          </cell>
          <cell r="H199">
            <v>3423.63</v>
          </cell>
          <cell r="J199">
            <v>26867.45</v>
          </cell>
        </row>
        <row r="200">
          <cell r="A200" t="str">
            <v>70965671263411076</v>
          </cell>
          <cell r="B200">
            <v>53550.48</v>
          </cell>
          <cell r="D200">
            <v>395.58</v>
          </cell>
          <cell r="F200">
            <v>17150.240000000002</v>
          </cell>
          <cell r="H200">
            <v>10276.76</v>
          </cell>
          <cell r="J200">
            <v>80977.48</v>
          </cell>
        </row>
        <row r="201">
          <cell r="A201" t="str">
            <v>70965671456113119</v>
          </cell>
          <cell r="B201">
            <v>66138.48</v>
          </cell>
          <cell r="C201">
            <v>29732.22</v>
          </cell>
          <cell r="D201">
            <v>230.76</v>
          </cell>
          <cell r="F201">
            <v>19787.11</v>
          </cell>
          <cell r="G201">
            <v>2496.56</v>
          </cell>
          <cell r="H201">
            <v>16663.009999999998</v>
          </cell>
          <cell r="I201">
            <v>1178.0899999999999</v>
          </cell>
          <cell r="J201">
            <v>33637.629999999997</v>
          </cell>
        </row>
        <row r="202">
          <cell r="A202" t="str">
            <v>ITAB.09.CONTENT DOC MGMT71200612838</v>
          </cell>
          <cell r="B202">
            <v>64393.21</v>
          </cell>
          <cell r="C202">
            <v>4985</v>
          </cell>
          <cell r="F202">
            <v>19257.88</v>
          </cell>
          <cell r="G202">
            <v>415.4</v>
          </cell>
          <cell r="H202">
            <v>16537.22</v>
          </cell>
          <cell r="I202">
            <v>213.87</v>
          </cell>
          <cell r="J202">
            <v>5614.27</v>
          </cell>
        </row>
        <row r="203">
          <cell r="A203" t="str">
            <v>ITAB.09.CONTENT DOC MGMT71200612841</v>
          </cell>
          <cell r="B203">
            <v>102259.04</v>
          </cell>
          <cell r="C203">
            <v>1440</v>
          </cell>
          <cell r="F203">
            <v>32859.769999999997</v>
          </cell>
          <cell r="G203">
            <v>113.33</v>
          </cell>
          <cell r="H203">
            <v>19106.96</v>
          </cell>
          <cell r="I203">
            <v>61.28</v>
          </cell>
          <cell r="J203">
            <v>1614.61</v>
          </cell>
        </row>
        <row r="204">
          <cell r="A204" t="str">
            <v>ITAB.09.CONTENT DOC MGMT71200612889</v>
          </cell>
          <cell r="B204">
            <v>81238.8</v>
          </cell>
          <cell r="C204">
            <v>3840</v>
          </cell>
          <cell r="F204">
            <v>19127.490000000002</v>
          </cell>
          <cell r="G204">
            <v>1095.2</v>
          </cell>
          <cell r="H204">
            <v>17687.62</v>
          </cell>
          <cell r="I204">
            <v>164.74</v>
          </cell>
          <cell r="J204">
            <v>5099.9399999999996</v>
          </cell>
        </row>
        <row r="205">
          <cell r="A205" t="str">
            <v>ITAB.09.CONTENT DOC MGMT71200612890</v>
          </cell>
          <cell r="B205">
            <v>57691.8</v>
          </cell>
          <cell r="C205">
            <v>4727.5</v>
          </cell>
          <cell r="F205">
            <v>18673.3</v>
          </cell>
          <cell r="G205">
            <v>1364.14</v>
          </cell>
          <cell r="H205">
            <v>16066.28</v>
          </cell>
          <cell r="I205">
            <v>202.81</v>
          </cell>
          <cell r="J205">
            <v>6294.45</v>
          </cell>
        </row>
        <row r="206">
          <cell r="A206" t="str">
            <v>ITAB.09.CONTENT DOC MGMT71200612970</v>
          </cell>
          <cell r="B206">
            <v>68605.33</v>
          </cell>
          <cell r="C206">
            <v>5570</v>
          </cell>
          <cell r="D206">
            <v>174.1</v>
          </cell>
          <cell r="F206">
            <v>20574.419999999998</v>
          </cell>
          <cell r="G206">
            <v>794.98</v>
          </cell>
          <cell r="H206">
            <v>16853.150000000001</v>
          </cell>
          <cell r="I206">
            <v>238.96</v>
          </cell>
          <cell r="J206">
            <v>6603.94</v>
          </cell>
        </row>
        <row r="207">
          <cell r="A207" t="str">
            <v>ITAB.09.CONTENT DOC MGMT71200613097</v>
          </cell>
          <cell r="B207">
            <v>50367.96</v>
          </cell>
          <cell r="C207">
            <v>6515</v>
          </cell>
          <cell r="D207">
            <v>7.5</v>
          </cell>
          <cell r="F207">
            <v>16326.48</v>
          </cell>
          <cell r="G207">
            <v>543.52</v>
          </cell>
          <cell r="H207">
            <v>14993.46</v>
          </cell>
          <cell r="I207">
            <v>279.83</v>
          </cell>
          <cell r="J207">
            <v>7345.85</v>
          </cell>
        </row>
        <row r="208">
          <cell r="A208" t="str">
            <v>ITAB.09.CONTENT DOC MGMT71200613168</v>
          </cell>
          <cell r="B208">
            <v>65726.41</v>
          </cell>
          <cell r="C208">
            <v>1760</v>
          </cell>
          <cell r="F208">
            <v>21312.13</v>
          </cell>
          <cell r="G208">
            <v>123.31</v>
          </cell>
          <cell r="H208">
            <v>16634.330000000002</v>
          </cell>
          <cell r="I208">
            <v>73.709999999999994</v>
          </cell>
          <cell r="J208">
            <v>1957.02</v>
          </cell>
        </row>
        <row r="209">
          <cell r="A209" t="str">
            <v>ITAB.09.CONTENT DOC MGMT7123561696</v>
          </cell>
          <cell r="B209">
            <v>1.3926637620897964E-12</v>
          </cell>
          <cell r="C209">
            <v>2060</v>
          </cell>
          <cell r="D209">
            <v>2449.38</v>
          </cell>
          <cell r="F209">
            <v>-3.694822225952521E-13</v>
          </cell>
          <cell r="G209">
            <v>171.64</v>
          </cell>
          <cell r="H209">
            <v>7.9936057773011271E-13</v>
          </cell>
          <cell r="I209">
            <v>88.4</v>
          </cell>
          <cell r="J209">
            <v>2320.04</v>
          </cell>
        </row>
        <row r="210">
          <cell r="A210" t="str">
            <v>ITCAP.WEB7059611381</v>
          </cell>
          <cell r="B210">
            <v>0</v>
          </cell>
          <cell r="F210">
            <v>-5.6843418860808015E-14</v>
          </cell>
          <cell r="G210">
            <v>20.56</v>
          </cell>
          <cell r="H210">
            <v>1.4210854715202004E-14</v>
          </cell>
          <cell r="I210">
            <v>10.52</v>
          </cell>
          <cell r="J210">
            <v>31.08</v>
          </cell>
        </row>
        <row r="211">
          <cell r="A211" t="str">
            <v>ITCAP.WEB70830813181</v>
          </cell>
          <cell r="B211">
            <v>78391.600000000006</v>
          </cell>
          <cell r="C211">
            <v>814.44</v>
          </cell>
          <cell r="F211">
            <v>25396.09</v>
          </cell>
          <cell r="G211">
            <v>47.3</v>
          </cell>
          <cell r="H211">
            <v>17505.07</v>
          </cell>
          <cell r="I211">
            <v>24.2</v>
          </cell>
          <cell r="J211">
            <v>885.94</v>
          </cell>
        </row>
        <row r="212">
          <cell r="A212" t="str">
            <v>ITCAP.WEB71375112155</v>
          </cell>
          <cell r="B212">
            <v>0</v>
          </cell>
          <cell r="F212">
            <v>2.9842794901924208E-13</v>
          </cell>
          <cell r="H212">
            <v>-4.2632564145606011E-14</v>
          </cell>
          <cell r="J212">
            <v>2.5579538487363607E-13</v>
          </cell>
        </row>
        <row r="213">
          <cell r="A213" t="str">
            <v>ITWBS.2010.BOND.CONVERGE71447213281</v>
          </cell>
          <cell r="B213">
            <v>9056.17</v>
          </cell>
          <cell r="F213">
            <v>715.79</v>
          </cell>
          <cell r="H213">
            <v>1719.06</v>
          </cell>
          <cell r="J213">
            <v>11491.02</v>
          </cell>
        </row>
        <row r="214">
          <cell r="A214" t="str">
            <v>ITWBS.2011.GOOGLE.MAIL71251411409</v>
          </cell>
          <cell r="B214">
            <v>9371.16</v>
          </cell>
          <cell r="D214">
            <v>2449.38</v>
          </cell>
          <cell r="F214">
            <v>3165.8</v>
          </cell>
          <cell r="H214">
            <v>2937.63</v>
          </cell>
          <cell r="J214">
            <v>15474.59</v>
          </cell>
        </row>
        <row r="215">
          <cell r="A215" t="str">
            <v>ITWBS.2011.GOOGLE.MAIL71472713262</v>
          </cell>
          <cell r="B215">
            <v>14855.1</v>
          </cell>
          <cell r="C215">
            <v>5620.96</v>
          </cell>
          <cell r="D215">
            <v>220.76</v>
          </cell>
          <cell r="F215">
            <v>-1.0658141036401503E-14</v>
          </cell>
          <cell r="G215">
            <v>468.33</v>
          </cell>
          <cell r="H215">
            <v>898.73</v>
          </cell>
          <cell r="I215">
            <v>221.61</v>
          </cell>
          <cell r="J215">
            <v>6310.9</v>
          </cell>
        </row>
        <row r="216">
          <cell r="A216" t="str">
            <v>ITWBS.2011.GOOGLE.MAIL71472813261</v>
          </cell>
          <cell r="B216">
            <v>66308.160000000003</v>
          </cell>
          <cell r="C216">
            <v>1339.88</v>
          </cell>
          <cell r="D216">
            <v>75.400000000000006</v>
          </cell>
          <cell r="F216">
            <v>19822.93</v>
          </cell>
          <cell r="G216">
            <v>435.21</v>
          </cell>
          <cell r="H216">
            <v>16674.669999999998</v>
          </cell>
          <cell r="I216">
            <v>52.83</v>
          </cell>
          <cell r="J216">
            <v>1827.92</v>
          </cell>
        </row>
        <row r="217">
          <cell r="A217" t="str">
            <v>ITWBS.2011.GOOGLE.MAIL71472813298</v>
          </cell>
          <cell r="B217">
            <v>79195.039999999994</v>
          </cell>
          <cell r="C217">
            <v>4183.04</v>
          </cell>
          <cell r="F217">
            <v>24219.35</v>
          </cell>
          <cell r="G217">
            <v>283.18</v>
          </cell>
          <cell r="H217">
            <v>17583.21</v>
          </cell>
          <cell r="I217">
            <v>160.65</v>
          </cell>
          <cell r="J217">
            <v>4626.87</v>
          </cell>
        </row>
        <row r="218">
          <cell r="A218" t="str">
            <v>ITWBS.2011.GOOGLE.MAIL71472913262</v>
          </cell>
          <cell r="B218">
            <v>79689.91</v>
          </cell>
          <cell r="C218">
            <v>10446.85</v>
          </cell>
          <cell r="F218">
            <v>23870.53</v>
          </cell>
          <cell r="G218">
            <v>856.27</v>
          </cell>
          <cell r="H218">
            <v>17588.71</v>
          </cell>
          <cell r="I218">
            <v>2864.48</v>
          </cell>
          <cell r="J218">
            <v>14167.6</v>
          </cell>
        </row>
        <row r="219">
          <cell r="A219" t="str">
            <v>ITWBS.2011.GOOGLE.MAIL71472913278</v>
          </cell>
          <cell r="B219">
            <v>65855.06</v>
          </cell>
          <cell r="C219">
            <v>10861.55</v>
          </cell>
          <cell r="F219">
            <v>19543.849999999999</v>
          </cell>
          <cell r="G219">
            <v>687.61</v>
          </cell>
          <cell r="H219">
            <v>16632.05</v>
          </cell>
          <cell r="I219">
            <v>2900.78</v>
          </cell>
          <cell r="J219">
            <v>14449.94</v>
          </cell>
        </row>
        <row r="220">
          <cell r="A220" t="str">
            <v>Grand Total</v>
          </cell>
          <cell r="B220">
            <v>6242502.5599999996</v>
          </cell>
          <cell r="C220">
            <v>461831.03</v>
          </cell>
          <cell r="D220">
            <v>99664.62</v>
          </cell>
          <cell r="E220">
            <v>18235.61</v>
          </cell>
          <cell r="F220">
            <v>1869597.65</v>
          </cell>
          <cell r="G220">
            <v>84828.63</v>
          </cell>
          <cell r="H220">
            <v>1452101.24</v>
          </cell>
          <cell r="I220">
            <v>48642.43</v>
          </cell>
          <cell r="J220">
            <v>10277403.769999996</v>
          </cell>
        </row>
        <row r="221">
          <cell r="A221" t="str">
            <v>70965670904810451</v>
          </cell>
          <cell r="B221">
            <v>70158.570000000007</v>
          </cell>
          <cell r="C221">
            <v>7435</v>
          </cell>
          <cell r="D221">
            <v>662.28</v>
          </cell>
          <cell r="F221">
            <v>23778.21</v>
          </cell>
          <cell r="G221">
            <v>619.78</v>
          </cell>
          <cell r="H221">
            <v>17164.04</v>
          </cell>
          <cell r="I221">
            <v>318.99</v>
          </cell>
          <cell r="J221">
            <v>111763.1</v>
          </cell>
        </row>
        <row r="222">
          <cell r="A222" t="str">
            <v>7096567091067737</v>
          </cell>
          <cell r="B222">
            <v>67180.100000000006</v>
          </cell>
          <cell r="C222">
            <v>1440</v>
          </cell>
          <cell r="D222">
            <v>75.400000000000006</v>
          </cell>
          <cell r="F222">
            <v>20032.59</v>
          </cell>
          <cell r="G222">
            <v>113.33</v>
          </cell>
          <cell r="H222">
            <v>15098.8</v>
          </cell>
          <cell r="I222">
            <v>61.28</v>
          </cell>
          <cell r="J222">
            <v>102386.89</v>
          </cell>
        </row>
        <row r="223">
          <cell r="A223" t="str">
            <v>70965671262812127</v>
          </cell>
          <cell r="B223">
            <v>17934.07</v>
          </cell>
          <cell r="C223">
            <v>5800</v>
          </cell>
          <cell r="F223">
            <v>5509.75</v>
          </cell>
          <cell r="G223">
            <v>1732.05</v>
          </cell>
          <cell r="H223">
            <v>3423.63</v>
          </cell>
          <cell r="I223">
            <v>248.83</v>
          </cell>
          <cell r="J223">
            <v>26867.45</v>
          </cell>
        </row>
        <row r="224">
          <cell r="A224" t="str">
            <v>70965671262813519</v>
          </cell>
          <cell r="B224">
            <v>32115.48</v>
          </cell>
          <cell r="C224">
            <v>7870</v>
          </cell>
          <cell r="D224">
            <v>63.98</v>
          </cell>
          <cell r="F224">
            <v>3012.67</v>
          </cell>
          <cell r="G224">
            <v>2385.21</v>
          </cell>
          <cell r="H224">
            <v>7167.9</v>
          </cell>
          <cell r="I224">
            <v>337.64</v>
          </cell>
          <cell r="J224">
            <v>42360.03</v>
          </cell>
        </row>
        <row r="225">
          <cell r="A225" t="str">
            <v>70965671263411076</v>
          </cell>
          <cell r="B225">
            <v>98175.88</v>
          </cell>
          <cell r="C225">
            <v>7010</v>
          </cell>
          <cell r="F225">
            <v>31446.14</v>
          </cell>
          <cell r="G225">
            <v>1262.8800000000001</v>
          </cell>
          <cell r="H225">
            <v>18840.740000000002</v>
          </cell>
          <cell r="I225">
            <v>300.72000000000003</v>
          </cell>
          <cell r="J225">
            <v>148462.76</v>
          </cell>
        </row>
        <row r="226">
          <cell r="A226" t="str">
            <v>70965671456113119</v>
          </cell>
          <cell r="C226">
            <v>55772.639999999999</v>
          </cell>
          <cell r="D226">
            <v>428.55</v>
          </cell>
          <cell r="G226">
            <v>11021.82</v>
          </cell>
          <cell r="I226">
            <v>2209.7399999999998</v>
          </cell>
          <cell r="J226">
            <v>69432.75</v>
          </cell>
        </row>
        <row r="227">
          <cell r="A227" t="str">
            <v>ITAB.09.CONTENT DOC MGMT71200612838</v>
          </cell>
          <cell r="C227">
            <v>9328.9599999999991</v>
          </cell>
          <cell r="G227">
            <v>777.78</v>
          </cell>
          <cell r="I227">
            <v>399.96</v>
          </cell>
          <cell r="J227">
            <v>10506.7</v>
          </cell>
        </row>
        <row r="228">
          <cell r="A228" t="str">
            <v>ITAB.09.CONTENT DOC MGMT71200612841</v>
          </cell>
          <cell r="C228">
            <v>1440</v>
          </cell>
          <cell r="G228">
            <v>113.33</v>
          </cell>
          <cell r="I228">
            <v>61.28</v>
          </cell>
          <cell r="J228">
            <v>1614.61</v>
          </cell>
        </row>
        <row r="229">
          <cell r="A229" t="str">
            <v>ITAB.09.CONTENT DOC MGMT71200612889</v>
          </cell>
          <cell r="C229">
            <v>6975</v>
          </cell>
          <cell r="G229">
            <v>2016.36</v>
          </cell>
          <cell r="I229">
            <v>297.32</v>
          </cell>
          <cell r="J229">
            <v>9288.68</v>
          </cell>
        </row>
        <row r="230">
          <cell r="A230" t="str">
            <v>ITAB.09.CONTENT DOC MGMT71200612890</v>
          </cell>
          <cell r="C230">
            <v>10215</v>
          </cell>
          <cell r="G230">
            <v>3147.14</v>
          </cell>
          <cell r="I230">
            <v>438.24</v>
          </cell>
          <cell r="J230">
            <v>13800.38</v>
          </cell>
        </row>
        <row r="231">
          <cell r="A231" t="str">
            <v>ITAB.09.CONTENT DOC MGMT71200612970</v>
          </cell>
          <cell r="B231">
            <v>8.5265128291212022E-14</v>
          </cell>
          <cell r="C231">
            <v>7947.5</v>
          </cell>
          <cell r="F231">
            <v>-4.2632564145606011E-14</v>
          </cell>
          <cell r="G231">
            <v>1567.5</v>
          </cell>
          <cell r="H231">
            <v>0</v>
          </cell>
          <cell r="I231">
            <v>340.94</v>
          </cell>
          <cell r="J231">
            <v>9855.94</v>
          </cell>
        </row>
        <row r="232">
          <cell r="A232" t="str">
            <v>ITAB.09.CONTENT DOC MGMT71200613097</v>
          </cell>
          <cell r="B232">
            <v>9056.17</v>
          </cell>
          <cell r="C232">
            <v>8095</v>
          </cell>
          <cell r="D232">
            <v>7.5</v>
          </cell>
          <cell r="F232">
            <v>715.79</v>
          </cell>
          <cell r="G232">
            <v>1056.9100000000001</v>
          </cell>
          <cell r="H232">
            <v>1719.06</v>
          </cell>
          <cell r="I232">
            <v>347.63</v>
          </cell>
          <cell r="J232">
            <v>9507.0400000000009</v>
          </cell>
        </row>
        <row r="233">
          <cell r="A233" t="str">
            <v>ITAB.09.CONTENT DOC MGMT71200613168</v>
          </cell>
          <cell r="B233">
            <v>9371.16</v>
          </cell>
          <cell r="C233">
            <v>1760</v>
          </cell>
          <cell r="F233">
            <v>3165.8</v>
          </cell>
          <cell r="G233">
            <v>123.31</v>
          </cell>
          <cell r="H233">
            <v>2937.63</v>
          </cell>
          <cell r="I233">
            <v>73.709999999999994</v>
          </cell>
          <cell r="J233">
            <v>1957.02</v>
          </cell>
        </row>
        <row r="234">
          <cell r="A234" t="str">
            <v>ITAB.09.CONTENT DOC MGMT7123561696</v>
          </cell>
          <cell r="C234">
            <v>5092.5</v>
          </cell>
          <cell r="G234">
            <v>424.6</v>
          </cell>
          <cell r="I234">
            <v>218.52</v>
          </cell>
          <cell r="J234">
            <v>5735.62</v>
          </cell>
        </row>
        <row r="235">
          <cell r="A235" t="str">
            <v>ITCAP.WEB7059611381</v>
          </cell>
          <cell r="C235">
            <v>1339.88</v>
          </cell>
          <cell r="G235">
            <v>0</v>
          </cell>
          <cell r="I235">
            <v>0</v>
          </cell>
          <cell r="J235">
            <v>0</v>
          </cell>
        </row>
        <row r="236">
          <cell r="A236" t="str">
            <v>ITCAP.WEB70830813181</v>
          </cell>
          <cell r="C236">
            <v>814.44</v>
          </cell>
          <cell r="G236">
            <v>67.86</v>
          </cell>
          <cell r="I236">
            <v>34.72</v>
          </cell>
          <cell r="J236">
            <v>917.02</v>
          </cell>
        </row>
        <row r="237">
          <cell r="A237" t="str">
            <v>ITCAP.WEB71375112155</v>
          </cell>
          <cell r="B237">
            <v>0</v>
          </cell>
          <cell r="C237">
            <v>25553.02</v>
          </cell>
          <cell r="F237">
            <v>-2.2026824808563106E-13</v>
          </cell>
          <cell r="G237">
            <v>2081.0100000000002</v>
          </cell>
          <cell r="H237">
            <v>-2.8421709430404007E-14</v>
          </cell>
          <cell r="I237">
            <v>6683.35</v>
          </cell>
          <cell r="J237">
            <v>-2.4868995751603507E-13</v>
          </cell>
        </row>
        <row r="238">
          <cell r="A238" t="str">
            <v>ITWBS.2010.BOND.CONVERGE71447213281</v>
          </cell>
          <cell r="B238">
            <v>9056.17</v>
          </cell>
          <cell r="C238">
            <v>10861.55</v>
          </cell>
          <cell r="F238">
            <v>715.79</v>
          </cell>
          <cell r="G238">
            <v>687.61</v>
          </cell>
          <cell r="H238">
            <v>1719.06</v>
          </cell>
          <cell r="I238">
            <v>2900.78</v>
          </cell>
          <cell r="J238">
            <v>11491.02</v>
          </cell>
        </row>
        <row r="239">
          <cell r="A239" t="str">
            <v>ITWBS.2011.GOOGLE.MAIL71251411409</v>
          </cell>
          <cell r="B239">
            <v>9371.16</v>
          </cell>
          <cell r="C239">
            <v>686700.82</v>
          </cell>
          <cell r="D239">
            <v>123326.51</v>
          </cell>
          <cell r="E239">
            <v>27026.35</v>
          </cell>
          <cell r="F239">
            <v>3165.8</v>
          </cell>
          <cell r="G239">
            <v>127539.08</v>
          </cell>
          <cell r="H239">
            <v>2937.63</v>
          </cell>
          <cell r="I239">
            <v>74805.39</v>
          </cell>
          <cell r="J239">
            <v>15474.59</v>
          </cell>
        </row>
        <row r="240">
          <cell r="A240" t="str">
            <v>ITWBS.2011.GOOGLE.MAIL71472713262</v>
          </cell>
          <cell r="C240">
            <v>5620.96</v>
          </cell>
          <cell r="G240">
            <v>468.33</v>
          </cell>
          <cell r="I240">
            <v>221.61</v>
          </cell>
          <cell r="J240">
            <v>6310.9</v>
          </cell>
        </row>
        <row r="241">
          <cell r="A241" t="str">
            <v>ITWBS.2011.GOOGLE.MAIL71472813261</v>
          </cell>
          <cell r="C241">
            <v>1339.88</v>
          </cell>
          <cell r="G241">
            <v>435.21</v>
          </cell>
          <cell r="I241">
            <v>52.83</v>
          </cell>
          <cell r="J241">
            <v>1827.92</v>
          </cell>
        </row>
        <row r="242">
          <cell r="A242" t="str">
            <v>ITWBS.2011.GOOGLE.MAIL71472813298</v>
          </cell>
          <cell r="C242">
            <v>4183.04</v>
          </cell>
          <cell r="G242">
            <v>283.18</v>
          </cell>
          <cell r="I242">
            <v>160.65</v>
          </cell>
          <cell r="J242">
            <v>4626.87</v>
          </cell>
        </row>
        <row r="243">
          <cell r="A243" t="str">
            <v>ITWBS.2011.GOOGLE.MAIL71472913262</v>
          </cell>
          <cell r="C243">
            <v>25553.02</v>
          </cell>
          <cell r="G243">
            <v>2081.0100000000002</v>
          </cell>
          <cell r="I243">
            <v>6683.35</v>
          </cell>
          <cell r="J243">
            <v>34317.379999999997</v>
          </cell>
        </row>
        <row r="244">
          <cell r="A244" t="str">
            <v>ITWBS.2011.GOOGLE.MAIL71472913278</v>
          </cell>
          <cell r="C244">
            <v>10861.55</v>
          </cell>
          <cell r="G244">
            <v>687.61</v>
          </cell>
          <cell r="I244">
            <v>2900.78</v>
          </cell>
          <cell r="J244">
            <v>14449.94</v>
          </cell>
        </row>
        <row r="245">
          <cell r="A245" t="str">
            <v>Grand Total</v>
          </cell>
          <cell r="B245">
            <v>11633626.500000004</v>
          </cell>
          <cell r="C245">
            <v>780592.91</v>
          </cell>
          <cell r="D245">
            <v>139014.62</v>
          </cell>
          <cell r="E245">
            <v>33958.44</v>
          </cell>
          <cell r="F245">
            <v>3486054.69</v>
          </cell>
          <cell r="G245">
            <v>148942.29999999999</v>
          </cell>
          <cell r="H245">
            <v>2699117.84</v>
          </cell>
          <cell r="I245">
            <v>81334.570000000007</v>
          </cell>
          <cell r="J245">
            <v>19002641.870000008</v>
          </cell>
        </row>
      </sheetData>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heetName val="Adopted"/>
      <sheetName val="More than 1"/>
      <sheetName val="60130"/>
      <sheetName val="60140"/>
      <sheetName val="10 Wage"/>
      <sheetName val="Hours"/>
      <sheetName val="For FY10 Planning Purposes"/>
      <sheetName val="IT Cost Centers"/>
    </sheetNames>
    <sheetDataSet>
      <sheetData sheetId="0"/>
      <sheetData sheetId="1"/>
      <sheetData sheetId="2"/>
      <sheetData sheetId="3"/>
      <sheetData sheetId="4"/>
      <sheetData sheetId="5"/>
      <sheetData sheetId="6" refreshError="1">
        <row r="1">
          <cell r="A1" t="str">
            <v>JCN</v>
          </cell>
          <cell r="B1" t="str">
            <v>Job Title</v>
          </cell>
          <cell r="C1" t="str">
            <v>Step1</v>
          </cell>
          <cell r="D1" t="str">
            <v>Step2</v>
          </cell>
          <cell r="E1" t="str">
            <v>Step3</v>
          </cell>
          <cell r="F1" t="str">
            <v>Step4</v>
          </cell>
          <cell r="G1" t="str">
            <v>Step5</v>
          </cell>
          <cell r="H1" t="str">
            <v>Step6</v>
          </cell>
          <cell r="I1" t="str">
            <v>Step7</v>
          </cell>
          <cell r="J1" t="str">
            <v>Step8</v>
          </cell>
          <cell r="K1" t="str">
            <v>Step9</v>
          </cell>
          <cell r="L1" t="str">
            <v>Step10</v>
          </cell>
          <cell r="M1" t="str">
            <v>Bargaining Unit</v>
          </cell>
        </row>
        <row r="2">
          <cell r="A2">
            <v>1096</v>
          </cell>
          <cell r="B2" t="str">
            <v>TAX SUPR/BUDGET ANALYST</v>
          </cell>
          <cell r="C2">
            <v>0</v>
          </cell>
          <cell r="D2">
            <v>0</v>
          </cell>
          <cell r="E2">
            <v>0</v>
          </cell>
          <cell r="F2">
            <v>0</v>
          </cell>
          <cell r="G2">
            <v>0</v>
          </cell>
          <cell r="H2">
            <v>0</v>
          </cell>
          <cell r="I2">
            <v>0</v>
          </cell>
          <cell r="J2">
            <v>0</v>
          </cell>
          <cell r="K2">
            <v>0</v>
          </cell>
          <cell r="L2">
            <v>0</v>
          </cell>
          <cell r="M2" t="str">
            <v>Tax/Elect Off/El Stf</v>
          </cell>
        </row>
        <row r="3">
          <cell r="A3">
            <v>1097</v>
          </cell>
          <cell r="B3" t="str">
            <v>TAX SUPR/ADMIN SECRETARY</v>
          </cell>
          <cell r="C3">
            <v>0</v>
          </cell>
          <cell r="D3">
            <v>0</v>
          </cell>
          <cell r="E3">
            <v>0</v>
          </cell>
          <cell r="F3">
            <v>0</v>
          </cell>
          <cell r="G3">
            <v>0</v>
          </cell>
          <cell r="H3">
            <v>0</v>
          </cell>
          <cell r="I3">
            <v>0</v>
          </cell>
          <cell r="J3">
            <v>0</v>
          </cell>
          <cell r="K3">
            <v>0</v>
          </cell>
          <cell r="L3">
            <v>0</v>
          </cell>
          <cell r="M3" t="str">
            <v>Tax/Elect Off/El Stf</v>
          </cell>
        </row>
        <row r="4">
          <cell r="A4">
            <v>2005</v>
          </cell>
          <cell r="B4" t="str">
            <v>SERGEANT</v>
          </cell>
          <cell r="C4">
            <v>31.11</v>
          </cell>
          <cell r="D4">
            <v>32.43</v>
          </cell>
          <cell r="E4">
            <v>33.729999999999997</v>
          </cell>
          <cell r="F4">
            <v>34.979999999999997</v>
          </cell>
          <cell r="G4">
            <v>36.35</v>
          </cell>
          <cell r="H4">
            <v>38.07</v>
          </cell>
          <cell r="I4">
            <v>0</v>
          </cell>
          <cell r="J4">
            <v>0</v>
          </cell>
          <cell r="K4">
            <v>0</v>
          </cell>
          <cell r="L4">
            <v>0</v>
          </cell>
          <cell r="M4" t="str">
            <v>Dep Sheriff's Assoc</v>
          </cell>
        </row>
        <row r="5">
          <cell r="A5">
            <v>2025</v>
          </cell>
          <cell r="B5" t="str">
            <v>DEPUTY SHERIFF</v>
          </cell>
          <cell r="C5">
            <v>24.53</v>
          </cell>
          <cell r="D5">
            <v>26.26</v>
          </cell>
          <cell r="E5">
            <v>27.4</v>
          </cell>
          <cell r="F5">
            <v>28.35</v>
          </cell>
          <cell r="G5">
            <v>29.56</v>
          </cell>
          <cell r="H5">
            <v>30.73</v>
          </cell>
          <cell r="I5">
            <v>0</v>
          </cell>
          <cell r="J5">
            <v>0</v>
          </cell>
          <cell r="K5">
            <v>0</v>
          </cell>
          <cell r="L5">
            <v>0</v>
          </cell>
          <cell r="M5" t="str">
            <v>Dep Sheriff's Assoc</v>
          </cell>
        </row>
        <row r="6">
          <cell r="A6">
            <v>2029</v>
          </cell>
          <cell r="B6" t="str">
            <v>CORRECTIONS OFFICER</v>
          </cell>
          <cell r="C6">
            <v>22.51</v>
          </cell>
          <cell r="D6">
            <v>23.76</v>
          </cell>
          <cell r="E6">
            <v>25.01</v>
          </cell>
          <cell r="F6">
            <v>26.31</v>
          </cell>
          <cell r="G6">
            <v>27.66</v>
          </cell>
          <cell r="H6">
            <v>28.93</v>
          </cell>
          <cell r="I6">
            <v>0</v>
          </cell>
          <cell r="J6">
            <v>0</v>
          </cell>
          <cell r="K6">
            <v>0</v>
          </cell>
          <cell r="L6">
            <v>0</v>
          </cell>
          <cell r="M6" t="str">
            <v>Corr Officers Assoc</v>
          </cell>
        </row>
        <row r="7">
          <cell r="A7">
            <v>3005</v>
          </cell>
          <cell r="B7" t="str">
            <v>TAX SUPR/ADMIN OFFICER</v>
          </cell>
          <cell r="C7">
            <v>0</v>
          </cell>
          <cell r="D7">
            <v>0</v>
          </cell>
          <cell r="E7">
            <v>0</v>
          </cell>
          <cell r="F7">
            <v>0</v>
          </cell>
          <cell r="G7">
            <v>0</v>
          </cell>
          <cell r="H7">
            <v>0</v>
          </cell>
          <cell r="I7">
            <v>0</v>
          </cell>
          <cell r="J7">
            <v>0</v>
          </cell>
          <cell r="K7">
            <v>0</v>
          </cell>
          <cell r="L7">
            <v>0</v>
          </cell>
          <cell r="M7" t="str">
            <v>Tax/Elect Off/El Stf</v>
          </cell>
        </row>
        <row r="8">
          <cell r="A8">
            <v>3061</v>
          </cell>
          <cell r="B8" t="str">
            <v>ELECTRICIAN</v>
          </cell>
          <cell r="C8">
            <v>32.17</v>
          </cell>
          <cell r="D8">
            <v>33.14</v>
          </cell>
          <cell r="E8">
            <v>0</v>
          </cell>
          <cell r="F8">
            <v>0</v>
          </cell>
          <cell r="G8">
            <v>0</v>
          </cell>
          <cell r="H8">
            <v>0</v>
          </cell>
          <cell r="I8">
            <v>0</v>
          </cell>
          <cell r="J8">
            <v>0</v>
          </cell>
          <cell r="K8">
            <v>0</v>
          </cell>
          <cell r="L8">
            <v>0</v>
          </cell>
          <cell r="M8" t="str">
            <v>IBEW Local 48</v>
          </cell>
        </row>
        <row r="9">
          <cell r="A9">
            <v>3105</v>
          </cell>
          <cell r="B9" t="str">
            <v>SIGN FABRICATOR</v>
          </cell>
          <cell r="C9">
            <v>25.2</v>
          </cell>
          <cell r="D9">
            <v>0</v>
          </cell>
          <cell r="E9">
            <v>0</v>
          </cell>
          <cell r="F9">
            <v>0</v>
          </cell>
          <cell r="G9">
            <v>0</v>
          </cell>
          <cell r="H9">
            <v>0</v>
          </cell>
          <cell r="I9">
            <v>0</v>
          </cell>
          <cell r="J9">
            <v>0</v>
          </cell>
          <cell r="K9">
            <v>0</v>
          </cell>
          <cell r="L9">
            <v>0</v>
          </cell>
          <cell r="M9" t="str">
            <v>Sign Painters</v>
          </cell>
        </row>
        <row r="10">
          <cell r="A10">
            <v>3181</v>
          </cell>
          <cell r="B10" t="str">
            <v>TAX SUPR/BUDGET CLERK</v>
          </cell>
          <cell r="C10">
            <v>0</v>
          </cell>
          <cell r="D10">
            <v>0</v>
          </cell>
          <cell r="E10">
            <v>0</v>
          </cell>
          <cell r="F10">
            <v>0</v>
          </cell>
          <cell r="G10">
            <v>0</v>
          </cell>
          <cell r="H10">
            <v>0</v>
          </cell>
          <cell r="I10">
            <v>0</v>
          </cell>
          <cell r="J10">
            <v>0</v>
          </cell>
          <cell r="K10">
            <v>0</v>
          </cell>
          <cell r="L10">
            <v>0</v>
          </cell>
          <cell r="M10" t="str">
            <v>Tax/Elect Off/El Stf</v>
          </cell>
        </row>
        <row r="11">
          <cell r="A11">
            <v>4055</v>
          </cell>
          <cell r="B11" t="str">
            <v>CORRECTIONS SERGEANT</v>
          </cell>
          <cell r="C11">
            <v>29.89</v>
          </cell>
          <cell r="D11">
            <v>31.03</v>
          </cell>
          <cell r="E11">
            <v>32.200000000000003</v>
          </cell>
          <cell r="F11">
            <v>33.39</v>
          </cell>
          <cell r="G11">
            <v>34.57</v>
          </cell>
          <cell r="H11">
            <v>35.840000000000003</v>
          </cell>
          <cell r="I11">
            <v>0</v>
          </cell>
          <cell r="J11">
            <v>0</v>
          </cell>
          <cell r="K11">
            <v>0</v>
          </cell>
          <cell r="L11">
            <v>0</v>
          </cell>
          <cell r="M11" t="str">
            <v>Corr Officers Assoc</v>
          </cell>
        </row>
        <row r="12">
          <cell r="A12">
            <v>5001</v>
          </cell>
          <cell r="B12" t="str">
            <v>COUNTY CHAIR</v>
          </cell>
          <cell r="C12">
            <v>0</v>
          </cell>
          <cell r="D12">
            <v>0</v>
          </cell>
          <cell r="E12">
            <v>0</v>
          </cell>
          <cell r="F12">
            <v>0</v>
          </cell>
          <cell r="G12">
            <v>0</v>
          </cell>
          <cell r="H12">
            <v>0</v>
          </cell>
          <cell r="I12">
            <v>0</v>
          </cell>
          <cell r="J12">
            <v>0</v>
          </cell>
          <cell r="K12">
            <v>0</v>
          </cell>
          <cell r="L12">
            <v>0</v>
          </cell>
          <cell r="M12" t="str">
            <v>Tax/Elect Off/El Stf</v>
          </cell>
        </row>
        <row r="13">
          <cell r="A13">
            <v>5004</v>
          </cell>
          <cell r="B13" t="str">
            <v>SHERIFF</v>
          </cell>
          <cell r="C13">
            <v>0</v>
          </cell>
          <cell r="D13">
            <v>0</v>
          </cell>
          <cell r="E13">
            <v>0</v>
          </cell>
          <cell r="F13">
            <v>0</v>
          </cell>
          <cell r="G13">
            <v>0</v>
          </cell>
          <cell r="H13">
            <v>0</v>
          </cell>
          <cell r="I13">
            <v>0</v>
          </cell>
          <cell r="J13">
            <v>0</v>
          </cell>
          <cell r="K13">
            <v>0</v>
          </cell>
          <cell r="L13">
            <v>0</v>
          </cell>
          <cell r="M13" t="str">
            <v>Tax/Elect Off/El Stf</v>
          </cell>
        </row>
        <row r="14">
          <cell r="A14">
            <v>5010</v>
          </cell>
          <cell r="B14" t="str">
            <v>COUNTY COMMISSIONER</v>
          </cell>
          <cell r="C14">
            <v>0</v>
          </cell>
          <cell r="D14">
            <v>0</v>
          </cell>
          <cell r="E14">
            <v>0</v>
          </cell>
          <cell r="F14">
            <v>0</v>
          </cell>
          <cell r="G14">
            <v>0</v>
          </cell>
          <cell r="H14">
            <v>0</v>
          </cell>
          <cell r="I14">
            <v>0</v>
          </cell>
          <cell r="J14">
            <v>0</v>
          </cell>
          <cell r="K14">
            <v>0</v>
          </cell>
          <cell r="L14">
            <v>0</v>
          </cell>
          <cell r="M14" t="str">
            <v>Tax/Elect Off/El Stf</v>
          </cell>
        </row>
        <row r="15">
          <cell r="A15">
            <v>5014</v>
          </cell>
          <cell r="B15" t="str">
            <v>COUNTY AUDITOR</v>
          </cell>
          <cell r="C15">
            <v>0</v>
          </cell>
          <cell r="D15">
            <v>0</v>
          </cell>
          <cell r="E15">
            <v>0</v>
          </cell>
          <cell r="F15">
            <v>0</v>
          </cell>
          <cell r="G15">
            <v>0</v>
          </cell>
          <cell r="H15">
            <v>0</v>
          </cell>
          <cell r="I15">
            <v>0</v>
          </cell>
          <cell r="J15">
            <v>0</v>
          </cell>
          <cell r="K15">
            <v>0</v>
          </cell>
          <cell r="L15">
            <v>0</v>
          </cell>
          <cell r="M15" t="str">
            <v>Tax/Elect Off/El Stf</v>
          </cell>
        </row>
        <row r="16">
          <cell r="A16">
            <v>5053</v>
          </cell>
          <cell r="B16" t="str">
            <v>DISTRICT ATTORNEY</v>
          </cell>
          <cell r="C16">
            <v>0</v>
          </cell>
          <cell r="D16">
            <v>0</v>
          </cell>
          <cell r="E16">
            <v>0</v>
          </cell>
          <cell r="F16">
            <v>0</v>
          </cell>
          <cell r="G16">
            <v>0</v>
          </cell>
          <cell r="H16">
            <v>0</v>
          </cell>
          <cell r="I16">
            <v>0</v>
          </cell>
          <cell r="J16">
            <v>0</v>
          </cell>
          <cell r="K16">
            <v>0</v>
          </cell>
          <cell r="L16">
            <v>0</v>
          </cell>
          <cell r="M16" t="str">
            <v>Tax/Elect Off/El Stf</v>
          </cell>
        </row>
        <row r="17">
          <cell r="A17">
            <v>6000</v>
          </cell>
          <cell r="B17" t="str">
            <v>OFFICE ASSISTANT 1</v>
          </cell>
          <cell r="C17">
            <v>12.58</v>
          </cell>
          <cell r="D17">
            <v>12.97</v>
          </cell>
          <cell r="E17">
            <v>13.35</v>
          </cell>
          <cell r="F17">
            <v>13.73</v>
          </cell>
          <cell r="G17">
            <v>14.14</v>
          </cell>
          <cell r="H17">
            <v>14.56</v>
          </cell>
          <cell r="I17">
            <v>15.01</v>
          </cell>
          <cell r="J17">
            <v>15.44</v>
          </cell>
          <cell r="K17">
            <v>0</v>
          </cell>
          <cell r="L17">
            <v>0</v>
          </cell>
          <cell r="M17" t="str">
            <v>AFSCME Local 88/Conf</v>
          </cell>
        </row>
        <row r="18">
          <cell r="A18">
            <v>6001</v>
          </cell>
          <cell r="B18" t="str">
            <v>OFFICE ASSISTANT 2</v>
          </cell>
          <cell r="C18">
            <v>15.01</v>
          </cell>
          <cell r="D18">
            <v>15.44</v>
          </cell>
          <cell r="E18">
            <v>15.9</v>
          </cell>
          <cell r="F18">
            <v>16.37</v>
          </cell>
          <cell r="G18">
            <v>16.86</v>
          </cell>
          <cell r="H18">
            <v>17.37</v>
          </cell>
          <cell r="I18">
            <v>17.899999999999999</v>
          </cell>
          <cell r="J18">
            <v>18.440000000000001</v>
          </cell>
          <cell r="K18">
            <v>0</v>
          </cell>
          <cell r="L18">
            <v>0</v>
          </cell>
          <cell r="M18" t="str">
            <v>AFSCME Local 88/Conf</v>
          </cell>
        </row>
        <row r="19">
          <cell r="A19">
            <v>6002</v>
          </cell>
          <cell r="B19" t="str">
            <v>OFFICE ASSISTANT/SENIOR</v>
          </cell>
          <cell r="C19">
            <v>17.37</v>
          </cell>
          <cell r="D19">
            <v>17.899999999999999</v>
          </cell>
          <cell r="E19">
            <v>18.440000000000001</v>
          </cell>
          <cell r="F19">
            <v>19</v>
          </cell>
          <cell r="G19">
            <v>19.57</v>
          </cell>
          <cell r="H19">
            <v>20.18</v>
          </cell>
          <cell r="I19">
            <v>20.76</v>
          </cell>
          <cell r="J19">
            <v>21.38</v>
          </cell>
          <cell r="K19">
            <v>0</v>
          </cell>
          <cell r="L19">
            <v>0</v>
          </cell>
          <cell r="M19" t="str">
            <v>AFSCME Local 88/Conf</v>
          </cell>
        </row>
        <row r="20">
          <cell r="A20">
            <v>6003</v>
          </cell>
          <cell r="B20" t="str">
            <v>CLERICAL UNIT SUPERVISOR</v>
          </cell>
          <cell r="C20">
            <v>19</v>
          </cell>
          <cell r="D20">
            <v>19.57</v>
          </cell>
          <cell r="E20">
            <v>20.18</v>
          </cell>
          <cell r="F20">
            <v>20.76</v>
          </cell>
          <cell r="G20">
            <v>21.38</v>
          </cell>
          <cell r="H20">
            <v>22.04</v>
          </cell>
          <cell r="I20">
            <v>22.68</v>
          </cell>
          <cell r="J20">
            <v>23.36</v>
          </cell>
          <cell r="K20">
            <v>0</v>
          </cell>
          <cell r="L20">
            <v>0</v>
          </cell>
          <cell r="M20" t="str">
            <v>AFSCME Local 88/Conf</v>
          </cell>
        </row>
        <row r="21">
          <cell r="A21">
            <v>6005</v>
          </cell>
          <cell r="B21" t="str">
            <v>ADMINISTRATIVE SECRETARY</v>
          </cell>
          <cell r="C21">
            <v>17.899999999999999</v>
          </cell>
          <cell r="D21">
            <v>18.440000000000001</v>
          </cell>
          <cell r="E21">
            <v>19</v>
          </cell>
          <cell r="F21">
            <v>19.57</v>
          </cell>
          <cell r="G21">
            <v>20.18</v>
          </cell>
          <cell r="H21">
            <v>20.76</v>
          </cell>
          <cell r="I21">
            <v>21.38</v>
          </cell>
          <cell r="J21">
            <v>22.04</v>
          </cell>
          <cell r="K21">
            <v>0</v>
          </cell>
          <cell r="L21">
            <v>0</v>
          </cell>
          <cell r="M21" t="str">
            <v>AFSCME Local 88/Conf</v>
          </cell>
        </row>
        <row r="22">
          <cell r="A22">
            <v>6006</v>
          </cell>
          <cell r="B22" t="str">
            <v>COUNTY ATTORNEY OFFICE ASSISTANT</v>
          </cell>
          <cell r="C22">
            <v>16.86</v>
          </cell>
          <cell r="D22">
            <v>17.37</v>
          </cell>
          <cell r="E22">
            <v>17.899999999999999</v>
          </cell>
          <cell r="F22">
            <v>18.440000000000001</v>
          </cell>
          <cell r="G22">
            <v>19</v>
          </cell>
          <cell r="H22">
            <v>19.57</v>
          </cell>
          <cell r="I22">
            <v>20.18</v>
          </cell>
          <cell r="J22">
            <v>20.76</v>
          </cell>
          <cell r="K22">
            <v>0</v>
          </cell>
          <cell r="L22">
            <v>0</v>
          </cell>
          <cell r="M22" t="str">
            <v>AFSCME Local 88/Conf</v>
          </cell>
        </row>
        <row r="23">
          <cell r="A23">
            <v>6010</v>
          </cell>
          <cell r="B23" t="str">
            <v>FACILITIES SPECIALIST 1</v>
          </cell>
          <cell r="C23">
            <v>20.76</v>
          </cell>
          <cell r="D23">
            <v>21.38</v>
          </cell>
          <cell r="E23">
            <v>22.04</v>
          </cell>
          <cell r="F23">
            <v>22.68</v>
          </cell>
          <cell r="G23">
            <v>23.36</v>
          </cell>
          <cell r="H23">
            <v>24.09</v>
          </cell>
          <cell r="I23">
            <v>24.76</v>
          </cell>
          <cell r="J23">
            <v>25.54</v>
          </cell>
          <cell r="K23">
            <v>0</v>
          </cell>
          <cell r="L23">
            <v>0</v>
          </cell>
          <cell r="M23" t="str">
            <v>AFSCME Local 88/Conf</v>
          </cell>
        </row>
        <row r="24">
          <cell r="A24">
            <v>6011</v>
          </cell>
          <cell r="B24" t="str">
            <v>CONTRACT TECHNICIAN</v>
          </cell>
          <cell r="C24">
            <v>17.899999999999999</v>
          </cell>
          <cell r="D24">
            <v>18.440000000000001</v>
          </cell>
          <cell r="E24">
            <v>19</v>
          </cell>
          <cell r="F24">
            <v>19.57</v>
          </cell>
          <cell r="G24">
            <v>20.18</v>
          </cell>
          <cell r="H24">
            <v>20.76</v>
          </cell>
          <cell r="I24">
            <v>21.38</v>
          </cell>
          <cell r="J24">
            <v>22.04</v>
          </cell>
          <cell r="K24">
            <v>0</v>
          </cell>
          <cell r="L24">
            <v>0</v>
          </cell>
          <cell r="M24" t="str">
            <v>AFSCME Local 88/Conf</v>
          </cell>
        </row>
        <row r="25">
          <cell r="A25">
            <v>6012</v>
          </cell>
          <cell r="B25" t="str">
            <v>CLINIC MEDICAL ASSISTANT</v>
          </cell>
          <cell r="C25">
            <v>16.86</v>
          </cell>
          <cell r="D25">
            <v>17.37</v>
          </cell>
          <cell r="E25">
            <v>17.899999999999999</v>
          </cell>
          <cell r="F25">
            <v>18.440000000000001</v>
          </cell>
          <cell r="G25">
            <v>19</v>
          </cell>
          <cell r="H25">
            <v>19.57</v>
          </cell>
          <cell r="I25">
            <v>20.18</v>
          </cell>
          <cell r="J25">
            <v>20.76</v>
          </cell>
          <cell r="K25">
            <v>0</v>
          </cell>
          <cell r="L25">
            <v>0</v>
          </cell>
          <cell r="M25" t="str">
            <v>AFSCME Local 88/Conf</v>
          </cell>
        </row>
        <row r="26">
          <cell r="A26">
            <v>6013</v>
          </cell>
          <cell r="B26" t="str">
            <v>COMMUNITY INFORMATION SPEC</v>
          </cell>
          <cell r="C26">
            <v>18.440000000000001</v>
          </cell>
          <cell r="D26">
            <v>19</v>
          </cell>
          <cell r="E26">
            <v>19.57</v>
          </cell>
          <cell r="F26">
            <v>20.18</v>
          </cell>
          <cell r="G26">
            <v>20.76</v>
          </cell>
          <cell r="H26">
            <v>21.38</v>
          </cell>
          <cell r="I26">
            <v>22.04</v>
          </cell>
          <cell r="J26">
            <v>22.68</v>
          </cell>
          <cell r="K26">
            <v>0</v>
          </cell>
          <cell r="L26">
            <v>0</v>
          </cell>
          <cell r="M26" t="str">
            <v>AFSCME Local 88/Conf</v>
          </cell>
        </row>
        <row r="27">
          <cell r="A27">
            <v>6015</v>
          </cell>
          <cell r="B27" t="str">
            <v>CONTRACT SPECIALIST</v>
          </cell>
          <cell r="C27">
            <v>24.09</v>
          </cell>
          <cell r="D27">
            <v>24.76</v>
          </cell>
          <cell r="E27">
            <v>25.54</v>
          </cell>
          <cell r="F27">
            <v>26.3</v>
          </cell>
          <cell r="G27">
            <v>27.09</v>
          </cell>
          <cell r="H27">
            <v>27.89</v>
          </cell>
          <cell r="I27">
            <v>28.72</v>
          </cell>
          <cell r="J27">
            <v>29.61</v>
          </cell>
          <cell r="K27">
            <v>0</v>
          </cell>
          <cell r="L27">
            <v>0</v>
          </cell>
          <cell r="M27" t="str">
            <v>AFSCME Local 88/Conf</v>
          </cell>
        </row>
        <row r="28">
          <cell r="A28">
            <v>6016</v>
          </cell>
          <cell r="B28" t="str">
            <v>FACILITIES SPECIALIST 3</v>
          </cell>
          <cell r="C28">
            <v>29.61</v>
          </cell>
          <cell r="D28">
            <v>30.47</v>
          </cell>
          <cell r="E28">
            <v>31.38</v>
          </cell>
          <cell r="F28">
            <v>32.35</v>
          </cell>
          <cell r="G28">
            <v>33.32</v>
          </cell>
          <cell r="H28">
            <v>34.33</v>
          </cell>
          <cell r="I28">
            <v>35.36</v>
          </cell>
          <cell r="J28">
            <v>36.409999999999997</v>
          </cell>
          <cell r="K28">
            <v>0</v>
          </cell>
          <cell r="L28">
            <v>0</v>
          </cell>
          <cell r="M28" t="str">
            <v>AFSCME Local 88/Conf</v>
          </cell>
        </row>
        <row r="29">
          <cell r="A29">
            <v>6017</v>
          </cell>
          <cell r="B29" t="str">
            <v>FACILITIES SPECIALIST 2</v>
          </cell>
          <cell r="C29">
            <v>25.54</v>
          </cell>
          <cell r="D29">
            <v>26.3</v>
          </cell>
          <cell r="E29">
            <v>27.09</v>
          </cell>
          <cell r="F29">
            <v>27.89</v>
          </cell>
          <cell r="G29">
            <v>28.72</v>
          </cell>
          <cell r="H29">
            <v>29.61</v>
          </cell>
          <cell r="I29">
            <v>30.47</v>
          </cell>
          <cell r="J29">
            <v>31.38</v>
          </cell>
          <cell r="K29">
            <v>0</v>
          </cell>
          <cell r="L29">
            <v>0</v>
          </cell>
          <cell r="M29" t="str">
            <v>AFSCME Local 88/Conf</v>
          </cell>
        </row>
        <row r="30">
          <cell r="A30">
            <v>6019</v>
          </cell>
          <cell r="B30" t="str">
            <v>INFORMATION &amp; REFERRAL SPECIALIST</v>
          </cell>
          <cell r="C30">
            <v>15.44</v>
          </cell>
          <cell r="D30">
            <v>15.9</v>
          </cell>
          <cell r="E30">
            <v>16.37</v>
          </cell>
          <cell r="F30">
            <v>16.86</v>
          </cell>
          <cell r="G30">
            <v>17.37</v>
          </cell>
          <cell r="H30">
            <v>17.899999999999999</v>
          </cell>
          <cell r="I30">
            <v>18.440000000000001</v>
          </cell>
          <cell r="J30">
            <v>19</v>
          </cell>
          <cell r="K30">
            <v>0</v>
          </cell>
          <cell r="L30">
            <v>0</v>
          </cell>
          <cell r="M30" t="str">
            <v>AFSCME Local 88/Conf</v>
          </cell>
        </row>
        <row r="31">
          <cell r="A31">
            <v>6020</v>
          </cell>
          <cell r="B31" t="str">
            <v>PROGRAM DEVELOPMENT TECH</v>
          </cell>
          <cell r="C31">
            <v>17.899999999999999</v>
          </cell>
          <cell r="D31">
            <v>18.440000000000001</v>
          </cell>
          <cell r="E31">
            <v>19</v>
          </cell>
          <cell r="F31">
            <v>19.57</v>
          </cell>
          <cell r="G31">
            <v>20.18</v>
          </cell>
          <cell r="H31">
            <v>20.76</v>
          </cell>
          <cell r="I31">
            <v>21.38</v>
          </cell>
          <cell r="J31">
            <v>22.04</v>
          </cell>
          <cell r="K31">
            <v>0</v>
          </cell>
          <cell r="L31">
            <v>0</v>
          </cell>
          <cell r="M31" t="str">
            <v>AFSCME Local 88/Conf</v>
          </cell>
        </row>
        <row r="32">
          <cell r="A32">
            <v>6021</v>
          </cell>
          <cell r="B32" t="str">
            <v>PROGRAM DEVELOPMENT SPEC</v>
          </cell>
          <cell r="C32">
            <v>24.09</v>
          </cell>
          <cell r="D32">
            <v>24.76</v>
          </cell>
          <cell r="E32">
            <v>25.54</v>
          </cell>
          <cell r="F32">
            <v>26.3</v>
          </cell>
          <cell r="G32">
            <v>27.09</v>
          </cell>
          <cell r="H32">
            <v>27.89</v>
          </cell>
          <cell r="I32">
            <v>28.72</v>
          </cell>
          <cell r="J32">
            <v>29.61</v>
          </cell>
          <cell r="K32">
            <v>0</v>
          </cell>
          <cell r="L32">
            <v>0</v>
          </cell>
          <cell r="M32" t="str">
            <v>AFSCME Local 88/Conf</v>
          </cell>
        </row>
        <row r="33">
          <cell r="A33">
            <v>6022</v>
          </cell>
          <cell r="B33" t="str">
            <v>PROGRAM COORDINATOR</v>
          </cell>
          <cell r="C33">
            <v>24.09</v>
          </cell>
          <cell r="D33">
            <v>24.76</v>
          </cell>
          <cell r="E33">
            <v>25.54</v>
          </cell>
          <cell r="F33">
            <v>26.3</v>
          </cell>
          <cell r="G33">
            <v>27.09</v>
          </cell>
          <cell r="H33">
            <v>27.89</v>
          </cell>
          <cell r="I33">
            <v>28.72</v>
          </cell>
          <cell r="J33">
            <v>29.61</v>
          </cell>
          <cell r="K33">
            <v>0</v>
          </cell>
          <cell r="L33">
            <v>0</v>
          </cell>
          <cell r="M33" t="str">
            <v>AFSCME Local 88/Conf</v>
          </cell>
        </row>
        <row r="34">
          <cell r="A34">
            <v>6024</v>
          </cell>
          <cell r="B34" t="str">
            <v>DISEASE INTERVENTION SPECIALIST</v>
          </cell>
          <cell r="C34">
            <v>20.18</v>
          </cell>
          <cell r="D34">
            <v>20.76</v>
          </cell>
          <cell r="E34">
            <v>21.38</v>
          </cell>
          <cell r="F34">
            <v>22.04</v>
          </cell>
          <cell r="G34">
            <v>22.68</v>
          </cell>
          <cell r="H34">
            <v>23.36</v>
          </cell>
          <cell r="I34">
            <v>24.09</v>
          </cell>
          <cell r="J34">
            <v>24.76</v>
          </cell>
          <cell r="K34">
            <v>0</v>
          </cell>
          <cell r="L34">
            <v>0</v>
          </cell>
          <cell r="M34" t="str">
            <v>AFSCME Local 88/Conf</v>
          </cell>
        </row>
        <row r="35">
          <cell r="A35">
            <v>6025</v>
          </cell>
          <cell r="B35" t="str">
            <v>A&amp;T COLLECTION SPECIALIST</v>
          </cell>
          <cell r="C35">
            <v>19.57</v>
          </cell>
          <cell r="D35">
            <v>20.18</v>
          </cell>
          <cell r="E35">
            <v>20.76</v>
          </cell>
          <cell r="F35">
            <v>21.38</v>
          </cell>
          <cell r="G35">
            <v>22.04</v>
          </cell>
          <cell r="H35">
            <v>22.68</v>
          </cell>
          <cell r="I35">
            <v>23.36</v>
          </cell>
          <cell r="J35">
            <v>24.09</v>
          </cell>
          <cell r="K35">
            <v>0</v>
          </cell>
          <cell r="L35">
            <v>0</v>
          </cell>
          <cell r="M35" t="str">
            <v>AFSCME Local 88/Conf</v>
          </cell>
        </row>
        <row r="36">
          <cell r="A36">
            <v>6026</v>
          </cell>
          <cell r="B36" t="str">
            <v>BUDGET ANALYST</v>
          </cell>
          <cell r="C36">
            <v>26.3</v>
          </cell>
          <cell r="D36">
            <v>27.09</v>
          </cell>
          <cell r="E36">
            <v>27.89</v>
          </cell>
          <cell r="F36">
            <v>28.72</v>
          </cell>
          <cell r="G36">
            <v>29.61</v>
          </cell>
          <cell r="H36">
            <v>30.47</v>
          </cell>
          <cell r="I36">
            <v>31.38</v>
          </cell>
          <cell r="J36">
            <v>32.35</v>
          </cell>
          <cell r="K36">
            <v>0</v>
          </cell>
          <cell r="L36">
            <v>0</v>
          </cell>
          <cell r="M36" t="str">
            <v>AFSCME Local 88/Conf</v>
          </cell>
        </row>
        <row r="37">
          <cell r="A37">
            <v>6027</v>
          </cell>
          <cell r="B37" t="str">
            <v>FINANCE TECHNICIAN</v>
          </cell>
          <cell r="C37">
            <v>17.37</v>
          </cell>
          <cell r="D37">
            <v>17.899999999999999</v>
          </cell>
          <cell r="E37">
            <v>18.440000000000001</v>
          </cell>
          <cell r="F37">
            <v>19</v>
          </cell>
          <cell r="G37">
            <v>19.57</v>
          </cell>
          <cell r="H37">
            <v>20.18</v>
          </cell>
          <cell r="I37">
            <v>20.76</v>
          </cell>
          <cell r="J37">
            <v>21.38</v>
          </cell>
          <cell r="K37">
            <v>0</v>
          </cell>
          <cell r="L37">
            <v>0</v>
          </cell>
          <cell r="M37" t="str">
            <v>AFSCME Local 88/Conf</v>
          </cell>
        </row>
        <row r="38">
          <cell r="A38">
            <v>6029</v>
          </cell>
          <cell r="B38" t="str">
            <v>FINANCE SPECIALIST 1</v>
          </cell>
          <cell r="C38">
            <v>19</v>
          </cell>
          <cell r="D38">
            <v>19.57</v>
          </cell>
          <cell r="E38">
            <v>20.18</v>
          </cell>
          <cell r="F38">
            <v>20.76</v>
          </cell>
          <cell r="G38">
            <v>21.38</v>
          </cell>
          <cell r="H38">
            <v>22.04</v>
          </cell>
          <cell r="I38">
            <v>22.68</v>
          </cell>
          <cell r="J38">
            <v>23.36</v>
          </cell>
          <cell r="K38">
            <v>0</v>
          </cell>
          <cell r="L38">
            <v>0</v>
          </cell>
          <cell r="M38" t="str">
            <v>AFSCME Local 88/Conf</v>
          </cell>
        </row>
        <row r="39">
          <cell r="A39">
            <v>6030</v>
          </cell>
          <cell r="B39" t="str">
            <v>FINANCE SPECIALIST 2</v>
          </cell>
          <cell r="C39">
            <v>22.68</v>
          </cell>
          <cell r="D39">
            <v>23.36</v>
          </cell>
          <cell r="E39">
            <v>24.09</v>
          </cell>
          <cell r="F39">
            <v>24.76</v>
          </cell>
          <cell r="G39">
            <v>25.54</v>
          </cell>
          <cell r="H39">
            <v>26.3</v>
          </cell>
          <cell r="I39">
            <v>27.09</v>
          </cell>
          <cell r="J39">
            <v>27.89</v>
          </cell>
          <cell r="K39">
            <v>0</v>
          </cell>
          <cell r="L39">
            <v>0</v>
          </cell>
          <cell r="M39" t="str">
            <v>AFSCME Local 88/Conf</v>
          </cell>
        </row>
        <row r="40">
          <cell r="A40">
            <v>6031</v>
          </cell>
          <cell r="B40" t="str">
            <v>CONTRACT SPECIALIST SENIOR</v>
          </cell>
          <cell r="C40">
            <v>28.72</v>
          </cell>
          <cell r="D40">
            <v>29.61</v>
          </cell>
          <cell r="E40">
            <v>30.47</v>
          </cell>
          <cell r="F40">
            <v>31.38</v>
          </cell>
          <cell r="G40">
            <v>32.35</v>
          </cell>
          <cell r="H40">
            <v>33.32</v>
          </cell>
          <cell r="I40">
            <v>34.33</v>
          </cell>
          <cell r="J40">
            <v>35.36</v>
          </cell>
          <cell r="K40">
            <v>0</v>
          </cell>
          <cell r="L40">
            <v>0</v>
          </cell>
          <cell r="M40" t="str">
            <v>AFSCME Local 88/Conf</v>
          </cell>
        </row>
        <row r="41">
          <cell r="A41">
            <v>6032</v>
          </cell>
          <cell r="B41" t="str">
            <v>FINANCE SPECIALIST/SENIOR</v>
          </cell>
          <cell r="C41">
            <v>26.3</v>
          </cell>
          <cell r="D41">
            <v>27.09</v>
          </cell>
          <cell r="E41">
            <v>27.89</v>
          </cell>
          <cell r="F41">
            <v>28.72</v>
          </cell>
          <cell r="G41">
            <v>29.61</v>
          </cell>
          <cell r="H41">
            <v>30.47</v>
          </cell>
          <cell r="I41">
            <v>31.38</v>
          </cell>
          <cell r="J41">
            <v>32.35</v>
          </cell>
          <cell r="K41">
            <v>0</v>
          </cell>
          <cell r="L41">
            <v>0</v>
          </cell>
          <cell r="M41" t="str">
            <v>AFSCME Local 88/Conf</v>
          </cell>
        </row>
        <row r="42">
          <cell r="A42">
            <v>6033</v>
          </cell>
          <cell r="B42" t="str">
            <v>ADMINISTRATIVE ANALYST</v>
          </cell>
          <cell r="C42">
            <v>24.76</v>
          </cell>
          <cell r="D42">
            <v>25.54</v>
          </cell>
          <cell r="E42">
            <v>26.3</v>
          </cell>
          <cell r="F42">
            <v>27.09</v>
          </cell>
          <cell r="G42">
            <v>27.89</v>
          </cell>
          <cell r="H42">
            <v>28.72</v>
          </cell>
          <cell r="I42">
            <v>29.61</v>
          </cell>
          <cell r="J42">
            <v>30.47</v>
          </cell>
          <cell r="K42">
            <v>0</v>
          </cell>
          <cell r="L42">
            <v>0</v>
          </cell>
          <cell r="M42" t="str">
            <v>AFSCME Local 88/Conf</v>
          </cell>
        </row>
        <row r="43">
          <cell r="A43">
            <v>6034</v>
          </cell>
          <cell r="B43" t="str">
            <v>ADMINISTRATIVE ANALYST/SENIOR</v>
          </cell>
          <cell r="C43">
            <v>27.09</v>
          </cell>
          <cell r="D43">
            <v>27.89</v>
          </cell>
          <cell r="E43">
            <v>28.72</v>
          </cell>
          <cell r="F43">
            <v>29.61</v>
          </cell>
          <cell r="G43">
            <v>30.47</v>
          </cell>
          <cell r="H43">
            <v>31.38</v>
          </cell>
          <cell r="I43">
            <v>32.35</v>
          </cell>
          <cell r="J43">
            <v>33.32</v>
          </cell>
          <cell r="K43">
            <v>0</v>
          </cell>
          <cell r="L43">
            <v>0</v>
          </cell>
          <cell r="M43" t="str">
            <v>AFSCME Local 88/Conf</v>
          </cell>
        </row>
        <row r="44">
          <cell r="A44">
            <v>6035</v>
          </cell>
          <cell r="B44" t="str">
            <v>ALARM ORDINANCE COORDINATOR</v>
          </cell>
          <cell r="C44">
            <v>20.18</v>
          </cell>
          <cell r="D44">
            <v>20.76</v>
          </cell>
          <cell r="E44">
            <v>21.38</v>
          </cell>
          <cell r="F44">
            <v>22.04</v>
          </cell>
          <cell r="G44">
            <v>22.68</v>
          </cell>
          <cell r="H44">
            <v>23.36</v>
          </cell>
          <cell r="I44">
            <v>24.09</v>
          </cell>
          <cell r="J44">
            <v>24.76</v>
          </cell>
          <cell r="K44">
            <v>0</v>
          </cell>
          <cell r="L44">
            <v>0</v>
          </cell>
          <cell r="M44" t="str">
            <v>AFSCME Local 88/Conf</v>
          </cell>
        </row>
        <row r="45">
          <cell r="A45">
            <v>6036</v>
          </cell>
          <cell r="B45" t="str">
            <v>CLINICAL COORDINATOR</v>
          </cell>
          <cell r="C45">
            <v>28.72</v>
          </cell>
          <cell r="D45">
            <v>29.61</v>
          </cell>
          <cell r="E45">
            <v>30.47</v>
          </cell>
          <cell r="F45">
            <v>31.38</v>
          </cell>
          <cell r="G45">
            <v>32.35</v>
          </cell>
          <cell r="H45">
            <v>33.32</v>
          </cell>
          <cell r="I45">
            <v>34.33</v>
          </cell>
          <cell r="J45">
            <v>35.36</v>
          </cell>
          <cell r="K45">
            <v>0</v>
          </cell>
          <cell r="L45">
            <v>0</v>
          </cell>
          <cell r="M45" t="str">
            <v>AFSCME Local 88/Conf</v>
          </cell>
        </row>
        <row r="46">
          <cell r="A46">
            <v>6037</v>
          </cell>
          <cell r="B46" t="str">
            <v>DEVELOP/COMMUNICATIONS COORD</v>
          </cell>
          <cell r="C46">
            <v>29.61</v>
          </cell>
          <cell r="D46">
            <v>30.47</v>
          </cell>
          <cell r="E46">
            <v>31.38</v>
          </cell>
          <cell r="F46">
            <v>32.35</v>
          </cell>
          <cell r="G46">
            <v>33.32</v>
          </cell>
          <cell r="H46">
            <v>34.33</v>
          </cell>
          <cell r="I46">
            <v>35.36</v>
          </cell>
          <cell r="J46">
            <v>36.409999999999997</v>
          </cell>
          <cell r="K46">
            <v>0</v>
          </cell>
          <cell r="L46">
            <v>0</v>
          </cell>
          <cell r="M46" t="str">
            <v>AFSCME Local 88/Conf</v>
          </cell>
        </row>
        <row r="47">
          <cell r="A47">
            <v>6040</v>
          </cell>
          <cell r="B47" t="str">
            <v>APPRAISAL TECHNICIAN REAL</v>
          </cell>
          <cell r="C47">
            <v>18.440000000000001</v>
          </cell>
          <cell r="D47">
            <v>19</v>
          </cell>
          <cell r="E47">
            <v>19.57</v>
          </cell>
          <cell r="F47">
            <v>20.18</v>
          </cell>
          <cell r="G47">
            <v>20.76</v>
          </cell>
          <cell r="H47">
            <v>21.38</v>
          </cell>
          <cell r="I47">
            <v>22.04</v>
          </cell>
          <cell r="J47">
            <v>22.68</v>
          </cell>
          <cell r="K47">
            <v>0</v>
          </cell>
          <cell r="L47">
            <v>0</v>
          </cell>
          <cell r="M47" t="str">
            <v>AFSCME Local 88/Conf</v>
          </cell>
        </row>
        <row r="48">
          <cell r="A48">
            <v>6042</v>
          </cell>
          <cell r="B48" t="str">
            <v>PROPERTY APPRAISER REAL 2</v>
          </cell>
          <cell r="C48">
            <v>23.36</v>
          </cell>
          <cell r="D48">
            <v>24.09</v>
          </cell>
          <cell r="E48">
            <v>24.76</v>
          </cell>
          <cell r="F48">
            <v>25.54</v>
          </cell>
          <cell r="G48">
            <v>26.3</v>
          </cell>
          <cell r="H48">
            <v>27.09</v>
          </cell>
          <cell r="I48">
            <v>27.89</v>
          </cell>
          <cell r="J48">
            <v>28.72</v>
          </cell>
          <cell r="K48">
            <v>0</v>
          </cell>
          <cell r="L48">
            <v>0</v>
          </cell>
          <cell r="M48" t="str">
            <v>AFSCME Local 88/Conf</v>
          </cell>
        </row>
        <row r="49">
          <cell r="A49">
            <v>6043</v>
          </cell>
          <cell r="B49" t="str">
            <v>APPRAISAL TECHNICIAN PERSONAL</v>
          </cell>
          <cell r="C49">
            <v>18.440000000000001</v>
          </cell>
          <cell r="D49">
            <v>19</v>
          </cell>
          <cell r="E49">
            <v>19.57</v>
          </cell>
          <cell r="F49">
            <v>20.18</v>
          </cell>
          <cell r="G49">
            <v>20.76</v>
          </cell>
          <cell r="H49">
            <v>21.38</v>
          </cell>
          <cell r="I49">
            <v>22.04</v>
          </cell>
          <cell r="J49">
            <v>22.68</v>
          </cell>
          <cell r="K49">
            <v>0</v>
          </cell>
          <cell r="L49">
            <v>0</v>
          </cell>
          <cell r="M49" t="str">
            <v>AFSCME Local 88/Conf</v>
          </cell>
        </row>
        <row r="50">
          <cell r="A50">
            <v>6045</v>
          </cell>
          <cell r="B50" t="str">
            <v>TAX EXEMPTION SPECIALIST</v>
          </cell>
          <cell r="C50">
            <v>24.76</v>
          </cell>
          <cell r="D50">
            <v>25.54</v>
          </cell>
          <cell r="E50">
            <v>26.3</v>
          </cell>
          <cell r="F50">
            <v>27.09</v>
          </cell>
          <cell r="G50">
            <v>27.89</v>
          </cell>
          <cell r="H50">
            <v>28.72</v>
          </cell>
          <cell r="I50">
            <v>29.61</v>
          </cell>
          <cell r="J50">
            <v>30.47</v>
          </cell>
          <cell r="K50">
            <v>0</v>
          </cell>
          <cell r="L50">
            <v>0</v>
          </cell>
          <cell r="M50" t="str">
            <v>AFSCME Local 88/Conf</v>
          </cell>
        </row>
        <row r="51">
          <cell r="A51">
            <v>6046</v>
          </cell>
          <cell r="B51" t="str">
            <v>COMMUNITY HEALTH SPECIALIST 1</v>
          </cell>
          <cell r="C51">
            <v>15.44</v>
          </cell>
          <cell r="D51">
            <v>15.9</v>
          </cell>
          <cell r="E51">
            <v>16.37</v>
          </cell>
          <cell r="F51">
            <v>16.86</v>
          </cell>
          <cell r="G51">
            <v>17.37</v>
          </cell>
          <cell r="H51">
            <v>17.899999999999999</v>
          </cell>
          <cell r="I51">
            <v>18.440000000000001</v>
          </cell>
          <cell r="J51">
            <v>19</v>
          </cell>
          <cell r="K51">
            <v>0</v>
          </cell>
          <cell r="L51">
            <v>0</v>
          </cell>
          <cell r="M51" t="str">
            <v>AFSCME Local 88/Conf</v>
          </cell>
        </row>
        <row r="52">
          <cell r="A52">
            <v>6047</v>
          </cell>
          <cell r="B52" t="str">
            <v>COMMUNITY HEALTH SPECIALIST 2</v>
          </cell>
          <cell r="C52">
            <v>17.899999999999999</v>
          </cell>
          <cell r="D52">
            <v>18.440000000000001</v>
          </cell>
          <cell r="E52">
            <v>19</v>
          </cell>
          <cell r="F52">
            <v>19.57</v>
          </cell>
          <cell r="G52">
            <v>20.18</v>
          </cell>
          <cell r="H52">
            <v>20.76</v>
          </cell>
          <cell r="I52">
            <v>21.38</v>
          </cell>
          <cell r="J52">
            <v>22.04</v>
          </cell>
          <cell r="K52">
            <v>0</v>
          </cell>
          <cell r="L52">
            <v>0</v>
          </cell>
          <cell r="M52" t="str">
            <v>AFSCME Local 88/Conf</v>
          </cell>
        </row>
        <row r="53">
          <cell r="A53">
            <v>6050</v>
          </cell>
          <cell r="B53" t="str">
            <v>PROPERTY APPRAISER PERSONAL 2</v>
          </cell>
          <cell r="C53">
            <v>23.36</v>
          </cell>
          <cell r="D53">
            <v>24.09</v>
          </cell>
          <cell r="E53">
            <v>24.76</v>
          </cell>
          <cell r="F53">
            <v>25.54</v>
          </cell>
          <cell r="G53">
            <v>26.3</v>
          </cell>
          <cell r="H53">
            <v>27.09</v>
          </cell>
          <cell r="I53">
            <v>27.89</v>
          </cell>
          <cell r="J53">
            <v>28.72</v>
          </cell>
          <cell r="K53">
            <v>0</v>
          </cell>
          <cell r="L53">
            <v>0</v>
          </cell>
          <cell r="M53" t="str">
            <v>AFSCME Local 88/Conf</v>
          </cell>
        </row>
        <row r="54">
          <cell r="A54">
            <v>6051</v>
          </cell>
          <cell r="B54" t="str">
            <v>PROPERTY APPRAISER 1</v>
          </cell>
          <cell r="C54">
            <v>20.76</v>
          </cell>
          <cell r="D54">
            <v>21.38</v>
          </cell>
          <cell r="E54">
            <v>22.04</v>
          </cell>
          <cell r="F54">
            <v>22.68</v>
          </cell>
          <cell r="G54">
            <v>23.36</v>
          </cell>
          <cell r="H54">
            <v>24.09</v>
          </cell>
          <cell r="I54">
            <v>24.76</v>
          </cell>
          <cell r="J54">
            <v>25.54</v>
          </cell>
          <cell r="K54">
            <v>0</v>
          </cell>
          <cell r="L54">
            <v>0</v>
          </cell>
          <cell r="M54" t="str">
            <v>AFSCME Local 88/Conf</v>
          </cell>
        </row>
        <row r="55">
          <cell r="A55">
            <v>6054</v>
          </cell>
          <cell r="B55" t="str">
            <v>ADMINISTRATIVE ASSISTANT</v>
          </cell>
          <cell r="C55">
            <v>20.18</v>
          </cell>
          <cell r="D55">
            <v>20.76</v>
          </cell>
          <cell r="E55">
            <v>21.38</v>
          </cell>
          <cell r="F55">
            <v>22.04</v>
          </cell>
          <cell r="G55">
            <v>22.68</v>
          </cell>
          <cell r="H55">
            <v>23.36</v>
          </cell>
          <cell r="I55">
            <v>24.09</v>
          </cell>
          <cell r="J55">
            <v>24.76</v>
          </cell>
          <cell r="K55">
            <v>0</v>
          </cell>
          <cell r="L55">
            <v>0</v>
          </cell>
          <cell r="M55" t="str">
            <v>AFSCME Local 88/Conf</v>
          </cell>
        </row>
        <row r="56">
          <cell r="A56">
            <v>6055</v>
          </cell>
          <cell r="B56" t="str">
            <v>BUSINESS ANALYST/SENIOR</v>
          </cell>
          <cell r="C56">
            <v>33.32</v>
          </cell>
          <cell r="D56">
            <v>34.33</v>
          </cell>
          <cell r="E56">
            <v>35.36</v>
          </cell>
          <cell r="F56">
            <v>36.409999999999997</v>
          </cell>
          <cell r="G56">
            <v>37.51</v>
          </cell>
          <cell r="H56">
            <v>38.64</v>
          </cell>
          <cell r="I56">
            <v>39.81</v>
          </cell>
          <cell r="J56">
            <v>41</v>
          </cell>
          <cell r="K56">
            <v>0</v>
          </cell>
          <cell r="L56">
            <v>0</v>
          </cell>
          <cell r="M56" t="str">
            <v>AFSCME Local 88/Conf</v>
          </cell>
        </row>
        <row r="57">
          <cell r="A57">
            <v>6056</v>
          </cell>
          <cell r="B57" t="str">
            <v>LEARNING SYSTEMS ANALYST/SENIOR</v>
          </cell>
          <cell r="C57">
            <v>28.44</v>
          </cell>
          <cell r="D57">
            <v>29.31</v>
          </cell>
          <cell r="E57">
            <v>30.19</v>
          </cell>
          <cell r="F57">
            <v>31.12</v>
          </cell>
          <cell r="G57">
            <v>32.03</v>
          </cell>
          <cell r="H57">
            <v>32.979999999999997</v>
          </cell>
          <cell r="I57">
            <v>33.99</v>
          </cell>
          <cell r="J57">
            <v>35</v>
          </cell>
          <cell r="K57">
            <v>0</v>
          </cell>
          <cell r="L57">
            <v>0</v>
          </cell>
          <cell r="M57" t="str">
            <v>AFSCME Local 88/Conf</v>
          </cell>
        </row>
        <row r="58">
          <cell r="A58">
            <v>6057</v>
          </cell>
          <cell r="B58" t="str">
            <v>BUSINESS ANALYST</v>
          </cell>
          <cell r="C58">
            <v>29.61</v>
          </cell>
          <cell r="D58">
            <v>30.47</v>
          </cell>
          <cell r="E58">
            <v>31.38</v>
          </cell>
          <cell r="F58">
            <v>32.35</v>
          </cell>
          <cell r="G58">
            <v>33.32</v>
          </cell>
          <cell r="H58">
            <v>34.33</v>
          </cell>
          <cell r="I58">
            <v>35.36</v>
          </cell>
          <cell r="J58">
            <v>36.409999999999997</v>
          </cell>
          <cell r="K58">
            <v>0</v>
          </cell>
          <cell r="L58">
            <v>0</v>
          </cell>
          <cell r="M58" t="str">
            <v>AFSCME Local 88/Conf</v>
          </cell>
        </row>
        <row r="59">
          <cell r="A59">
            <v>6058</v>
          </cell>
          <cell r="B59" t="str">
            <v>HEARINGS SPECIALIST</v>
          </cell>
          <cell r="C59">
            <v>24.76</v>
          </cell>
          <cell r="D59">
            <v>25.54</v>
          </cell>
          <cell r="E59">
            <v>26.3</v>
          </cell>
          <cell r="F59">
            <v>27.09</v>
          </cell>
          <cell r="G59">
            <v>27.89</v>
          </cell>
          <cell r="H59">
            <v>28.72</v>
          </cell>
          <cell r="I59">
            <v>29.61</v>
          </cell>
          <cell r="J59">
            <v>30.47</v>
          </cell>
          <cell r="K59">
            <v>0</v>
          </cell>
          <cell r="L59">
            <v>0</v>
          </cell>
          <cell r="M59" t="str">
            <v>AFSCME Local 88/Conf</v>
          </cell>
        </row>
        <row r="60">
          <cell r="A60">
            <v>6059</v>
          </cell>
          <cell r="B60" t="str">
            <v>BRIDGE OPERATOR</v>
          </cell>
          <cell r="C60">
            <v>15.01</v>
          </cell>
          <cell r="D60">
            <v>15.44</v>
          </cell>
          <cell r="E60">
            <v>15.9</v>
          </cell>
          <cell r="F60">
            <v>16.37</v>
          </cell>
          <cell r="G60">
            <v>16.86</v>
          </cell>
          <cell r="H60">
            <v>17.37</v>
          </cell>
          <cell r="I60">
            <v>17.899999999999999</v>
          </cell>
          <cell r="J60">
            <v>18.440000000000001</v>
          </cell>
          <cell r="K60">
            <v>0</v>
          </cell>
          <cell r="L60">
            <v>0</v>
          </cell>
          <cell r="M60" t="str">
            <v>AFSCME Local 88/Conf</v>
          </cell>
        </row>
        <row r="61">
          <cell r="A61">
            <v>6060</v>
          </cell>
          <cell r="B61" t="str">
            <v>BRIDGE MAINTENANCE MECHANIC</v>
          </cell>
          <cell r="C61">
            <v>22.04</v>
          </cell>
          <cell r="D61">
            <v>22.68</v>
          </cell>
          <cell r="E61">
            <v>23.36</v>
          </cell>
          <cell r="F61">
            <v>24.09</v>
          </cell>
          <cell r="G61">
            <v>24.76</v>
          </cell>
          <cell r="H61">
            <v>25.54</v>
          </cell>
          <cell r="I61">
            <v>26.3</v>
          </cell>
          <cell r="J61">
            <v>27.09</v>
          </cell>
          <cell r="K61">
            <v>0</v>
          </cell>
          <cell r="L61">
            <v>0</v>
          </cell>
          <cell r="M61" t="str">
            <v>AFSCME Local 88/Conf</v>
          </cell>
        </row>
        <row r="62">
          <cell r="A62">
            <v>6061</v>
          </cell>
          <cell r="B62" t="str">
            <v>ANIMAL CONTROL OFFICER/SENIOR</v>
          </cell>
          <cell r="C62">
            <v>20.18</v>
          </cell>
          <cell r="D62">
            <v>20.76</v>
          </cell>
          <cell r="E62">
            <v>21.38</v>
          </cell>
          <cell r="F62">
            <v>22.04</v>
          </cell>
          <cell r="G62">
            <v>22.68</v>
          </cell>
          <cell r="H62">
            <v>23.36</v>
          </cell>
          <cell r="I62">
            <v>24.09</v>
          </cell>
          <cell r="J62">
            <v>24.76</v>
          </cell>
          <cell r="K62">
            <v>0</v>
          </cell>
          <cell r="L62">
            <v>0</v>
          </cell>
          <cell r="M62" t="str">
            <v>AFSCME Local 88/Conf</v>
          </cell>
        </row>
        <row r="63">
          <cell r="A63">
            <v>6062</v>
          </cell>
          <cell r="B63" t="str">
            <v>ANIMAL CARE AIDE</v>
          </cell>
          <cell r="C63">
            <v>12.21</v>
          </cell>
          <cell r="D63">
            <v>12.58</v>
          </cell>
          <cell r="E63">
            <v>12.97</v>
          </cell>
          <cell r="F63">
            <v>13.35</v>
          </cell>
          <cell r="G63">
            <v>13.73</v>
          </cell>
          <cell r="H63">
            <v>14.14</v>
          </cell>
          <cell r="I63">
            <v>14.56</v>
          </cell>
          <cell r="J63">
            <v>15.01</v>
          </cell>
          <cell r="K63">
            <v>0</v>
          </cell>
          <cell r="L63">
            <v>0</v>
          </cell>
          <cell r="M63" t="str">
            <v>AFSCME Local 88/Conf</v>
          </cell>
        </row>
        <row r="64">
          <cell r="A64">
            <v>6063</v>
          </cell>
          <cell r="B64" t="str">
            <v>PROJECT MANAGER - REPRESENTED</v>
          </cell>
          <cell r="C64">
            <v>31.38</v>
          </cell>
          <cell r="D64">
            <v>32.35</v>
          </cell>
          <cell r="E64">
            <v>33.32</v>
          </cell>
          <cell r="F64">
            <v>34.33</v>
          </cell>
          <cell r="G64">
            <v>35.36</v>
          </cell>
          <cell r="H64">
            <v>36.409999999999997</v>
          </cell>
          <cell r="I64">
            <v>37.51</v>
          </cell>
          <cell r="J64">
            <v>38.64</v>
          </cell>
          <cell r="K64">
            <v>0</v>
          </cell>
          <cell r="L64">
            <v>0</v>
          </cell>
          <cell r="M64" t="str">
            <v>AFSCME Local 88/Conf</v>
          </cell>
        </row>
        <row r="65">
          <cell r="A65">
            <v>6065</v>
          </cell>
          <cell r="B65" t="str">
            <v>ANIMAL CARE TECHNICIAN</v>
          </cell>
          <cell r="C65">
            <v>15.44</v>
          </cell>
          <cell r="D65">
            <v>15.9</v>
          </cell>
          <cell r="E65">
            <v>16.37</v>
          </cell>
          <cell r="F65">
            <v>16.86</v>
          </cell>
          <cell r="G65">
            <v>17.37</v>
          </cell>
          <cell r="H65">
            <v>17.899999999999999</v>
          </cell>
          <cell r="I65">
            <v>18.440000000000001</v>
          </cell>
          <cell r="J65">
            <v>19</v>
          </cell>
          <cell r="K65">
            <v>0</v>
          </cell>
          <cell r="L65">
            <v>0</v>
          </cell>
          <cell r="M65" t="str">
            <v>AFSCME Local 88/Conf</v>
          </cell>
        </row>
        <row r="66">
          <cell r="A66">
            <v>6066</v>
          </cell>
          <cell r="B66" t="str">
            <v>ANIMAL HEALTH TECHNICIAN</v>
          </cell>
          <cell r="C66">
            <v>16.86</v>
          </cell>
          <cell r="D66">
            <v>17.37</v>
          </cell>
          <cell r="E66">
            <v>17.899999999999999</v>
          </cell>
          <cell r="F66">
            <v>18.440000000000001</v>
          </cell>
          <cell r="G66">
            <v>19</v>
          </cell>
          <cell r="H66">
            <v>19.57</v>
          </cell>
          <cell r="I66">
            <v>20.18</v>
          </cell>
          <cell r="J66">
            <v>20.76</v>
          </cell>
          <cell r="K66">
            <v>0</v>
          </cell>
          <cell r="L66">
            <v>0</v>
          </cell>
          <cell r="M66" t="str">
            <v>AFSCME Local 88/Conf</v>
          </cell>
        </row>
        <row r="67">
          <cell r="A67">
            <v>6067</v>
          </cell>
          <cell r="B67" t="str">
            <v>ANIMAL CONTROL OFFICER</v>
          </cell>
          <cell r="C67">
            <v>18.440000000000001</v>
          </cell>
          <cell r="D67">
            <v>19</v>
          </cell>
          <cell r="E67">
            <v>19.57</v>
          </cell>
          <cell r="F67">
            <v>20.18</v>
          </cell>
          <cell r="G67">
            <v>20.76</v>
          </cell>
          <cell r="H67">
            <v>21.38</v>
          </cell>
          <cell r="I67">
            <v>22.04</v>
          </cell>
          <cell r="J67">
            <v>22.68</v>
          </cell>
          <cell r="K67">
            <v>0</v>
          </cell>
          <cell r="L67">
            <v>0</v>
          </cell>
          <cell r="M67" t="str">
            <v>AFSCME Local 88/Conf</v>
          </cell>
        </row>
        <row r="68">
          <cell r="A68">
            <v>6069</v>
          </cell>
          <cell r="B68" t="str">
            <v>ANIMAL CONTROL AIDE</v>
          </cell>
          <cell r="C68">
            <v>13.73</v>
          </cell>
          <cell r="D68">
            <v>14.14</v>
          </cell>
          <cell r="E68">
            <v>14.56</v>
          </cell>
          <cell r="F68">
            <v>15.01</v>
          </cell>
          <cell r="G68">
            <v>15.44</v>
          </cell>
          <cell r="H68">
            <v>15.9</v>
          </cell>
          <cell r="I68">
            <v>16.37</v>
          </cell>
          <cell r="J68">
            <v>16.86</v>
          </cell>
          <cell r="K68">
            <v>0</v>
          </cell>
          <cell r="L68">
            <v>0</v>
          </cell>
          <cell r="M68" t="str">
            <v>AFSCME Local 88/Conf</v>
          </cell>
        </row>
        <row r="69">
          <cell r="A69">
            <v>6070</v>
          </cell>
          <cell r="B69" t="str">
            <v>LICENSE COMPLIANCE OFFICER</v>
          </cell>
          <cell r="C69">
            <v>16.86</v>
          </cell>
          <cell r="D69">
            <v>17.37</v>
          </cell>
          <cell r="E69">
            <v>17.899999999999999</v>
          </cell>
          <cell r="F69">
            <v>18.440000000000001</v>
          </cell>
          <cell r="G69">
            <v>19</v>
          </cell>
          <cell r="H69">
            <v>19.57</v>
          </cell>
          <cell r="I69">
            <v>20.18</v>
          </cell>
          <cell r="J69">
            <v>20.76</v>
          </cell>
          <cell r="K69">
            <v>0</v>
          </cell>
          <cell r="L69">
            <v>0</v>
          </cell>
          <cell r="M69" t="str">
            <v>AFSCME Local 88/Conf</v>
          </cell>
        </row>
        <row r="70">
          <cell r="A70">
            <v>6072</v>
          </cell>
          <cell r="B70" t="str">
            <v>ANIMAL CONTROL DISPATCHER</v>
          </cell>
          <cell r="C70">
            <v>15.01</v>
          </cell>
          <cell r="D70">
            <v>15.44</v>
          </cell>
          <cell r="E70">
            <v>15.9</v>
          </cell>
          <cell r="F70">
            <v>16.37</v>
          </cell>
          <cell r="G70">
            <v>16.86</v>
          </cell>
          <cell r="H70">
            <v>17.37</v>
          </cell>
          <cell r="I70">
            <v>17.899999999999999</v>
          </cell>
          <cell r="J70">
            <v>18.440000000000001</v>
          </cell>
          <cell r="K70">
            <v>0</v>
          </cell>
          <cell r="L70">
            <v>0</v>
          </cell>
          <cell r="M70" t="str">
            <v>AFSCME Local 88/Conf</v>
          </cell>
        </row>
        <row r="71">
          <cell r="A71">
            <v>6073</v>
          </cell>
          <cell r="B71" t="str">
            <v>DATA ANALYST</v>
          </cell>
          <cell r="C71">
            <v>24.09</v>
          </cell>
          <cell r="D71">
            <v>24.76</v>
          </cell>
          <cell r="E71">
            <v>25.54</v>
          </cell>
          <cell r="F71">
            <v>26.3</v>
          </cell>
          <cell r="G71">
            <v>27.09</v>
          </cell>
          <cell r="H71">
            <v>27.89</v>
          </cell>
          <cell r="I71">
            <v>28.72</v>
          </cell>
          <cell r="J71">
            <v>29.61</v>
          </cell>
          <cell r="K71">
            <v>0</v>
          </cell>
          <cell r="L71">
            <v>0</v>
          </cell>
          <cell r="M71" t="str">
            <v>AFSCME Local 88/Conf</v>
          </cell>
        </row>
        <row r="72">
          <cell r="A72">
            <v>6074</v>
          </cell>
          <cell r="B72" t="str">
            <v>DATA TECHNICIAN</v>
          </cell>
          <cell r="C72">
            <v>19</v>
          </cell>
          <cell r="D72">
            <v>19.57</v>
          </cell>
          <cell r="E72">
            <v>20.18</v>
          </cell>
          <cell r="F72">
            <v>20.76</v>
          </cell>
          <cell r="G72">
            <v>21.38</v>
          </cell>
          <cell r="H72">
            <v>22.04</v>
          </cell>
          <cell r="I72">
            <v>22.68</v>
          </cell>
          <cell r="J72">
            <v>23.36</v>
          </cell>
          <cell r="K72">
            <v>0</v>
          </cell>
          <cell r="L72">
            <v>0</v>
          </cell>
          <cell r="M72" t="str">
            <v>AFSCME Local 88/Conf</v>
          </cell>
        </row>
        <row r="73">
          <cell r="A73">
            <v>6075</v>
          </cell>
          <cell r="B73" t="str">
            <v>PLANNER</v>
          </cell>
          <cell r="C73">
            <v>26.3</v>
          </cell>
          <cell r="D73">
            <v>27.09</v>
          </cell>
          <cell r="E73">
            <v>27.89</v>
          </cell>
          <cell r="F73">
            <v>28.72</v>
          </cell>
          <cell r="G73">
            <v>29.61</v>
          </cell>
          <cell r="H73">
            <v>30.47</v>
          </cell>
          <cell r="I73">
            <v>31.38</v>
          </cell>
          <cell r="J73">
            <v>32.35</v>
          </cell>
          <cell r="K73">
            <v>0</v>
          </cell>
          <cell r="L73">
            <v>0</v>
          </cell>
          <cell r="M73" t="str">
            <v>AFSCME Local 88/Conf</v>
          </cell>
        </row>
        <row r="74">
          <cell r="A74">
            <v>6076</v>
          </cell>
          <cell r="B74" t="str">
            <v>TRANSPORTATION PLANNING SPECIALIST</v>
          </cell>
          <cell r="C74">
            <v>27.09</v>
          </cell>
          <cell r="D74">
            <v>27.89</v>
          </cell>
          <cell r="E74">
            <v>28.72</v>
          </cell>
          <cell r="F74">
            <v>29.61</v>
          </cell>
          <cell r="G74">
            <v>30.47</v>
          </cell>
          <cell r="H74">
            <v>31.38</v>
          </cell>
          <cell r="I74">
            <v>32.35</v>
          </cell>
          <cell r="J74">
            <v>33.32</v>
          </cell>
          <cell r="K74">
            <v>0</v>
          </cell>
          <cell r="L74">
            <v>0</v>
          </cell>
          <cell r="M74" t="str">
            <v>AFSCME Local 88/Conf</v>
          </cell>
        </row>
        <row r="75">
          <cell r="A75">
            <v>6078</v>
          </cell>
          <cell r="B75" t="str">
            <v>PLANNER/SENIOR</v>
          </cell>
          <cell r="C75">
            <v>29.61</v>
          </cell>
          <cell r="D75">
            <v>30.47</v>
          </cell>
          <cell r="E75">
            <v>31.38</v>
          </cell>
          <cell r="F75">
            <v>32.35</v>
          </cell>
          <cell r="G75">
            <v>33.32</v>
          </cell>
          <cell r="H75">
            <v>34.33</v>
          </cell>
          <cell r="I75">
            <v>35.36</v>
          </cell>
          <cell r="J75">
            <v>36.409999999999997</v>
          </cell>
          <cell r="K75">
            <v>0</v>
          </cell>
          <cell r="L75">
            <v>0</v>
          </cell>
          <cell r="M75" t="str">
            <v>AFSCME Local 88/Conf</v>
          </cell>
        </row>
        <row r="76">
          <cell r="A76">
            <v>6079</v>
          </cell>
          <cell r="B76" t="str">
            <v>A&amp;T  ANALYST SENIOR</v>
          </cell>
          <cell r="C76">
            <v>26.3</v>
          </cell>
          <cell r="D76">
            <v>27.09</v>
          </cell>
          <cell r="E76">
            <v>27.89</v>
          </cell>
          <cell r="F76">
            <v>28.72</v>
          </cell>
          <cell r="G76">
            <v>29.61</v>
          </cell>
          <cell r="H76">
            <v>30.47</v>
          </cell>
          <cell r="I76">
            <v>31.38</v>
          </cell>
          <cell r="J76">
            <v>32.35</v>
          </cell>
          <cell r="K76">
            <v>0</v>
          </cell>
          <cell r="L76">
            <v>0</v>
          </cell>
          <cell r="M76" t="str">
            <v>AFSCME Local 88/Conf</v>
          </cell>
        </row>
        <row r="77">
          <cell r="A77">
            <v>6081</v>
          </cell>
          <cell r="B77" t="str">
            <v>GIS CARTOGRAPHER</v>
          </cell>
          <cell r="C77">
            <v>19.57</v>
          </cell>
          <cell r="D77">
            <v>20.18</v>
          </cell>
          <cell r="E77">
            <v>20.76</v>
          </cell>
          <cell r="F77">
            <v>21.38</v>
          </cell>
          <cell r="G77">
            <v>22.04</v>
          </cell>
          <cell r="H77">
            <v>22.68</v>
          </cell>
          <cell r="I77">
            <v>23.36</v>
          </cell>
          <cell r="J77">
            <v>24.09</v>
          </cell>
          <cell r="K77">
            <v>0</v>
          </cell>
          <cell r="L77">
            <v>0</v>
          </cell>
          <cell r="M77" t="str">
            <v>AFSCME Local 88/Conf</v>
          </cell>
        </row>
        <row r="78">
          <cell r="A78">
            <v>6082</v>
          </cell>
          <cell r="B78" t="str">
            <v>GIS CARTOGRAPHER SR</v>
          </cell>
          <cell r="C78">
            <v>22.68</v>
          </cell>
          <cell r="D78">
            <v>23.36</v>
          </cell>
          <cell r="E78">
            <v>24.09</v>
          </cell>
          <cell r="F78">
            <v>24.76</v>
          </cell>
          <cell r="G78">
            <v>25.54</v>
          </cell>
          <cell r="H78">
            <v>26.3</v>
          </cell>
          <cell r="I78">
            <v>27.09</v>
          </cell>
          <cell r="J78">
            <v>27.89</v>
          </cell>
          <cell r="K78">
            <v>0</v>
          </cell>
          <cell r="L78">
            <v>0</v>
          </cell>
          <cell r="M78" t="str">
            <v>AFSCME Local 88/Conf</v>
          </cell>
        </row>
        <row r="79">
          <cell r="A79">
            <v>6083</v>
          </cell>
          <cell r="B79" t="str">
            <v>HOUSING DEVELOPMENT SPECIALIST</v>
          </cell>
          <cell r="C79">
            <v>24.09</v>
          </cell>
          <cell r="D79">
            <v>24.76</v>
          </cell>
          <cell r="E79">
            <v>25.54</v>
          </cell>
          <cell r="F79">
            <v>26.3</v>
          </cell>
          <cell r="G79">
            <v>27.09</v>
          </cell>
          <cell r="H79">
            <v>27.89</v>
          </cell>
          <cell r="I79">
            <v>28.72</v>
          </cell>
          <cell r="J79">
            <v>29.61</v>
          </cell>
          <cell r="K79">
            <v>0</v>
          </cell>
          <cell r="L79">
            <v>0</v>
          </cell>
          <cell r="M79" t="str">
            <v>AFSCME Local 88/Conf</v>
          </cell>
        </row>
        <row r="80">
          <cell r="A80">
            <v>6084</v>
          </cell>
          <cell r="B80" t="str">
            <v>WEATHERIZATION INSPECTOR</v>
          </cell>
          <cell r="C80">
            <v>22.68</v>
          </cell>
          <cell r="D80">
            <v>23.36</v>
          </cell>
          <cell r="E80">
            <v>24.09</v>
          </cell>
          <cell r="F80">
            <v>24.76</v>
          </cell>
          <cell r="G80">
            <v>25.54</v>
          </cell>
          <cell r="H80">
            <v>26.3</v>
          </cell>
          <cell r="I80">
            <v>27.09</v>
          </cell>
          <cell r="J80">
            <v>27.89</v>
          </cell>
          <cell r="K80">
            <v>0</v>
          </cell>
          <cell r="L80">
            <v>0</v>
          </cell>
          <cell r="M80" t="str">
            <v>AFSCME Local 88/Conf</v>
          </cell>
        </row>
        <row r="81">
          <cell r="A81">
            <v>6085</v>
          </cell>
          <cell r="B81" t="str">
            <v>RESEARCH/EVALUATION ANALYST 1</v>
          </cell>
          <cell r="C81">
            <v>19.57</v>
          </cell>
          <cell r="D81">
            <v>20.18</v>
          </cell>
          <cell r="E81">
            <v>20.76</v>
          </cell>
          <cell r="F81">
            <v>21.38</v>
          </cell>
          <cell r="G81">
            <v>22.04</v>
          </cell>
          <cell r="H81">
            <v>22.68</v>
          </cell>
          <cell r="I81">
            <v>23.36</v>
          </cell>
          <cell r="J81">
            <v>24.09</v>
          </cell>
          <cell r="K81">
            <v>0</v>
          </cell>
          <cell r="L81">
            <v>0</v>
          </cell>
          <cell r="M81" t="str">
            <v>AFSCME Local 88/Conf</v>
          </cell>
        </row>
        <row r="82">
          <cell r="A82">
            <v>6086</v>
          </cell>
          <cell r="B82" t="str">
            <v>RESEARCH/EVALUATION ANALYST 2</v>
          </cell>
          <cell r="C82">
            <v>24.76</v>
          </cell>
          <cell r="D82">
            <v>25.54</v>
          </cell>
          <cell r="E82">
            <v>26.3</v>
          </cell>
          <cell r="F82">
            <v>27.09</v>
          </cell>
          <cell r="G82">
            <v>27.89</v>
          </cell>
          <cell r="H82">
            <v>28.72</v>
          </cell>
          <cell r="I82">
            <v>29.61</v>
          </cell>
          <cell r="J82">
            <v>30.47</v>
          </cell>
          <cell r="K82">
            <v>0</v>
          </cell>
          <cell r="L82">
            <v>0</v>
          </cell>
          <cell r="M82" t="str">
            <v>AFSCME Local 88/Conf</v>
          </cell>
        </row>
        <row r="83">
          <cell r="A83">
            <v>6087</v>
          </cell>
          <cell r="B83" t="str">
            <v>RESEARCH/EVALUATION ANALYST/SENIOR</v>
          </cell>
          <cell r="C83">
            <v>31.38</v>
          </cell>
          <cell r="D83">
            <v>32.35</v>
          </cell>
          <cell r="E83">
            <v>33.32</v>
          </cell>
          <cell r="F83">
            <v>34.33</v>
          </cell>
          <cell r="G83">
            <v>35.36</v>
          </cell>
          <cell r="H83">
            <v>36.409999999999997</v>
          </cell>
          <cell r="I83">
            <v>37.51</v>
          </cell>
          <cell r="J83">
            <v>38.64</v>
          </cell>
          <cell r="K83">
            <v>0</v>
          </cell>
          <cell r="L83">
            <v>0</v>
          </cell>
          <cell r="M83" t="str">
            <v>AFSCME Local 88/Conf</v>
          </cell>
        </row>
        <row r="84">
          <cell r="A84">
            <v>6088</v>
          </cell>
          <cell r="B84" t="str">
            <v>PROGRAM DEVELOPMENT SPEC/SR</v>
          </cell>
          <cell r="C84">
            <v>28.72</v>
          </cell>
          <cell r="D84">
            <v>29.61</v>
          </cell>
          <cell r="E84">
            <v>30.47</v>
          </cell>
          <cell r="F84">
            <v>31.38</v>
          </cell>
          <cell r="G84">
            <v>32.35</v>
          </cell>
          <cell r="H84">
            <v>33.32</v>
          </cell>
          <cell r="I84">
            <v>34.33</v>
          </cell>
          <cell r="J84">
            <v>35.36</v>
          </cell>
          <cell r="K84">
            <v>0</v>
          </cell>
          <cell r="L84">
            <v>0</v>
          </cell>
          <cell r="M84" t="str">
            <v>AFSCME Local 88/Conf</v>
          </cell>
        </row>
        <row r="85">
          <cell r="A85">
            <v>6089</v>
          </cell>
          <cell r="B85" t="str">
            <v>PUBLIC AFFAIRS COORDINATOR</v>
          </cell>
          <cell r="C85">
            <v>31.38</v>
          </cell>
          <cell r="D85">
            <v>32.35</v>
          </cell>
          <cell r="E85">
            <v>33.32</v>
          </cell>
          <cell r="F85">
            <v>34.33</v>
          </cell>
          <cell r="G85">
            <v>35.36</v>
          </cell>
          <cell r="H85">
            <v>36.409999999999997</v>
          </cell>
          <cell r="I85">
            <v>37.51</v>
          </cell>
          <cell r="J85">
            <v>38.64</v>
          </cell>
          <cell r="K85">
            <v>0</v>
          </cell>
          <cell r="L85">
            <v>0</v>
          </cell>
          <cell r="M85" t="str">
            <v>AFSCME Local 88/Conf</v>
          </cell>
        </row>
        <row r="86">
          <cell r="A86">
            <v>6090</v>
          </cell>
          <cell r="B86" t="str">
            <v>SCHOOL &amp; COMMUNITY PARTNERSHIP SPE</v>
          </cell>
          <cell r="C86">
            <v>29.61</v>
          </cell>
          <cell r="D86">
            <v>30.47</v>
          </cell>
          <cell r="E86">
            <v>31.38</v>
          </cell>
          <cell r="F86">
            <v>32.35</v>
          </cell>
          <cell r="G86">
            <v>33.32</v>
          </cell>
          <cell r="H86">
            <v>34.33</v>
          </cell>
          <cell r="I86">
            <v>35.36</v>
          </cell>
          <cell r="J86">
            <v>36.409999999999997</v>
          </cell>
          <cell r="K86">
            <v>0</v>
          </cell>
          <cell r="L86">
            <v>0</v>
          </cell>
          <cell r="M86" t="str">
            <v>AFSCME Local 88/Conf</v>
          </cell>
        </row>
        <row r="87">
          <cell r="A87">
            <v>6091</v>
          </cell>
          <cell r="B87" t="str">
            <v>SURVEY SPECIALIST</v>
          </cell>
          <cell r="C87">
            <v>30.47</v>
          </cell>
          <cell r="D87">
            <v>31.38</v>
          </cell>
          <cell r="E87">
            <v>32.35</v>
          </cell>
          <cell r="F87">
            <v>33.32</v>
          </cell>
          <cell r="G87">
            <v>34.33</v>
          </cell>
          <cell r="H87">
            <v>35.36</v>
          </cell>
          <cell r="I87">
            <v>36.409999999999997</v>
          </cell>
          <cell r="J87">
            <v>37.51</v>
          </cell>
          <cell r="K87">
            <v>0</v>
          </cell>
          <cell r="L87">
            <v>0</v>
          </cell>
          <cell r="M87" t="str">
            <v>AFSCME Local 88/Conf</v>
          </cell>
        </row>
        <row r="88">
          <cell r="A88">
            <v>6092</v>
          </cell>
          <cell r="B88" t="str">
            <v>MAINTENANCE WORKER</v>
          </cell>
          <cell r="C88">
            <v>16.37</v>
          </cell>
          <cell r="D88">
            <v>16.86</v>
          </cell>
          <cell r="E88">
            <v>17.37</v>
          </cell>
          <cell r="F88">
            <v>17.899999999999999</v>
          </cell>
          <cell r="G88">
            <v>18.440000000000001</v>
          </cell>
          <cell r="H88">
            <v>19</v>
          </cell>
          <cell r="I88">
            <v>19.57</v>
          </cell>
          <cell r="J88">
            <v>20.18</v>
          </cell>
          <cell r="K88">
            <v>0</v>
          </cell>
          <cell r="L88">
            <v>0</v>
          </cell>
          <cell r="M88" t="str">
            <v>AFSCME Local 88/Conf</v>
          </cell>
        </row>
        <row r="89">
          <cell r="A89">
            <v>6093</v>
          </cell>
          <cell r="B89" t="str">
            <v>PUBLIC HEALTH VECTOR SPECIALIST</v>
          </cell>
          <cell r="C89">
            <v>19.57</v>
          </cell>
          <cell r="D89">
            <v>20.18</v>
          </cell>
          <cell r="E89">
            <v>20.76</v>
          </cell>
          <cell r="F89">
            <v>21.38</v>
          </cell>
          <cell r="G89">
            <v>22.04</v>
          </cell>
          <cell r="H89">
            <v>22.68</v>
          </cell>
          <cell r="I89">
            <v>23.36</v>
          </cell>
          <cell r="J89">
            <v>24.09</v>
          </cell>
          <cell r="K89">
            <v>0</v>
          </cell>
          <cell r="L89">
            <v>0</v>
          </cell>
          <cell r="M89" t="str">
            <v>AFSCME Local 88/Conf</v>
          </cell>
        </row>
        <row r="90">
          <cell r="A90">
            <v>6094</v>
          </cell>
          <cell r="B90" t="str">
            <v>FACILITIES MAINTENANCE WORKER</v>
          </cell>
          <cell r="C90">
            <v>16.37</v>
          </cell>
          <cell r="D90">
            <v>16.86</v>
          </cell>
          <cell r="E90">
            <v>17.37</v>
          </cell>
          <cell r="F90">
            <v>17.899999999999999</v>
          </cell>
          <cell r="G90">
            <v>18.440000000000001</v>
          </cell>
          <cell r="H90">
            <v>19</v>
          </cell>
          <cell r="I90">
            <v>19.57</v>
          </cell>
          <cell r="J90">
            <v>20.18</v>
          </cell>
          <cell r="K90">
            <v>0</v>
          </cell>
          <cell r="L90">
            <v>0</v>
          </cell>
          <cell r="M90" t="str">
            <v>AFSCME Local 88/Conf</v>
          </cell>
        </row>
        <row r="91">
          <cell r="A91">
            <v>6095</v>
          </cell>
          <cell r="B91" t="str">
            <v>LABORER</v>
          </cell>
          <cell r="C91">
            <v>12.58</v>
          </cell>
          <cell r="D91">
            <v>12.97</v>
          </cell>
          <cell r="E91">
            <v>13.35</v>
          </cell>
          <cell r="F91">
            <v>13.73</v>
          </cell>
          <cell r="G91">
            <v>14.14</v>
          </cell>
          <cell r="H91">
            <v>14.56</v>
          </cell>
          <cell r="I91">
            <v>15.01</v>
          </cell>
          <cell r="J91">
            <v>15.44</v>
          </cell>
          <cell r="K91">
            <v>0</v>
          </cell>
          <cell r="L91">
            <v>0</v>
          </cell>
          <cell r="M91" t="str">
            <v>AFSCME Local 88/Conf</v>
          </cell>
        </row>
        <row r="92">
          <cell r="A92">
            <v>6096</v>
          </cell>
          <cell r="B92" t="str">
            <v>MAINTENANCE SPECIALIST/SENIOR</v>
          </cell>
          <cell r="C92">
            <v>22.68</v>
          </cell>
          <cell r="D92">
            <v>23.36</v>
          </cell>
          <cell r="E92">
            <v>24.09</v>
          </cell>
          <cell r="F92">
            <v>24.76</v>
          </cell>
          <cell r="G92">
            <v>25.54</v>
          </cell>
          <cell r="H92">
            <v>26.3</v>
          </cell>
          <cell r="I92">
            <v>27.09</v>
          </cell>
          <cell r="J92">
            <v>27.89</v>
          </cell>
          <cell r="K92">
            <v>0</v>
          </cell>
          <cell r="L92">
            <v>0</v>
          </cell>
          <cell r="M92" t="str">
            <v>AFSCME Local 88/Conf</v>
          </cell>
        </row>
        <row r="93">
          <cell r="A93">
            <v>6097</v>
          </cell>
          <cell r="B93" t="str">
            <v>FAC MAINT DISPATCH/SCHEDULER</v>
          </cell>
          <cell r="C93">
            <v>22.68</v>
          </cell>
          <cell r="D93">
            <v>23.36</v>
          </cell>
          <cell r="E93">
            <v>24.09</v>
          </cell>
          <cell r="F93">
            <v>24.76</v>
          </cell>
          <cell r="G93">
            <v>25.54</v>
          </cell>
          <cell r="H93">
            <v>26.3</v>
          </cell>
          <cell r="I93">
            <v>27.09</v>
          </cell>
          <cell r="J93">
            <v>27.89</v>
          </cell>
          <cell r="K93">
            <v>0</v>
          </cell>
          <cell r="L93">
            <v>0</v>
          </cell>
          <cell r="M93" t="str">
            <v>AFSCME Local 88/Conf</v>
          </cell>
        </row>
        <row r="94">
          <cell r="A94">
            <v>6098</v>
          </cell>
          <cell r="B94" t="str">
            <v>STRIPER OPERATOR</v>
          </cell>
          <cell r="C94">
            <v>19.57</v>
          </cell>
          <cell r="D94">
            <v>20.18</v>
          </cell>
          <cell r="E94">
            <v>20.76</v>
          </cell>
          <cell r="F94">
            <v>21.38</v>
          </cell>
          <cell r="G94">
            <v>22.04</v>
          </cell>
          <cell r="H94">
            <v>22.68</v>
          </cell>
          <cell r="I94">
            <v>23.36</v>
          </cell>
          <cell r="J94">
            <v>24.09</v>
          </cell>
          <cell r="K94">
            <v>0</v>
          </cell>
          <cell r="L94">
            <v>0</v>
          </cell>
          <cell r="M94" t="str">
            <v>AFSCME Local 88/Conf</v>
          </cell>
        </row>
        <row r="95">
          <cell r="A95">
            <v>6099</v>
          </cell>
          <cell r="B95" t="str">
            <v>FACILITIES SERVICES COORD</v>
          </cell>
          <cell r="C95">
            <v>27.09</v>
          </cell>
          <cell r="D95">
            <v>27.89</v>
          </cell>
          <cell r="E95">
            <v>28.72</v>
          </cell>
          <cell r="F95">
            <v>29.61</v>
          </cell>
          <cell r="G95">
            <v>30.47</v>
          </cell>
          <cell r="H95">
            <v>31.38</v>
          </cell>
          <cell r="I95">
            <v>32.35</v>
          </cell>
          <cell r="J95">
            <v>33.32</v>
          </cell>
          <cell r="K95">
            <v>0</v>
          </cell>
          <cell r="L95">
            <v>0</v>
          </cell>
          <cell r="M95" t="str">
            <v>AFSCME Local 88/Conf</v>
          </cell>
        </row>
        <row r="96">
          <cell r="A96">
            <v>6100</v>
          </cell>
          <cell r="B96" t="str">
            <v>LIGHTING TECHNICIAN</v>
          </cell>
          <cell r="C96">
            <v>18.440000000000001</v>
          </cell>
          <cell r="D96">
            <v>19</v>
          </cell>
          <cell r="E96">
            <v>19.57</v>
          </cell>
          <cell r="F96">
            <v>20.18</v>
          </cell>
          <cell r="G96">
            <v>20.76</v>
          </cell>
          <cell r="H96">
            <v>21.38</v>
          </cell>
          <cell r="I96">
            <v>22.04</v>
          </cell>
          <cell r="J96">
            <v>22.68</v>
          </cell>
          <cell r="K96">
            <v>0</v>
          </cell>
          <cell r="L96">
            <v>0</v>
          </cell>
          <cell r="M96" t="str">
            <v>AFSCME Local 88/Conf</v>
          </cell>
        </row>
        <row r="97">
          <cell r="A97">
            <v>6101</v>
          </cell>
          <cell r="B97" t="str">
            <v>HUMAN RESOURCES TECHNICIAN</v>
          </cell>
          <cell r="C97">
            <v>20.18</v>
          </cell>
          <cell r="D97">
            <v>20.76</v>
          </cell>
          <cell r="E97">
            <v>21.38</v>
          </cell>
          <cell r="F97">
            <v>22.04</v>
          </cell>
          <cell r="G97">
            <v>22.68</v>
          </cell>
          <cell r="H97">
            <v>23.36</v>
          </cell>
          <cell r="I97">
            <v>24.09</v>
          </cell>
          <cell r="J97">
            <v>24.76</v>
          </cell>
          <cell r="K97">
            <v>0</v>
          </cell>
          <cell r="L97">
            <v>0</v>
          </cell>
          <cell r="M97" t="str">
            <v>AFSCME Local 88/Conf</v>
          </cell>
        </row>
        <row r="98">
          <cell r="A98">
            <v>6102</v>
          </cell>
          <cell r="B98" t="str">
            <v>HUMAN RESOURCES ANALYST 1</v>
          </cell>
          <cell r="C98">
            <v>24.76</v>
          </cell>
          <cell r="D98">
            <v>25.54</v>
          </cell>
          <cell r="E98">
            <v>26.3</v>
          </cell>
          <cell r="F98">
            <v>27.09</v>
          </cell>
          <cell r="G98">
            <v>27.89</v>
          </cell>
          <cell r="H98">
            <v>28.72</v>
          </cell>
          <cell r="I98">
            <v>29.61</v>
          </cell>
          <cell r="J98">
            <v>30.47</v>
          </cell>
          <cell r="K98">
            <v>0</v>
          </cell>
          <cell r="L98">
            <v>0</v>
          </cell>
          <cell r="M98" t="str">
            <v>AFSCME Local 88/Conf</v>
          </cell>
        </row>
        <row r="99">
          <cell r="A99">
            <v>6103</v>
          </cell>
          <cell r="B99" t="str">
            <v>HUMAN RESOURCES ANALYST 2</v>
          </cell>
          <cell r="C99">
            <v>27.09</v>
          </cell>
          <cell r="D99">
            <v>27.89</v>
          </cell>
          <cell r="E99">
            <v>28.72</v>
          </cell>
          <cell r="F99">
            <v>29.61</v>
          </cell>
          <cell r="G99">
            <v>30.47</v>
          </cell>
          <cell r="H99">
            <v>31.38</v>
          </cell>
          <cell r="I99">
            <v>32.35</v>
          </cell>
          <cell r="J99">
            <v>33.32</v>
          </cell>
          <cell r="K99">
            <v>0</v>
          </cell>
          <cell r="L99">
            <v>0</v>
          </cell>
          <cell r="M99" t="str">
            <v>AFSCME Local 88/Conf</v>
          </cell>
        </row>
        <row r="100">
          <cell r="A100">
            <v>6104</v>
          </cell>
          <cell r="B100" t="str">
            <v>INVENTORY/STORES SPECIALIST III</v>
          </cell>
          <cell r="C100">
            <v>20.76</v>
          </cell>
          <cell r="D100">
            <v>21.38</v>
          </cell>
          <cell r="E100">
            <v>22.04</v>
          </cell>
          <cell r="F100">
            <v>22.68</v>
          </cell>
          <cell r="G100">
            <v>23.36</v>
          </cell>
          <cell r="H100">
            <v>24.09</v>
          </cell>
          <cell r="I100">
            <v>24.76</v>
          </cell>
          <cell r="J100">
            <v>25.54</v>
          </cell>
          <cell r="K100">
            <v>0</v>
          </cell>
          <cell r="L100">
            <v>0</v>
          </cell>
          <cell r="M100" t="str">
            <v>AFSCME Local 88/Conf</v>
          </cell>
        </row>
        <row r="101">
          <cell r="A101">
            <v>6105</v>
          </cell>
          <cell r="B101" t="str">
            <v>ARBORIST/VEGETATION MANAGEMENT</v>
          </cell>
          <cell r="C101">
            <v>22.68</v>
          </cell>
          <cell r="D101">
            <v>23.36</v>
          </cell>
          <cell r="E101">
            <v>24.09</v>
          </cell>
          <cell r="F101">
            <v>24.76</v>
          </cell>
          <cell r="G101">
            <v>25.54</v>
          </cell>
          <cell r="H101">
            <v>26.3</v>
          </cell>
          <cell r="I101">
            <v>27.09</v>
          </cell>
          <cell r="J101">
            <v>27.89</v>
          </cell>
          <cell r="K101">
            <v>0</v>
          </cell>
          <cell r="L101">
            <v>0</v>
          </cell>
          <cell r="M101" t="str">
            <v>AFSCME Local 88/Conf</v>
          </cell>
        </row>
        <row r="102">
          <cell r="A102">
            <v>6107</v>
          </cell>
          <cell r="B102" t="str">
            <v>EQUIPMENT/PROPERTY TECHNICIAN</v>
          </cell>
          <cell r="C102">
            <v>20.18</v>
          </cell>
          <cell r="D102">
            <v>20.76</v>
          </cell>
          <cell r="E102">
            <v>21.38</v>
          </cell>
          <cell r="F102">
            <v>22.04</v>
          </cell>
          <cell r="G102">
            <v>22.68</v>
          </cell>
          <cell r="H102">
            <v>23.36</v>
          </cell>
          <cell r="I102">
            <v>24.09</v>
          </cell>
          <cell r="J102">
            <v>24.76</v>
          </cell>
          <cell r="K102">
            <v>0</v>
          </cell>
          <cell r="L102">
            <v>0</v>
          </cell>
          <cell r="M102" t="str">
            <v>AFSCME Local 88/Conf</v>
          </cell>
        </row>
        <row r="103">
          <cell r="A103">
            <v>6108</v>
          </cell>
          <cell r="B103" t="str">
            <v>LOGISTICS EVIDENCE TECH</v>
          </cell>
          <cell r="C103">
            <v>20.18</v>
          </cell>
          <cell r="D103">
            <v>20.76</v>
          </cell>
          <cell r="E103">
            <v>21.38</v>
          </cell>
          <cell r="F103">
            <v>22.04</v>
          </cell>
          <cell r="G103">
            <v>22.68</v>
          </cell>
          <cell r="H103">
            <v>23.36</v>
          </cell>
          <cell r="I103">
            <v>24.09</v>
          </cell>
          <cell r="J103">
            <v>24.76</v>
          </cell>
          <cell r="K103">
            <v>0</v>
          </cell>
          <cell r="L103">
            <v>0</v>
          </cell>
          <cell r="M103" t="str">
            <v>AFSCME Local 88/Conf</v>
          </cell>
        </row>
        <row r="104">
          <cell r="A104">
            <v>6109</v>
          </cell>
          <cell r="B104" t="str">
            <v>INVENTORY/STORES SPECIALIST I</v>
          </cell>
          <cell r="C104">
            <v>16.86</v>
          </cell>
          <cell r="D104">
            <v>17.37</v>
          </cell>
          <cell r="E104">
            <v>17.899999999999999</v>
          </cell>
          <cell r="F104">
            <v>18.440000000000001</v>
          </cell>
          <cell r="G104">
            <v>19</v>
          </cell>
          <cell r="H104">
            <v>19.57</v>
          </cell>
          <cell r="I104">
            <v>20.18</v>
          </cell>
          <cell r="J104">
            <v>20.76</v>
          </cell>
          <cell r="K104">
            <v>0</v>
          </cell>
          <cell r="L104">
            <v>0</v>
          </cell>
          <cell r="M104" t="str">
            <v>AFSCME Local 88/Conf</v>
          </cell>
        </row>
        <row r="105">
          <cell r="A105">
            <v>6110</v>
          </cell>
          <cell r="B105" t="str">
            <v>INVENTORY/STORES SPECIALIST II</v>
          </cell>
          <cell r="C105">
            <v>19.57</v>
          </cell>
          <cell r="D105">
            <v>20.18</v>
          </cell>
          <cell r="E105">
            <v>20.76</v>
          </cell>
          <cell r="F105">
            <v>21.38</v>
          </cell>
          <cell r="G105">
            <v>22.04</v>
          </cell>
          <cell r="H105">
            <v>22.68</v>
          </cell>
          <cell r="I105">
            <v>23.36</v>
          </cell>
          <cell r="J105">
            <v>24.09</v>
          </cell>
          <cell r="K105">
            <v>0</v>
          </cell>
          <cell r="L105">
            <v>0</v>
          </cell>
          <cell r="M105" t="str">
            <v>AFSCME Local 88/Conf</v>
          </cell>
        </row>
        <row r="106">
          <cell r="A106">
            <v>6111</v>
          </cell>
          <cell r="B106" t="str">
            <v>PROCUREMENT ANALYST/SR</v>
          </cell>
          <cell r="C106">
            <v>26.3</v>
          </cell>
          <cell r="D106">
            <v>27.09</v>
          </cell>
          <cell r="E106">
            <v>27.89</v>
          </cell>
          <cell r="F106">
            <v>28.72</v>
          </cell>
          <cell r="G106">
            <v>29.61</v>
          </cell>
          <cell r="H106">
            <v>30.47</v>
          </cell>
          <cell r="I106">
            <v>31.38</v>
          </cell>
          <cell r="J106">
            <v>32.35</v>
          </cell>
          <cell r="K106">
            <v>0</v>
          </cell>
          <cell r="L106">
            <v>0</v>
          </cell>
          <cell r="M106" t="str">
            <v>AFSCME Local 88/Conf</v>
          </cell>
        </row>
        <row r="107">
          <cell r="A107">
            <v>6112</v>
          </cell>
          <cell r="B107" t="str">
            <v>PROCUREMENT ANALYST</v>
          </cell>
          <cell r="C107">
            <v>23.36</v>
          </cell>
          <cell r="D107">
            <v>24.09</v>
          </cell>
          <cell r="E107">
            <v>24.76</v>
          </cell>
          <cell r="F107">
            <v>25.54</v>
          </cell>
          <cell r="G107">
            <v>26.3</v>
          </cell>
          <cell r="H107">
            <v>27.09</v>
          </cell>
          <cell r="I107">
            <v>27.89</v>
          </cell>
          <cell r="J107">
            <v>28.72</v>
          </cell>
          <cell r="K107">
            <v>0</v>
          </cell>
          <cell r="L107">
            <v>0</v>
          </cell>
          <cell r="M107" t="str">
            <v>AFSCME Local 88/Conf</v>
          </cell>
        </row>
        <row r="108">
          <cell r="A108">
            <v>6113</v>
          </cell>
          <cell r="B108" t="str">
            <v>PROPERTY MANAGEMENT SPECIALIST</v>
          </cell>
          <cell r="C108">
            <v>25.54</v>
          </cell>
          <cell r="D108">
            <v>26.3</v>
          </cell>
          <cell r="E108">
            <v>27.09</v>
          </cell>
          <cell r="F108">
            <v>27.89</v>
          </cell>
          <cell r="G108">
            <v>28.72</v>
          </cell>
          <cell r="H108">
            <v>29.61</v>
          </cell>
          <cell r="I108">
            <v>30.47</v>
          </cell>
          <cell r="J108">
            <v>31.38</v>
          </cell>
          <cell r="K108">
            <v>0</v>
          </cell>
          <cell r="L108">
            <v>0</v>
          </cell>
          <cell r="M108" t="str">
            <v>AFSCME Local 88/Conf</v>
          </cell>
        </row>
        <row r="109">
          <cell r="A109">
            <v>6114</v>
          </cell>
          <cell r="B109" t="str">
            <v>PROPERTY MANAGEMENT SPECIALIST/SEN</v>
          </cell>
          <cell r="C109">
            <v>29.61</v>
          </cell>
          <cell r="D109">
            <v>30.47</v>
          </cell>
          <cell r="E109">
            <v>31.38</v>
          </cell>
          <cell r="F109">
            <v>32.35</v>
          </cell>
          <cell r="G109">
            <v>33.32</v>
          </cell>
          <cell r="H109">
            <v>34.33</v>
          </cell>
          <cell r="I109">
            <v>35.36</v>
          </cell>
          <cell r="J109">
            <v>36.409999999999997</v>
          </cell>
          <cell r="K109">
            <v>0</v>
          </cell>
          <cell r="L109">
            <v>0</v>
          </cell>
          <cell r="M109" t="str">
            <v>AFSCME Local 88/Conf</v>
          </cell>
        </row>
        <row r="110">
          <cell r="A110">
            <v>6115</v>
          </cell>
          <cell r="B110" t="str">
            <v>PROCUREMENT ASSOCIATE</v>
          </cell>
          <cell r="C110">
            <v>19.57</v>
          </cell>
          <cell r="D110">
            <v>20.18</v>
          </cell>
          <cell r="E110">
            <v>20.76</v>
          </cell>
          <cell r="F110">
            <v>21.38</v>
          </cell>
          <cell r="G110">
            <v>22.04</v>
          </cell>
          <cell r="H110">
            <v>22.68</v>
          </cell>
          <cell r="I110">
            <v>23.36</v>
          </cell>
          <cell r="J110">
            <v>24.09</v>
          </cell>
          <cell r="K110">
            <v>0</v>
          </cell>
          <cell r="L110">
            <v>0</v>
          </cell>
          <cell r="M110" t="str">
            <v>AFSCME Local 88/Conf</v>
          </cell>
        </row>
        <row r="111">
          <cell r="A111">
            <v>6116</v>
          </cell>
          <cell r="B111" t="str">
            <v>RECORDS ADMINISTRATION ASST</v>
          </cell>
          <cell r="C111">
            <v>16.86</v>
          </cell>
          <cell r="D111">
            <v>17.37</v>
          </cell>
          <cell r="E111">
            <v>17.899999999999999</v>
          </cell>
          <cell r="F111">
            <v>18.440000000000001</v>
          </cell>
          <cell r="G111">
            <v>19</v>
          </cell>
          <cell r="H111">
            <v>19.57</v>
          </cell>
          <cell r="I111">
            <v>20.18</v>
          </cell>
          <cell r="J111">
            <v>20.76</v>
          </cell>
          <cell r="K111">
            <v>0</v>
          </cell>
          <cell r="L111">
            <v>0</v>
          </cell>
          <cell r="M111" t="str">
            <v>AFSCME Local 88/Conf</v>
          </cell>
        </row>
        <row r="112">
          <cell r="A112">
            <v>6119</v>
          </cell>
          <cell r="B112" t="str">
            <v>PHARMACY TECHNICIAN</v>
          </cell>
          <cell r="C112">
            <v>16.86</v>
          </cell>
          <cell r="D112">
            <v>17.37</v>
          </cell>
          <cell r="E112">
            <v>17.899999999999999</v>
          </cell>
          <cell r="F112">
            <v>18.440000000000001</v>
          </cell>
          <cell r="G112">
            <v>19</v>
          </cell>
          <cell r="H112">
            <v>19.57</v>
          </cell>
          <cell r="I112">
            <v>20.18</v>
          </cell>
          <cell r="J112">
            <v>20.76</v>
          </cell>
          <cell r="K112">
            <v>0</v>
          </cell>
          <cell r="L112">
            <v>0</v>
          </cell>
          <cell r="M112" t="str">
            <v>AFSCME Local 88/Conf</v>
          </cell>
        </row>
        <row r="113">
          <cell r="A113">
            <v>6121</v>
          </cell>
          <cell r="B113" t="str">
            <v>HVAC ENGINEER</v>
          </cell>
          <cell r="C113">
            <v>27.79</v>
          </cell>
          <cell r="D113">
            <v>0</v>
          </cell>
          <cell r="E113">
            <v>0</v>
          </cell>
          <cell r="F113">
            <v>0</v>
          </cell>
          <cell r="G113">
            <v>0</v>
          </cell>
          <cell r="H113">
            <v>0</v>
          </cell>
          <cell r="I113">
            <v>0</v>
          </cell>
          <cell r="J113">
            <v>0</v>
          </cell>
          <cell r="K113">
            <v>0</v>
          </cell>
          <cell r="L113">
            <v>0</v>
          </cell>
          <cell r="M113" t="str">
            <v>IUOE Local 701</v>
          </cell>
        </row>
        <row r="114">
          <cell r="A114">
            <v>6122</v>
          </cell>
          <cell r="B114" t="str">
            <v>BUILDING AUTOMATION SYSTEM SPECIAL</v>
          </cell>
          <cell r="C114">
            <v>32.130000000000003</v>
          </cell>
          <cell r="D114">
            <v>0</v>
          </cell>
          <cell r="E114">
            <v>0</v>
          </cell>
          <cell r="F114">
            <v>0</v>
          </cell>
          <cell r="G114">
            <v>0</v>
          </cell>
          <cell r="H114">
            <v>0</v>
          </cell>
          <cell r="I114">
            <v>0</v>
          </cell>
          <cell r="J114">
            <v>0</v>
          </cell>
          <cell r="K114">
            <v>0</v>
          </cell>
          <cell r="L114">
            <v>0</v>
          </cell>
          <cell r="M114" t="str">
            <v>IUOE Local 701</v>
          </cell>
        </row>
        <row r="115">
          <cell r="A115">
            <v>6123</v>
          </cell>
          <cell r="B115" t="str">
            <v>HVAC ASSISTANT</v>
          </cell>
          <cell r="C115">
            <v>19.97</v>
          </cell>
          <cell r="D115">
            <v>0</v>
          </cell>
          <cell r="E115">
            <v>0</v>
          </cell>
          <cell r="F115">
            <v>0</v>
          </cell>
          <cell r="G115">
            <v>0</v>
          </cell>
          <cell r="H115">
            <v>0</v>
          </cell>
          <cell r="I115">
            <v>0</v>
          </cell>
          <cell r="J115">
            <v>0</v>
          </cell>
          <cell r="K115">
            <v>0</v>
          </cell>
          <cell r="L115">
            <v>0</v>
          </cell>
          <cell r="M115" t="str">
            <v>IUOE Local 701</v>
          </cell>
        </row>
        <row r="116">
          <cell r="A116">
            <v>6124</v>
          </cell>
          <cell r="B116" t="str">
            <v>DRIVER</v>
          </cell>
          <cell r="C116">
            <v>15.44</v>
          </cell>
          <cell r="D116">
            <v>15.9</v>
          </cell>
          <cell r="E116">
            <v>16.37</v>
          </cell>
          <cell r="F116">
            <v>16.86</v>
          </cell>
          <cell r="G116">
            <v>17.37</v>
          </cell>
          <cell r="H116">
            <v>17.899999999999999</v>
          </cell>
          <cell r="I116">
            <v>18.440000000000001</v>
          </cell>
          <cell r="J116">
            <v>19</v>
          </cell>
          <cell r="K116">
            <v>0</v>
          </cell>
          <cell r="L116">
            <v>0</v>
          </cell>
          <cell r="M116" t="str">
            <v>AFSCME Local 88/Conf</v>
          </cell>
        </row>
        <row r="117">
          <cell r="A117">
            <v>6125</v>
          </cell>
          <cell r="B117" t="str">
            <v>MOTOR POOL ATTENDANT</v>
          </cell>
          <cell r="C117">
            <v>15.01</v>
          </cell>
          <cell r="D117">
            <v>15.44</v>
          </cell>
          <cell r="E117">
            <v>15.9</v>
          </cell>
          <cell r="F117">
            <v>16.37</v>
          </cell>
          <cell r="G117">
            <v>16.86</v>
          </cell>
          <cell r="H117">
            <v>17.37</v>
          </cell>
          <cell r="I117">
            <v>17.899999999999999</v>
          </cell>
          <cell r="J117">
            <v>18.440000000000001</v>
          </cell>
          <cell r="K117">
            <v>0</v>
          </cell>
          <cell r="L117">
            <v>0</v>
          </cell>
          <cell r="M117" t="str">
            <v>AFSCME Local 88/Conf</v>
          </cell>
        </row>
        <row r="118">
          <cell r="A118">
            <v>6133</v>
          </cell>
          <cell r="B118" t="str">
            <v>BLACKSMITH</v>
          </cell>
          <cell r="C118">
            <v>20.76</v>
          </cell>
          <cell r="D118">
            <v>21.38</v>
          </cell>
          <cell r="E118">
            <v>22.04</v>
          </cell>
          <cell r="F118">
            <v>22.68</v>
          </cell>
          <cell r="G118">
            <v>23.36</v>
          </cell>
          <cell r="H118">
            <v>24.09</v>
          </cell>
          <cell r="I118">
            <v>24.76</v>
          </cell>
          <cell r="J118">
            <v>25.54</v>
          </cell>
          <cell r="K118">
            <v>0</v>
          </cell>
          <cell r="L118">
            <v>0</v>
          </cell>
          <cell r="M118" t="str">
            <v>AFSCME Local 88/Conf</v>
          </cell>
        </row>
        <row r="119">
          <cell r="A119">
            <v>6142</v>
          </cell>
          <cell r="B119" t="str">
            <v>ELECTRONIC TECHNICIAN ASST</v>
          </cell>
          <cell r="C119">
            <v>22.25</v>
          </cell>
          <cell r="D119">
            <v>22.9</v>
          </cell>
          <cell r="E119">
            <v>23.61</v>
          </cell>
          <cell r="F119">
            <v>24.29</v>
          </cell>
          <cell r="G119">
            <v>25.06</v>
          </cell>
          <cell r="H119">
            <v>25.83</v>
          </cell>
          <cell r="I119">
            <v>26.58</v>
          </cell>
          <cell r="J119">
            <v>0</v>
          </cell>
          <cell r="K119">
            <v>0</v>
          </cell>
          <cell r="L119">
            <v>0</v>
          </cell>
          <cell r="M119" t="str">
            <v>IBEW Local 48</v>
          </cell>
        </row>
        <row r="120">
          <cell r="A120">
            <v>6143</v>
          </cell>
          <cell r="B120" t="str">
            <v>ELECTRONIC TECHNICIAN</v>
          </cell>
          <cell r="C120">
            <v>32.17</v>
          </cell>
          <cell r="D120">
            <v>33.14</v>
          </cell>
          <cell r="E120">
            <v>0</v>
          </cell>
          <cell r="F120">
            <v>0</v>
          </cell>
          <cell r="G120">
            <v>0</v>
          </cell>
          <cell r="H120">
            <v>0</v>
          </cell>
          <cell r="I120">
            <v>0</v>
          </cell>
          <cell r="J120">
            <v>0</v>
          </cell>
          <cell r="K120">
            <v>0</v>
          </cell>
          <cell r="L120">
            <v>0</v>
          </cell>
          <cell r="M120" t="str">
            <v>IBEW Local 48</v>
          </cell>
        </row>
        <row r="121">
          <cell r="A121">
            <v>6144</v>
          </cell>
          <cell r="B121" t="str">
            <v>ELECTRONIC TECHNICIAN/CHIEF</v>
          </cell>
          <cell r="C121">
            <v>35.020000000000003</v>
          </cell>
          <cell r="D121">
            <v>36.04</v>
          </cell>
          <cell r="E121">
            <v>0</v>
          </cell>
          <cell r="F121">
            <v>0</v>
          </cell>
          <cell r="G121">
            <v>0</v>
          </cell>
          <cell r="H121">
            <v>0</v>
          </cell>
          <cell r="I121">
            <v>0</v>
          </cell>
          <cell r="J121">
            <v>0</v>
          </cell>
          <cell r="K121">
            <v>0</v>
          </cell>
          <cell r="L121">
            <v>0</v>
          </cell>
          <cell r="M121" t="str">
            <v>IBEW Local 48</v>
          </cell>
        </row>
        <row r="122">
          <cell r="A122">
            <v>6147</v>
          </cell>
          <cell r="B122" t="str">
            <v>CARPENTER</v>
          </cell>
          <cell r="C122">
            <v>24.09</v>
          </cell>
          <cell r="D122">
            <v>24.76</v>
          </cell>
          <cell r="E122">
            <v>25.54</v>
          </cell>
          <cell r="F122">
            <v>26.3</v>
          </cell>
          <cell r="G122">
            <v>27.09</v>
          </cell>
          <cell r="H122">
            <v>27.89</v>
          </cell>
          <cell r="I122">
            <v>28.72</v>
          </cell>
          <cell r="J122">
            <v>29.61</v>
          </cell>
          <cell r="K122">
            <v>0</v>
          </cell>
          <cell r="L122">
            <v>0</v>
          </cell>
          <cell r="M122" t="str">
            <v>AFSCME Local 88/Conf</v>
          </cell>
        </row>
        <row r="123">
          <cell r="A123">
            <v>6149</v>
          </cell>
          <cell r="B123" t="str">
            <v>LOCKSMITH</v>
          </cell>
          <cell r="C123">
            <v>21.38</v>
          </cell>
          <cell r="D123">
            <v>22.04</v>
          </cell>
          <cell r="E123">
            <v>22.68</v>
          </cell>
          <cell r="F123">
            <v>23.36</v>
          </cell>
          <cell r="G123">
            <v>24.09</v>
          </cell>
          <cell r="H123">
            <v>24.76</v>
          </cell>
          <cell r="I123">
            <v>25.54</v>
          </cell>
          <cell r="J123">
            <v>26.3</v>
          </cell>
          <cell r="K123">
            <v>0</v>
          </cell>
          <cell r="L123">
            <v>0</v>
          </cell>
          <cell r="M123" t="str">
            <v>AFSCME Local 88/Conf</v>
          </cell>
        </row>
        <row r="124">
          <cell r="A124">
            <v>6150</v>
          </cell>
          <cell r="B124" t="str">
            <v>MCSO RECORDS TECHNICIAN</v>
          </cell>
          <cell r="C124">
            <v>18.440000000000001</v>
          </cell>
          <cell r="D124">
            <v>19</v>
          </cell>
          <cell r="E124">
            <v>19.57</v>
          </cell>
          <cell r="F124">
            <v>20.18</v>
          </cell>
          <cell r="G124">
            <v>20.76</v>
          </cell>
          <cell r="H124">
            <v>21.38</v>
          </cell>
          <cell r="I124">
            <v>22.04</v>
          </cell>
          <cell r="J124">
            <v>22.68</v>
          </cell>
          <cell r="K124">
            <v>0</v>
          </cell>
          <cell r="L124">
            <v>0</v>
          </cell>
          <cell r="M124" t="str">
            <v>AFSCME Local 88/Conf</v>
          </cell>
        </row>
        <row r="125">
          <cell r="A125">
            <v>6151</v>
          </cell>
          <cell r="B125" t="str">
            <v>MCSO RECORDS SUPERVISOR</v>
          </cell>
          <cell r="C125">
            <v>22.04</v>
          </cell>
          <cell r="D125">
            <v>22.68</v>
          </cell>
          <cell r="E125">
            <v>23.36</v>
          </cell>
          <cell r="F125">
            <v>24.09</v>
          </cell>
          <cell r="G125">
            <v>24.76</v>
          </cell>
          <cell r="H125">
            <v>25.54</v>
          </cell>
          <cell r="I125">
            <v>26.3</v>
          </cell>
          <cell r="J125">
            <v>27.09</v>
          </cell>
          <cell r="K125">
            <v>0</v>
          </cell>
          <cell r="L125">
            <v>0</v>
          </cell>
          <cell r="M125" t="str">
            <v>AFSCME Local 88/Conf</v>
          </cell>
        </row>
        <row r="126">
          <cell r="A126">
            <v>6155</v>
          </cell>
          <cell r="B126" t="str">
            <v>ALARM TECHNICIAN</v>
          </cell>
          <cell r="C126">
            <v>29.21</v>
          </cell>
          <cell r="D126">
            <v>30.09</v>
          </cell>
          <cell r="E126">
            <v>0</v>
          </cell>
          <cell r="F126">
            <v>0</v>
          </cell>
          <cell r="G126">
            <v>0</v>
          </cell>
          <cell r="H126">
            <v>0</v>
          </cell>
          <cell r="I126">
            <v>0</v>
          </cell>
          <cell r="J126">
            <v>0</v>
          </cell>
          <cell r="K126">
            <v>0</v>
          </cell>
          <cell r="L126">
            <v>0</v>
          </cell>
          <cell r="M126" t="str">
            <v>IBEW Local 48</v>
          </cell>
        </row>
        <row r="127">
          <cell r="A127">
            <v>6157</v>
          </cell>
          <cell r="B127" t="str">
            <v>RECORDS TECHNICIAN</v>
          </cell>
          <cell r="C127">
            <v>17.37</v>
          </cell>
          <cell r="D127">
            <v>17.899999999999999</v>
          </cell>
          <cell r="E127">
            <v>18.440000000000001</v>
          </cell>
          <cell r="F127">
            <v>19</v>
          </cell>
          <cell r="G127">
            <v>19.57</v>
          </cell>
          <cell r="H127">
            <v>20.18</v>
          </cell>
          <cell r="I127">
            <v>20.76</v>
          </cell>
          <cell r="J127">
            <v>21.38</v>
          </cell>
          <cell r="K127">
            <v>0</v>
          </cell>
          <cell r="L127">
            <v>0</v>
          </cell>
          <cell r="M127" t="str">
            <v>AFSCME Local 88/Conf</v>
          </cell>
        </row>
        <row r="128">
          <cell r="A128">
            <v>6175</v>
          </cell>
          <cell r="B128" t="str">
            <v>MAINTENANCE SPECIALIST APPRENTICE</v>
          </cell>
          <cell r="C128">
            <v>12.97</v>
          </cell>
          <cell r="D128">
            <v>13.35</v>
          </cell>
          <cell r="E128">
            <v>13.73</v>
          </cell>
          <cell r="F128">
            <v>14.14</v>
          </cell>
          <cell r="G128">
            <v>14.56</v>
          </cell>
          <cell r="H128">
            <v>15.01</v>
          </cell>
          <cell r="I128">
            <v>15.44</v>
          </cell>
          <cell r="J128">
            <v>15.9</v>
          </cell>
          <cell r="K128">
            <v>0</v>
          </cell>
          <cell r="L128">
            <v>0</v>
          </cell>
          <cell r="M128" t="str">
            <v>AFSCME Local 88/Conf</v>
          </cell>
        </row>
        <row r="129">
          <cell r="A129">
            <v>6176</v>
          </cell>
          <cell r="B129" t="str">
            <v>MAINTENANCE SPECIALIST 1</v>
          </cell>
          <cell r="C129">
            <v>18.440000000000001</v>
          </cell>
          <cell r="D129">
            <v>19</v>
          </cell>
          <cell r="E129">
            <v>19.57</v>
          </cell>
          <cell r="F129">
            <v>20.18</v>
          </cell>
          <cell r="G129">
            <v>20.76</v>
          </cell>
          <cell r="H129">
            <v>21.38</v>
          </cell>
          <cell r="I129">
            <v>22.04</v>
          </cell>
          <cell r="J129">
            <v>22.68</v>
          </cell>
          <cell r="K129">
            <v>0</v>
          </cell>
          <cell r="L129">
            <v>0</v>
          </cell>
          <cell r="M129" t="str">
            <v>AFSCME Local 88/Conf</v>
          </cell>
        </row>
        <row r="130">
          <cell r="A130">
            <v>6177</v>
          </cell>
          <cell r="B130" t="str">
            <v>MAINTENANCE SPECIALIST 2</v>
          </cell>
          <cell r="C130">
            <v>21.38</v>
          </cell>
          <cell r="D130">
            <v>22.04</v>
          </cell>
          <cell r="E130">
            <v>22.68</v>
          </cell>
          <cell r="F130">
            <v>23.36</v>
          </cell>
          <cell r="G130">
            <v>24.09</v>
          </cell>
          <cell r="H130">
            <v>24.76</v>
          </cell>
          <cell r="I130">
            <v>25.54</v>
          </cell>
          <cell r="J130">
            <v>26.3</v>
          </cell>
          <cell r="K130">
            <v>0</v>
          </cell>
          <cell r="L130">
            <v>0</v>
          </cell>
          <cell r="M130" t="str">
            <v>AFSCME Local 88/Conf</v>
          </cell>
        </row>
        <row r="131">
          <cell r="A131">
            <v>6178</v>
          </cell>
          <cell r="B131" t="str">
            <v>PROGRAM COMMUNICATIONS &amp; WEB SPEC</v>
          </cell>
          <cell r="C131">
            <v>24.09</v>
          </cell>
          <cell r="D131">
            <v>24.76</v>
          </cell>
          <cell r="E131">
            <v>25.54</v>
          </cell>
          <cell r="F131">
            <v>26.3</v>
          </cell>
          <cell r="G131">
            <v>27.09</v>
          </cell>
          <cell r="H131">
            <v>27.89</v>
          </cell>
          <cell r="I131">
            <v>28.72</v>
          </cell>
          <cell r="J131">
            <v>29.61</v>
          </cell>
          <cell r="K131">
            <v>0</v>
          </cell>
          <cell r="L131">
            <v>0</v>
          </cell>
          <cell r="M131" t="str">
            <v>AFSCME Local 88/Conf</v>
          </cell>
        </row>
        <row r="132">
          <cell r="A132">
            <v>6179</v>
          </cell>
          <cell r="B132" t="str">
            <v>FLEET MAINTENANCE TECHNICIAN 1</v>
          </cell>
          <cell r="C132">
            <v>15.9</v>
          </cell>
          <cell r="D132">
            <v>16.37</v>
          </cell>
          <cell r="E132">
            <v>16.86</v>
          </cell>
          <cell r="F132">
            <v>17.37</v>
          </cell>
          <cell r="G132">
            <v>17.899999999999999</v>
          </cell>
          <cell r="H132">
            <v>18.440000000000001</v>
          </cell>
          <cell r="I132">
            <v>19</v>
          </cell>
          <cell r="J132">
            <v>19.57</v>
          </cell>
          <cell r="K132">
            <v>0</v>
          </cell>
          <cell r="L132">
            <v>0</v>
          </cell>
          <cell r="M132" t="str">
            <v>AFSCME Local 88/Conf</v>
          </cell>
        </row>
        <row r="133">
          <cell r="A133">
            <v>6180</v>
          </cell>
          <cell r="B133" t="str">
            <v>FLEET MAINTENANCE TECHNICIAN 2</v>
          </cell>
          <cell r="C133">
            <v>18.440000000000001</v>
          </cell>
          <cell r="D133">
            <v>19</v>
          </cell>
          <cell r="E133">
            <v>19.57</v>
          </cell>
          <cell r="F133">
            <v>20.18</v>
          </cell>
          <cell r="G133">
            <v>20.76</v>
          </cell>
          <cell r="H133">
            <v>21.38</v>
          </cell>
          <cell r="I133">
            <v>22.04</v>
          </cell>
          <cell r="J133">
            <v>22.68</v>
          </cell>
          <cell r="K133">
            <v>0</v>
          </cell>
          <cell r="L133">
            <v>0</v>
          </cell>
          <cell r="M133" t="str">
            <v>AFSCME Local 88/Conf</v>
          </cell>
        </row>
        <row r="134">
          <cell r="A134">
            <v>6181</v>
          </cell>
          <cell r="B134" t="str">
            <v>BODY AND FENDER TECHNICIAN</v>
          </cell>
          <cell r="C134">
            <v>20.76</v>
          </cell>
          <cell r="D134">
            <v>21.38</v>
          </cell>
          <cell r="E134">
            <v>22.04</v>
          </cell>
          <cell r="F134">
            <v>22.68</v>
          </cell>
          <cell r="G134">
            <v>23.36</v>
          </cell>
          <cell r="H134">
            <v>24.09</v>
          </cell>
          <cell r="I134">
            <v>24.76</v>
          </cell>
          <cell r="J134">
            <v>25.54</v>
          </cell>
          <cell r="K134">
            <v>0</v>
          </cell>
          <cell r="L134">
            <v>0</v>
          </cell>
          <cell r="M134" t="str">
            <v>AFSCME Local 88/Conf</v>
          </cell>
        </row>
        <row r="135">
          <cell r="A135">
            <v>6182</v>
          </cell>
          <cell r="B135" t="str">
            <v>FLEET MAINTENANCE TECHNICIAN 3</v>
          </cell>
          <cell r="C135">
            <v>23.36</v>
          </cell>
          <cell r="D135">
            <v>24.09</v>
          </cell>
          <cell r="E135">
            <v>24.76</v>
          </cell>
          <cell r="F135">
            <v>25.54</v>
          </cell>
          <cell r="G135">
            <v>0</v>
          </cell>
          <cell r="H135">
            <v>0</v>
          </cell>
          <cell r="I135">
            <v>0</v>
          </cell>
          <cell r="J135">
            <v>0</v>
          </cell>
          <cell r="K135">
            <v>0</v>
          </cell>
          <cell r="L135">
            <v>0</v>
          </cell>
          <cell r="M135" t="str">
            <v>AFSCME Local 88/Conf</v>
          </cell>
        </row>
        <row r="136">
          <cell r="A136">
            <v>6184</v>
          </cell>
          <cell r="B136" t="str">
            <v>FLEET &amp; SUPPORT SERVICES SPEC</v>
          </cell>
          <cell r="C136">
            <v>22.58</v>
          </cell>
          <cell r="D136">
            <v>23.22</v>
          </cell>
          <cell r="E136">
            <v>23.94</v>
          </cell>
          <cell r="F136">
            <v>24.66</v>
          </cell>
          <cell r="G136">
            <v>25.29</v>
          </cell>
          <cell r="H136">
            <v>26.06</v>
          </cell>
          <cell r="I136">
            <v>0</v>
          </cell>
          <cell r="J136">
            <v>0</v>
          </cell>
          <cell r="K136">
            <v>0</v>
          </cell>
          <cell r="L136">
            <v>0</v>
          </cell>
          <cell r="M136" t="str">
            <v>AFSCME Local 88/Conf</v>
          </cell>
        </row>
        <row r="137">
          <cell r="A137">
            <v>6185</v>
          </cell>
          <cell r="B137" t="str">
            <v>MARINE EQUIPMENT SPECIALIST</v>
          </cell>
          <cell r="C137">
            <v>24.11</v>
          </cell>
          <cell r="D137">
            <v>24.74</v>
          </cell>
          <cell r="E137">
            <v>25.41</v>
          </cell>
          <cell r="F137">
            <v>0</v>
          </cell>
          <cell r="G137">
            <v>0</v>
          </cell>
          <cell r="H137">
            <v>0</v>
          </cell>
          <cell r="I137">
            <v>0</v>
          </cell>
          <cell r="J137">
            <v>0</v>
          </cell>
          <cell r="K137">
            <v>0</v>
          </cell>
          <cell r="L137">
            <v>0</v>
          </cell>
          <cell r="M137" t="str">
            <v>AFSCME Local 88/Conf</v>
          </cell>
        </row>
        <row r="138">
          <cell r="A138">
            <v>6194</v>
          </cell>
          <cell r="B138" t="str">
            <v>IT BUSINESS CONSULTANT</v>
          </cell>
          <cell r="C138">
            <v>30.47</v>
          </cell>
          <cell r="D138">
            <v>31.38</v>
          </cell>
          <cell r="E138">
            <v>32.35</v>
          </cell>
          <cell r="F138">
            <v>33.32</v>
          </cell>
          <cell r="G138">
            <v>34.33</v>
          </cell>
          <cell r="H138">
            <v>35.36</v>
          </cell>
          <cell r="I138">
            <v>36.409999999999997</v>
          </cell>
          <cell r="J138">
            <v>37.51</v>
          </cell>
          <cell r="K138">
            <v>0</v>
          </cell>
          <cell r="L138">
            <v>0</v>
          </cell>
          <cell r="M138" t="str">
            <v>AFSCME Local 88/Conf</v>
          </cell>
        </row>
        <row r="139">
          <cell r="A139">
            <v>6198</v>
          </cell>
          <cell r="B139" t="str">
            <v>IT BUSINESS CONSULTANT/SR</v>
          </cell>
          <cell r="C139">
            <v>36.409999999999997</v>
          </cell>
          <cell r="D139">
            <v>37.51</v>
          </cell>
          <cell r="E139">
            <v>38.64</v>
          </cell>
          <cell r="F139">
            <v>39.81</v>
          </cell>
          <cell r="G139">
            <v>41</v>
          </cell>
          <cell r="H139">
            <v>42.23</v>
          </cell>
          <cell r="I139">
            <v>43.48</v>
          </cell>
          <cell r="J139">
            <v>44.81</v>
          </cell>
          <cell r="K139">
            <v>0</v>
          </cell>
          <cell r="L139">
            <v>0</v>
          </cell>
          <cell r="M139" t="str">
            <v>AFSCME Local 88/Conf</v>
          </cell>
        </row>
        <row r="140">
          <cell r="A140">
            <v>6200</v>
          </cell>
          <cell r="B140" t="str">
            <v>PROGRAM COMMUNICATIONS &amp; WEB SPEC/</v>
          </cell>
          <cell r="C140">
            <v>29.61</v>
          </cell>
          <cell r="D140">
            <v>30.47</v>
          </cell>
          <cell r="E140">
            <v>31.38</v>
          </cell>
          <cell r="F140">
            <v>32.35</v>
          </cell>
          <cell r="G140">
            <v>33.32</v>
          </cell>
          <cell r="H140">
            <v>34.33</v>
          </cell>
          <cell r="I140">
            <v>35.36</v>
          </cell>
          <cell r="J140">
            <v>36.409999999999997</v>
          </cell>
          <cell r="K140">
            <v>0</v>
          </cell>
          <cell r="L140">
            <v>0</v>
          </cell>
          <cell r="M140" t="str">
            <v>AFSCME Local 88/Conf</v>
          </cell>
        </row>
        <row r="141">
          <cell r="A141">
            <v>6211</v>
          </cell>
          <cell r="B141" t="str">
            <v>RIGHT-OF-WAY PERMITS SPECIALIST</v>
          </cell>
          <cell r="C141">
            <v>30.47</v>
          </cell>
          <cell r="D141">
            <v>31.38</v>
          </cell>
          <cell r="E141">
            <v>32.35</v>
          </cell>
          <cell r="F141">
            <v>33.32</v>
          </cell>
          <cell r="G141">
            <v>34.33</v>
          </cell>
          <cell r="H141">
            <v>35.36</v>
          </cell>
          <cell r="I141">
            <v>36.409999999999997</v>
          </cell>
          <cell r="J141">
            <v>37.51</v>
          </cell>
          <cell r="K141">
            <v>0</v>
          </cell>
          <cell r="L141">
            <v>0</v>
          </cell>
          <cell r="M141" t="str">
            <v>AFSCME Local 88/Conf</v>
          </cell>
        </row>
        <row r="142">
          <cell r="A142">
            <v>6231</v>
          </cell>
          <cell r="B142" t="str">
            <v>ENGINEERING TECHNICIAN 1</v>
          </cell>
          <cell r="C142">
            <v>20.18</v>
          </cell>
          <cell r="D142">
            <v>20.76</v>
          </cell>
          <cell r="E142">
            <v>21.38</v>
          </cell>
          <cell r="F142">
            <v>22.04</v>
          </cell>
          <cell r="G142">
            <v>22.68</v>
          </cell>
          <cell r="H142">
            <v>23.36</v>
          </cell>
          <cell r="I142">
            <v>24.09</v>
          </cell>
          <cell r="J142">
            <v>24.76</v>
          </cell>
          <cell r="K142">
            <v>0</v>
          </cell>
          <cell r="L142">
            <v>0</v>
          </cell>
          <cell r="M142" t="str">
            <v>AFSCME Local 88/Conf</v>
          </cell>
        </row>
        <row r="143">
          <cell r="A143">
            <v>6232</v>
          </cell>
          <cell r="B143" t="str">
            <v>ENGINEERING TECHNICIAN 2</v>
          </cell>
          <cell r="C143">
            <v>22.68</v>
          </cell>
          <cell r="D143">
            <v>23.36</v>
          </cell>
          <cell r="E143">
            <v>24.09</v>
          </cell>
          <cell r="F143">
            <v>24.76</v>
          </cell>
          <cell r="G143">
            <v>25.54</v>
          </cell>
          <cell r="H143">
            <v>26.3</v>
          </cell>
          <cell r="I143">
            <v>27.09</v>
          </cell>
          <cell r="J143">
            <v>27.89</v>
          </cell>
          <cell r="K143">
            <v>0</v>
          </cell>
          <cell r="L143">
            <v>0</v>
          </cell>
          <cell r="M143" t="str">
            <v>AFSCME Local 88/Conf</v>
          </cell>
        </row>
        <row r="144">
          <cell r="A144">
            <v>6233</v>
          </cell>
          <cell r="B144" t="str">
            <v>ENGINEERING TECHNICIAN 3</v>
          </cell>
          <cell r="C144">
            <v>26.3</v>
          </cell>
          <cell r="D144">
            <v>27.09</v>
          </cell>
          <cell r="E144">
            <v>27.89</v>
          </cell>
          <cell r="F144">
            <v>28.72</v>
          </cell>
          <cell r="G144">
            <v>29.61</v>
          </cell>
          <cell r="H144">
            <v>30.47</v>
          </cell>
          <cell r="I144">
            <v>31.38</v>
          </cell>
          <cell r="J144">
            <v>32.35</v>
          </cell>
          <cell r="K144">
            <v>0</v>
          </cell>
          <cell r="L144">
            <v>0</v>
          </cell>
          <cell r="M144" t="str">
            <v>AFSCME Local 88/Conf</v>
          </cell>
        </row>
        <row r="145">
          <cell r="A145">
            <v>6234</v>
          </cell>
          <cell r="B145" t="str">
            <v>TRANSPORTATION PROJECT SPECIALIST</v>
          </cell>
          <cell r="C145">
            <v>30.47</v>
          </cell>
          <cell r="D145">
            <v>31.38</v>
          </cell>
          <cell r="E145">
            <v>32.35</v>
          </cell>
          <cell r="F145">
            <v>33.32</v>
          </cell>
          <cell r="G145">
            <v>34.33</v>
          </cell>
          <cell r="H145">
            <v>35.36</v>
          </cell>
          <cell r="I145">
            <v>36.409999999999997</v>
          </cell>
          <cell r="J145">
            <v>37.51</v>
          </cell>
          <cell r="K145">
            <v>0</v>
          </cell>
          <cell r="L145">
            <v>0</v>
          </cell>
          <cell r="M145" t="str">
            <v>AFSCME Local 88/Conf</v>
          </cell>
        </row>
        <row r="146">
          <cell r="A146">
            <v>6235</v>
          </cell>
          <cell r="B146" t="str">
            <v>ENGINEER 1(INTERN)</v>
          </cell>
          <cell r="C146">
            <v>29.61</v>
          </cell>
          <cell r="D146">
            <v>30.47</v>
          </cell>
          <cell r="E146">
            <v>31.38</v>
          </cell>
          <cell r="F146">
            <v>32.35</v>
          </cell>
          <cell r="G146">
            <v>33.32</v>
          </cell>
          <cell r="H146">
            <v>34.33</v>
          </cell>
          <cell r="I146">
            <v>35.36</v>
          </cell>
          <cell r="J146">
            <v>36.409999999999997</v>
          </cell>
          <cell r="K146">
            <v>0</v>
          </cell>
          <cell r="L146">
            <v>0</v>
          </cell>
          <cell r="M146" t="str">
            <v>AFSCME Local 88/Conf</v>
          </cell>
        </row>
        <row r="147">
          <cell r="A147">
            <v>6236</v>
          </cell>
          <cell r="B147" t="str">
            <v>ENGINEER 2</v>
          </cell>
          <cell r="C147">
            <v>33.32</v>
          </cell>
          <cell r="D147">
            <v>34.33</v>
          </cell>
          <cell r="E147">
            <v>35.36</v>
          </cell>
          <cell r="F147">
            <v>36.409999999999997</v>
          </cell>
          <cell r="G147">
            <v>37.51</v>
          </cell>
          <cell r="H147">
            <v>38.64</v>
          </cell>
          <cell r="I147">
            <v>39.81</v>
          </cell>
          <cell r="J147">
            <v>41</v>
          </cell>
          <cell r="K147">
            <v>0</v>
          </cell>
          <cell r="L147">
            <v>0</v>
          </cell>
          <cell r="M147" t="str">
            <v>AFSCME Local 88/Conf</v>
          </cell>
        </row>
        <row r="148">
          <cell r="A148">
            <v>6238</v>
          </cell>
          <cell r="B148" t="str">
            <v>INTEGRATED COMM SERVICES COORD</v>
          </cell>
          <cell r="C148">
            <v>21.38</v>
          </cell>
          <cell r="D148">
            <v>22.04</v>
          </cell>
          <cell r="E148">
            <v>22.68</v>
          </cell>
          <cell r="F148">
            <v>23.36</v>
          </cell>
          <cell r="G148">
            <v>24.09</v>
          </cell>
          <cell r="H148">
            <v>24.76</v>
          </cell>
          <cell r="I148">
            <v>25.54</v>
          </cell>
          <cell r="J148">
            <v>26.3</v>
          </cell>
          <cell r="K148">
            <v>0</v>
          </cell>
          <cell r="L148">
            <v>0</v>
          </cell>
          <cell r="M148" t="str">
            <v>AFSCME Local 88/Conf</v>
          </cell>
        </row>
        <row r="149">
          <cell r="A149">
            <v>6241</v>
          </cell>
          <cell r="B149" t="str">
            <v>LEGAL ASSISTANT/SENIOR</v>
          </cell>
          <cell r="C149">
            <v>22.04</v>
          </cell>
          <cell r="D149">
            <v>22.68</v>
          </cell>
          <cell r="E149">
            <v>23.36</v>
          </cell>
          <cell r="F149">
            <v>24.09</v>
          </cell>
          <cell r="G149">
            <v>24.76</v>
          </cell>
          <cell r="H149">
            <v>25.54</v>
          </cell>
          <cell r="I149">
            <v>26.3</v>
          </cell>
          <cell r="J149">
            <v>27.09</v>
          </cell>
          <cell r="K149">
            <v>0</v>
          </cell>
          <cell r="L149">
            <v>0</v>
          </cell>
          <cell r="M149" t="str">
            <v>AFSCME Local 88/Conf</v>
          </cell>
        </row>
        <row r="150">
          <cell r="A150">
            <v>6243</v>
          </cell>
          <cell r="B150" t="str">
            <v>LEGAL ASSISTANT 1</v>
          </cell>
          <cell r="C150">
            <v>17.37</v>
          </cell>
          <cell r="D150">
            <v>17.899999999999999</v>
          </cell>
          <cell r="E150">
            <v>18.440000000000001</v>
          </cell>
          <cell r="F150">
            <v>19</v>
          </cell>
          <cell r="G150">
            <v>19.57</v>
          </cell>
          <cell r="H150">
            <v>20.18</v>
          </cell>
          <cell r="I150">
            <v>20.76</v>
          </cell>
          <cell r="J150">
            <v>21.38</v>
          </cell>
          <cell r="K150">
            <v>0</v>
          </cell>
          <cell r="L150">
            <v>0</v>
          </cell>
          <cell r="M150" t="str">
            <v>AFSCME Local 88/Conf</v>
          </cell>
        </row>
        <row r="151">
          <cell r="A151">
            <v>6244</v>
          </cell>
          <cell r="B151" t="str">
            <v>LEGAL INTERN</v>
          </cell>
          <cell r="C151">
            <v>0</v>
          </cell>
          <cell r="D151">
            <v>0</v>
          </cell>
          <cell r="E151">
            <v>0</v>
          </cell>
          <cell r="F151">
            <v>0</v>
          </cell>
          <cell r="G151">
            <v>0</v>
          </cell>
          <cell r="H151">
            <v>0</v>
          </cell>
          <cell r="I151">
            <v>0</v>
          </cell>
          <cell r="J151">
            <v>0</v>
          </cell>
          <cell r="K151">
            <v>0</v>
          </cell>
          <cell r="L151">
            <v>0</v>
          </cell>
          <cell r="M151" t="str">
            <v>AFSCME Local 88/Conf</v>
          </cell>
        </row>
        <row r="152">
          <cell r="A152">
            <v>6245</v>
          </cell>
          <cell r="B152" t="str">
            <v>SEWING SPECIALIST</v>
          </cell>
          <cell r="C152">
            <v>13.73</v>
          </cell>
          <cell r="D152">
            <v>14.14</v>
          </cell>
          <cell r="E152">
            <v>14.56</v>
          </cell>
          <cell r="F152">
            <v>15.01</v>
          </cell>
          <cell r="G152">
            <v>15.44</v>
          </cell>
          <cell r="H152">
            <v>15.9</v>
          </cell>
          <cell r="I152">
            <v>16.37</v>
          </cell>
          <cell r="J152">
            <v>16.86</v>
          </cell>
          <cell r="K152">
            <v>0</v>
          </cell>
          <cell r="L152">
            <v>0</v>
          </cell>
          <cell r="M152" t="str">
            <v>AFSCME Local 88/Conf</v>
          </cell>
        </row>
        <row r="153">
          <cell r="A153">
            <v>6246</v>
          </cell>
          <cell r="B153" t="str">
            <v>LEGAL ASSISTANT 2</v>
          </cell>
          <cell r="C153">
            <v>19</v>
          </cell>
          <cell r="D153">
            <v>19.57</v>
          </cell>
          <cell r="E153">
            <v>20.18</v>
          </cell>
          <cell r="F153">
            <v>20.76</v>
          </cell>
          <cell r="G153">
            <v>21.38</v>
          </cell>
          <cell r="H153">
            <v>22.04</v>
          </cell>
          <cell r="I153">
            <v>22.68</v>
          </cell>
          <cell r="J153">
            <v>23.36</v>
          </cell>
          <cell r="K153">
            <v>0</v>
          </cell>
          <cell r="L153">
            <v>0</v>
          </cell>
          <cell r="M153" t="str">
            <v>AFSCME Local 88/Conf</v>
          </cell>
        </row>
        <row r="154">
          <cell r="A154">
            <v>6247</v>
          </cell>
          <cell r="B154" t="str">
            <v>VICTIM ADVOCATE</v>
          </cell>
          <cell r="C154">
            <v>20.18</v>
          </cell>
          <cell r="D154">
            <v>20.76</v>
          </cell>
          <cell r="E154">
            <v>21.38</v>
          </cell>
          <cell r="F154">
            <v>22.04</v>
          </cell>
          <cell r="G154">
            <v>22.68</v>
          </cell>
          <cell r="H154">
            <v>23.36</v>
          </cell>
          <cell r="I154">
            <v>24.09</v>
          </cell>
          <cell r="J154">
            <v>24.76</v>
          </cell>
          <cell r="K154">
            <v>0</v>
          </cell>
          <cell r="L154">
            <v>0</v>
          </cell>
          <cell r="M154" t="str">
            <v>AFSCME Local 88/Conf</v>
          </cell>
        </row>
        <row r="155">
          <cell r="A155">
            <v>6248</v>
          </cell>
          <cell r="B155" t="str">
            <v>BACKGROUND INVESTIGATOR</v>
          </cell>
          <cell r="C155">
            <v>24.09</v>
          </cell>
          <cell r="D155">
            <v>24.76</v>
          </cell>
          <cell r="E155">
            <v>25.54</v>
          </cell>
          <cell r="F155">
            <v>26.3</v>
          </cell>
          <cell r="G155">
            <v>27.09</v>
          </cell>
          <cell r="H155">
            <v>27.89</v>
          </cell>
          <cell r="I155">
            <v>28.72</v>
          </cell>
          <cell r="J155">
            <v>29.61</v>
          </cell>
          <cell r="K155">
            <v>0</v>
          </cell>
          <cell r="L155">
            <v>0</v>
          </cell>
          <cell r="M155" t="str">
            <v>AFSCME Local 88/Conf</v>
          </cell>
        </row>
        <row r="156">
          <cell r="A156">
            <v>6249</v>
          </cell>
          <cell r="B156" t="str">
            <v>D A INVESTIGATOR</v>
          </cell>
          <cell r="C156">
            <v>24.09</v>
          </cell>
          <cell r="D156">
            <v>24.76</v>
          </cell>
          <cell r="E156">
            <v>25.54</v>
          </cell>
          <cell r="F156">
            <v>26.3</v>
          </cell>
          <cell r="G156">
            <v>27.09</v>
          </cell>
          <cell r="H156">
            <v>27.89</v>
          </cell>
          <cell r="I156">
            <v>28.72</v>
          </cell>
          <cell r="J156">
            <v>29.61</v>
          </cell>
          <cell r="K156">
            <v>0</v>
          </cell>
          <cell r="L156">
            <v>0</v>
          </cell>
          <cell r="M156" t="str">
            <v>AFSCME Local 88/Conf</v>
          </cell>
        </row>
        <row r="157">
          <cell r="A157">
            <v>6250</v>
          </cell>
          <cell r="B157" t="str">
            <v>SUPPORT ENFORCEMENT AGENT</v>
          </cell>
          <cell r="C157">
            <v>19.57</v>
          </cell>
          <cell r="D157">
            <v>20.18</v>
          </cell>
          <cell r="E157">
            <v>20.76</v>
          </cell>
          <cell r="F157">
            <v>21.38</v>
          </cell>
          <cell r="G157">
            <v>22.04</v>
          </cell>
          <cell r="H157">
            <v>22.68</v>
          </cell>
          <cell r="I157">
            <v>23.36</v>
          </cell>
          <cell r="J157">
            <v>24.09</v>
          </cell>
          <cell r="K157">
            <v>0</v>
          </cell>
          <cell r="L157">
            <v>0</v>
          </cell>
          <cell r="M157" t="str">
            <v>AFSCME Local 88/Conf</v>
          </cell>
        </row>
        <row r="158">
          <cell r="A158">
            <v>6251</v>
          </cell>
          <cell r="B158" t="str">
            <v>DEPUTY DISTRICT ATTORNEY 1</v>
          </cell>
          <cell r="C158">
            <v>2594.61</v>
          </cell>
          <cell r="D158">
            <v>2725.79</v>
          </cell>
          <cell r="E158">
            <v>2859.86</v>
          </cell>
          <cell r="F158">
            <v>3003.58</v>
          </cell>
          <cell r="G158">
            <v>0</v>
          </cell>
          <cell r="H158">
            <v>0</v>
          </cell>
          <cell r="I158">
            <v>0</v>
          </cell>
          <cell r="J158">
            <v>0</v>
          </cell>
          <cell r="K158">
            <v>0</v>
          </cell>
          <cell r="L158">
            <v>0</v>
          </cell>
          <cell r="M158" t="str">
            <v>Pros Atty's Assoc</v>
          </cell>
        </row>
        <row r="159">
          <cell r="A159">
            <v>6252</v>
          </cell>
          <cell r="B159" t="str">
            <v>DEPUTY DISTRICT ATTORNEY 2</v>
          </cell>
          <cell r="C159">
            <v>2859.86</v>
          </cell>
          <cell r="D159">
            <v>3003.58</v>
          </cell>
          <cell r="E159">
            <v>3155.02</v>
          </cell>
          <cell r="F159">
            <v>3312.22</v>
          </cell>
          <cell r="G159">
            <v>3477.17</v>
          </cell>
          <cell r="H159">
            <v>0</v>
          </cell>
          <cell r="I159">
            <v>0</v>
          </cell>
          <cell r="J159">
            <v>0</v>
          </cell>
          <cell r="K159">
            <v>0</v>
          </cell>
          <cell r="L159">
            <v>0</v>
          </cell>
          <cell r="M159" t="str">
            <v>Pros Atty's Assoc</v>
          </cell>
        </row>
        <row r="160">
          <cell r="A160">
            <v>6253</v>
          </cell>
          <cell r="B160" t="str">
            <v>DEPUTY DISTRICT ATTORNEY 3</v>
          </cell>
          <cell r="C160">
            <v>3312.22</v>
          </cell>
          <cell r="D160">
            <v>3477.17</v>
          </cell>
          <cell r="E160">
            <v>3653.68</v>
          </cell>
          <cell r="F160">
            <v>3834.04</v>
          </cell>
          <cell r="G160">
            <v>4029.84</v>
          </cell>
          <cell r="H160">
            <v>4240.12</v>
          </cell>
          <cell r="I160">
            <v>4452.32</v>
          </cell>
          <cell r="J160">
            <v>4675.13</v>
          </cell>
          <cell r="K160">
            <v>4908.8900000000003</v>
          </cell>
          <cell r="L160">
            <v>0</v>
          </cell>
          <cell r="M160" t="str">
            <v>Pros Atty's Assoc</v>
          </cell>
        </row>
        <row r="161">
          <cell r="A161">
            <v>6254</v>
          </cell>
          <cell r="B161" t="str">
            <v>DEPUTY DISTRICT ATTORNEY 4</v>
          </cell>
          <cell r="C161">
            <v>3834.04</v>
          </cell>
          <cell r="D161">
            <v>4029.84</v>
          </cell>
          <cell r="E161">
            <v>4240.12</v>
          </cell>
          <cell r="F161">
            <v>4452.32</v>
          </cell>
          <cell r="G161">
            <v>4675.13</v>
          </cell>
          <cell r="H161">
            <v>4907.58</v>
          </cell>
          <cell r="I161">
            <v>5153.54</v>
          </cell>
          <cell r="J161">
            <v>5411.07</v>
          </cell>
          <cell r="K161">
            <v>5681.62</v>
          </cell>
          <cell r="L161">
            <v>0</v>
          </cell>
          <cell r="M161" t="str">
            <v>Pros Atty's Assoc</v>
          </cell>
        </row>
        <row r="162">
          <cell r="A162">
            <v>6256</v>
          </cell>
          <cell r="B162" t="str">
            <v>CIVIL DEPUTY/SENIOR</v>
          </cell>
          <cell r="C162">
            <v>24.88</v>
          </cell>
          <cell r="D162">
            <v>25.94</v>
          </cell>
          <cell r="E162">
            <v>27</v>
          </cell>
          <cell r="F162">
            <v>27.98</v>
          </cell>
          <cell r="G162">
            <v>29.09</v>
          </cell>
          <cell r="H162">
            <v>30.45</v>
          </cell>
          <cell r="I162">
            <v>0</v>
          </cell>
          <cell r="J162">
            <v>0</v>
          </cell>
          <cell r="K162">
            <v>0</v>
          </cell>
          <cell r="L162">
            <v>0</v>
          </cell>
          <cell r="M162" t="str">
            <v>Dep Sheriff's Assoc</v>
          </cell>
        </row>
        <row r="163">
          <cell r="A163">
            <v>6258</v>
          </cell>
          <cell r="B163" t="str">
            <v>FACILITY SECURITY OFFICER</v>
          </cell>
          <cell r="C163">
            <v>17.899999999999999</v>
          </cell>
          <cell r="D163">
            <v>18.440000000000001</v>
          </cell>
          <cell r="E163">
            <v>19</v>
          </cell>
          <cell r="F163">
            <v>19.57</v>
          </cell>
          <cell r="G163">
            <v>20.18</v>
          </cell>
          <cell r="H163">
            <v>20.76</v>
          </cell>
          <cell r="I163">
            <v>21.38</v>
          </cell>
          <cell r="J163">
            <v>22.04</v>
          </cell>
          <cell r="K163">
            <v>0</v>
          </cell>
          <cell r="L163">
            <v>0</v>
          </cell>
          <cell r="M163" t="str">
            <v>AFSCME Local 88/Conf</v>
          </cell>
        </row>
        <row r="164">
          <cell r="A164">
            <v>6259</v>
          </cell>
          <cell r="B164" t="str">
            <v>CIVIL DEPUTY</v>
          </cell>
          <cell r="C164">
            <v>20.85</v>
          </cell>
          <cell r="D164">
            <v>22.32</v>
          </cell>
          <cell r="E164">
            <v>23.29</v>
          </cell>
          <cell r="F164">
            <v>24.1</v>
          </cell>
          <cell r="G164">
            <v>25.13</v>
          </cell>
          <cell r="H164">
            <v>26.12</v>
          </cell>
          <cell r="I164">
            <v>0</v>
          </cell>
          <cell r="J164">
            <v>0</v>
          </cell>
          <cell r="K164">
            <v>0</v>
          </cell>
          <cell r="L164">
            <v>0</v>
          </cell>
          <cell r="M164" t="str">
            <v>Dep Sheriff's Assoc</v>
          </cell>
        </row>
        <row r="165">
          <cell r="A165">
            <v>6260</v>
          </cell>
          <cell r="B165" t="str">
            <v>COOK</v>
          </cell>
          <cell r="C165">
            <v>15.01</v>
          </cell>
          <cell r="D165">
            <v>15.44</v>
          </cell>
          <cell r="E165">
            <v>15.9</v>
          </cell>
          <cell r="F165">
            <v>16.37</v>
          </cell>
          <cell r="G165">
            <v>16.86</v>
          </cell>
          <cell r="H165">
            <v>17.37</v>
          </cell>
          <cell r="I165">
            <v>17.899999999999999</v>
          </cell>
          <cell r="J165">
            <v>18.440000000000001</v>
          </cell>
          <cell r="K165">
            <v>0</v>
          </cell>
          <cell r="L165">
            <v>0</v>
          </cell>
          <cell r="M165" t="str">
            <v>AFSCME Local 88/Conf</v>
          </cell>
        </row>
        <row r="166">
          <cell r="A166">
            <v>6261</v>
          </cell>
          <cell r="B166" t="str">
            <v>FOOD SERVICE WORKER</v>
          </cell>
          <cell r="C166">
            <v>12.21</v>
          </cell>
          <cell r="D166">
            <v>12.58</v>
          </cell>
          <cell r="E166">
            <v>12.97</v>
          </cell>
          <cell r="F166">
            <v>13.35</v>
          </cell>
          <cell r="G166">
            <v>13.73</v>
          </cell>
          <cell r="H166">
            <v>14.14</v>
          </cell>
          <cell r="I166">
            <v>14.56</v>
          </cell>
          <cell r="J166">
            <v>15.01</v>
          </cell>
          <cell r="K166">
            <v>0</v>
          </cell>
          <cell r="L166">
            <v>0</v>
          </cell>
          <cell r="M166" t="str">
            <v>AFSCME Local 88/Conf</v>
          </cell>
        </row>
        <row r="167">
          <cell r="A167">
            <v>6262</v>
          </cell>
          <cell r="B167" t="str">
            <v>JAIL STEWARD</v>
          </cell>
          <cell r="C167">
            <v>19</v>
          </cell>
          <cell r="D167">
            <v>19.57</v>
          </cell>
          <cell r="E167">
            <v>20.18</v>
          </cell>
          <cell r="F167">
            <v>20.76</v>
          </cell>
          <cell r="G167">
            <v>21.38</v>
          </cell>
          <cell r="H167">
            <v>22.04</v>
          </cell>
          <cell r="I167">
            <v>22.68</v>
          </cell>
          <cell r="J167">
            <v>23.36</v>
          </cell>
          <cell r="K167">
            <v>0</v>
          </cell>
          <cell r="L167">
            <v>0</v>
          </cell>
          <cell r="M167" t="str">
            <v>AFSCME Local 88/Conf</v>
          </cell>
        </row>
        <row r="168">
          <cell r="A168">
            <v>6263</v>
          </cell>
          <cell r="B168" t="str">
            <v>VOLUNTEER COORDINATOR</v>
          </cell>
          <cell r="C168">
            <v>22.58</v>
          </cell>
          <cell r="D168">
            <v>23.22</v>
          </cell>
          <cell r="E168">
            <v>23.94</v>
          </cell>
          <cell r="F168">
            <v>24.66</v>
          </cell>
          <cell r="G168">
            <v>25.29</v>
          </cell>
          <cell r="H168">
            <v>26.06</v>
          </cell>
          <cell r="I168">
            <v>26.85</v>
          </cell>
          <cell r="J168">
            <v>27.64</v>
          </cell>
          <cell r="K168">
            <v>0</v>
          </cell>
          <cell r="L168">
            <v>0</v>
          </cell>
          <cell r="M168" t="str">
            <v>AFSCME Local 88/Conf</v>
          </cell>
        </row>
        <row r="169">
          <cell r="A169">
            <v>6264</v>
          </cell>
          <cell r="B169" t="str">
            <v>CORRECTIONS HEARINGS OFFICER</v>
          </cell>
          <cell r="C169">
            <v>24.09</v>
          </cell>
          <cell r="D169">
            <v>24.76</v>
          </cell>
          <cell r="E169">
            <v>25.54</v>
          </cell>
          <cell r="F169">
            <v>26.3</v>
          </cell>
          <cell r="G169">
            <v>27.09</v>
          </cell>
          <cell r="H169">
            <v>27.89</v>
          </cell>
          <cell r="I169">
            <v>28.72</v>
          </cell>
          <cell r="J169">
            <v>29.61</v>
          </cell>
          <cell r="K169">
            <v>0</v>
          </cell>
          <cell r="L169">
            <v>0</v>
          </cell>
          <cell r="M169" t="str">
            <v>AFSCME Local 88/Conf</v>
          </cell>
        </row>
        <row r="170">
          <cell r="A170">
            <v>6266</v>
          </cell>
          <cell r="B170" t="str">
            <v>CORRECTIONS TECHNICIAN</v>
          </cell>
          <cell r="C170">
            <v>18.440000000000001</v>
          </cell>
          <cell r="D170">
            <v>19</v>
          </cell>
          <cell r="E170">
            <v>19.57</v>
          </cell>
          <cell r="F170">
            <v>20.18</v>
          </cell>
          <cell r="G170">
            <v>20.76</v>
          </cell>
          <cell r="H170">
            <v>21.38</v>
          </cell>
          <cell r="I170">
            <v>22.04</v>
          </cell>
          <cell r="J170">
            <v>22.68</v>
          </cell>
          <cell r="K170">
            <v>0</v>
          </cell>
          <cell r="L170">
            <v>0</v>
          </cell>
          <cell r="M170" t="str">
            <v>AFSCME Local 88/Conf</v>
          </cell>
        </row>
        <row r="171">
          <cell r="A171">
            <v>6267</v>
          </cell>
          <cell r="B171" t="str">
            <v>COMMUNITY WORKS LEADER</v>
          </cell>
          <cell r="C171">
            <v>19</v>
          </cell>
          <cell r="D171">
            <v>19.57</v>
          </cell>
          <cell r="E171">
            <v>20.18</v>
          </cell>
          <cell r="F171">
            <v>20.76</v>
          </cell>
          <cell r="G171">
            <v>21.38</v>
          </cell>
          <cell r="H171">
            <v>22.04</v>
          </cell>
          <cell r="I171">
            <v>22.68</v>
          </cell>
          <cell r="J171">
            <v>23.36</v>
          </cell>
          <cell r="K171">
            <v>0</v>
          </cell>
          <cell r="L171">
            <v>0</v>
          </cell>
          <cell r="M171" t="str">
            <v>AFSCME Local 88/Conf</v>
          </cell>
        </row>
        <row r="172">
          <cell r="A172">
            <v>6268</v>
          </cell>
          <cell r="B172" t="str">
            <v>CORRECTIONS COUNSELOR</v>
          </cell>
          <cell r="C172">
            <v>20.350000000000001</v>
          </cell>
          <cell r="D172">
            <v>21.53</v>
          </cell>
          <cell r="E172">
            <v>22.21</v>
          </cell>
          <cell r="F172">
            <v>23.58</v>
          </cell>
          <cell r="G172">
            <v>24.29</v>
          </cell>
          <cell r="H172">
            <v>25.72</v>
          </cell>
          <cell r="I172">
            <v>26.7</v>
          </cell>
          <cell r="J172">
            <v>27.77</v>
          </cell>
          <cell r="K172">
            <v>28.63</v>
          </cell>
          <cell r="L172">
            <v>29.47</v>
          </cell>
          <cell r="M172" t="str">
            <v>AFSCME Local 88/Conf</v>
          </cell>
        </row>
        <row r="173">
          <cell r="A173">
            <v>6272</v>
          </cell>
          <cell r="B173" t="str">
            <v>JUVENILE COUNSELOR</v>
          </cell>
          <cell r="C173">
            <v>20.350000000000001</v>
          </cell>
          <cell r="D173">
            <v>21.53</v>
          </cell>
          <cell r="E173">
            <v>22.21</v>
          </cell>
          <cell r="F173">
            <v>23.58</v>
          </cell>
          <cell r="G173">
            <v>24.29</v>
          </cell>
          <cell r="H173">
            <v>25.72</v>
          </cell>
          <cell r="I173">
            <v>26.7</v>
          </cell>
          <cell r="J173">
            <v>27.77</v>
          </cell>
          <cell r="K173">
            <v>28.63</v>
          </cell>
          <cell r="L173">
            <v>29.47</v>
          </cell>
          <cell r="M173" t="str">
            <v>AFSCME Local 88/Conf</v>
          </cell>
        </row>
        <row r="174">
          <cell r="A174">
            <v>6273</v>
          </cell>
          <cell r="B174" t="str">
            <v>JUVENILE CUSTODY SERVICES SPEC</v>
          </cell>
          <cell r="C174">
            <v>18.5</v>
          </cell>
          <cell r="D174">
            <v>19.04</v>
          </cell>
          <cell r="E174">
            <v>19.600000000000001</v>
          </cell>
          <cell r="F174">
            <v>20.21</v>
          </cell>
          <cell r="G174">
            <v>20.84</v>
          </cell>
          <cell r="H174">
            <v>21.64</v>
          </cell>
          <cell r="I174">
            <v>22.53</v>
          </cell>
          <cell r="J174">
            <v>23.21</v>
          </cell>
          <cell r="K174">
            <v>23.92</v>
          </cell>
          <cell r="L174">
            <v>24.64</v>
          </cell>
          <cell r="M174" t="str">
            <v>Juv Cust Local 88</v>
          </cell>
        </row>
        <row r="175">
          <cell r="A175">
            <v>6276</v>
          </cell>
          <cell r="B175" t="str">
            <v>PROBATION/PAROLE OFFICER</v>
          </cell>
          <cell r="C175">
            <v>23.94</v>
          </cell>
          <cell r="D175">
            <v>25.16</v>
          </cell>
          <cell r="E175">
            <v>26.4</v>
          </cell>
          <cell r="F175">
            <v>27.72</v>
          </cell>
          <cell r="G175">
            <v>29.09</v>
          </cell>
          <cell r="H175">
            <v>30.56</v>
          </cell>
          <cell r="I175">
            <v>32.08</v>
          </cell>
          <cell r="J175">
            <v>33.700000000000003</v>
          </cell>
          <cell r="K175">
            <v>0</v>
          </cell>
          <cell r="L175">
            <v>0</v>
          </cell>
          <cell r="M175" t="str">
            <v>FOPPO</v>
          </cell>
        </row>
        <row r="176">
          <cell r="A176">
            <v>6280</v>
          </cell>
          <cell r="B176" t="str">
            <v>INVESTIGATIVE TECHNICIAN</v>
          </cell>
          <cell r="C176">
            <v>18.440000000000001</v>
          </cell>
          <cell r="D176">
            <v>19</v>
          </cell>
          <cell r="E176">
            <v>19.57</v>
          </cell>
          <cell r="F176">
            <v>20.18</v>
          </cell>
          <cell r="G176">
            <v>20.76</v>
          </cell>
          <cell r="H176">
            <v>21.38</v>
          </cell>
          <cell r="I176">
            <v>22.04</v>
          </cell>
          <cell r="J176">
            <v>22.68</v>
          </cell>
          <cell r="K176">
            <v>0</v>
          </cell>
          <cell r="L176">
            <v>0</v>
          </cell>
          <cell r="M176" t="str">
            <v>AFSCME Local 88/Conf</v>
          </cell>
        </row>
        <row r="177">
          <cell r="A177">
            <v>6282</v>
          </cell>
          <cell r="B177" t="str">
            <v>DEPUTY MEDICAL EXAMINER</v>
          </cell>
          <cell r="C177">
            <v>23.36</v>
          </cell>
          <cell r="D177">
            <v>24.09</v>
          </cell>
          <cell r="E177">
            <v>24.76</v>
          </cell>
          <cell r="F177">
            <v>25.54</v>
          </cell>
          <cell r="G177">
            <v>26.3</v>
          </cell>
          <cell r="H177">
            <v>27.09</v>
          </cell>
          <cell r="I177">
            <v>27.89</v>
          </cell>
          <cell r="J177">
            <v>28.72</v>
          </cell>
          <cell r="K177">
            <v>0</v>
          </cell>
          <cell r="L177">
            <v>0</v>
          </cell>
          <cell r="M177" t="str">
            <v>AFSCME Local 88/Conf</v>
          </cell>
        </row>
        <row r="178">
          <cell r="A178">
            <v>6284</v>
          </cell>
          <cell r="B178" t="str">
            <v>SECURE TREATMENT SERVICES SPECIALI</v>
          </cell>
          <cell r="C178">
            <v>19.57</v>
          </cell>
          <cell r="D178">
            <v>20.18</v>
          </cell>
          <cell r="E178">
            <v>20.76</v>
          </cell>
          <cell r="F178">
            <v>21.38</v>
          </cell>
          <cell r="G178">
            <v>22.04</v>
          </cell>
          <cell r="H178">
            <v>22.68</v>
          </cell>
          <cell r="I178">
            <v>23.36</v>
          </cell>
          <cell r="J178">
            <v>24.09</v>
          </cell>
          <cell r="K178">
            <v>0</v>
          </cell>
          <cell r="L178">
            <v>0</v>
          </cell>
          <cell r="M178" t="str">
            <v>AFSCME Local 88/Conf</v>
          </cell>
        </row>
        <row r="179">
          <cell r="A179">
            <v>6285</v>
          </cell>
          <cell r="B179" t="str">
            <v>JUVENILE COUNSELING ASSISTANT</v>
          </cell>
          <cell r="C179">
            <v>19.57</v>
          </cell>
          <cell r="D179">
            <v>20.18</v>
          </cell>
          <cell r="E179">
            <v>20.76</v>
          </cell>
          <cell r="F179">
            <v>21.38</v>
          </cell>
          <cell r="G179">
            <v>22.04</v>
          </cell>
          <cell r="H179">
            <v>22.68</v>
          </cell>
          <cell r="I179">
            <v>23.36</v>
          </cell>
          <cell r="J179">
            <v>24.09</v>
          </cell>
          <cell r="K179">
            <v>0</v>
          </cell>
          <cell r="L179">
            <v>0</v>
          </cell>
          <cell r="M179" t="str">
            <v>AFSCME Local 88/Conf</v>
          </cell>
        </row>
        <row r="180">
          <cell r="A180">
            <v>6286</v>
          </cell>
          <cell r="B180" t="str">
            <v>PATHOLOGIST ASSISTANT</v>
          </cell>
          <cell r="C180">
            <v>20.76</v>
          </cell>
          <cell r="D180">
            <v>21.38</v>
          </cell>
          <cell r="E180">
            <v>22.04</v>
          </cell>
          <cell r="F180">
            <v>22.68</v>
          </cell>
          <cell r="G180">
            <v>23.36</v>
          </cell>
          <cell r="H180">
            <v>24.09</v>
          </cell>
          <cell r="I180">
            <v>24.76</v>
          </cell>
          <cell r="J180">
            <v>25.54</v>
          </cell>
          <cell r="K180">
            <v>0</v>
          </cell>
          <cell r="L180">
            <v>0</v>
          </cell>
          <cell r="M180" t="str">
            <v>AFSCME Local 88/Conf</v>
          </cell>
        </row>
        <row r="181">
          <cell r="A181">
            <v>6290</v>
          </cell>
          <cell r="B181" t="str">
            <v>VETERANS SERVICES OFFICER</v>
          </cell>
          <cell r="C181">
            <v>22.58</v>
          </cell>
          <cell r="D181">
            <v>23.22</v>
          </cell>
          <cell r="E181">
            <v>23.94</v>
          </cell>
          <cell r="F181">
            <v>24.66</v>
          </cell>
          <cell r="G181">
            <v>25.29</v>
          </cell>
          <cell r="H181">
            <v>26.06</v>
          </cell>
          <cell r="I181">
            <v>26.85</v>
          </cell>
          <cell r="J181">
            <v>27.64</v>
          </cell>
          <cell r="K181">
            <v>0</v>
          </cell>
          <cell r="L181">
            <v>0</v>
          </cell>
          <cell r="M181" t="str">
            <v>AFSCME Local 88/Conf</v>
          </cell>
        </row>
        <row r="182">
          <cell r="A182">
            <v>6291</v>
          </cell>
          <cell r="B182" t="str">
            <v>ADDICTION SPECIALIST</v>
          </cell>
          <cell r="C182">
            <v>21.38</v>
          </cell>
          <cell r="D182">
            <v>22.04</v>
          </cell>
          <cell r="E182">
            <v>22.68</v>
          </cell>
          <cell r="F182">
            <v>23.36</v>
          </cell>
          <cell r="G182">
            <v>24.09</v>
          </cell>
          <cell r="H182">
            <v>24.76</v>
          </cell>
          <cell r="I182">
            <v>25.54</v>
          </cell>
          <cell r="J182">
            <v>26.3</v>
          </cell>
          <cell r="K182">
            <v>0</v>
          </cell>
          <cell r="L182">
            <v>0</v>
          </cell>
          <cell r="M182" t="str">
            <v>AFSCME Local 88/Conf</v>
          </cell>
        </row>
        <row r="183">
          <cell r="A183">
            <v>6292</v>
          </cell>
          <cell r="B183" t="str">
            <v>DEPUTY PUBLIC GUARDIAN</v>
          </cell>
          <cell r="C183">
            <v>24.76</v>
          </cell>
          <cell r="D183">
            <v>25.54</v>
          </cell>
          <cell r="E183">
            <v>26.3</v>
          </cell>
          <cell r="F183">
            <v>27.09</v>
          </cell>
          <cell r="G183">
            <v>27.89</v>
          </cell>
          <cell r="H183">
            <v>28.72</v>
          </cell>
          <cell r="I183">
            <v>29.61</v>
          </cell>
          <cell r="J183">
            <v>30.47</v>
          </cell>
          <cell r="K183">
            <v>0</v>
          </cell>
          <cell r="L183">
            <v>0</v>
          </cell>
          <cell r="M183" t="str">
            <v>AFSCME Local 88/Conf</v>
          </cell>
        </row>
        <row r="184">
          <cell r="A184">
            <v>6293</v>
          </cell>
          <cell r="B184" t="str">
            <v>HEALTH ASSISTANT 1</v>
          </cell>
          <cell r="C184">
            <v>15.01</v>
          </cell>
          <cell r="D184">
            <v>15.44</v>
          </cell>
          <cell r="E184">
            <v>15.9</v>
          </cell>
          <cell r="F184">
            <v>16.37</v>
          </cell>
          <cell r="G184">
            <v>16.86</v>
          </cell>
          <cell r="H184">
            <v>17.37</v>
          </cell>
          <cell r="I184">
            <v>17.899999999999999</v>
          </cell>
          <cell r="J184">
            <v>18.440000000000001</v>
          </cell>
          <cell r="K184">
            <v>0</v>
          </cell>
          <cell r="L184">
            <v>0</v>
          </cell>
          <cell r="M184" t="str">
            <v>AFSCME Local 88/Conf</v>
          </cell>
        </row>
        <row r="185">
          <cell r="A185">
            <v>6294</v>
          </cell>
          <cell r="B185" t="str">
            <v>HEALTH ASSISTANT 2</v>
          </cell>
          <cell r="C185">
            <v>15.9</v>
          </cell>
          <cell r="D185">
            <v>16.37</v>
          </cell>
          <cell r="E185">
            <v>16.86</v>
          </cell>
          <cell r="F185">
            <v>17.37</v>
          </cell>
          <cell r="G185">
            <v>17.899999999999999</v>
          </cell>
          <cell r="H185">
            <v>18.440000000000001</v>
          </cell>
          <cell r="I185">
            <v>19</v>
          </cell>
          <cell r="J185">
            <v>19.57</v>
          </cell>
          <cell r="K185">
            <v>0</v>
          </cell>
          <cell r="L185">
            <v>0</v>
          </cell>
          <cell r="M185" t="str">
            <v>AFSCME Local 88/Conf</v>
          </cell>
        </row>
        <row r="186">
          <cell r="A186">
            <v>6295</v>
          </cell>
          <cell r="B186" t="str">
            <v>SOCIAL WORKER</v>
          </cell>
          <cell r="C186">
            <v>26.3</v>
          </cell>
          <cell r="D186">
            <v>27.09</v>
          </cell>
          <cell r="E186">
            <v>27.89</v>
          </cell>
          <cell r="F186">
            <v>28.72</v>
          </cell>
          <cell r="G186">
            <v>29.61</v>
          </cell>
          <cell r="H186">
            <v>30.47</v>
          </cell>
          <cell r="I186">
            <v>31.38</v>
          </cell>
          <cell r="J186">
            <v>32.35</v>
          </cell>
          <cell r="K186">
            <v>0</v>
          </cell>
          <cell r="L186">
            <v>0</v>
          </cell>
          <cell r="M186" t="str">
            <v>AFSCME Local 88/Conf</v>
          </cell>
        </row>
        <row r="187">
          <cell r="A187">
            <v>6296</v>
          </cell>
          <cell r="B187" t="str">
            <v>CASE MANAGER/SENIOR</v>
          </cell>
          <cell r="C187">
            <v>23.36</v>
          </cell>
          <cell r="D187">
            <v>24.09</v>
          </cell>
          <cell r="E187">
            <v>24.76</v>
          </cell>
          <cell r="F187">
            <v>25.54</v>
          </cell>
          <cell r="G187">
            <v>26.3</v>
          </cell>
          <cell r="H187">
            <v>27.09</v>
          </cell>
          <cell r="I187">
            <v>27.89</v>
          </cell>
          <cell r="J187">
            <v>28.72</v>
          </cell>
          <cell r="K187">
            <v>0</v>
          </cell>
          <cell r="L187">
            <v>0</v>
          </cell>
          <cell r="M187" t="str">
            <v>AFSCME Local 88/Conf</v>
          </cell>
        </row>
        <row r="188">
          <cell r="A188">
            <v>6297</v>
          </cell>
          <cell r="B188" t="str">
            <v>CASE MANAGER 2</v>
          </cell>
          <cell r="C188">
            <v>21.38</v>
          </cell>
          <cell r="D188">
            <v>22.04</v>
          </cell>
          <cell r="E188">
            <v>22.68</v>
          </cell>
          <cell r="F188">
            <v>23.36</v>
          </cell>
          <cell r="G188">
            <v>24.09</v>
          </cell>
          <cell r="H188">
            <v>24.76</v>
          </cell>
          <cell r="I188">
            <v>25.54</v>
          </cell>
          <cell r="J188">
            <v>26.3</v>
          </cell>
          <cell r="K188">
            <v>0</v>
          </cell>
          <cell r="L188">
            <v>0</v>
          </cell>
          <cell r="M188" t="str">
            <v>AFSCME Local 88/Conf</v>
          </cell>
        </row>
        <row r="189">
          <cell r="A189">
            <v>6298</v>
          </cell>
          <cell r="B189" t="str">
            <v>CASE MANAGER 1</v>
          </cell>
          <cell r="C189">
            <v>18.440000000000001</v>
          </cell>
          <cell r="D189">
            <v>19</v>
          </cell>
          <cell r="E189">
            <v>19.57</v>
          </cell>
          <cell r="F189">
            <v>20.18</v>
          </cell>
          <cell r="G189">
            <v>20.76</v>
          </cell>
          <cell r="H189">
            <v>21.38</v>
          </cell>
          <cell r="I189">
            <v>22.04</v>
          </cell>
          <cell r="J189">
            <v>22.68</v>
          </cell>
          <cell r="K189">
            <v>0</v>
          </cell>
          <cell r="L189">
            <v>0</v>
          </cell>
          <cell r="M189" t="str">
            <v>AFSCME Local 88/Conf</v>
          </cell>
        </row>
        <row r="190">
          <cell r="A190">
            <v>6299</v>
          </cell>
          <cell r="B190" t="str">
            <v>CASE MANAGEMENT ASSISTANT</v>
          </cell>
          <cell r="C190">
            <v>16.37</v>
          </cell>
          <cell r="D190">
            <v>16.86</v>
          </cell>
          <cell r="E190">
            <v>17.37</v>
          </cell>
          <cell r="F190">
            <v>17.899999999999999</v>
          </cell>
          <cell r="G190">
            <v>18.440000000000001</v>
          </cell>
          <cell r="H190">
            <v>19</v>
          </cell>
          <cell r="I190">
            <v>19.57</v>
          </cell>
          <cell r="J190">
            <v>20.18</v>
          </cell>
          <cell r="K190">
            <v>0</v>
          </cell>
          <cell r="L190">
            <v>0</v>
          </cell>
          <cell r="M190" t="str">
            <v>AFSCME Local 88/Conf</v>
          </cell>
        </row>
        <row r="191">
          <cell r="A191">
            <v>6300</v>
          </cell>
          <cell r="B191" t="str">
            <v>ELIGIBILITY SPECIALIST</v>
          </cell>
          <cell r="C191">
            <v>18.440000000000001</v>
          </cell>
          <cell r="D191">
            <v>19</v>
          </cell>
          <cell r="E191">
            <v>19.57</v>
          </cell>
          <cell r="F191">
            <v>20.18</v>
          </cell>
          <cell r="G191">
            <v>20.76</v>
          </cell>
          <cell r="H191">
            <v>21.38</v>
          </cell>
          <cell r="I191">
            <v>22.04</v>
          </cell>
          <cell r="J191">
            <v>22.68</v>
          </cell>
          <cell r="K191">
            <v>0</v>
          </cell>
          <cell r="L191">
            <v>0</v>
          </cell>
          <cell r="M191" t="str">
            <v>AFSCME Local 88/Conf</v>
          </cell>
        </row>
        <row r="192">
          <cell r="A192">
            <v>6303</v>
          </cell>
          <cell r="B192" t="str">
            <v>LICENSED COMM PRACTICAL NURSE</v>
          </cell>
          <cell r="C192">
            <v>19.100000000000001</v>
          </cell>
          <cell r="D192">
            <v>19.829999999999998</v>
          </cell>
          <cell r="E192">
            <v>20.61</v>
          </cell>
          <cell r="F192">
            <v>21.35</v>
          </cell>
          <cell r="G192">
            <v>22.12</v>
          </cell>
          <cell r="H192">
            <v>22.78</v>
          </cell>
          <cell r="I192">
            <v>23.48</v>
          </cell>
          <cell r="J192">
            <v>24.17</v>
          </cell>
          <cell r="K192">
            <v>24.92</v>
          </cell>
          <cell r="L192">
            <v>0</v>
          </cell>
          <cell r="M192" t="str">
            <v>Oregon Nurses Assoc</v>
          </cell>
        </row>
        <row r="193">
          <cell r="A193">
            <v>6305</v>
          </cell>
          <cell r="B193" t="str">
            <v>FAMILY INTERVENTION SPECIALIST</v>
          </cell>
          <cell r="C193">
            <v>23.36</v>
          </cell>
          <cell r="D193">
            <v>24.09</v>
          </cell>
          <cell r="E193">
            <v>24.76</v>
          </cell>
          <cell r="F193">
            <v>25.54</v>
          </cell>
          <cell r="G193">
            <v>26.3</v>
          </cell>
          <cell r="H193">
            <v>27.09</v>
          </cell>
          <cell r="I193">
            <v>27.89</v>
          </cell>
          <cell r="J193">
            <v>28.72</v>
          </cell>
          <cell r="K193">
            <v>0</v>
          </cell>
          <cell r="L193">
            <v>0</v>
          </cell>
          <cell r="M193" t="str">
            <v>AFSCME Local 88/Conf</v>
          </cell>
        </row>
        <row r="194">
          <cell r="A194">
            <v>6308</v>
          </cell>
          <cell r="B194" t="str">
            <v>RECR &amp; EXPRESS THERAPIST</v>
          </cell>
          <cell r="C194">
            <v>24.09</v>
          </cell>
          <cell r="D194">
            <v>24.76</v>
          </cell>
          <cell r="E194">
            <v>25.54</v>
          </cell>
          <cell r="F194">
            <v>26.3</v>
          </cell>
          <cell r="G194">
            <v>27.09</v>
          </cell>
          <cell r="H194">
            <v>27.89</v>
          </cell>
          <cell r="I194">
            <v>28.72</v>
          </cell>
          <cell r="J194">
            <v>29.61</v>
          </cell>
          <cell r="K194">
            <v>0</v>
          </cell>
          <cell r="L194">
            <v>0</v>
          </cell>
          <cell r="M194" t="str">
            <v>AFSCME Local 88/Conf</v>
          </cell>
        </row>
        <row r="195">
          <cell r="A195">
            <v>6309</v>
          </cell>
          <cell r="B195" t="str">
            <v>M &amp; F COUNSELOR TRAINEE</v>
          </cell>
          <cell r="C195">
            <v>24.76</v>
          </cell>
          <cell r="D195">
            <v>25.54</v>
          </cell>
          <cell r="E195">
            <v>26.3</v>
          </cell>
          <cell r="F195">
            <v>27.09</v>
          </cell>
          <cell r="G195">
            <v>27.89</v>
          </cell>
          <cell r="H195">
            <v>28.72</v>
          </cell>
          <cell r="I195">
            <v>29.61</v>
          </cell>
          <cell r="J195">
            <v>30.47</v>
          </cell>
          <cell r="K195">
            <v>0</v>
          </cell>
          <cell r="L195">
            <v>0</v>
          </cell>
          <cell r="M195" t="str">
            <v>AFSCME Local 88/Conf</v>
          </cell>
        </row>
        <row r="196">
          <cell r="A196">
            <v>6310</v>
          </cell>
          <cell r="B196" t="str">
            <v>CASE MANAGEMENT TRAINEE</v>
          </cell>
          <cell r="C196">
            <v>16.86</v>
          </cell>
          <cell r="D196">
            <v>17.37</v>
          </cell>
          <cell r="E196">
            <v>17.899999999999999</v>
          </cell>
          <cell r="F196">
            <v>18.440000000000001</v>
          </cell>
          <cell r="G196">
            <v>19</v>
          </cell>
          <cell r="H196">
            <v>19.57</v>
          </cell>
          <cell r="I196">
            <v>20.18</v>
          </cell>
          <cell r="J196">
            <v>20.76</v>
          </cell>
          <cell r="K196">
            <v>0</v>
          </cell>
          <cell r="L196">
            <v>0</v>
          </cell>
          <cell r="M196" t="str">
            <v>AFSCME Local 88/Conf</v>
          </cell>
        </row>
        <row r="197">
          <cell r="A197">
            <v>6311</v>
          </cell>
          <cell r="B197" t="str">
            <v>ENGINEER 3</v>
          </cell>
          <cell r="C197">
            <v>37.51</v>
          </cell>
          <cell r="D197">
            <v>38.64</v>
          </cell>
          <cell r="E197">
            <v>39.81</v>
          </cell>
          <cell r="F197">
            <v>41</v>
          </cell>
          <cell r="G197">
            <v>42.23</v>
          </cell>
          <cell r="H197">
            <v>43.48</v>
          </cell>
          <cell r="I197">
            <v>44.81</v>
          </cell>
          <cell r="J197">
            <v>46.13</v>
          </cell>
          <cell r="K197">
            <v>0</v>
          </cell>
          <cell r="L197">
            <v>0</v>
          </cell>
          <cell r="M197" t="str">
            <v>AFSCME Local 88/Conf</v>
          </cell>
        </row>
        <row r="198">
          <cell r="A198">
            <v>6314</v>
          </cell>
          <cell r="B198" t="str">
            <v>NURSE PRACTITIONER</v>
          </cell>
          <cell r="C198">
            <v>36.380000000000003</v>
          </cell>
          <cell r="D198">
            <v>37.450000000000003</v>
          </cell>
          <cell r="E198">
            <v>38.590000000000003</v>
          </cell>
          <cell r="F198">
            <v>40.119999999999997</v>
          </cell>
          <cell r="G198">
            <v>41.76</v>
          </cell>
          <cell r="H198">
            <v>42.98</v>
          </cell>
          <cell r="I198">
            <v>44.27</v>
          </cell>
          <cell r="J198">
            <v>45.6</v>
          </cell>
          <cell r="K198">
            <v>46.97</v>
          </cell>
          <cell r="L198">
            <v>0</v>
          </cell>
          <cell r="M198" t="str">
            <v>Oregon Nurses Assoc</v>
          </cell>
        </row>
        <row r="199">
          <cell r="A199">
            <v>6315</v>
          </cell>
          <cell r="B199" t="str">
            <v>COMMUNITY HEALTH NURSE</v>
          </cell>
          <cell r="C199">
            <v>26.66</v>
          </cell>
          <cell r="D199">
            <v>27.63</v>
          </cell>
          <cell r="E199">
            <v>28.66</v>
          </cell>
          <cell r="F199">
            <v>29.73</v>
          </cell>
          <cell r="G199">
            <v>30.86</v>
          </cell>
          <cell r="H199">
            <v>32.020000000000003</v>
          </cell>
          <cell r="I199">
            <v>32.97</v>
          </cell>
          <cell r="J199">
            <v>33.97</v>
          </cell>
          <cell r="K199">
            <v>34.979999999999997</v>
          </cell>
          <cell r="L199">
            <v>0</v>
          </cell>
          <cell r="M199" t="str">
            <v>Oregon Nurses Assoc</v>
          </cell>
        </row>
        <row r="200">
          <cell r="A200">
            <v>6316</v>
          </cell>
          <cell r="B200" t="str">
            <v>PHYSICIAN ASSISTANT</v>
          </cell>
          <cell r="C200">
            <v>36.380000000000003</v>
          </cell>
          <cell r="D200">
            <v>37.450000000000003</v>
          </cell>
          <cell r="E200">
            <v>38.590000000000003</v>
          </cell>
          <cell r="F200">
            <v>40.119999999999997</v>
          </cell>
          <cell r="G200">
            <v>41.76</v>
          </cell>
          <cell r="H200">
            <v>42.98</v>
          </cell>
          <cell r="I200">
            <v>44.27</v>
          </cell>
          <cell r="J200">
            <v>45.6</v>
          </cell>
          <cell r="K200">
            <v>46.97</v>
          </cell>
          <cell r="L200">
            <v>0</v>
          </cell>
          <cell r="M200" t="str">
            <v>Oregon Nurses Assoc</v>
          </cell>
        </row>
        <row r="201">
          <cell r="A201">
            <v>6321</v>
          </cell>
          <cell r="B201" t="str">
            <v>HEALTH INFORMATION TECHNICIAN</v>
          </cell>
          <cell r="C201">
            <v>19</v>
          </cell>
          <cell r="D201">
            <v>19.57</v>
          </cell>
          <cell r="E201">
            <v>20.18</v>
          </cell>
          <cell r="F201">
            <v>20.76</v>
          </cell>
          <cell r="G201">
            <v>21.38</v>
          </cell>
          <cell r="H201">
            <v>22.04</v>
          </cell>
          <cell r="I201">
            <v>22.68</v>
          </cell>
          <cell r="J201">
            <v>23.36</v>
          </cell>
          <cell r="K201">
            <v>0</v>
          </cell>
          <cell r="L201">
            <v>0</v>
          </cell>
          <cell r="M201" t="str">
            <v>AFSCME Local 88/Conf</v>
          </cell>
        </row>
        <row r="202">
          <cell r="A202">
            <v>6322</v>
          </cell>
          <cell r="B202" t="str">
            <v>HEALTH INFORMATION TECHNICIAN/SENI</v>
          </cell>
          <cell r="C202">
            <v>20.76</v>
          </cell>
          <cell r="D202">
            <v>21.38</v>
          </cell>
          <cell r="E202">
            <v>22.04</v>
          </cell>
          <cell r="F202">
            <v>22.68</v>
          </cell>
          <cell r="G202">
            <v>23.36</v>
          </cell>
          <cell r="H202">
            <v>24.09</v>
          </cell>
          <cell r="I202">
            <v>24.76</v>
          </cell>
          <cell r="J202">
            <v>25.54</v>
          </cell>
          <cell r="K202">
            <v>0</v>
          </cell>
          <cell r="L202">
            <v>0</v>
          </cell>
          <cell r="M202" t="str">
            <v>AFSCME Local 88/Conf</v>
          </cell>
        </row>
        <row r="203">
          <cell r="A203">
            <v>6333</v>
          </cell>
          <cell r="B203" t="str">
            <v>LABORATORY TECHNICIAN</v>
          </cell>
          <cell r="C203">
            <v>18.440000000000001</v>
          </cell>
          <cell r="D203">
            <v>19</v>
          </cell>
          <cell r="E203">
            <v>19.57</v>
          </cell>
          <cell r="F203">
            <v>20.18</v>
          </cell>
          <cell r="G203">
            <v>20.76</v>
          </cell>
          <cell r="H203">
            <v>21.38</v>
          </cell>
          <cell r="I203">
            <v>22.04</v>
          </cell>
          <cell r="J203">
            <v>22.68</v>
          </cell>
          <cell r="K203">
            <v>0</v>
          </cell>
          <cell r="L203">
            <v>0</v>
          </cell>
          <cell r="M203" t="str">
            <v>AFSCME Local 88/Conf</v>
          </cell>
        </row>
        <row r="204">
          <cell r="A204">
            <v>6335</v>
          </cell>
          <cell r="B204" t="str">
            <v>LABORATORY SPECIALIST</v>
          </cell>
          <cell r="C204">
            <v>24.09</v>
          </cell>
          <cell r="D204">
            <v>24.76</v>
          </cell>
          <cell r="E204">
            <v>25.54</v>
          </cell>
          <cell r="F204">
            <v>26.3</v>
          </cell>
          <cell r="G204">
            <v>27.09</v>
          </cell>
          <cell r="H204">
            <v>27.89</v>
          </cell>
          <cell r="I204">
            <v>28.72</v>
          </cell>
          <cell r="J204">
            <v>29.61</v>
          </cell>
          <cell r="K204">
            <v>0</v>
          </cell>
          <cell r="L204">
            <v>0</v>
          </cell>
          <cell r="M204" t="str">
            <v>AFSCME Local 88/Conf</v>
          </cell>
        </row>
        <row r="205">
          <cell r="A205">
            <v>6336</v>
          </cell>
          <cell r="B205" t="str">
            <v>X-RAY TECHNICIAN</v>
          </cell>
          <cell r="C205">
            <v>18.440000000000001</v>
          </cell>
          <cell r="D205">
            <v>19</v>
          </cell>
          <cell r="E205">
            <v>19.57</v>
          </cell>
          <cell r="F205">
            <v>20.18</v>
          </cell>
          <cell r="G205">
            <v>20.76</v>
          </cell>
          <cell r="H205">
            <v>21.38</v>
          </cell>
          <cell r="I205">
            <v>22.04</v>
          </cell>
          <cell r="J205">
            <v>22.68</v>
          </cell>
          <cell r="K205">
            <v>0</v>
          </cell>
          <cell r="L205">
            <v>0</v>
          </cell>
          <cell r="M205" t="str">
            <v>AFSCME Local 88/Conf</v>
          </cell>
        </row>
        <row r="206">
          <cell r="A206">
            <v>6340</v>
          </cell>
          <cell r="B206" t="str">
            <v>NUTRITIONIST</v>
          </cell>
          <cell r="C206">
            <v>24.09</v>
          </cell>
          <cell r="D206">
            <v>24.76</v>
          </cell>
          <cell r="E206">
            <v>25.54</v>
          </cell>
          <cell r="F206">
            <v>26.3</v>
          </cell>
          <cell r="G206">
            <v>27.09</v>
          </cell>
          <cell r="H206">
            <v>27.89</v>
          </cell>
          <cell r="I206">
            <v>28.72</v>
          </cell>
          <cell r="J206">
            <v>29.61</v>
          </cell>
          <cell r="K206">
            <v>0</v>
          </cell>
          <cell r="L206">
            <v>0</v>
          </cell>
          <cell r="M206" t="str">
            <v>AFSCME Local 88/Conf</v>
          </cell>
        </row>
        <row r="207">
          <cell r="A207">
            <v>6342</v>
          </cell>
          <cell r="B207" t="str">
            <v>NUTRITION ASSISTANT</v>
          </cell>
          <cell r="C207">
            <v>16.37</v>
          </cell>
          <cell r="D207">
            <v>16.86</v>
          </cell>
          <cell r="E207">
            <v>17.37</v>
          </cell>
          <cell r="F207">
            <v>17.899999999999999</v>
          </cell>
          <cell r="G207">
            <v>18.440000000000001</v>
          </cell>
          <cell r="H207">
            <v>19</v>
          </cell>
          <cell r="I207">
            <v>19.57</v>
          </cell>
          <cell r="J207">
            <v>20.18</v>
          </cell>
          <cell r="K207">
            <v>0</v>
          </cell>
          <cell r="L207">
            <v>0</v>
          </cell>
          <cell r="M207" t="str">
            <v>AFSCME Local 88/Conf</v>
          </cell>
        </row>
        <row r="208">
          <cell r="A208">
            <v>6344</v>
          </cell>
          <cell r="B208" t="str">
            <v>BASIC SKILLS EDUCATOR</v>
          </cell>
          <cell r="C208">
            <v>22.68</v>
          </cell>
          <cell r="D208">
            <v>23.36</v>
          </cell>
          <cell r="E208">
            <v>24.09</v>
          </cell>
          <cell r="F208">
            <v>24.76</v>
          </cell>
          <cell r="G208">
            <v>25.54</v>
          </cell>
          <cell r="H208">
            <v>26.3</v>
          </cell>
          <cell r="I208">
            <v>27.09</v>
          </cell>
          <cell r="J208">
            <v>27.89</v>
          </cell>
          <cell r="K208">
            <v>0</v>
          </cell>
          <cell r="L208">
            <v>0</v>
          </cell>
          <cell r="M208" t="str">
            <v>AFSCME Local 88/Conf</v>
          </cell>
        </row>
        <row r="209">
          <cell r="A209">
            <v>6346</v>
          </cell>
          <cell r="B209" t="str">
            <v>DENTAL ASSISTANT/EFDA</v>
          </cell>
          <cell r="C209">
            <v>16.37</v>
          </cell>
          <cell r="D209">
            <v>16.86</v>
          </cell>
          <cell r="E209">
            <v>17.37</v>
          </cell>
          <cell r="F209">
            <v>17.899999999999999</v>
          </cell>
          <cell r="G209">
            <v>18.440000000000001</v>
          </cell>
          <cell r="H209">
            <v>19</v>
          </cell>
          <cell r="I209">
            <v>19.57</v>
          </cell>
          <cell r="J209">
            <v>20.18</v>
          </cell>
          <cell r="K209">
            <v>0</v>
          </cell>
          <cell r="L209">
            <v>0</v>
          </cell>
          <cell r="M209" t="str">
            <v>AFSCME Local 88/Conf</v>
          </cell>
        </row>
        <row r="210">
          <cell r="A210">
            <v>6347</v>
          </cell>
          <cell r="B210" t="str">
            <v>DENTAL ASSISTANT</v>
          </cell>
          <cell r="C210">
            <v>15.44</v>
          </cell>
          <cell r="D210">
            <v>15.9</v>
          </cell>
          <cell r="E210">
            <v>16.37</v>
          </cell>
          <cell r="F210">
            <v>16.86</v>
          </cell>
          <cell r="G210">
            <v>17.37</v>
          </cell>
          <cell r="H210">
            <v>17.899999999999999</v>
          </cell>
          <cell r="I210">
            <v>18.440000000000001</v>
          </cell>
          <cell r="J210">
            <v>19</v>
          </cell>
          <cell r="K210">
            <v>0</v>
          </cell>
          <cell r="L210">
            <v>0</v>
          </cell>
          <cell r="M210" t="str">
            <v>AFSCME Local 88/Conf</v>
          </cell>
        </row>
        <row r="211">
          <cell r="A211">
            <v>6348</v>
          </cell>
          <cell r="B211" t="str">
            <v>DENTAL HYGIENIST</v>
          </cell>
          <cell r="C211">
            <v>27.89</v>
          </cell>
          <cell r="D211">
            <v>28.72</v>
          </cell>
          <cell r="E211">
            <v>29.61</v>
          </cell>
          <cell r="F211">
            <v>30.47</v>
          </cell>
          <cell r="G211">
            <v>31.38</v>
          </cell>
          <cell r="H211">
            <v>32.35</v>
          </cell>
          <cell r="I211">
            <v>33.32</v>
          </cell>
          <cell r="J211">
            <v>34.33</v>
          </cell>
          <cell r="K211">
            <v>0</v>
          </cell>
          <cell r="L211">
            <v>0</v>
          </cell>
          <cell r="M211" t="str">
            <v>AFSCME Local 88/Conf</v>
          </cell>
        </row>
        <row r="212">
          <cell r="A212">
            <v>6352</v>
          </cell>
          <cell r="B212" t="str">
            <v>HEALTH EDUCATOR</v>
          </cell>
          <cell r="C212">
            <v>22.68</v>
          </cell>
          <cell r="D212">
            <v>23.36</v>
          </cell>
          <cell r="E212">
            <v>24.09</v>
          </cell>
          <cell r="F212">
            <v>24.76</v>
          </cell>
          <cell r="G212">
            <v>25.54</v>
          </cell>
          <cell r="H212">
            <v>26.3</v>
          </cell>
          <cell r="I212">
            <v>27.09</v>
          </cell>
          <cell r="J212">
            <v>27.89</v>
          </cell>
          <cell r="K212">
            <v>0</v>
          </cell>
          <cell r="L212">
            <v>0</v>
          </cell>
          <cell r="M212" t="str">
            <v>AFSCME Local 88/Conf</v>
          </cell>
        </row>
        <row r="213">
          <cell r="A213">
            <v>6354</v>
          </cell>
          <cell r="B213" t="str">
            <v>ENVIRONMENTAL HEALTH TRAINEE</v>
          </cell>
          <cell r="C213">
            <v>19.57</v>
          </cell>
          <cell r="D213">
            <v>20.18</v>
          </cell>
          <cell r="E213">
            <v>20.76</v>
          </cell>
          <cell r="F213">
            <v>21.38</v>
          </cell>
          <cell r="G213">
            <v>22.04</v>
          </cell>
          <cell r="H213">
            <v>22.68</v>
          </cell>
          <cell r="I213">
            <v>23.36</v>
          </cell>
          <cell r="J213">
            <v>24.09</v>
          </cell>
          <cell r="K213">
            <v>0</v>
          </cell>
          <cell r="L213">
            <v>0</v>
          </cell>
          <cell r="M213" t="str">
            <v>AFSCME Local 88/Conf</v>
          </cell>
        </row>
        <row r="214">
          <cell r="A214">
            <v>6355</v>
          </cell>
          <cell r="B214" t="str">
            <v>PUBLIC HEALTH ECOLOGIST</v>
          </cell>
          <cell r="C214">
            <v>24.76</v>
          </cell>
          <cell r="D214">
            <v>25.54</v>
          </cell>
          <cell r="E214">
            <v>26.3</v>
          </cell>
          <cell r="F214">
            <v>27.09</v>
          </cell>
          <cell r="G214">
            <v>27.89</v>
          </cell>
          <cell r="H214">
            <v>28.72</v>
          </cell>
          <cell r="I214">
            <v>29.61</v>
          </cell>
          <cell r="J214">
            <v>30.47</v>
          </cell>
          <cell r="K214">
            <v>0</v>
          </cell>
          <cell r="L214">
            <v>0</v>
          </cell>
          <cell r="M214" t="str">
            <v>AFSCME Local 88/Conf</v>
          </cell>
        </row>
        <row r="215">
          <cell r="A215">
            <v>6356</v>
          </cell>
          <cell r="B215" t="str">
            <v>ENVIRONMENTAL HEALTH SPECIALIST</v>
          </cell>
          <cell r="C215">
            <v>24.09</v>
          </cell>
          <cell r="D215">
            <v>24.76</v>
          </cell>
          <cell r="E215">
            <v>25.54</v>
          </cell>
          <cell r="F215">
            <v>26.3</v>
          </cell>
          <cell r="G215">
            <v>27.09</v>
          </cell>
          <cell r="H215">
            <v>27.89</v>
          </cell>
          <cell r="I215">
            <v>28.72</v>
          </cell>
          <cell r="J215">
            <v>29.61</v>
          </cell>
          <cell r="K215">
            <v>0</v>
          </cell>
          <cell r="L215">
            <v>0</v>
          </cell>
          <cell r="M215" t="str">
            <v>AFSCME Local 88/Conf</v>
          </cell>
        </row>
        <row r="216">
          <cell r="A216">
            <v>6358</v>
          </cell>
          <cell r="B216" t="str">
            <v>ENVIRONMENTAL HEALTH SPECIALIST SR</v>
          </cell>
          <cell r="C216">
            <v>28.72</v>
          </cell>
          <cell r="D216">
            <v>29.61</v>
          </cell>
          <cell r="E216">
            <v>30.47</v>
          </cell>
          <cell r="F216">
            <v>31.38</v>
          </cell>
          <cell r="G216">
            <v>32.35</v>
          </cell>
          <cell r="H216">
            <v>33.32</v>
          </cell>
          <cell r="I216">
            <v>34.33</v>
          </cell>
          <cell r="J216">
            <v>35.36</v>
          </cell>
          <cell r="K216">
            <v>0</v>
          </cell>
          <cell r="L216">
            <v>0</v>
          </cell>
          <cell r="M216" t="str">
            <v>AFSCME Local 88/Conf</v>
          </cell>
        </row>
        <row r="217">
          <cell r="A217">
            <v>6359</v>
          </cell>
          <cell r="B217" t="str">
            <v>NUISANCE ENFORCEMENT OFFICER</v>
          </cell>
          <cell r="C217">
            <v>24.09</v>
          </cell>
          <cell r="D217">
            <v>24.76</v>
          </cell>
          <cell r="E217">
            <v>25.54</v>
          </cell>
          <cell r="F217">
            <v>26.3</v>
          </cell>
          <cell r="G217">
            <v>27.09</v>
          </cell>
          <cell r="H217">
            <v>27.89</v>
          </cell>
          <cell r="I217">
            <v>28.72</v>
          </cell>
          <cell r="J217">
            <v>29.61</v>
          </cell>
          <cell r="K217">
            <v>0</v>
          </cell>
          <cell r="L217">
            <v>0</v>
          </cell>
          <cell r="M217" t="str">
            <v>AFSCME Local 88/Conf</v>
          </cell>
        </row>
        <row r="218">
          <cell r="A218">
            <v>6365</v>
          </cell>
          <cell r="B218" t="str">
            <v>MENTAL HEALTH CONSULTANT</v>
          </cell>
          <cell r="C218">
            <v>26.3</v>
          </cell>
          <cell r="D218">
            <v>27.09</v>
          </cell>
          <cell r="E218">
            <v>27.89</v>
          </cell>
          <cell r="F218">
            <v>28.72</v>
          </cell>
          <cell r="G218">
            <v>29.61</v>
          </cell>
          <cell r="H218">
            <v>30.47</v>
          </cell>
          <cell r="I218">
            <v>31.38</v>
          </cell>
          <cell r="J218">
            <v>32.35</v>
          </cell>
          <cell r="K218">
            <v>0</v>
          </cell>
          <cell r="L218">
            <v>0</v>
          </cell>
          <cell r="M218" t="str">
            <v>AFSCME Local 88/Conf</v>
          </cell>
        </row>
        <row r="219">
          <cell r="A219">
            <v>6366</v>
          </cell>
          <cell r="B219" t="str">
            <v>ACUTE CARE COORDINATOR</v>
          </cell>
          <cell r="C219">
            <v>26.3</v>
          </cell>
          <cell r="D219">
            <v>27.09</v>
          </cell>
          <cell r="E219">
            <v>27.89</v>
          </cell>
          <cell r="F219">
            <v>28.72</v>
          </cell>
          <cell r="G219">
            <v>29.61</v>
          </cell>
          <cell r="H219">
            <v>30.47</v>
          </cell>
          <cell r="I219">
            <v>31.38</v>
          </cell>
          <cell r="J219">
            <v>32.35</v>
          </cell>
          <cell r="K219">
            <v>0</v>
          </cell>
          <cell r="L219">
            <v>0</v>
          </cell>
          <cell r="M219" t="str">
            <v>AFSCME Local 88/Conf</v>
          </cell>
        </row>
        <row r="220">
          <cell r="A220">
            <v>6369</v>
          </cell>
          <cell r="B220" t="str">
            <v>MARRIAGE AND FAMILY COUNSELOR</v>
          </cell>
          <cell r="C220">
            <v>27.89</v>
          </cell>
          <cell r="D220">
            <v>28.72</v>
          </cell>
          <cell r="E220">
            <v>29.61</v>
          </cell>
          <cell r="F220">
            <v>30.47</v>
          </cell>
          <cell r="G220">
            <v>31.38</v>
          </cell>
          <cell r="H220">
            <v>32.35</v>
          </cell>
          <cell r="I220">
            <v>33.32</v>
          </cell>
          <cell r="J220">
            <v>34.33</v>
          </cell>
          <cell r="K220">
            <v>0</v>
          </cell>
          <cell r="L220">
            <v>0</v>
          </cell>
          <cell r="M220" t="str">
            <v>AFSCME Local 88/Conf</v>
          </cell>
        </row>
        <row r="221">
          <cell r="A221">
            <v>6401</v>
          </cell>
          <cell r="B221" t="str">
            <v>SYSTEMS OPERATOR</v>
          </cell>
          <cell r="C221">
            <v>20.76</v>
          </cell>
          <cell r="D221">
            <v>21.38</v>
          </cell>
          <cell r="E221">
            <v>22.04</v>
          </cell>
          <cell r="F221">
            <v>22.68</v>
          </cell>
          <cell r="G221">
            <v>23.36</v>
          </cell>
          <cell r="H221">
            <v>24.09</v>
          </cell>
          <cell r="I221">
            <v>24.76</v>
          </cell>
          <cell r="J221">
            <v>25.54</v>
          </cell>
          <cell r="K221">
            <v>0</v>
          </cell>
          <cell r="L221">
            <v>0</v>
          </cell>
          <cell r="M221" t="str">
            <v>AFSCME Local 88/Conf</v>
          </cell>
        </row>
        <row r="222">
          <cell r="A222">
            <v>6402</v>
          </cell>
          <cell r="B222" t="str">
            <v>SYSTEM OPERATOR/SENIOR</v>
          </cell>
          <cell r="C222">
            <v>22.04</v>
          </cell>
          <cell r="D222">
            <v>22.68</v>
          </cell>
          <cell r="E222">
            <v>23.36</v>
          </cell>
          <cell r="F222">
            <v>24.09</v>
          </cell>
          <cell r="G222">
            <v>24.76</v>
          </cell>
          <cell r="H222">
            <v>25.54</v>
          </cell>
          <cell r="I222">
            <v>26.3</v>
          </cell>
          <cell r="J222">
            <v>27.09</v>
          </cell>
          <cell r="K222">
            <v>0</v>
          </cell>
          <cell r="L222">
            <v>0</v>
          </cell>
          <cell r="M222" t="str">
            <v>AFSCME Local 88/Conf</v>
          </cell>
        </row>
        <row r="223">
          <cell r="A223">
            <v>6403</v>
          </cell>
          <cell r="B223" t="str">
            <v>DESKTOP SUPPORT SPECIALIST</v>
          </cell>
          <cell r="C223">
            <v>21.38</v>
          </cell>
          <cell r="D223">
            <v>22.04</v>
          </cell>
          <cell r="E223">
            <v>22.68</v>
          </cell>
          <cell r="F223">
            <v>23.36</v>
          </cell>
          <cell r="G223">
            <v>24.09</v>
          </cell>
          <cell r="H223">
            <v>24.76</v>
          </cell>
          <cell r="I223">
            <v>25.54</v>
          </cell>
          <cell r="J223">
            <v>26.3</v>
          </cell>
          <cell r="K223">
            <v>0</v>
          </cell>
          <cell r="L223">
            <v>0</v>
          </cell>
          <cell r="M223" t="str">
            <v>AFSCME Local 88/Conf</v>
          </cell>
        </row>
        <row r="224">
          <cell r="A224">
            <v>6404</v>
          </cell>
          <cell r="B224" t="str">
            <v>DESKTOP SUPPORT SPECIALIST/SENIOR</v>
          </cell>
          <cell r="C224">
            <v>24.76</v>
          </cell>
          <cell r="D224">
            <v>25.54</v>
          </cell>
          <cell r="E224">
            <v>26.3</v>
          </cell>
          <cell r="F224">
            <v>27.09</v>
          </cell>
          <cell r="G224">
            <v>27.89</v>
          </cell>
          <cell r="H224">
            <v>28.72</v>
          </cell>
          <cell r="I224">
            <v>29.61</v>
          </cell>
          <cell r="J224">
            <v>30.47</v>
          </cell>
          <cell r="K224">
            <v>0</v>
          </cell>
          <cell r="L224">
            <v>0</v>
          </cell>
          <cell r="M224" t="str">
            <v>AFSCME Local 88/Conf</v>
          </cell>
        </row>
        <row r="225">
          <cell r="A225">
            <v>6405</v>
          </cell>
          <cell r="B225" t="str">
            <v>DEVELOPMENT ANALYST</v>
          </cell>
          <cell r="C225">
            <v>28.72</v>
          </cell>
          <cell r="D225">
            <v>29.61</v>
          </cell>
          <cell r="E225">
            <v>30.47</v>
          </cell>
          <cell r="F225">
            <v>31.38</v>
          </cell>
          <cell r="G225">
            <v>32.35</v>
          </cell>
          <cell r="H225">
            <v>33.32</v>
          </cell>
          <cell r="I225">
            <v>34.33</v>
          </cell>
          <cell r="J225">
            <v>35.36</v>
          </cell>
          <cell r="K225">
            <v>0</v>
          </cell>
          <cell r="L225">
            <v>0</v>
          </cell>
          <cell r="M225" t="str">
            <v>AFSCME Local 88/Conf</v>
          </cell>
        </row>
        <row r="226">
          <cell r="A226">
            <v>6406</v>
          </cell>
          <cell r="B226" t="str">
            <v>DEVELOPMENT ANALYST/SENIOR</v>
          </cell>
          <cell r="C226">
            <v>34.33</v>
          </cell>
          <cell r="D226">
            <v>35.36</v>
          </cell>
          <cell r="E226">
            <v>36.409999999999997</v>
          </cell>
          <cell r="F226">
            <v>37.51</v>
          </cell>
          <cell r="G226">
            <v>38.64</v>
          </cell>
          <cell r="H226">
            <v>39.81</v>
          </cell>
          <cell r="I226">
            <v>41</v>
          </cell>
          <cell r="J226">
            <v>42.23</v>
          </cell>
          <cell r="K226">
            <v>0</v>
          </cell>
          <cell r="L226">
            <v>0</v>
          </cell>
          <cell r="M226" t="str">
            <v>AFSCME Local 88/Conf</v>
          </cell>
        </row>
        <row r="227">
          <cell r="A227">
            <v>6407</v>
          </cell>
          <cell r="B227" t="str">
            <v>DATABASE ADMINISTRATOR</v>
          </cell>
          <cell r="C227">
            <v>34.33</v>
          </cell>
          <cell r="D227">
            <v>35.36</v>
          </cell>
          <cell r="E227">
            <v>36.409999999999997</v>
          </cell>
          <cell r="F227">
            <v>37.51</v>
          </cell>
          <cell r="G227">
            <v>38.64</v>
          </cell>
          <cell r="H227">
            <v>39.81</v>
          </cell>
          <cell r="I227">
            <v>41</v>
          </cell>
          <cell r="J227">
            <v>42.23</v>
          </cell>
          <cell r="K227">
            <v>0</v>
          </cell>
          <cell r="L227">
            <v>0</v>
          </cell>
          <cell r="M227" t="str">
            <v>AFSCME Local 88/Conf</v>
          </cell>
        </row>
        <row r="228">
          <cell r="A228">
            <v>6408</v>
          </cell>
          <cell r="B228" t="str">
            <v>DATABASE ADMINISTRATOR/SENIOR</v>
          </cell>
          <cell r="C228">
            <v>39.81</v>
          </cell>
          <cell r="D228">
            <v>41</v>
          </cell>
          <cell r="E228">
            <v>42.23</v>
          </cell>
          <cell r="F228">
            <v>43.48</v>
          </cell>
          <cell r="G228">
            <v>44.81</v>
          </cell>
          <cell r="H228">
            <v>46.13</v>
          </cell>
          <cell r="I228">
            <v>47.55</v>
          </cell>
          <cell r="J228">
            <v>48.94</v>
          </cell>
          <cell r="K228">
            <v>0</v>
          </cell>
          <cell r="L228">
            <v>0</v>
          </cell>
          <cell r="M228" t="str">
            <v>AFSCME Local 88/Conf</v>
          </cell>
        </row>
        <row r="229">
          <cell r="A229">
            <v>6409</v>
          </cell>
          <cell r="B229" t="str">
            <v>NETWORK ADMINISTRATOR</v>
          </cell>
          <cell r="C229">
            <v>27.89</v>
          </cell>
          <cell r="D229">
            <v>28.72</v>
          </cell>
          <cell r="E229">
            <v>29.61</v>
          </cell>
          <cell r="F229">
            <v>30.47</v>
          </cell>
          <cell r="G229">
            <v>31.38</v>
          </cell>
          <cell r="H229">
            <v>32.35</v>
          </cell>
          <cell r="I229">
            <v>33.32</v>
          </cell>
          <cell r="J229">
            <v>34.33</v>
          </cell>
          <cell r="K229">
            <v>0</v>
          </cell>
          <cell r="L229">
            <v>0</v>
          </cell>
          <cell r="M229" t="str">
            <v>AFSCME Local 88/Conf</v>
          </cell>
        </row>
        <row r="230">
          <cell r="A230">
            <v>6410</v>
          </cell>
          <cell r="B230" t="str">
            <v>NETWORK ADMINISTRATOR/SENIOR</v>
          </cell>
          <cell r="C230">
            <v>34.33</v>
          </cell>
          <cell r="D230">
            <v>35.36</v>
          </cell>
          <cell r="E230">
            <v>36.409999999999997</v>
          </cell>
          <cell r="F230">
            <v>37.51</v>
          </cell>
          <cell r="G230">
            <v>38.64</v>
          </cell>
          <cell r="H230">
            <v>39.81</v>
          </cell>
          <cell r="I230">
            <v>41</v>
          </cell>
          <cell r="J230">
            <v>42.23</v>
          </cell>
          <cell r="K230">
            <v>0</v>
          </cell>
          <cell r="L230">
            <v>0</v>
          </cell>
          <cell r="M230" t="str">
            <v>AFSCME Local 88/Conf</v>
          </cell>
        </row>
        <row r="231">
          <cell r="A231">
            <v>6412</v>
          </cell>
          <cell r="B231" t="str">
            <v>SYSTEMS ADMINISTRATOR/SENIOR</v>
          </cell>
          <cell r="C231">
            <v>39.81</v>
          </cell>
          <cell r="D231">
            <v>41</v>
          </cell>
          <cell r="E231">
            <v>42.23</v>
          </cell>
          <cell r="F231">
            <v>43.48</v>
          </cell>
          <cell r="G231">
            <v>44.81</v>
          </cell>
          <cell r="H231">
            <v>46.13</v>
          </cell>
          <cell r="I231">
            <v>47.55</v>
          </cell>
          <cell r="J231">
            <v>48.94</v>
          </cell>
          <cell r="K231">
            <v>0</v>
          </cell>
          <cell r="L231">
            <v>0</v>
          </cell>
          <cell r="M231" t="str">
            <v>AFSCME Local 88/Conf</v>
          </cell>
        </row>
        <row r="232">
          <cell r="A232">
            <v>6413</v>
          </cell>
          <cell r="B232" t="str">
            <v>IT ARCHITECT</v>
          </cell>
          <cell r="C232">
            <v>42.23</v>
          </cell>
          <cell r="D232">
            <v>43.48</v>
          </cell>
          <cell r="E232">
            <v>44.81</v>
          </cell>
          <cell r="F232">
            <v>46.13</v>
          </cell>
          <cell r="G232">
            <v>47.55</v>
          </cell>
          <cell r="H232">
            <v>48.94</v>
          </cell>
          <cell r="I232">
            <v>50.41</v>
          </cell>
          <cell r="J232">
            <v>51.97</v>
          </cell>
          <cell r="K232">
            <v>0</v>
          </cell>
          <cell r="L232">
            <v>0</v>
          </cell>
          <cell r="M232" t="str">
            <v>AFSCME Local 88/Conf</v>
          </cell>
        </row>
        <row r="233">
          <cell r="A233">
            <v>6414</v>
          </cell>
          <cell r="B233" t="str">
            <v>SYSTEM ADMINISTRATOR</v>
          </cell>
          <cell r="C233">
            <v>34.33</v>
          </cell>
          <cell r="D233">
            <v>35.36</v>
          </cell>
          <cell r="E233">
            <v>36.409999999999997</v>
          </cell>
          <cell r="F233">
            <v>37.51</v>
          </cell>
          <cell r="G233">
            <v>38.64</v>
          </cell>
          <cell r="H233">
            <v>39.81</v>
          </cell>
          <cell r="I233">
            <v>41</v>
          </cell>
          <cell r="J233">
            <v>42.23</v>
          </cell>
          <cell r="K233">
            <v>0</v>
          </cell>
          <cell r="L233">
            <v>0</v>
          </cell>
          <cell r="M233" t="str">
            <v>AFSCME Local 88/Conf</v>
          </cell>
        </row>
        <row r="234">
          <cell r="A234">
            <v>6450</v>
          </cell>
          <cell r="B234" t="str">
            <v>A&amp;T TECHNICIAN 1</v>
          </cell>
          <cell r="C234">
            <v>17.37</v>
          </cell>
          <cell r="D234">
            <v>17.899999999999999</v>
          </cell>
          <cell r="E234">
            <v>18.440000000000001</v>
          </cell>
          <cell r="F234">
            <v>19</v>
          </cell>
          <cell r="G234">
            <v>19.57</v>
          </cell>
          <cell r="H234">
            <v>20.18</v>
          </cell>
          <cell r="I234">
            <v>20.76</v>
          </cell>
          <cell r="J234">
            <v>21.38</v>
          </cell>
          <cell r="K234">
            <v>0</v>
          </cell>
          <cell r="L234">
            <v>0</v>
          </cell>
          <cell r="M234" t="str">
            <v>AFSCME Local 88/Conf</v>
          </cell>
        </row>
        <row r="235">
          <cell r="A235">
            <v>6451</v>
          </cell>
          <cell r="B235" t="str">
            <v>A&amp;T TECHNICIAN 2</v>
          </cell>
          <cell r="C235">
            <v>19</v>
          </cell>
          <cell r="D235">
            <v>19.57</v>
          </cell>
          <cell r="E235">
            <v>20.18</v>
          </cell>
          <cell r="F235">
            <v>20.76</v>
          </cell>
          <cell r="G235">
            <v>21.38</v>
          </cell>
          <cell r="H235">
            <v>22.04</v>
          </cell>
          <cell r="I235">
            <v>22.68</v>
          </cell>
          <cell r="J235">
            <v>23.36</v>
          </cell>
          <cell r="K235">
            <v>0</v>
          </cell>
          <cell r="L235">
            <v>0</v>
          </cell>
          <cell r="M235" t="str">
            <v>AFSCME Local 88/Conf</v>
          </cell>
        </row>
        <row r="236">
          <cell r="A236">
            <v>6452</v>
          </cell>
          <cell r="B236" t="str">
            <v>A&amp;T TECHNICIAN 3</v>
          </cell>
          <cell r="C236">
            <v>20.76</v>
          </cell>
          <cell r="D236">
            <v>21.38</v>
          </cell>
          <cell r="E236">
            <v>22.04</v>
          </cell>
          <cell r="F236">
            <v>22.68</v>
          </cell>
          <cell r="G236">
            <v>23.36</v>
          </cell>
          <cell r="H236">
            <v>24.09</v>
          </cell>
          <cell r="I236">
            <v>24.76</v>
          </cell>
          <cell r="J236">
            <v>25.54</v>
          </cell>
          <cell r="K236">
            <v>0</v>
          </cell>
          <cell r="L236">
            <v>0</v>
          </cell>
          <cell r="M236" t="str">
            <v>AFSCME Local 88/Conf</v>
          </cell>
        </row>
        <row r="237">
          <cell r="A237">
            <v>6453</v>
          </cell>
          <cell r="B237" t="str">
            <v>A&amp;T DATA VERIFICATION OPERATOR</v>
          </cell>
          <cell r="C237">
            <v>17.37</v>
          </cell>
          <cell r="D237">
            <v>17.899999999999999</v>
          </cell>
          <cell r="E237">
            <v>18.440000000000001</v>
          </cell>
          <cell r="F237">
            <v>19</v>
          </cell>
          <cell r="G237">
            <v>19.57</v>
          </cell>
          <cell r="H237">
            <v>20.18</v>
          </cell>
          <cell r="I237">
            <v>20.76</v>
          </cell>
          <cell r="J237">
            <v>21.38</v>
          </cell>
          <cell r="K237">
            <v>0</v>
          </cell>
          <cell r="L237">
            <v>0</v>
          </cell>
          <cell r="M237" t="str">
            <v>AFSCME Local 88/Conf</v>
          </cell>
        </row>
        <row r="238">
          <cell r="A238">
            <v>6454</v>
          </cell>
          <cell r="B238" t="str">
            <v>A&amp;T DATA VERIFICATION OPR SENIOR</v>
          </cell>
          <cell r="C238">
            <v>19</v>
          </cell>
          <cell r="D238">
            <v>19.57</v>
          </cell>
          <cell r="E238">
            <v>20.18</v>
          </cell>
          <cell r="F238">
            <v>20.76</v>
          </cell>
          <cell r="G238">
            <v>21.38</v>
          </cell>
          <cell r="H238">
            <v>22.04</v>
          </cell>
          <cell r="I238">
            <v>22.68</v>
          </cell>
          <cell r="J238">
            <v>23.36</v>
          </cell>
          <cell r="K238">
            <v>0</v>
          </cell>
          <cell r="L238">
            <v>0</v>
          </cell>
          <cell r="M238" t="str">
            <v>AFSCME Local 88/Conf</v>
          </cell>
        </row>
        <row r="239">
          <cell r="A239">
            <v>6455</v>
          </cell>
          <cell r="B239" t="str">
            <v>A&amp;T ADMINISTRATIVE ASSISTANT</v>
          </cell>
          <cell r="C239">
            <v>19.57</v>
          </cell>
          <cell r="D239">
            <v>20.18</v>
          </cell>
          <cell r="E239">
            <v>20.76</v>
          </cell>
          <cell r="F239">
            <v>21.38</v>
          </cell>
          <cell r="G239">
            <v>22.04</v>
          </cell>
          <cell r="H239">
            <v>22.68</v>
          </cell>
          <cell r="I239">
            <v>23.36</v>
          </cell>
          <cell r="J239">
            <v>24.09</v>
          </cell>
          <cell r="K239">
            <v>0</v>
          </cell>
          <cell r="L239">
            <v>0</v>
          </cell>
          <cell r="M239" t="str">
            <v>AFSCME Local 88/Conf</v>
          </cell>
        </row>
        <row r="240">
          <cell r="A240">
            <v>6456</v>
          </cell>
          <cell r="B240" t="str">
            <v>DATA ANALYST SR</v>
          </cell>
          <cell r="C240">
            <v>29.61</v>
          </cell>
          <cell r="D240">
            <v>30.47</v>
          </cell>
          <cell r="E240">
            <v>31.38</v>
          </cell>
          <cell r="F240">
            <v>32.35</v>
          </cell>
          <cell r="G240">
            <v>33.32</v>
          </cell>
          <cell r="H240">
            <v>34.33</v>
          </cell>
          <cell r="I240">
            <v>35.36</v>
          </cell>
          <cell r="J240">
            <v>36.409999999999997</v>
          </cell>
          <cell r="K240">
            <v>0</v>
          </cell>
          <cell r="L240">
            <v>0</v>
          </cell>
          <cell r="M240" t="str">
            <v>AFSCME Local 88/Conf</v>
          </cell>
        </row>
        <row r="241">
          <cell r="A241">
            <v>7202</v>
          </cell>
          <cell r="B241" t="str">
            <v>LIBRARY CLERK</v>
          </cell>
          <cell r="C241">
            <v>15.01</v>
          </cell>
          <cell r="D241">
            <v>15.44</v>
          </cell>
          <cell r="E241">
            <v>15.9</v>
          </cell>
          <cell r="F241">
            <v>16.37</v>
          </cell>
          <cell r="G241">
            <v>16.86</v>
          </cell>
          <cell r="H241">
            <v>17.37</v>
          </cell>
          <cell r="I241">
            <v>17.899999999999999</v>
          </cell>
          <cell r="J241">
            <v>18.440000000000001</v>
          </cell>
          <cell r="K241">
            <v>0</v>
          </cell>
          <cell r="L241">
            <v>0</v>
          </cell>
          <cell r="M241" t="str">
            <v>AFSCME Local 88/Conf</v>
          </cell>
        </row>
        <row r="242">
          <cell r="A242">
            <v>7203</v>
          </cell>
          <cell r="B242" t="str">
            <v>LIBRARY PAGE</v>
          </cell>
          <cell r="C242">
            <v>11.87</v>
          </cell>
          <cell r="D242">
            <v>12.21</v>
          </cell>
          <cell r="E242">
            <v>12.58</v>
          </cell>
          <cell r="F242">
            <v>12.97</v>
          </cell>
          <cell r="G242">
            <v>13.35</v>
          </cell>
          <cell r="H242">
            <v>13.73</v>
          </cell>
          <cell r="I242">
            <v>14.14</v>
          </cell>
          <cell r="J242">
            <v>14.56</v>
          </cell>
          <cell r="K242">
            <v>0</v>
          </cell>
          <cell r="L242">
            <v>0</v>
          </cell>
          <cell r="M242" t="str">
            <v>AFSCME Local 88/Conf</v>
          </cell>
        </row>
        <row r="243">
          <cell r="A243">
            <v>7207</v>
          </cell>
          <cell r="B243" t="str">
            <v>GRAPHIC DESIGNER</v>
          </cell>
          <cell r="C243">
            <v>21.38</v>
          </cell>
          <cell r="D243">
            <v>22.04</v>
          </cell>
          <cell r="E243">
            <v>22.68</v>
          </cell>
          <cell r="F243">
            <v>23.36</v>
          </cell>
          <cell r="G243">
            <v>24.09</v>
          </cell>
          <cell r="H243">
            <v>24.76</v>
          </cell>
          <cell r="I243">
            <v>25.54</v>
          </cell>
          <cell r="J243">
            <v>26.3</v>
          </cell>
          <cell r="K243">
            <v>0</v>
          </cell>
          <cell r="L243">
            <v>0</v>
          </cell>
          <cell r="M243" t="str">
            <v>AFSCME Local 88/Conf</v>
          </cell>
        </row>
        <row r="244">
          <cell r="A244">
            <v>7208</v>
          </cell>
          <cell r="B244" t="str">
            <v>PUBLICATION SPECIALIST</v>
          </cell>
          <cell r="C244">
            <v>20.18</v>
          </cell>
          <cell r="D244">
            <v>20.76</v>
          </cell>
          <cell r="E244">
            <v>21.38</v>
          </cell>
          <cell r="F244">
            <v>22.04</v>
          </cell>
          <cell r="G244">
            <v>22.68</v>
          </cell>
          <cell r="H244">
            <v>23.36</v>
          </cell>
          <cell r="I244">
            <v>24.09</v>
          </cell>
          <cell r="J244">
            <v>24.76</v>
          </cell>
          <cell r="K244">
            <v>0</v>
          </cell>
          <cell r="L244">
            <v>0</v>
          </cell>
          <cell r="M244" t="str">
            <v>AFSCME Local 88/Conf</v>
          </cell>
        </row>
        <row r="245">
          <cell r="A245">
            <v>7209</v>
          </cell>
          <cell r="B245" t="str">
            <v>PRINTING SPECIALIST</v>
          </cell>
          <cell r="C245">
            <v>20.76</v>
          </cell>
          <cell r="D245">
            <v>21.38</v>
          </cell>
          <cell r="E245">
            <v>22.04</v>
          </cell>
          <cell r="F245">
            <v>22.68</v>
          </cell>
          <cell r="G245">
            <v>23.36</v>
          </cell>
          <cell r="H245">
            <v>24.09</v>
          </cell>
          <cell r="I245">
            <v>24.76</v>
          </cell>
          <cell r="J245">
            <v>25.54</v>
          </cell>
          <cell r="K245">
            <v>0</v>
          </cell>
          <cell r="L245">
            <v>0</v>
          </cell>
          <cell r="M245" t="str">
            <v>AFSCME Local 88/Conf</v>
          </cell>
        </row>
        <row r="246">
          <cell r="A246">
            <v>7211</v>
          </cell>
          <cell r="B246" t="str">
            <v>LIBRARY ASSISTANT</v>
          </cell>
          <cell r="C246">
            <v>18.440000000000001</v>
          </cell>
          <cell r="D246">
            <v>19</v>
          </cell>
          <cell r="E246">
            <v>19.57</v>
          </cell>
          <cell r="F246">
            <v>20.18</v>
          </cell>
          <cell r="G246">
            <v>20.76</v>
          </cell>
          <cell r="H246">
            <v>21.38</v>
          </cell>
          <cell r="I246">
            <v>22.04</v>
          </cell>
          <cell r="J246">
            <v>22.68</v>
          </cell>
          <cell r="K246">
            <v>0</v>
          </cell>
          <cell r="L246">
            <v>0</v>
          </cell>
          <cell r="M246" t="str">
            <v>AFSCME Local 88/Conf</v>
          </cell>
        </row>
        <row r="247">
          <cell r="A247">
            <v>7222</v>
          </cell>
          <cell r="B247" t="str">
            <v>LIBRARIAN</v>
          </cell>
          <cell r="C247">
            <v>24.76</v>
          </cell>
          <cell r="D247">
            <v>25.54</v>
          </cell>
          <cell r="E247">
            <v>26.3</v>
          </cell>
          <cell r="F247">
            <v>27.09</v>
          </cell>
          <cell r="G247">
            <v>27.89</v>
          </cell>
          <cell r="H247">
            <v>28.72</v>
          </cell>
          <cell r="I247">
            <v>29.61</v>
          </cell>
          <cell r="J247">
            <v>30.47</v>
          </cell>
          <cell r="K247">
            <v>0</v>
          </cell>
          <cell r="L247">
            <v>0</v>
          </cell>
          <cell r="M247" t="str">
            <v>AFSCME Local 88/Conf</v>
          </cell>
        </row>
        <row r="248">
          <cell r="A248">
            <v>7223</v>
          </cell>
          <cell r="B248" t="str">
            <v>LIBRARY OUTREACH SPECIALIST</v>
          </cell>
          <cell r="C248">
            <v>22.68</v>
          </cell>
          <cell r="D248">
            <v>23.36</v>
          </cell>
          <cell r="E248">
            <v>24.09</v>
          </cell>
          <cell r="F248">
            <v>24.76</v>
          </cell>
          <cell r="G248">
            <v>25.54</v>
          </cell>
          <cell r="H248">
            <v>26.3</v>
          </cell>
          <cell r="I248">
            <v>27.09</v>
          </cell>
          <cell r="J248">
            <v>27.89</v>
          </cell>
          <cell r="K248">
            <v>0</v>
          </cell>
          <cell r="L248">
            <v>0</v>
          </cell>
          <cell r="M248" t="str">
            <v>AFSCME Local 88/Conf</v>
          </cell>
        </row>
        <row r="249">
          <cell r="A249">
            <v>7224</v>
          </cell>
          <cell r="B249" t="str">
            <v>LIBRARY MATERIALS PROCESSOR</v>
          </cell>
          <cell r="C249">
            <v>12.58</v>
          </cell>
          <cell r="D249">
            <v>12.97</v>
          </cell>
          <cell r="E249">
            <v>13.35</v>
          </cell>
          <cell r="F249">
            <v>13.73</v>
          </cell>
          <cell r="G249">
            <v>14.14</v>
          </cell>
          <cell r="H249">
            <v>14.56</v>
          </cell>
          <cell r="I249">
            <v>15.01</v>
          </cell>
          <cell r="J249">
            <v>15.44</v>
          </cell>
          <cell r="K249">
            <v>0</v>
          </cell>
          <cell r="L249">
            <v>0</v>
          </cell>
          <cell r="M249" t="str">
            <v>AFSCME Local 88/Conf</v>
          </cell>
        </row>
        <row r="250">
          <cell r="A250">
            <v>7225</v>
          </cell>
          <cell r="B250" t="str">
            <v>LIBRARY EVENTS COORDINATOR</v>
          </cell>
          <cell r="C250">
            <v>21.38</v>
          </cell>
          <cell r="D250">
            <v>22.04</v>
          </cell>
          <cell r="E250">
            <v>22.68</v>
          </cell>
          <cell r="F250">
            <v>23.36</v>
          </cell>
          <cell r="G250">
            <v>24.09</v>
          </cell>
          <cell r="H250">
            <v>24.76</v>
          </cell>
          <cell r="I250">
            <v>25.54</v>
          </cell>
          <cell r="J250">
            <v>26.3</v>
          </cell>
          <cell r="K250">
            <v>0</v>
          </cell>
          <cell r="L250">
            <v>0</v>
          </cell>
          <cell r="M250" t="str">
            <v>AFSCME Local 88/Conf</v>
          </cell>
        </row>
        <row r="251">
          <cell r="A251">
            <v>7230</v>
          </cell>
          <cell r="B251" t="str">
            <v>PRODUCTION ASSISTANT</v>
          </cell>
          <cell r="C251">
            <v>14.56</v>
          </cell>
          <cell r="D251">
            <v>15.01</v>
          </cell>
          <cell r="E251">
            <v>15.44</v>
          </cell>
          <cell r="F251">
            <v>15.9</v>
          </cell>
          <cell r="G251">
            <v>16.37</v>
          </cell>
          <cell r="H251">
            <v>16.86</v>
          </cell>
          <cell r="I251">
            <v>17.37</v>
          </cell>
          <cell r="J251">
            <v>17.899999999999999</v>
          </cell>
          <cell r="K251">
            <v>0</v>
          </cell>
          <cell r="L251">
            <v>0</v>
          </cell>
          <cell r="M251" t="str">
            <v>AFSCME Local 88/Conf</v>
          </cell>
        </row>
        <row r="252">
          <cell r="A252">
            <v>7232</v>
          </cell>
          <cell r="B252" t="str">
            <v>CREATIVE MEDIA COORDINATOR</v>
          </cell>
          <cell r="C252">
            <v>24.09</v>
          </cell>
          <cell r="D252">
            <v>24.76</v>
          </cell>
          <cell r="E252">
            <v>25.54</v>
          </cell>
          <cell r="F252">
            <v>26.3</v>
          </cell>
          <cell r="G252">
            <v>27.09</v>
          </cell>
          <cell r="H252">
            <v>27.89</v>
          </cell>
          <cell r="I252">
            <v>28.72</v>
          </cell>
          <cell r="J252">
            <v>29.61</v>
          </cell>
          <cell r="K252">
            <v>0</v>
          </cell>
          <cell r="L252">
            <v>0</v>
          </cell>
          <cell r="M252" t="str">
            <v>AFSCME Local 88/Conf</v>
          </cell>
        </row>
        <row r="253">
          <cell r="A253">
            <v>8000</v>
          </cell>
          <cell r="B253" t="str">
            <v>TEMPORARY WORKER</v>
          </cell>
          <cell r="C253">
            <v>0</v>
          </cell>
          <cell r="D253">
            <v>0</v>
          </cell>
          <cell r="E253">
            <v>0</v>
          </cell>
          <cell r="F253">
            <v>0</v>
          </cell>
          <cell r="G253">
            <v>0</v>
          </cell>
          <cell r="H253">
            <v>0</v>
          </cell>
          <cell r="I253">
            <v>0</v>
          </cell>
          <cell r="J253">
            <v>0</v>
          </cell>
          <cell r="K253">
            <v>0</v>
          </cell>
          <cell r="L253">
            <v>0</v>
          </cell>
          <cell r="M253" t="str">
            <v>AFSCME Local 88/Conf</v>
          </cell>
        </row>
        <row r="254">
          <cell r="A254">
            <v>8001</v>
          </cell>
          <cell r="B254" t="str">
            <v>ELECTIONS WORKER</v>
          </cell>
          <cell r="C254">
            <v>0</v>
          </cell>
          <cell r="D254">
            <v>0</v>
          </cell>
          <cell r="E254">
            <v>0</v>
          </cell>
          <cell r="F254">
            <v>0</v>
          </cell>
          <cell r="G254">
            <v>0</v>
          </cell>
          <cell r="H254">
            <v>0</v>
          </cell>
          <cell r="I254">
            <v>0</v>
          </cell>
          <cell r="J254">
            <v>0</v>
          </cell>
          <cell r="K254">
            <v>0</v>
          </cell>
          <cell r="L254">
            <v>0</v>
          </cell>
          <cell r="M254" t="str">
            <v>AFSCME Local 88/Conf</v>
          </cell>
        </row>
        <row r="255">
          <cell r="A255">
            <v>8002</v>
          </cell>
          <cell r="B255" t="str">
            <v>INTERPRETER/ON CALL</v>
          </cell>
          <cell r="C255">
            <v>0</v>
          </cell>
          <cell r="D255">
            <v>0</v>
          </cell>
          <cell r="E255">
            <v>0</v>
          </cell>
          <cell r="F255">
            <v>0</v>
          </cell>
          <cell r="G255">
            <v>0</v>
          </cell>
          <cell r="H255">
            <v>0</v>
          </cell>
          <cell r="I255">
            <v>0</v>
          </cell>
          <cell r="J255">
            <v>0</v>
          </cell>
          <cell r="K255">
            <v>0</v>
          </cell>
          <cell r="L255">
            <v>0</v>
          </cell>
          <cell r="M255" t="str">
            <v>AFSCME Local 88/Conf</v>
          </cell>
        </row>
        <row r="256">
          <cell r="A256">
            <v>8003</v>
          </cell>
          <cell r="B256" t="str">
            <v>CLERICAL ASSISTANT</v>
          </cell>
          <cell r="C256">
            <v>0</v>
          </cell>
          <cell r="D256">
            <v>0</v>
          </cell>
          <cell r="E256">
            <v>0</v>
          </cell>
          <cell r="F256">
            <v>0</v>
          </cell>
          <cell r="G256">
            <v>0</v>
          </cell>
          <cell r="H256">
            <v>0</v>
          </cell>
          <cell r="I256">
            <v>0</v>
          </cell>
          <cell r="J256">
            <v>0</v>
          </cell>
          <cell r="K256">
            <v>0</v>
          </cell>
          <cell r="L256">
            <v>0</v>
          </cell>
          <cell r="M256" t="str">
            <v>AFSCME Local 88/Conf</v>
          </cell>
        </row>
        <row r="257">
          <cell r="A257">
            <v>8004</v>
          </cell>
          <cell r="B257" t="str">
            <v>AMERICORPS MEMBER</v>
          </cell>
          <cell r="C257">
            <v>0</v>
          </cell>
          <cell r="D257">
            <v>0</v>
          </cell>
          <cell r="E257">
            <v>0</v>
          </cell>
          <cell r="F257">
            <v>0</v>
          </cell>
          <cell r="G257">
            <v>0</v>
          </cell>
          <cell r="H257">
            <v>0</v>
          </cell>
          <cell r="I257">
            <v>0</v>
          </cell>
          <cell r="J257">
            <v>0</v>
          </cell>
          <cell r="K257">
            <v>0</v>
          </cell>
          <cell r="L257">
            <v>0</v>
          </cell>
          <cell r="M257" t="str">
            <v>Mgmt/Exec Employee</v>
          </cell>
        </row>
        <row r="258">
          <cell r="A258">
            <v>8274</v>
          </cell>
          <cell r="B258" t="str">
            <v>JUVENILE CUSTODY SPEC/ON CALL</v>
          </cell>
          <cell r="C258">
            <v>17.98</v>
          </cell>
          <cell r="D258">
            <v>0</v>
          </cell>
          <cell r="E258">
            <v>0</v>
          </cell>
          <cell r="F258">
            <v>0</v>
          </cell>
          <cell r="G258">
            <v>0</v>
          </cell>
          <cell r="H258">
            <v>0</v>
          </cell>
          <cell r="I258">
            <v>0</v>
          </cell>
          <cell r="J258">
            <v>0</v>
          </cell>
          <cell r="K258">
            <v>0</v>
          </cell>
          <cell r="L258">
            <v>0</v>
          </cell>
          <cell r="M258" t="str">
            <v>Juv Cust Local 88</v>
          </cell>
        </row>
        <row r="259">
          <cell r="A259">
            <v>9001</v>
          </cell>
          <cell r="B259" t="str">
            <v>LEGISLATIVE/ADMIN SECRETARY</v>
          </cell>
          <cell r="C259">
            <v>0</v>
          </cell>
          <cell r="D259">
            <v>0</v>
          </cell>
          <cell r="E259">
            <v>0</v>
          </cell>
          <cell r="F259">
            <v>0</v>
          </cell>
          <cell r="G259">
            <v>0</v>
          </cell>
          <cell r="H259">
            <v>0</v>
          </cell>
          <cell r="I259">
            <v>0</v>
          </cell>
          <cell r="J259">
            <v>0</v>
          </cell>
          <cell r="K259">
            <v>0</v>
          </cell>
          <cell r="L259">
            <v>0</v>
          </cell>
          <cell r="M259" t="str">
            <v>Tax/Elect Off/El Stf</v>
          </cell>
        </row>
        <row r="260">
          <cell r="A260">
            <v>9002</v>
          </cell>
          <cell r="B260" t="str">
            <v>LEGAL ASSISTANT 1/NR</v>
          </cell>
          <cell r="C260">
            <v>1401.27</v>
          </cell>
          <cell r="D260">
            <v>1681.52</v>
          </cell>
          <cell r="E260">
            <v>1961.78</v>
          </cell>
          <cell r="F260">
            <v>0</v>
          </cell>
          <cell r="G260">
            <v>0</v>
          </cell>
          <cell r="H260">
            <v>0</v>
          </cell>
          <cell r="I260">
            <v>0</v>
          </cell>
          <cell r="J260">
            <v>0</v>
          </cell>
          <cell r="K260">
            <v>0</v>
          </cell>
          <cell r="L260">
            <v>0</v>
          </cell>
          <cell r="M260" t="str">
            <v>Mgmt/Exec Employee</v>
          </cell>
        </row>
        <row r="261">
          <cell r="A261">
            <v>9003</v>
          </cell>
          <cell r="B261" t="str">
            <v>LEGAL ASSISTANT 2/NR</v>
          </cell>
          <cell r="C261">
            <v>1543.99</v>
          </cell>
          <cell r="D261">
            <v>1852.76</v>
          </cell>
          <cell r="E261">
            <v>2161.52</v>
          </cell>
          <cell r="F261">
            <v>0</v>
          </cell>
          <cell r="G261">
            <v>0</v>
          </cell>
          <cell r="H261">
            <v>0</v>
          </cell>
          <cell r="I261">
            <v>0</v>
          </cell>
          <cell r="J261">
            <v>0</v>
          </cell>
          <cell r="K261">
            <v>0</v>
          </cell>
          <cell r="L261">
            <v>0</v>
          </cell>
          <cell r="M261" t="str">
            <v>Mgmt/Exec Employee</v>
          </cell>
        </row>
        <row r="262">
          <cell r="A262">
            <v>9004</v>
          </cell>
          <cell r="B262" t="str">
            <v>LEGAL ASSISTANT SR/NR</v>
          </cell>
          <cell r="C262">
            <v>1789.69</v>
          </cell>
          <cell r="D262">
            <v>2147.66</v>
          </cell>
          <cell r="E262">
            <v>2505.61</v>
          </cell>
          <cell r="F262">
            <v>0</v>
          </cell>
          <cell r="G262">
            <v>0</v>
          </cell>
          <cell r="H262">
            <v>0</v>
          </cell>
          <cell r="I262">
            <v>0</v>
          </cell>
          <cell r="J262">
            <v>0</v>
          </cell>
          <cell r="K262">
            <v>0</v>
          </cell>
          <cell r="L262">
            <v>0</v>
          </cell>
          <cell r="M262" t="str">
            <v>Mgmt/Exec Employee</v>
          </cell>
        </row>
        <row r="263">
          <cell r="A263">
            <v>9005</v>
          </cell>
          <cell r="B263" t="str">
            <v>ADMINISTRATIVE ANALYST/SENIOR</v>
          </cell>
          <cell r="C263">
            <v>2072.11</v>
          </cell>
          <cell r="D263">
            <v>2486.52</v>
          </cell>
          <cell r="E263">
            <v>2900.91</v>
          </cell>
          <cell r="F263">
            <v>0</v>
          </cell>
          <cell r="G263">
            <v>0</v>
          </cell>
          <cell r="H263">
            <v>0</v>
          </cell>
          <cell r="I263">
            <v>0</v>
          </cell>
          <cell r="J263">
            <v>0</v>
          </cell>
          <cell r="K263">
            <v>0</v>
          </cell>
          <cell r="L263">
            <v>0</v>
          </cell>
          <cell r="M263" t="str">
            <v>Mgmt/Exec Employee</v>
          </cell>
        </row>
        <row r="264">
          <cell r="A264">
            <v>9006</v>
          </cell>
          <cell r="B264" t="str">
            <v>ADMINISTRATIVE ANALYST</v>
          </cell>
          <cell r="C264">
            <v>1878.96</v>
          </cell>
          <cell r="D264">
            <v>2254.75</v>
          </cell>
          <cell r="E264">
            <v>2630.54</v>
          </cell>
          <cell r="F264">
            <v>0</v>
          </cell>
          <cell r="G264">
            <v>0</v>
          </cell>
          <cell r="H264">
            <v>0</v>
          </cell>
          <cell r="I264">
            <v>0</v>
          </cell>
          <cell r="J264">
            <v>0</v>
          </cell>
          <cell r="K264">
            <v>0</v>
          </cell>
          <cell r="L264">
            <v>0</v>
          </cell>
          <cell r="M264" t="str">
            <v>Mgmt/Exec Employee</v>
          </cell>
        </row>
        <row r="265">
          <cell r="A265">
            <v>9007</v>
          </cell>
          <cell r="B265" t="str">
            <v>CHAPLAIN</v>
          </cell>
          <cell r="C265">
            <v>1789.69</v>
          </cell>
          <cell r="D265">
            <v>2147.66</v>
          </cell>
          <cell r="E265">
            <v>2505.61</v>
          </cell>
          <cell r="F265">
            <v>0</v>
          </cell>
          <cell r="G265">
            <v>0</v>
          </cell>
          <cell r="H265">
            <v>0</v>
          </cell>
          <cell r="I265">
            <v>0</v>
          </cell>
          <cell r="J265">
            <v>0</v>
          </cell>
          <cell r="K265">
            <v>0</v>
          </cell>
          <cell r="L265">
            <v>0</v>
          </cell>
          <cell r="M265" t="str">
            <v>Mgmt/Exec Employee</v>
          </cell>
        </row>
        <row r="266">
          <cell r="A266">
            <v>9010</v>
          </cell>
          <cell r="B266" t="str">
            <v>MANAGEMENT AUDITOR 1</v>
          </cell>
          <cell r="C266">
            <v>0</v>
          </cell>
          <cell r="D266">
            <v>0</v>
          </cell>
          <cell r="E266">
            <v>0</v>
          </cell>
          <cell r="F266">
            <v>0</v>
          </cell>
          <cell r="G266">
            <v>0</v>
          </cell>
          <cell r="H266">
            <v>0</v>
          </cell>
          <cell r="I266">
            <v>0</v>
          </cell>
          <cell r="J266">
            <v>0</v>
          </cell>
          <cell r="K266">
            <v>0</v>
          </cell>
          <cell r="L266">
            <v>0</v>
          </cell>
          <cell r="M266" t="str">
            <v>Tax/Elect Off/El Stf</v>
          </cell>
        </row>
        <row r="267">
          <cell r="A267">
            <v>9011</v>
          </cell>
          <cell r="B267" t="str">
            <v>OFFICE ASSIST 2/NR</v>
          </cell>
          <cell r="C267">
            <v>1209.71</v>
          </cell>
          <cell r="D267">
            <v>1451.71</v>
          </cell>
          <cell r="E267">
            <v>1693.7</v>
          </cell>
          <cell r="F267">
            <v>0</v>
          </cell>
          <cell r="G267">
            <v>0</v>
          </cell>
          <cell r="H267">
            <v>0</v>
          </cell>
          <cell r="I267">
            <v>0</v>
          </cell>
          <cell r="J267">
            <v>0</v>
          </cell>
          <cell r="K267">
            <v>0</v>
          </cell>
          <cell r="L267">
            <v>0</v>
          </cell>
          <cell r="M267" t="str">
            <v>Mgmt/Exec Employee</v>
          </cell>
        </row>
        <row r="268">
          <cell r="A268">
            <v>9015</v>
          </cell>
          <cell r="B268" t="str">
            <v>BOARD CLERK</v>
          </cell>
          <cell r="C268">
            <v>2517.0700000000002</v>
          </cell>
          <cell r="D268">
            <v>3020.52</v>
          </cell>
          <cell r="E268">
            <v>3523.97</v>
          </cell>
          <cell r="F268">
            <v>0</v>
          </cell>
          <cell r="G268">
            <v>0</v>
          </cell>
          <cell r="H268">
            <v>0</v>
          </cell>
          <cell r="I268">
            <v>0</v>
          </cell>
          <cell r="J268">
            <v>0</v>
          </cell>
          <cell r="K268">
            <v>0</v>
          </cell>
          <cell r="L268">
            <v>0</v>
          </cell>
          <cell r="M268" t="str">
            <v>Mgmt/Exec Employee</v>
          </cell>
        </row>
        <row r="269">
          <cell r="A269">
            <v>9020</v>
          </cell>
          <cell r="B269" t="str">
            <v>FOOD SERVICE MANAGER</v>
          </cell>
          <cell r="C269">
            <v>2072.11</v>
          </cell>
          <cell r="D269">
            <v>2486.52</v>
          </cell>
          <cell r="E269">
            <v>2900.91</v>
          </cell>
          <cell r="F269">
            <v>0</v>
          </cell>
          <cell r="G269">
            <v>0</v>
          </cell>
          <cell r="H269">
            <v>0</v>
          </cell>
          <cell r="I269">
            <v>0</v>
          </cell>
          <cell r="J269">
            <v>0</v>
          </cell>
          <cell r="K269">
            <v>0</v>
          </cell>
          <cell r="L269">
            <v>0</v>
          </cell>
          <cell r="M269" t="str">
            <v>Mgmt/Exec Employee</v>
          </cell>
        </row>
        <row r="270">
          <cell r="A270">
            <v>9024</v>
          </cell>
          <cell r="B270" t="str">
            <v>LAUNDRY SUPERVISOR</v>
          </cell>
          <cell r="C270">
            <v>1878.96</v>
          </cell>
          <cell r="D270">
            <v>2254.75</v>
          </cell>
          <cell r="E270">
            <v>2630.54</v>
          </cell>
          <cell r="F270">
            <v>0</v>
          </cell>
          <cell r="G270">
            <v>0</v>
          </cell>
          <cell r="H270">
            <v>0</v>
          </cell>
          <cell r="I270">
            <v>0</v>
          </cell>
          <cell r="J270">
            <v>0</v>
          </cell>
          <cell r="K270">
            <v>0</v>
          </cell>
          <cell r="L270">
            <v>0</v>
          </cell>
          <cell r="M270" t="str">
            <v>Mgmt/Exec Employee</v>
          </cell>
        </row>
        <row r="271">
          <cell r="A271">
            <v>9025</v>
          </cell>
          <cell r="B271" t="str">
            <v>OPERATIONS SUPERVISOR</v>
          </cell>
          <cell r="C271">
            <v>1878.96</v>
          </cell>
          <cell r="D271">
            <v>2254.75</v>
          </cell>
          <cell r="E271">
            <v>2630.54</v>
          </cell>
          <cell r="F271">
            <v>0</v>
          </cell>
          <cell r="G271">
            <v>0</v>
          </cell>
          <cell r="H271">
            <v>0</v>
          </cell>
          <cell r="I271">
            <v>0</v>
          </cell>
          <cell r="J271">
            <v>0</v>
          </cell>
          <cell r="K271">
            <v>0</v>
          </cell>
          <cell r="L271">
            <v>0</v>
          </cell>
          <cell r="M271" t="str">
            <v>Mgmt/Exec Employee</v>
          </cell>
        </row>
        <row r="272">
          <cell r="A272">
            <v>9026</v>
          </cell>
          <cell r="B272" t="str">
            <v>HEALTH INFORMATION SUPERVISOR</v>
          </cell>
          <cell r="C272">
            <v>1704.72</v>
          </cell>
          <cell r="D272">
            <v>2045.65</v>
          </cell>
          <cell r="E272">
            <v>2386.59</v>
          </cell>
          <cell r="F272">
            <v>0</v>
          </cell>
          <cell r="G272">
            <v>0</v>
          </cell>
          <cell r="H272">
            <v>0</v>
          </cell>
          <cell r="I272">
            <v>0</v>
          </cell>
          <cell r="J272">
            <v>0</v>
          </cell>
          <cell r="K272">
            <v>0</v>
          </cell>
          <cell r="L272">
            <v>0</v>
          </cell>
          <cell r="M272" t="str">
            <v>Mgmt/Exec Employee</v>
          </cell>
        </row>
        <row r="273">
          <cell r="A273">
            <v>9041</v>
          </cell>
          <cell r="B273" t="str">
            <v>RESEARCH/EVALUATION SUPERVISOR</v>
          </cell>
          <cell r="C273">
            <v>2643.12</v>
          </cell>
          <cell r="D273">
            <v>3171.76</v>
          </cell>
          <cell r="E273">
            <v>3700.39</v>
          </cell>
          <cell r="F273">
            <v>0</v>
          </cell>
          <cell r="G273">
            <v>0</v>
          </cell>
          <cell r="H273">
            <v>0</v>
          </cell>
          <cell r="I273">
            <v>0</v>
          </cell>
          <cell r="J273">
            <v>0</v>
          </cell>
          <cell r="K273">
            <v>0</v>
          </cell>
          <cell r="L273">
            <v>0</v>
          </cell>
          <cell r="M273" t="str">
            <v>Mgmt/Exec Employee</v>
          </cell>
        </row>
        <row r="274">
          <cell r="A274">
            <v>9043</v>
          </cell>
          <cell r="B274" t="str">
            <v>RESEARCH/EVALUATION ANALYST/SENIOR NR</v>
          </cell>
          <cell r="C274">
            <v>2397.46</v>
          </cell>
          <cell r="D274">
            <v>2877.01</v>
          </cell>
          <cell r="E274">
            <v>3356.55</v>
          </cell>
          <cell r="F274">
            <v>0</v>
          </cell>
          <cell r="G274">
            <v>0</v>
          </cell>
          <cell r="H274">
            <v>0</v>
          </cell>
          <cell r="I274">
            <v>0</v>
          </cell>
          <cell r="J274">
            <v>0</v>
          </cell>
          <cell r="K274">
            <v>0</v>
          </cell>
          <cell r="L274">
            <v>0</v>
          </cell>
          <cell r="M274" t="str">
            <v>Mgmt/Exec Employee</v>
          </cell>
        </row>
        <row r="275">
          <cell r="A275">
            <v>9044</v>
          </cell>
          <cell r="B275" t="str">
            <v>ERP BUSINESS PROCESS MANAGER</v>
          </cell>
          <cell r="C275">
            <v>2915.06</v>
          </cell>
          <cell r="D275">
            <v>3498.04</v>
          </cell>
          <cell r="E275">
            <v>4081.01</v>
          </cell>
          <cell r="F275">
            <v>0</v>
          </cell>
          <cell r="G275">
            <v>0</v>
          </cell>
          <cell r="H275">
            <v>0</v>
          </cell>
          <cell r="I275">
            <v>0</v>
          </cell>
          <cell r="J275">
            <v>0</v>
          </cell>
          <cell r="K275">
            <v>0</v>
          </cell>
          <cell r="L275">
            <v>0</v>
          </cell>
          <cell r="M275" t="str">
            <v>Mgmt/Exec Employee</v>
          </cell>
        </row>
        <row r="276">
          <cell r="A276">
            <v>9055</v>
          </cell>
          <cell r="B276" t="str">
            <v>LAW CLERK</v>
          </cell>
          <cell r="C276">
            <v>1973.44</v>
          </cell>
          <cell r="D276">
            <v>2368.08</v>
          </cell>
          <cell r="E276">
            <v>2762.72</v>
          </cell>
          <cell r="F276">
            <v>0</v>
          </cell>
          <cell r="G276">
            <v>0</v>
          </cell>
          <cell r="H276">
            <v>0</v>
          </cell>
          <cell r="I276">
            <v>0</v>
          </cell>
          <cell r="J276">
            <v>0</v>
          </cell>
          <cell r="K276">
            <v>0</v>
          </cell>
          <cell r="L276">
            <v>0</v>
          </cell>
          <cell r="M276" t="str">
            <v>Mgmt/Exec Employee</v>
          </cell>
        </row>
        <row r="277">
          <cell r="A277">
            <v>9060</v>
          </cell>
          <cell r="B277" t="str">
            <v>ASST COUNTY ATTORNEY 1</v>
          </cell>
          <cell r="C277">
            <v>2643.12</v>
          </cell>
          <cell r="D277">
            <v>3171.76</v>
          </cell>
          <cell r="E277">
            <v>3700.39</v>
          </cell>
          <cell r="F277">
            <v>0</v>
          </cell>
          <cell r="G277">
            <v>0</v>
          </cell>
          <cell r="H277">
            <v>0</v>
          </cell>
          <cell r="I277">
            <v>0</v>
          </cell>
          <cell r="J277">
            <v>0</v>
          </cell>
          <cell r="K277">
            <v>0</v>
          </cell>
          <cell r="L277">
            <v>0</v>
          </cell>
          <cell r="M277" t="str">
            <v>Mgmt/Exec Employee</v>
          </cell>
        </row>
        <row r="278">
          <cell r="A278">
            <v>9061</v>
          </cell>
          <cell r="B278" t="str">
            <v>HUMAN RESOURCES TECHNICIAN</v>
          </cell>
          <cell r="C278">
            <v>1623.89</v>
          </cell>
          <cell r="D278">
            <v>1948.68</v>
          </cell>
          <cell r="E278">
            <v>2273.48</v>
          </cell>
          <cell r="F278">
            <v>0</v>
          </cell>
          <cell r="G278">
            <v>0</v>
          </cell>
          <cell r="H278">
            <v>0</v>
          </cell>
          <cell r="I278">
            <v>0</v>
          </cell>
          <cell r="J278">
            <v>0</v>
          </cell>
          <cell r="K278">
            <v>0</v>
          </cell>
          <cell r="L278">
            <v>0</v>
          </cell>
          <cell r="M278" t="str">
            <v>Mgmt/Exec Employee</v>
          </cell>
        </row>
        <row r="279">
          <cell r="A279">
            <v>9062</v>
          </cell>
          <cell r="B279" t="str">
            <v>ENVIRONMENTAL HEALTH SUPERVISOR</v>
          </cell>
          <cell r="C279">
            <v>2643.12</v>
          </cell>
          <cell r="D279">
            <v>3171.76</v>
          </cell>
          <cell r="E279">
            <v>3700.39</v>
          </cell>
          <cell r="F279">
            <v>0</v>
          </cell>
          <cell r="G279">
            <v>0</v>
          </cell>
          <cell r="H279">
            <v>0</v>
          </cell>
          <cell r="I279">
            <v>0</v>
          </cell>
          <cell r="J279">
            <v>0</v>
          </cell>
          <cell r="K279">
            <v>0</v>
          </cell>
          <cell r="L279">
            <v>0</v>
          </cell>
          <cell r="M279" t="str">
            <v>Mgmt/Exec Employee</v>
          </cell>
        </row>
        <row r="280">
          <cell r="A280">
            <v>9063</v>
          </cell>
          <cell r="B280" t="str">
            <v>PROJECT MANAGER</v>
          </cell>
          <cell r="C280">
            <v>2517.0700000000002</v>
          </cell>
          <cell r="D280">
            <v>3020.52</v>
          </cell>
          <cell r="E280">
            <v>3523.97</v>
          </cell>
          <cell r="F280">
            <v>0</v>
          </cell>
          <cell r="G280">
            <v>0</v>
          </cell>
          <cell r="H280">
            <v>0</v>
          </cell>
          <cell r="I280">
            <v>0</v>
          </cell>
          <cell r="J280">
            <v>0</v>
          </cell>
          <cell r="K280">
            <v>0</v>
          </cell>
          <cell r="L280">
            <v>0</v>
          </cell>
          <cell r="M280" t="str">
            <v>Mgmt/Exec Employee</v>
          </cell>
        </row>
        <row r="281">
          <cell r="A281">
            <v>9064</v>
          </cell>
          <cell r="B281" t="str">
            <v>CHIEF DEPUTY MEDICAL EXAMINER</v>
          </cell>
          <cell r="C281">
            <v>2284.11</v>
          </cell>
          <cell r="D281">
            <v>2740.92</v>
          </cell>
          <cell r="E281">
            <v>3197.73</v>
          </cell>
          <cell r="F281">
            <v>0</v>
          </cell>
          <cell r="G281">
            <v>0</v>
          </cell>
          <cell r="H281">
            <v>0</v>
          </cell>
          <cell r="I281">
            <v>0</v>
          </cell>
          <cell r="J281">
            <v>0</v>
          </cell>
          <cell r="K281">
            <v>0</v>
          </cell>
          <cell r="L281">
            <v>0</v>
          </cell>
          <cell r="M281" t="str">
            <v>Mgmt/Exec Employee</v>
          </cell>
        </row>
        <row r="282">
          <cell r="A282">
            <v>9080</v>
          </cell>
          <cell r="B282" t="str">
            <v>HUMAN RESOURCES ANALYST 1</v>
          </cell>
          <cell r="C282">
            <v>1878.96</v>
          </cell>
          <cell r="D282">
            <v>2254.75</v>
          </cell>
          <cell r="E282">
            <v>2630.54</v>
          </cell>
          <cell r="F282">
            <v>0</v>
          </cell>
          <cell r="G282">
            <v>0</v>
          </cell>
          <cell r="H282">
            <v>0</v>
          </cell>
          <cell r="I282">
            <v>0</v>
          </cell>
          <cell r="J282">
            <v>0</v>
          </cell>
          <cell r="K282">
            <v>0</v>
          </cell>
          <cell r="L282">
            <v>0</v>
          </cell>
          <cell r="M282" t="str">
            <v>Mgmt/Exec Employee</v>
          </cell>
        </row>
        <row r="283">
          <cell r="A283">
            <v>9116</v>
          </cell>
          <cell r="B283" t="str">
            <v>PUBLIC AFFAIRS COORDINATOR</v>
          </cell>
          <cell r="C283">
            <v>1973.44</v>
          </cell>
          <cell r="D283">
            <v>2368.08</v>
          </cell>
          <cell r="E283">
            <v>2762.72</v>
          </cell>
          <cell r="F283">
            <v>0</v>
          </cell>
          <cell r="G283">
            <v>0</v>
          </cell>
          <cell r="H283">
            <v>0</v>
          </cell>
          <cell r="I283">
            <v>0</v>
          </cell>
          <cell r="J283">
            <v>0</v>
          </cell>
          <cell r="K283">
            <v>0</v>
          </cell>
          <cell r="L283">
            <v>0</v>
          </cell>
          <cell r="M283" t="str">
            <v>Mgmt/Exec Employee</v>
          </cell>
        </row>
        <row r="284">
          <cell r="A284">
            <v>9120</v>
          </cell>
          <cell r="B284" t="str">
            <v>MANAGEMENT AUDITOR 2</v>
          </cell>
          <cell r="C284">
            <v>0</v>
          </cell>
          <cell r="D284">
            <v>0</v>
          </cell>
          <cell r="E284">
            <v>0</v>
          </cell>
          <cell r="F284">
            <v>0</v>
          </cell>
          <cell r="G284">
            <v>0</v>
          </cell>
          <cell r="H284">
            <v>0</v>
          </cell>
          <cell r="I284">
            <v>0</v>
          </cell>
          <cell r="J284">
            <v>0</v>
          </cell>
          <cell r="K284">
            <v>0</v>
          </cell>
          <cell r="L284">
            <v>0</v>
          </cell>
          <cell r="M284" t="str">
            <v>Tax/Elect Off/El Stf</v>
          </cell>
        </row>
        <row r="285">
          <cell r="A285">
            <v>9140</v>
          </cell>
          <cell r="B285" t="str">
            <v>ROAD OPERATIONS SUPERVISOR</v>
          </cell>
          <cell r="C285">
            <v>2072.11</v>
          </cell>
          <cell r="D285">
            <v>2486.52</v>
          </cell>
          <cell r="E285">
            <v>2900.91</v>
          </cell>
          <cell r="F285">
            <v>0</v>
          </cell>
          <cell r="G285">
            <v>0</v>
          </cell>
          <cell r="H285">
            <v>0</v>
          </cell>
          <cell r="I285">
            <v>0</v>
          </cell>
          <cell r="J285">
            <v>0</v>
          </cell>
          <cell r="K285">
            <v>0</v>
          </cell>
          <cell r="L285">
            <v>0</v>
          </cell>
          <cell r="M285" t="str">
            <v>Mgmt/Exec Employee</v>
          </cell>
        </row>
        <row r="286">
          <cell r="A286">
            <v>9146</v>
          </cell>
          <cell r="B286" t="str">
            <v>PLANNER/PRINCIPAL</v>
          </cell>
          <cell r="C286">
            <v>2397.46</v>
          </cell>
          <cell r="D286">
            <v>2877.01</v>
          </cell>
          <cell r="E286">
            <v>3356.55</v>
          </cell>
          <cell r="F286">
            <v>0</v>
          </cell>
          <cell r="G286">
            <v>0</v>
          </cell>
          <cell r="H286">
            <v>0</v>
          </cell>
          <cell r="I286">
            <v>0</v>
          </cell>
          <cell r="J286">
            <v>0</v>
          </cell>
          <cell r="K286">
            <v>0</v>
          </cell>
          <cell r="L286">
            <v>0</v>
          </cell>
          <cell r="M286" t="str">
            <v>Mgmt/Exec Employee</v>
          </cell>
        </row>
        <row r="287">
          <cell r="A287">
            <v>9190</v>
          </cell>
          <cell r="B287" t="str">
            <v>ASST COUNTY ATTORNEY 2</v>
          </cell>
          <cell r="C287">
            <v>3213.1</v>
          </cell>
          <cell r="D287">
            <v>3855.71</v>
          </cell>
          <cell r="E287">
            <v>4498.32</v>
          </cell>
          <cell r="F287">
            <v>0</v>
          </cell>
          <cell r="G287">
            <v>0</v>
          </cell>
          <cell r="H287">
            <v>0</v>
          </cell>
          <cell r="I287">
            <v>0</v>
          </cell>
          <cell r="J287">
            <v>0</v>
          </cell>
          <cell r="K287">
            <v>0</v>
          </cell>
          <cell r="L287">
            <v>0</v>
          </cell>
          <cell r="M287" t="str">
            <v>Mgmt/Exec Employee</v>
          </cell>
        </row>
        <row r="288">
          <cell r="A288">
            <v>9202</v>
          </cell>
          <cell r="B288" t="str">
            <v>MCSO CORRECTIONS PROGRAM ADMIN</v>
          </cell>
          <cell r="C288">
            <v>2397.46</v>
          </cell>
          <cell r="D288">
            <v>2877.01</v>
          </cell>
          <cell r="E288">
            <v>3356.55</v>
          </cell>
          <cell r="F288">
            <v>0</v>
          </cell>
          <cell r="G288">
            <v>0</v>
          </cell>
          <cell r="H288">
            <v>0</v>
          </cell>
          <cell r="I288">
            <v>0</v>
          </cell>
          <cell r="J288">
            <v>0</v>
          </cell>
          <cell r="K288">
            <v>0</v>
          </cell>
          <cell r="L288">
            <v>0</v>
          </cell>
          <cell r="M288" t="str">
            <v>Mgmt/Exec Employee</v>
          </cell>
        </row>
        <row r="289">
          <cell r="A289">
            <v>9280</v>
          </cell>
          <cell r="B289" t="str">
            <v>MANAGEMENT AUDITOR/SENIOR</v>
          </cell>
          <cell r="C289">
            <v>0</v>
          </cell>
          <cell r="D289">
            <v>0</v>
          </cell>
          <cell r="E289">
            <v>0</v>
          </cell>
          <cell r="F289">
            <v>0</v>
          </cell>
          <cell r="G289">
            <v>0</v>
          </cell>
          <cell r="H289">
            <v>0</v>
          </cell>
          <cell r="I289">
            <v>0</v>
          </cell>
          <cell r="J289">
            <v>0</v>
          </cell>
          <cell r="K289">
            <v>0</v>
          </cell>
          <cell r="L289">
            <v>0</v>
          </cell>
          <cell r="M289" t="str">
            <v>Tax/Elect Off/El Stf</v>
          </cell>
        </row>
        <row r="290">
          <cell r="A290">
            <v>9281</v>
          </cell>
          <cell r="B290" t="str">
            <v>DEPUTY AUDITOR</v>
          </cell>
          <cell r="C290">
            <v>0</v>
          </cell>
          <cell r="D290">
            <v>0</v>
          </cell>
          <cell r="E290">
            <v>0</v>
          </cell>
          <cell r="F290">
            <v>0</v>
          </cell>
          <cell r="G290">
            <v>0</v>
          </cell>
          <cell r="H290">
            <v>0</v>
          </cell>
          <cell r="I290">
            <v>0</v>
          </cell>
          <cell r="J290">
            <v>0</v>
          </cell>
          <cell r="K290">
            <v>0</v>
          </cell>
          <cell r="L290">
            <v>0</v>
          </cell>
          <cell r="M290" t="str">
            <v>Tax/Elect Off/El Stf</v>
          </cell>
        </row>
        <row r="291">
          <cell r="A291">
            <v>9335</v>
          </cell>
          <cell r="B291" t="str">
            <v>FINANCE SUPERVISOR</v>
          </cell>
          <cell r="C291">
            <v>2284.11</v>
          </cell>
          <cell r="D291">
            <v>2820.33</v>
          </cell>
          <cell r="E291">
            <v>3356.55</v>
          </cell>
          <cell r="F291">
            <v>0</v>
          </cell>
          <cell r="G291">
            <v>0</v>
          </cell>
          <cell r="H291">
            <v>0</v>
          </cell>
          <cell r="I291">
            <v>0</v>
          </cell>
          <cell r="J291">
            <v>0</v>
          </cell>
          <cell r="K291">
            <v>0</v>
          </cell>
          <cell r="L291">
            <v>0</v>
          </cell>
          <cell r="M291" t="str">
            <v>Mgmt/Exec Employee</v>
          </cell>
        </row>
        <row r="292">
          <cell r="A292">
            <v>9336</v>
          </cell>
          <cell r="B292" t="str">
            <v>FINANCE MANAGER</v>
          </cell>
          <cell r="C292">
            <v>2775.45</v>
          </cell>
          <cell r="D292">
            <v>3428.23</v>
          </cell>
          <cell r="E292">
            <v>4081.01</v>
          </cell>
          <cell r="F292">
            <v>0</v>
          </cell>
          <cell r="G292">
            <v>0</v>
          </cell>
          <cell r="H292">
            <v>0</v>
          </cell>
          <cell r="I292">
            <v>0</v>
          </cell>
          <cell r="J292">
            <v>0</v>
          </cell>
          <cell r="K292">
            <v>0</v>
          </cell>
          <cell r="L292">
            <v>0</v>
          </cell>
          <cell r="M292" t="str">
            <v>Mgmt/Exec Employee</v>
          </cell>
        </row>
        <row r="293">
          <cell r="A293">
            <v>9337</v>
          </cell>
          <cell r="B293" t="str">
            <v>PAYROLL SPECIALIST</v>
          </cell>
          <cell r="C293">
            <v>1878.96</v>
          </cell>
          <cell r="D293">
            <v>2254.75</v>
          </cell>
          <cell r="E293">
            <v>2630.54</v>
          </cell>
          <cell r="F293">
            <v>0</v>
          </cell>
          <cell r="G293">
            <v>0</v>
          </cell>
          <cell r="H293">
            <v>0</v>
          </cell>
          <cell r="I293">
            <v>0</v>
          </cell>
          <cell r="J293">
            <v>0</v>
          </cell>
          <cell r="K293">
            <v>0</v>
          </cell>
          <cell r="L293">
            <v>0</v>
          </cell>
          <cell r="M293" t="str">
            <v>Mgmt/Exec Employee</v>
          </cell>
        </row>
        <row r="294">
          <cell r="A294">
            <v>9354</v>
          </cell>
          <cell r="B294" t="str">
            <v>PHARMACY PROGRAM COORDINATOR</v>
          </cell>
          <cell r="C294">
            <v>3717.12</v>
          </cell>
          <cell r="D294">
            <v>4462.58</v>
          </cell>
          <cell r="E294">
            <v>5208.04</v>
          </cell>
          <cell r="F294">
            <v>0</v>
          </cell>
          <cell r="G294">
            <v>0</v>
          </cell>
          <cell r="H294">
            <v>0</v>
          </cell>
          <cell r="I294">
            <v>0</v>
          </cell>
          <cell r="J294">
            <v>0</v>
          </cell>
          <cell r="K294">
            <v>0</v>
          </cell>
          <cell r="L294">
            <v>0</v>
          </cell>
          <cell r="M294" t="str">
            <v>Mgmt/Exec Employee</v>
          </cell>
        </row>
        <row r="295">
          <cell r="A295">
            <v>9355</v>
          </cell>
          <cell r="B295" t="str">
            <v>PHARMACIST</v>
          </cell>
          <cell r="C295">
            <v>3542.69</v>
          </cell>
          <cell r="D295">
            <v>4251.21</v>
          </cell>
          <cell r="E295">
            <v>4959.72</v>
          </cell>
          <cell r="F295">
            <v>0</v>
          </cell>
          <cell r="G295">
            <v>0</v>
          </cell>
          <cell r="H295">
            <v>0</v>
          </cell>
          <cell r="I295">
            <v>0</v>
          </cell>
          <cell r="J295">
            <v>0</v>
          </cell>
          <cell r="K295">
            <v>0</v>
          </cell>
          <cell r="L295">
            <v>0</v>
          </cell>
          <cell r="M295" t="str">
            <v>Mgmt/Exec Employee</v>
          </cell>
        </row>
        <row r="296">
          <cell r="A296">
            <v>9357</v>
          </cell>
          <cell r="B296" t="str">
            <v>PHARMACY SERVICES DIRECTOR</v>
          </cell>
          <cell r="C296">
            <v>4498.8500000000004</v>
          </cell>
          <cell r="D296">
            <v>5401.06</v>
          </cell>
          <cell r="E296">
            <v>6303.27</v>
          </cell>
          <cell r="F296">
            <v>0</v>
          </cell>
          <cell r="G296">
            <v>0</v>
          </cell>
          <cell r="H296">
            <v>0</v>
          </cell>
          <cell r="I296">
            <v>0</v>
          </cell>
          <cell r="J296">
            <v>0</v>
          </cell>
          <cell r="K296">
            <v>0</v>
          </cell>
          <cell r="L296">
            <v>0</v>
          </cell>
          <cell r="M296" t="str">
            <v>Mgmt/Exec Employee</v>
          </cell>
        </row>
        <row r="297">
          <cell r="A297">
            <v>9360</v>
          </cell>
          <cell r="B297" t="str">
            <v>PROGRAM MANAGER 2</v>
          </cell>
          <cell r="C297">
            <v>2775.45</v>
          </cell>
          <cell r="D297">
            <v>3530.33</v>
          </cell>
          <cell r="E297">
            <v>4285.2</v>
          </cell>
          <cell r="F297">
            <v>0</v>
          </cell>
          <cell r="G297">
            <v>0</v>
          </cell>
          <cell r="H297">
            <v>0</v>
          </cell>
          <cell r="I297">
            <v>0</v>
          </cell>
          <cell r="J297">
            <v>0</v>
          </cell>
          <cell r="K297">
            <v>0</v>
          </cell>
          <cell r="L297">
            <v>0</v>
          </cell>
          <cell r="M297" t="str">
            <v>Mgmt/Exec Employee</v>
          </cell>
        </row>
        <row r="298">
          <cell r="A298">
            <v>9361</v>
          </cell>
          <cell r="B298" t="str">
            <v>PROGRAM SUPERVISOR</v>
          </cell>
          <cell r="C298">
            <v>2175.04</v>
          </cell>
          <cell r="D298">
            <v>2765.8</v>
          </cell>
          <cell r="E298">
            <v>3356.55</v>
          </cell>
          <cell r="F298">
            <v>0</v>
          </cell>
          <cell r="G298">
            <v>0</v>
          </cell>
          <cell r="H298">
            <v>0</v>
          </cell>
          <cell r="I298">
            <v>0</v>
          </cell>
          <cell r="J298">
            <v>0</v>
          </cell>
          <cell r="K298">
            <v>0</v>
          </cell>
          <cell r="L298">
            <v>0</v>
          </cell>
          <cell r="M298" t="str">
            <v>Mgmt/Exec Employee</v>
          </cell>
        </row>
        <row r="299">
          <cell r="A299">
            <v>9362</v>
          </cell>
          <cell r="B299" t="str">
            <v>PROGRAM MANAGER/SENIOR</v>
          </cell>
          <cell r="C299">
            <v>3213.1</v>
          </cell>
          <cell r="D299">
            <v>4086.41</v>
          </cell>
          <cell r="E299">
            <v>4959.72</v>
          </cell>
          <cell r="F299">
            <v>0</v>
          </cell>
          <cell r="G299">
            <v>0</v>
          </cell>
          <cell r="H299">
            <v>0</v>
          </cell>
          <cell r="I299">
            <v>0</v>
          </cell>
          <cell r="J299">
            <v>0</v>
          </cell>
          <cell r="K299">
            <v>0</v>
          </cell>
          <cell r="L299">
            <v>0</v>
          </cell>
          <cell r="M299" t="str">
            <v>Mgmt/Exec Employee</v>
          </cell>
        </row>
        <row r="300">
          <cell r="A300">
            <v>9390</v>
          </cell>
          <cell r="B300" t="str">
            <v>DENTIST</v>
          </cell>
          <cell r="C300">
            <v>4079.02</v>
          </cell>
          <cell r="D300">
            <v>4894.82</v>
          </cell>
          <cell r="E300">
            <v>5710.62</v>
          </cell>
          <cell r="F300">
            <v>0</v>
          </cell>
          <cell r="G300">
            <v>0</v>
          </cell>
          <cell r="H300">
            <v>0</v>
          </cell>
          <cell r="I300">
            <v>0</v>
          </cell>
          <cell r="J300">
            <v>0</v>
          </cell>
          <cell r="K300">
            <v>0</v>
          </cell>
          <cell r="L300">
            <v>0</v>
          </cell>
          <cell r="M300" t="str">
            <v>Mgmt/Exec Employee</v>
          </cell>
        </row>
        <row r="301">
          <cell r="A301">
            <v>9391</v>
          </cell>
          <cell r="B301" t="str">
            <v>CLINICAL SUPERVISOR</v>
          </cell>
          <cell r="C301">
            <v>2175.04</v>
          </cell>
          <cell r="D301">
            <v>2610</v>
          </cell>
          <cell r="E301">
            <v>3044.95</v>
          </cell>
          <cell r="F301">
            <v>0</v>
          </cell>
          <cell r="G301">
            <v>0</v>
          </cell>
          <cell r="H301">
            <v>0</v>
          </cell>
          <cell r="I301">
            <v>0</v>
          </cell>
          <cell r="J301">
            <v>0</v>
          </cell>
          <cell r="K301">
            <v>0</v>
          </cell>
          <cell r="L301">
            <v>0</v>
          </cell>
          <cell r="M301" t="str">
            <v>Mgmt/Exec Employee</v>
          </cell>
        </row>
        <row r="302">
          <cell r="A302">
            <v>9400</v>
          </cell>
          <cell r="B302" t="str">
            <v>STAFF ASSISTANT</v>
          </cell>
          <cell r="C302">
            <v>0</v>
          </cell>
          <cell r="D302">
            <v>0</v>
          </cell>
          <cell r="E302">
            <v>0</v>
          </cell>
          <cell r="F302">
            <v>0</v>
          </cell>
          <cell r="G302">
            <v>0</v>
          </cell>
          <cell r="H302">
            <v>0</v>
          </cell>
          <cell r="I302">
            <v>0</v>
          </cell>
          <cell r="J302">
            <v>0</v>
          </cell>
          <cell r="K302">
            <v>0</v>
          </cell>
          <cell r="L302">
            <v>0</v>
          </cell>
          <cell r="M302" t="str">
            <v>Tax/Elect Off/El Stf</v>
          </cell>
        </row>
        <row r="303">
          <cell r="A303">
            <v>9430</v>
          </cell>
          <cell r="B303" t="str">
            <v>DENTIST/SENIOR</v>
          </cell>
          <cell r="C303">
            <v>4284.72</v>
          </cell>
          <cell r="D303">
            <v>5141.63</v>
          </cell>
          <cell r="E303">
            <v>5998.55</v>
          </cell>
          <cell r="F303">
            <v>0</v>
          </cell>
          <cell r="G303">
            <v>0</v>
          </cell>
          <cell r="H303">
            <v>0</v>
          </cell>
          <cell r="I303">
            <v>0</v>
          </cell>
          <cell r="J303">
            <v>0</v>
          </cell>
          <cell r="K303">
            <v>0</v>
          </cell>
          <cell r="L303">
            <v>0</v>
          </cell>
          <cell r="M303" t="str">
            <v>Mgmt/Exec Employee</v>
          </cell>
        </row>
        <row r="304">
          <cell r="A304">
            <v>9440</v>
          </cell>
          <cell r="B304" t="str">
            <v>ASST COUNTY ATTORNEY/SENIOR</v>
          </cell>
          <cell r="C304">
            <v>3717.12</v>
          </cell>
          <cell r="D304">
            <v>4462.58</v>
          </cell>
          <cell r="E304">
            <v>5208.04</v>
          </cell>
          <cell r="F304">
            <v>0</v>
          </cell>
          <cell r="G304">
            <v>0</v>
          </cell>
          <cell r="H304">
            <v>0</v>
          </cell>
          <cell r="I304">
            <v>0</v>
          </cell>
          <cell r="J304">
            <v>0</v>
          </cell>
          <cell r="K304">
            <v>0</v>
          </cell>
          <cell r="L304">
            <v>0</v>
          </cell>
          <cell r="M304" t="str">
            <v>Mgmt/Exec Employee</v>
          </cell>
        </row>
        <row r="305">
          <cell r="A305">
            <v>9445</v>
          </cell>
          <cell r="B305" t="str">
            <v>D A INVESTIGATOR/CHIEF</v>
          </cell>
          <cell r="C305">
            <v>2175.04</v>
          </cell>
          <cell r="D305">
            <v>2765.8</v>
          </cell>
          <cell r="E305">
            <v>3356.55</v>
          </cell>
          <cell r="F305">
            <v>0</v>
          </cell>
          <cell r="G305">
            <v>0</v>
          </cell>
          <cell r="H305">
            <v>0</v>
          </cell>
          <cell r="I305">
            <v>0</v>
          </cell>
          <cell r="J305">
            <v>0</v>
          </cell>
          <cell r="K305">
            <v>0</v>
          </cell>
          <cell r="L305">
            <v>0</v>
          </cell>
          <cell r="M305" t="str">
            <v>Mgmt/Exec Employee</v>
          </cell>
        </row>
        <row r="306">
          <cell r="A306">
            <v>9450</v>
          </cell>
          <cell r="B306" t="str">
            <v>DEPUTY DISTRICT ATTORNEY/CHIEF</v>
          </cell>
          <cell r="C306">
            <v>0</v>
          </cell>
          <cell r="D306">
            <v>0</v>
          </cell>
          <cell r="E306">
            <v>0</v>
          </cell>
          <cell r="F306">
            <v>0</v>
          </cell>
          <cell r="G306">
            <v>0</v>
          </cell>
          <cell r="H306">
            <v>0</v>
          </cell>
          <cell r="I306">
            <v>0</v>
          </cell>
          <cell r="J306">
            <v>0</v>
          </cell>
          <cell r="K306">
            <v>0</v>
          </cell>
          <cell r="L306">
            <v>0</v>
          </cell>
          <cell r="M306" t="str">
            <v>Tax/Elect Off/El Stf</v>
          </cell>
        </row>
        <row r="307">
          <cell r="A307">
            <v>9451</v>
          </cell>
          <cell r="B307" t="str">
            <v>IT SUPERVISOR</v>
          </cell>
          <cell r="C307">
            <v>2915.06</v>
          </cell>
          <cell r="D307">
            <v>3498.04</v>
          </cell>
          <cell r="E307">
            <v>4081.01</v>
          </cell>
          <cell r="F307">
            <v>0</v>
          </cell>
          <cell r="G307">
            <v>0</v>
          </cell>
          <cell r="H307">
            <v>0</v>
          </cell>
          <cell r="I307">
            <v>0</v>
          </cell>
          <cell r="J307">
            <v>0</v>
          </cell>
          <cell r="K307">
            <v>0</v>
          </cell>
          <cell r="L307">
            <v>0</v>
          </cell>
          <cell r="M307" t="str">
            <v>Mgmt/Exec Employee</v>
          </cell>
        </row>
        <row r="308">
          <cell r="A308">
            <v>9452</v>
          </cell>
          <cell r="B308" t="str">
            <v>IT MANAGER 1</v>
          </cell>
          <cell r="C308">
            <v>3213.1</v>
          </cell>
          <cell r="D308">
            <v>3855.71</v>
          </cell>
          <cell r="E308">
            <v>4498.32</v>
          </cell>
          <cell r="F308">
            <v>0</v>
          </cell>
          <cell r="G308">
            <v>0</v>
          </cell>
          <cell r="H308">
            <v>0</v>
          </cell>
          <cell r="I308">
            <v>0</v>
          </cell>
          <cell r="J308">
            <v>0</v>
          </cell>
          <cell r="K308">
            <v>0</v>
          </cell>
          <cell r="L308">
            <v>0</v>
          </cell>
          <cell r="M308" t="str">
            <v>Mgmt/Exec Employee</v>
          </cell>
        </row>
        <row r="309">
          <cell r="A309">
            <v>9453</v>
          </cell>
          <cell r="B309" t="str">
            <v>IT MANAGER 2</v>
          </cell>
          <cell r="C309">
            <v>3542.69</v>
          </cell>
          <cell r="D309">
            <v>4251.21</v>
          </cell>
          <cell r="E309">
            <v>4959.72</v>
          </cell>
          <cell r="F309">
            <v>0</v>
          </cell>
          <cell r="G309">
            <v>0</v>
          </cell>
          <cell r="H309">
            <v>0</v>
          </cell>
          <cell r="I309">
            <v>0</v>
          </cell>
          <cell r="J309">
            <v>0</v>
          </cell>
          <cell r="K309">
            <v>0</v>
          </cell>
          <cell r="L309">
            <v>0</v>
          </cell>
          <cell r="M309" t="str">
            <v>Mgmt/Exec Employee</v>
          </cell>
        </row>
        <row r="310">
          <cell r="A310">
            <v>9454</v>
          </cell>
          <cell r="B310" t="str">
            <v>IT MANAGER/SENIOR</v>
          </cell>
          <cell r="C310">
            <v>4079.02</v>
          </cell>
          <cell r="D310">
            <v>4894.82</v>
          </cell>
          <cell r="E310">
            <v>5710.62</v>
          </cell>
          <cell r="F310">
            <v>0</v>
          </cell>
          <cell r="G310">
            <v>0</v>
          </cell>
          <cell r="H310">
            <v>0</v>
          </cell>
          <cell r="I310">
            <v>0</v>
          </cell>
          <cell r="J310">
            <v>0</v>
          </cell>
          <cell r="K310">
            <v>0</v>
          </cell>
          <cell r="L310">
            <v>0</v>
          </cell>
          <cell r="M310" t="str">
            <v>Mgmt/Exec Employee</v>
          </cell>
        </row>
        <row r="311">
          <cell r="A311">
            <v>9455</v>
          </cell>
          <cell r="B311" t="str">
            <v>CHIEF INFORMATION OFFICER</v>
          </cell>
          <cell r="C311">
            <v>4498.8500000000004</v>
          </cell>
          <cell r="D311">
            <v>5401.06</v>
          </cell>
          <cell r="E311">
            <v>6303.27</v>
          </cell>
          <cell r="F311">
            <v>0</v>
          </cell>
          <cell r="G311">
            <v>0</v>
          </cell>
          <cell r="H311">
            <v>0</v>
          </cell>
          <cell r="I311">
            <v>0</v>
          </cell>
          <cell r="J311">
            <v>0</v>
          </cell>
          <cell r="K311">
            <v>0</v>
          </cell>
          <cell r="L311">
            <v>0</v>
          </cell>
          <cell r="M311" t="str">
            <v>Mgmt/Exec Employee</v>
          </cell>
        </row>
        <row r="312">
          <cell r="A312">
            <v>9456</v>
          </cell>
          <cell r="B312" t="str">
            <v>IT SECURITY MANAGER</v>
          </cell>
          <cell r="C312">
            <v>3213.1</v>
          </cell>
          <cell r="D312">
            <v>3855.71</v>
          </cell>
          <cell r="E312">
            <v>4498.32</v>
          </cell>
          <cell r="F312">
            <v>0</v>
          </cell>
          <cell r="G312">
            <v>0</v>
          </cell>
          <cell r="H312">
            <v>0</v>
          </cell>
          <cell r="I312">
            <v>0</v>
          </cell>
          <cell r="J312">
            <v>0</v>
          </cell>
          <cell r="K312">
            <v>0</v>
          </cell>
          <cell r="L312">
            <v>0</v>
          </cell>
          <cell r="M312" t="str">
            <v>Mgmt/Exec Employee</v>
          </cell>
        </row>
        <row r="313">
          <cell r="A313">
            <v>9458</v>
          </cell>
          <cell r="B313" t="str">
            <v>IT PROJECT MANAGER 1</v>
          </cell>
          <cell r="C313">
            <v>3213.1</v>
          </cell>
          <cell r="D313">
            <v>3855.71</v>
          </cell>
          <cell r="E313">
            <v>4498.32</v>
          </cell>
          <cell r="F313">
            <v>0</v>
          </cell>
          <cell r="G313">
            <v>0</v>
          </cell>
          <cell r="H313">
            <v>0</v>
          </cell>
          <cell r="I313">
            <v>0</v>
          </cell>
          <cell r="J313">
            <v>0</v>
          </cell>
          <cell r="K313">
            <v>0</v>
          </cell>
          <cell r="L313">
            <v>0</v>
          </cell>
          <cell r="M313" t="str">
            <v>Mgmt/Exec Employee</v>
          </cell>
        </row>
        <row r="314">
          <cell r="A314">
            <v>9459</v>
          </cell>
          <cell r="B314" t="str">
            <v>IT PROJECT MANAGER 2</v>
          </cell>
          <cell r="C314">
            <v>3542.69</v>
          </cell>
          <cell r="D314">
            <v>4251.21</v>
          </cell>
          <cell r="E314">
            <v>4959.72</v>
          </cell>
          <cell r="F314">
            <v>0</v>
          </cell>
          <cell r="G314">
            <v>0</v>
          </cell>
          <cell r="H314">
            <v>0</v>
          </cell>
          <cell r="I314">
            <v>0</v>
          </cell>
          <cell r="J314">
            <v>0</v>
          </cell>
          <cell r="K314">
            <v>0</v>
          </cell>
          <cell r="L314">
            <v>0</v>
          </cell>
          <cell r="M314" t="str">
            <v>Mgmt/Exec Employee</v>
          </cell>
        </row>
        <row r="315">
          <cell r="A315">
            <v>9460</v>
          </cell>
          <cell r="B315" t="str">
            <v>EXECUTIVE ASSISTANT</v>
          </cell>
          <cell r="C315">
            <v>0</v>
          </cell>
          <cell r="D315">
            <v>0</v>
          </cell>
          <cell r="E315">
            <v>0</v>
          </cell>
          <cell r="F315">
            <v>0</v>
          </cell>
          <cell r="G315">
            <v>0</v>
          </cell>
          <cell r="H315">
            <v>0</v>
          </cell>
          <cell r="I315">
            <v>0</v>
          </cell>
          <cell r="J315">
            <v>0</v>
          </cell>
          <cell r="K315">
            <v>0</v>
          </cell>
          <cell r="L315">
            <v>0</v>
          </cell>
          <cell r="M315" t="str">
            <v>Tax/Elect Off/El Stf</v>
          </cell>
        </row>
        <row r="316">
          <cell r="A316">
            <v>9465</v>
          </cell>
          <cell r="B316" t="str">
            <v>DEPUTY DIST ATTY/FIRST ASST</v>
          </cell>
          <cell r="C316">
            <v>0</v>
          </cell>
          <cell r="D316">
            <v>0</v>
          </cell>
          <cell r="E316">
            <v>0</v>
          </cell>
          <cell r="F316">
            <v>0</v>
          </cell>
          <cell r="G316">
            <v>0</v>
          </cell>
          <cell r="H316">
            <v>0</v>
          </cell>
          <cell r="I316">
            <v>0</v>
          </cell>
          <cell r="J316">
            <v>0</v>
          </cell>
          <cell r="K316">
            <v>0</v>
          </cell>
          <cell r="L316">
            <v>0</v>
          </cell>
          <cell r="M316" t="str">
            <v>Tax/Elect Off/El Stf</v>
          </cell>
        </row>
        <row r="317">
          <cell r="A317">
            <v>9490</v>
          </cell>
          <cell r="B317" t="str">
            <v>PHYSICIAN</v>
          </cell>
          <cell r="C317">
            <v>4959.96</v>
          </cell>
          <cell r="D317">
            <v>5954.7</v>
          </cell>
          <cell r="E317">
            <v>6949.44</v>
          </cell>
          <cell r="F317">
            <v>0</v>
          </cell>
          <cell r="G317">
            <v>0</v>
          </cell>
          <cell r="H317">
            <v>0</v>
          </cell>
          <cell r="I317">
            <v>0</v>
          </cell>
          <cell r="J317">
            <v>0</v>
          </cell>
          <cell r="K317">
            <v>0</v>
          </cell>
          <cell r="L317">
            <v>0</v>
          </cell>
          <cell r="M317" t="str">
            <v>Mgmt/Exec Employee</v>
          </cell>
        </row>
        <row r="318">
          <cell r="A318">
            <v>9499</v>
          </cell>
          <cell r="B318" t="str">
            <v>DENTAL DIRECTOR/CLINICAL</v>
          </cell>
          <cell r="C318">
            <v>4723.82</v>
          </cell>
          <cell r="D318">
            <v>5668.57</v>
          </cell>
          <cell r="E318">
            <v>6613.31</v>
          </cell>
          <cell r="F318">
            <v>0</v>
          </cell>
          <cell r="G318">
            <v>0</v>
          </cell>
          <cell r="H318">
            <v>0</v>
          </cell>
          <cell r="I318">
            <v>0</v>
          </cell>
          <cell r="J318">
            <v>0</v>
          </cell>
          <cell r="K318">
            <v>0</v>
          </cell>
          <cell r="L318">
            <v>0</v>
          </cell>
          <cell r="M318" t="str">
            <v>Mgmt/Exec Employee</v>
          </cell>
        </row>
        <row r="319">
          <cell r="A319">
            <v>9500</v>
          </cell>
          <cell r="B319" t="str">
            <v>DENTAL HEALTH OFFICER</v>
          </cell>
          <cell r="C319">
            <v>4284.72</v>
          </cell>
          <cell r="D319">
            <v>5141.63</v>
          </cell>
          <cell r="E319">
            <v>5998.55</v>
          </cell>
          <cell r="F319">
            <v>0</v>
          </cell>
          <cell r="G319">
            <v>0</v>
          </cell>
          <cell r="H319">
            <v>0</v>
          </cell>
          <cell r="I319">
            <v>0</v>
          </cell>
          <cell r="J319">
            <v>0</v>
          </cell>
          <cell r="K319">
            <v>0</v>
          </cell>
          <cell r="L319">
            <v>0</v>
          </cell>
          <cell r="M319" t="str">
            <v>Mgmt/Exec Employee</v>
          </cell>
        </row>
        <row r="320">
          <cell r="A320">
            <v>9510</v>
          </cell>
          <cell r="B320" t="str">
            <v>COUNTY ATTORNEY</v>
          </cell>
          <cell r="C320">
            <v>4723.82</v>
          </cell>
          <cell r="D320">
            <v>6007.53</v>
          </cell>
          <cell r="E320">
            <v>7291.24</v>
          </cell>
          <cell r="F320">
            <v>0</v>
          </cell>
          <cell r="G320">
            <v>0</v>
          </cell>
          <cell r="H320">
            <v>0</v>
          </cell>
          <cell r="I320">
            <v>0</v>
          </cell>
          <cell r="J320">
            <v>0</v>
          </cell>
          <cell r="K320">
            <v>0</v>
          </cell>
          <cell r="L320">
            <v>0</v>
          </cell>
          <cell r="M320" t="str">
            <v>Mgmt/Exec Employee</v>
          </cell>
        </row>
        <row r="321">
          <cell r="A321">
            <v>9515</v>
          </cell>
          <cell r="B321" t="str">
            <v>COUNTY WEB MANAGER</v>
          </cell>
          <cell r="C321">
            <v>3060.91</v>
          </cell>
          <cell r="D321">
            <v>3673.06</v>
          </cell>
          <cell r="E321">
            <v>4285.2</v>
          </cell>
          <cell r="F321">
            <v>0</v>
          </cell>
          <cell r="G321">
            <v>0</v>
          </cell>
          <cell r="H321">
            <v>0</v>
          </cell>
          <cell r="I321">
            <v>0</v>
          </cell>
          <cell r="J321">
            <v>0</v>
          </cell>
          <cell r="K321">
            <v>0</v>
          </cell>
          <cell r="L321">
            <v>0</v>
          </cell>
          <cell r="M321" t="str">
            <v>Mgmt/Exec Employee</v>
          </cell>
        </row>
        <row r="322">
          <cell r="A322">
            <v>9520</v>
          </cell>
          <cell r="B322" t="str">
            <v>MEDICAL DIRECTOR</v>
          </cell>
          <cell r="C322">
            <v>5207.95</v>
          </cell>
          <cell r="D322">
            <v>6249.6</v>
          </cell>
          <cell r="E322">
            <v>7291.24</v>
          </cell>
          <cell r="F322">
            <v>0</v>
          </cell>
          <cell r="G322">
            <v>0</v>
          </cell>
          <cell r="H322">
            <v>0</v>
          </cell>
          <cell r="I322">
            <v>0</v>
          </cell>
          <cell r="J322">
            <v>0</v>
          </cell>
          <cell r="K322">
            <v>0</v>
          </cell>
          <cell r="L322">
            <v>0</v>
          </cell>
          <cell r="M322" t="str">
            <v>Mgmt/Exec Employee</v>
          </cell>
        </row>
        <row r="323">
          <cell r="A323">
            <v>9530</v>
          </cell>
          <cell r="B323" t="str">
            <v>EMS MEDICAL DIRECTOR</v>
          </cell>
          <cell r="C323">
            <v>5741.78</v>
          </cell>
          <cell r="D323">
            <v>6890.13</v>
          </cell>
          <cell r="E323">
            <v>8038.47</v>
          </cell>
          <cell r="F323">
            <v>0</v>
          </cell>
          <cell r="G323">
            <v>0</v>
          </cell>
          <cell r="H323">
            <v>0</v>
          </cell>
          <cell r="I323">
            <v>0</v>
          </cell>
          <cell r="J323">
            <v>0</v>
          </cell>
          <cell r="K323">
            <v>0</v>
          </cell>
          <cell r="L323">
            <v>0</v>
          </cell>
          <cell r="M323" t="str">
            <v>Mgmt/Exec Employee</v>
          </cell>
        </row>
        <row r="324">
          <cell r="A324">
            <v>9540</v>
          </cell>
          <cell r="B324" t="str">
            <v>DEPUTY HEALTH OFFICER</v>
          </cell>
          <cell r="C324">
            <v>4959.96</v>
          </cell>
          <cell r="D324">
            <v>5954.7</v>
          </cell>
          <cell r="E324">
            <v>6949.44</v>
          </cell>
          <cell r="F324">
            <v>0</v>
          </cell>
          <cell r="G324">
            <v>0</v>
          </cell>
          <cell r="H324">
            <v>0</v>
          </cell>
          <cell r="I324">
            <v>0</v>
          </cell>
          <cell r="J324">
            <v>0</v>
          </cell>
          <cell r="K324">
            <v>0</v>
          </cell>
          <cell r="L324">
            <v>0</v>
          </cell>
          <cell r="M324" t="str">
            <v>Mgmt/Exec Employee</v>
          </cell>
        </row>
        <row r="325">
          <cell r="A325">
            <v>9541</v>
          </cell>
          <cell r="B325" t="str">
            <v>DEPUTY MEDICAL DIRECTOR</v>
          </cell>
          <cell r="C325">
            <v>4959.96</v>
          </cell>
          <cell r="D325">
            <v>5954.7</v>
          </cell>
          <cell r="E325">
            <v>6949.44</v>
          </cell>
          <cell r="F325">
            <v>0</v>
          </cell>
          <cell r="G325">
            <v>0</v>
          </cell>
          <cell r="H325">
            <v>0</v>
          </cell>
          <cell r="I325">
            <v>0</v>
          </cell>
          <cell r="J325">
            <v>0</v>
          </cell>
          <cell r="K325">
            <v>0</v>
          </cell>
          <cell r="L325">
            <v>0</v>
          </cell>
          <cell r="M325" t="str">
            <v>Mgmt/Exec Employee</v>
          </cell>
        </row>
        <row r="326">
          <cell r="A326">
            <v>9550</v>
          </cell>
          <cell r="B326" t="str">
            <v>HEALTH OFFICER</v>
          </cell>
          <cell r="C326">
            <v>5468.33</v>
          </cell>
          <cell r="D326">
            <v>6565.07</v>
          </cell>
          <cell r="E326">
            <v>7661.81</v>
          </cell>
          <cell r="F326">
            <v>0</v>
          </cell>
          <cell r="G326">
            <v>0</v>
          </cell>
          <cell r="H326">
            <v>0</v>
          </cell>
          <cell r="I326">
            <v>0</v>
          </cell>
          <cell r="J326">
            <v>0</v>
          </cell>
          <cell r="K326">
            <v>0</v>
          </cell>
          <cell r="L326">
            <v>0</v>
          </cell>
          <cell r="M326" t="str">
            <v>Mgmt/Exec Employee</v>
          </cell>
        </row>
        <row r="327">
          <cell r="A327">
            <v>9603</v>
          </cell>
          <cell r="B327" t="str">
            <v>AA/EEO OFFICER</v>
          </cell>
          <cell r="C327">
            <v>2775.45</v>
          </cell>
          <cell r="D327">
            <v>3330.5</v>
          </cell>
          <cell r="E327">
            <v>3885.56</v>
          </cell>
          <cell r="F327">
            <v>0</v>
          </cell>
          <cell r="G327">
            <v>0</v>
          </cell>
          <cell r="H327">
            <v>0</v>
          </cell>
          <cell r="I327">
            <v>0</v>
          </cell>
          <cell r="J327">
            <v>0</v>
          </cell>
          <cell r="K327">
            <v>0</v>
          </cell>
          <cell r="L327">
            <v>0</v>
          </cell>
          <cell r="M327" t="str">
            <v>Mgmt/Exec Employee</v>
          </cell>
        </row>
        <row r="328">
          <cell r="A328">
            <v>9607</v>
          </cell>
          <cell r="B328" t="str">
            <v>ADMINISTRATIVE SERV OFFICER</v>
          </cell>
          <cell r="C328">
            <v>2397.46</v>
          </cell>
          <cell r="D328">
            <v>2877.01</v>
          </cell>
          <cell r="E328">
            <v>3356.55</v>
          </cell>
          <cell r="F328">
            <v>0</v>
          </cell>
          <cell r="G328">
            <v>0</v>
          </cell>
          <cell r="H328">
            <v>0</v>
          </cell>
          <cell r="I328">
            <v>0</v>
          </cell>
          <cell r="J328">
            <v>0</v>
          </cell>
          <cell r="K328">
            <v>0</v>
          </cell>
          <cell r="L328">
            <v>0</v>
          </cell>
          <cell r="M328" t="str">
            <v>Mgmt/Exec Employee</v>
          </cell>
        </row>
        <row r="329">
          <cell r="A329">
            <v>9610</v>
          </cell>
          <cell r="B329" t="str">
            <v>DEPARTMENT DIRECTOR 1</v>
          </cell>
          <cell r="C329">
            <v>4079.02</v>
          </cell>
          <cell r="D329">
            <v>5191.1499999999996</v>
          </cell>
          <cell r="E329">
            <v>6303.27</v>
          </cell>
          <cell r="F329">
            <v>0</v>
          </cell>
          <cell r="G329">
            <v>0</v>
          </cell>
          <cell r="H329">
            <v>0</v>
          </cell>
          <cell r="I329">
            <v>0</v>
          </cell>
          <cell r="J329">
            <v>0</v>
          </cell>
          <cell r="K329">
            <v>0</v>
          </cell>
          <cell r="L329">
            <v>0</v>
          </cell>
          <cell r="M329" t="str">
            <v>Mgmt/Exec Employee</v>
          </cell>
        </row>
        <row r="330">
          <cell r="A330">
            <v>9613</v>
          </cell>
          <cell r="B330" t="str">
            <v>DEPARTMENT DIRECTOR 2</v>
          </cell>
          <cell r="C330">
            <v>4723.82</v>
          </cell>
          <cell r="D330">
            <v>6007.53</v>
          </cell>
          <cell r="E330">
            <v>7291.24</v>
          </cell>
          <cell r="F330">
            <v>0</v>
          </cell>
          <cell r="G330">
            <v>0</v>
          </cell>
          <cell r="H330">
            <v>0</v>
          </cell>
          <cell r="I330">
            <v>0</v>
          </cell>
          <cell r="J330">
            <v>0</v>
          </cell>
          <cell r="K330">
            <v>0</v>
          </cell>
          <cell r="L330">
            <v>0</v>
          </cell>
          <cell r="M330" t="str">
            <v>Mgmt/Exec Employee</v>
          </cell>
        </row>
        <row r="331">
          <cell r="A331">
            <v>9615</v>
          </cell>
          <cell r="B331" t="str">
            <v>PROGRAM MANAGER 1</v>
          </cell>
          <cell r="C331">
            <v>2517.0700000000002</v>
          </cell>
          <cell r="D331">
            <v>3201.31</v>
          </cell>
          <cell r="E331">
            <v>3885.56</v>
          </cell>
          <cell r="F331">
            <v>0</v>
          </cell>
          <cell r="G331">
            <v>0</v>
          </cell>
          <cell r="H331">
            <v>0</v>
          </cell>
          <cell r="I331">
            <v>0</v>
          </cell>
          <cell r="J331">
            <v>0</v>
          </cell>
          <cell r="K331">
            <v>0</v>
          </cell>
          <cell r="L331">
            <v>0</v>
          </cell>
          <cell r="M331" t="str">
            <v>Mgmt/Exec Employee</v>
          </cell>
        </row>
        <row r="332">
          <cell r="A332">
            <v>9616</v>
          </cell>
          <cell r="B332" t="str">
            <v>ANIMAL CONTROL MANAGER</v>
          </cell>
          <cell r="C332">
            <v>2915.06</v>
          </cell>
          <cell r="D332">
            <v>3498.04</v>
          </cell>
          <cell r="E332">
            <v>4081.01</v>
          </cell>
          <cell r="F332">
            <v>0</v>
          </cell>
          <cell r="G332">
            <v>0</v>
          </cell>
          <cell r="H332">
            <v>0</v>
          </cell>
          <cell r="I332">
            <v>0</v>
          </cell>
          <cell r="J332">
            <v>0</v>
          </cell>
          <cell r="K332">
            <v>0</v>
          </cell>
          <cell r="L332">
            <v>0</v>
          </cell>
          <cell r="M332" t="str">
            <v>Mgmt/Exec Employee</v>
          </cell>
        </row>
        <row r="333">
          <cell r="A333">
            <v>9617</v>
          </cell>
          <cell r="B333" t="str">
            <v>COUNTY BUSINESS SERVICES MGR</v>
          </cell>
          <cell r="C333">
            <v>4079.02</v>
          </cell>
          <cell r="D333">
            <v>5191.1499999999996</v>
          </cell>
          <cell r="E333">
            <v>6303.27</v>
          </cell>
          <cell r="F333">
            <v>0</v>
          </cell>
          <cell r="G333">
            <v>0</v>
          </cell>
          <cell r="H333">
            <v>0</v>
          </cell>
          <cell r="I333">
            <v>0</v>
          </cell>
          <cell r="J333">
            <v>0</v>
          </cell>
          <cell r="K333">
            <v>0</v>
          </cell>
          <cell r="L333">
            <v>0</v>
          </cell>
          <cell r="M333" t="str">
            <v>Mgmt/Exec Employee</v>
          </cell>
        </row>
        <row r="334">
          <cell r="A334">
            <v>9619</v>
          </cell>
          <cell r="B334" t="str">
            <v>DEPUTY DIRECTOR</v>
          </cell>
          <cell r="C334">
            <v>3373.73</v>
          </cell>
          <cell r="D334">
            <v>4048.46</v>
          </cell>
          <cell r="E334">
            <v>4723.1899999999996</v>
          </cell>
          <cell r="F334">
            <v>0</v>
          </cell>
          <cell r="G334">
            <v>0</v>
          </cell>
          <cell r="H334">
            <v>0</v>
          </cell>
          <cell r="I334">
            <v>0</v>
          </cell>
          <cell r="J334">
            <v>0</v>
          </cell>
          <cell r="K334">
            <v>0</v>
          </cell>
          <cell r="L334">
            <v>0</v>
          </cell>
          <cell r="M334" t="str">
            <v>Mgmt/Exec Employee</v>
          </cell>
        </row>
        <row r="335">
          <cell r="A335">
            <v>9620</v>
          </cell>
          <cell r="B335" t="str">
            <v>COMMUNITY JUSTICE MANAGER</v>
          </cell>
          <cell r="C335">
            <v>2397.46</v>
          </cell>
          <cell r="D335">
            <v>3048.93</v>
          </cell>
          <cell r="E335">
            <v>3700.39</v>
          </cell>
          <cell r="F335">
            <v>0</v>
          </cell>
          <cell r="G335">
            <v>0</v>
          </cell>
          <cell r="H335">
            <v>0</v>
          </cell>
          <cell r="I335">
            <v>0</v>
          </cell>
          <cell r="J335">
            <v>0</v>
          </cell>
          <cell r="K335">
            <v>0</v>
          </cell>
          <cell r="L335">
            <v>0</v>
          </cell>
          <cell r="M335" t="str">
            <v>Mgmt/Exec Employee</v>
          </cell>
        </row>
        <row r="336">
          <cell r="A336">
            <v>9621</v>
          </cell>
          <cell r="B336" t="str">
            <v>HUMAN RESOURCES MANAGER 2</v>
          </cell>
          <cell r="C336">
            <v>3060.91</v>
          </cell>
          <cell r="D336">
            <v>3673.06</v>
          </cell>
          <cell r="E336">
            <v>4285.2</v>
          </cell>
          <cell r="F336">
            <v>0</v>
          </cell>
          <cell r="G336">
            <v>0</v>
          </cell>
          <cell r="H336">
            <v>0</v>
          </cell>
          <cell r="I336">
            <v>0</v>
          </cell>
          <cell r="J336">
            <v>0</v>
          </cell>
          <cell r="K336">
            <v>0</v>
          </cell>
          <cell r="L336">
            <v>0</v>
          </cell>
          <cell r="M336" t="str">
            <v>Mgmt/Exec Employee</v>
          </cell>
        </row>
        <row r="337">
          <cell r="A337">
            <v>9622</v>
          </cell>
          <cell r="B337" t="str">
            <v>MCSO CORRECTIONS PROGRAM MANAGER</v>
          </cell>
          <cell r="C337">
            <v>2643.12</v>
          </cell>
          <cell r="D337">
            <v>3171.76</v>
          </cell>
          <cell r="E337">
            <v>3700.39</v>
          </cell>
          <cell r="F337">
            <v>0</v>
          </cell>
          <cell r="G337">
            <v>0</v>
          </cell>
          <cell r="H337">
            <v>0</v>
          </cell>
          <cell r="I337">
            <v>0</v>
          </cell>
          <cell r="J337">
            <v>0</v>
          </cell>
          <cell r="K337">
            <v>0</v>
          </cell>
          <cell r="L337">
            <v>0</v>
          </cell>
          <cell r="M337" t="str">
            <v>Mgmt/Exec Employee</v>
          </cell>
        </row>
        <row r="338">
          <cell r="A338">
            <v>9623</v>
          </cell>
          <cell r="B338" t="str">
            <v>BRIDGE MAINTENANCE SUPERVISOR</v>
          </cell>
          <cell r="C338">
            <v>2175.04</v>
          </cell>
          <cell r="D338">
            <v>2610</v>
          </cell>
          <cell r="E338">
            <v>3044.95</v>
          </cell>
          <cell r="F338">
            <v>0</v>
          </cell>
          <cell r="G338">
            <v>0</v>
          </cell>
          <cell r="H338">
            <v>0</v>
          </cell>
          <cell r="I338">
            <v>0</v>
          </cell>
          <cell r="J338">
            <v>0</v>
          </cell>
          <cell r="K338">
            <v>0</v>
          </cell>
          <cell r="L338">
            <v>0</v>
          </cell>
          <cell r="M338" t="str">
            <v>Mgmt/Exec Employee</v>
          </cell>
        </row>
        <row r="339">
          <cell r="A339">
            <v>9624</v>
          </cell>
          <cell r="B339" t="str">
            <v>BRIDGE SERVICES MANAGER</v>
          </cell>
          <cell r="C339">
            <v>3213.1</v>
          </cell>
          <cell r="D339">
            <v>3855.71</v>
          </cell>
          <cell r="E339">
            <v>4498.32</v>
          </cell>
          <cell r="F339">
            <v>0</v>
          </cell>
          <cell r="G339">
            <v>0</v>
          </cell>
          <cell r="H339">
            <v>0</v>
          </cell>
          <cell r="I339">
            <v>0</v>
          </cell>
          <cell r="J339">
            <v>0</v>
          </cell>
          <cell r="K339">
            <v>0</v>
          </cell>
          <cell r="L339">
            <v>0</v>
          </cell>
          <cell r="M339" t="str">
            <v>Mgmt/Exec Employee</v>
          </cell>
        </row>
        <row r="340">
          <cell r="A340">
            <v>9625</v>
          </cell>
          <cell r="B340" t="str">
            <v>CHIEF DEPUTY</v>
          </cell>
          <cell r="C340">
            <v>4079.02</v>
          </cell>
          <cell r="D340">
            <v>4894.82</v>
          </cell>
          <cell r="E340">
            <v>5710.62</v>
          </cell>
          <cell r="F340">
            <v>0</v>
          </cell>
          <cell r="G340">
            <v>0</v>
          </cell>
          <cell r="H340">
            <v>0</v>
          </cell>
          <cell r="I340">
            <v>0</v>
          </cell>
          <cell r="J340">
            <v>0</v>
          </cell>
          <cell r="K340">
            <v>0</v>
          </cell>
          <cell r="L340">
            <v>0</v>
          </cell>
          <cell r="M340" t="str">
            <v>Mgmt/Exec Employee</v>
          </cell>
        </row>
        <row r="341">
          <cell r="A341">
            <v>9626</v>
          </cell>
          <cell r="B341" t="str">
            <v>UNDERSHERIFF</v>
          </cell>
          <cell r="C341">
            <v>0</v>
          </cell>
          <cell r="D341">
            <v>0</v>
          </cell>
          <cell r="E341">
            <v>5250.54</v>
          </cell>
          <cell r="F341">
            <v>0</v>
          </cell>
          <cell r="G341">
            <v>0</v>
          </cell>
          <cell r="H341">
            <v>0</v>
          </cell>
          <cell r="I341">
            <v>0</v>
          </cell>
          <cell r="J341">
            <v>0</v>
          </cell>
          <cell r="K341">
            <v>0</v>
          </cell>
          <cell r="L341">
            <v>0</v>
          </cell>
          <cell r="M341" t="str">
            <v>Mgmt/Exec Employee</v>
          </cell>
        </row>
        <row r="342">
          <cell r="A342">
            <v>9627</v>
          </cell>
          <cell r="B342" t="str">
            <v>CAPTAIN</v>
          </cell>
          <cell r="C342">
            <v>3717.12</v>
          </cell>
          <cell r="D342">
            <v>4462.58</v>
          </cell>
          <cell r="E342">
            <v>5208.04</v>
          </cell>
          <cell r="F342">
            <v>0</v>
          </cell>
          <cell r="G342">
            <v>0</v>
          </cell>
          <cell r="H342">
            <v>0</v>
          </cell>
          <cell r="I342">
            <v>0</v>
          </cell>
          <cell r="J342">
            <v>0</v>
          </cell>
          <cell r="K342">
            <v>0</v>
          </cell>
          <cell r="L342">
            <v>0</v>
          </cell>
          <cell r="M342" t="str">
            <v>Mgmt/Exec Employee</v>
          </cell>
        </row>
        <row r="343">
          <cell r="A343">
            <v>9628</v>
          </cell>
          <cell r="B343" t="str">
            <v>CARTOGRAPHY SUPERVISOR</v>
          </cell>
          <cell r="C343">
            <v>1878.96</v>
          </cell>
          <cell r="D343">
            <v>2254.75</v>
          </cell>
          <cell r="E343">
            <v>2630.54</v>
          </cell>
          <cell r="F343">
            <v>0</v>
          </cell>
          <cell r="G343">
            <v>0</v>
          </cell>
          <cell r="H343">
            <v>0</v>
          </cell>
          <cell r="I343">
            <v>0</v>
          </cell>
          <cell r="J343">
            <v>0</v>
          </cell>
          <cell r="K343">
            <v>0</v>
          </cell>
          <cell r="L343">
            <v>0</v>
          </cell>
          <cell r="M343" t="str">
            <v>Mgmt/Exec Employee</v>
          </cell>
        </row>
        <row r="344">
          <cell r="A344">
            <v>9630</v>
          </cell>
          <cell r="B344" t="str">
            <v>CHIEF APPRAISER</v>
          </cell>
          <cell r="C344">
            <v>2775.45</v>
          </cell>
          <cell r="D344">
            <v>3428.23</v>
          </cell>
          <cell r="E344">
            <v>4081.01</v>
          </cell>
          <cell r="F344">
            <v>0</v>
          </cell>
          <cell r="G344">
            <v>0</v>
          </cell>
          <cell r="H344">
            <v>0</v>
          </cell>
          <cell r="I344">
            <v>0</v>
          </cell>
          <cell r="J344">
            <v>0</v>
          </cell>
          <cell r="K344">
            <v>0</v>
          </cell>
          <cell r="L344">
            <v>0</v>
          </cell>
          <cell r="M344" t="str">
            <v>Mgmt/Exec Employee</v>
          </cell>
        </row>
        <row r="345">
          <cell r="A345">
            <v>9631</v>
          </cell>
          <cell r="B345" t="str">
            <v>DEPUTY COUNTY ATTORNEY</v>
          </cell>
          <cell r="C345">
            <v>4284.72</v>
          </cell>
          <cell r="D345">
            <v>5141.63</v>
          </cell>
          <cell r="E345">
            <v>5998.55</v>
          </cell>
          <cell r="F345">
            <v>0</v>
          </cell>
          <cell r="G345">
            <v>0</v>
          </cell>
          <cell r="H345">
            <v>0</v>
          </cell>
          <cell r="I345">
            <v>0</v>
          </cell>
          <cell r="J345">
            <v>0</v>
          </cell>
          <cell r="K345">
            <v>0</v>
          </cell>
          <cell r="L345">
            <v>0</v>
          </cell>
          <cell r="M345" t="str">
            <v>Mgmt/Exec Employee</v>
          </cell>
        </row>
        <row r="346">
          <cell r="A346">
            <v>9634</v>
          </cell>
          <cell r="B346" t="str">
            <v>ADMINISTRATIVE SECRETARY/NR</v>
          </cell>
          <cell r="C346">
            <v>1543.99</v>
          </cell>
          <cell r="D346">
            <v>1852.76</v>
          </cell>
          <cell r="E346">
            <v>2161.52</v>
          </cell>
          <cell r="F346">
            <v>0</v>
          </cell>
          <cell r="G346">
            <v>0</v>
          </cell>
          <cell r="H346">
            <v>0</v>
          </cell>
          <cell r="I346">
            <v>0</v>
          </cell>
          <cell r="J346">
            <v>0</v>
          </cell>
          <cell r="K346">
            <v>0</v>
          </cell>
          <cell r="L346">
            <v>0</v>
          </cell>
          <cell r="M346" t="str">
            <v>Mgmt/Exec Employee</v>
          </cell>
        </row>
        <row r="347">
          <cell r="A347">
            <v>9640</v>
          </cell>
          <cell r="B347" t="str">
            <v>MCSO VOLUNTEER PROGRAM COORDINATOR</v>
          </cell>
          <cell r="C347">
            <v>1973.44</v>
          </cell>
          <cell r="D347">
            <v>2368.08</v>
          </cell>
          <cell r="E347">
            <v>2762.72</v>
          </cell>
          <cell r="F347">
            <v>0</v>
          </cell>
          <cell r="G347">
            <v>0</v>
          </cell>
          <cell r="H347">
            <v>0</v>
          </cell>
          <cell r="I347">
            <v>0</v>
          </cell>
          <cell r="J347">
            <v>0</v>
          </cell>
          <cell r="K347">
            <v>0</v>
          </cell>
          <cell r="L347">
            <v>0</v>
          </cell>
          <cell r="M347" t="str">
            <v>Mgmt/Exec Employee</v>
          </cell>
        </row>
        <row r="348">
          <cell r="A348">
            <v>9643</v>
          </cell>
          <cell r="B348" t="str">
            <v>CONSTRUCTION PROJECTS ADMIN</v>
          </cell>
          <cell r="C348">
            <v>2643.12</v>
          </cell>
          <cell r="D348">
            <v>3171.76</v>
          </cell>
          <cell r="E348">
            <v>3700.39</v>
          </cell>
          <cell r="F348">
            <v>0</v>
          </cell>
          <cell r="G348">
            <v>0</v>
          </cell>
          <cell r="H348">
            <v>0</v>
          </cell>
          <cell r="I348">
            <v>0</v>
          </cell>
          <cell r="J348">
            <v>0</v>
          </cell>
          <cell r="K348">
            <v>0</v>
          </cell>
          <cell r="L348">
            <v>0</v>
          </cell>
          <cell r="M348" t="str">
            <v>Mgmt/Exec Employee</v>
          </cell>
        </row>
        <row r="349">
          <cell r="A349">
            <v>9646</v>
          </cell>
          <cell r="B349" t="str">
            <v>MCSO RECORDS UNIT MANAGER</v>
          </cell>
          <cell r="C349">
            <v>2775.45</v>
          </cell>
          <cell r="D349">
            <v>3330.5</v>
          </cell>
          <cell r="E349">
            <v>3885.56</v>
          </cell>
          <cell r="F349">
            <v>0</v>
          </cell>
          <cell r="G349">
            <v>0</v>
          </cell>
          <cell r="H349">
            <v>0</v>
          </cell>
          <cell r="I349">
            <v>0</v>
          </cell>
          <cell r="J349">
            <v>0</v>
          </cell>
          <cell r="K349">
            <v>0</v>
          </cell>
          <cell r="L349">
            <v>0</v>
          </cell>
          <cell r="M349" t="str">
            <v>Mgmt/Exec Employee</v>
          </cell>
        </row>
        <row r="350">
          <cell r="A350">
            <v>9647</v>
          </cell>
          <cell r="B350" t="str">
            <v>LIEUTENANT/CORRECTIONS</v>
          </cell>
          <cell r="C350">
            <v>3373.73</v>
          </cell>
          <cell r="D350">
            <v>4048.46</v>
          </cell>
          <cell r="E350">
            <v>4723.1899999999996</v>
          </cell>
          <cell r="F350">
            <v>0</v>
          </cell>
          <cell r="G350">
            <v>0</v>
          </cell>
          <cell r="H350">
            <v>0</v>
          </cell>
          <cell r="I350">
            <v>0</v>
          </cell>
          <cell r="J350">
            <v>0</v>
          </cell>
          <cell r="K350">
            <v>0</v>
          </cell>
          <cell r="L350">
            <v>0</v>
          </cell>
          <cell r="M350" t="str">
            <v>Mgmt/Exec Employee</v>
          </cell>
        </row>
        <row r="351">
          <cell r="A351">
            <v>9649</v>
          </cell>
          <cell r="B351" t="str">
            <v>COUNTY SURVEYOR</v>
          </cell>
          <cell r="C351">
            <v>2915.06</v>
          </cell>
          <cell r="D351">
            <v>3498.04</v>
          </cell>
          <cell r="E351">
            <v>4081.01</v>
          </cell>
          <cell r="F351">
            <v>0</v>
          </cell>
          <cell r="G351">
            <v>0</v>
          </cell>
          <cell r="H351">
            <v>0</v>
          </cell>
          <cell r="I351">
            <v>0</v>
          </cell>
          <cell r="J351">
            <v>0</v>
          </cell>
          <cell r="K351">
            <v>0</v>
          </cell>
          <cell r="L351">
            <v>0</v>
          </cell>
          <cell r="M351" t="str">
            <v>Mgmt/Exec Employee</v>
          </cell>
        </row>
        <row r="352">
          <cell r="A352">
            <v>9650</v>
          </cell>
          <cell r="B352" t="str">
            <v>LIEUTENANT ENHANCED</v>
          </cell>
          <cell r="C352">
            <v>3857.12</v>
          </cell>
          <cell r="D352">
            <v>4242.93</v>
          </cell>
          <cell r="E352">
            <v>4628.75</v>
          </cell>
          <cell r="F352">
            <v>0</v>
          </cell>
          <cell r="G352">
            <v>0</v>
          </cell>
          <cell r="H352">
            <v>0</v>
          </cell>
          <cell r="I352">
            <v>0</v>
          </cell>
          <cell r="J352">
            <v>0</v>
          </cell>
          <cell r="K352">
            <v>0</v>
          </cell>
          <cell r="L352">
            <v>0</v>
          </cell>
          <cell r="M352" t="str">
            <v>Mgmt/Exec Employee</v>
          </cell>
        </row>
        <row r="353">
          <cell r="A353">
            <v>9663</v>
          </cell>
          <cell r="B353" t="str">
            <v>DISTRIBUTION SUPERVISOR</v>
          </cell>
          <cell r="C353">
            <v>1789.69</v>
          </cell>
          <cell r="D353">
            <v>2147.66</v>
          </cell>
          <cell r="E353">
            <v>2505.61</v>
          </cell>
          <cell r="F353">
            <v>0</v>
          </cell>
          <cell r="G353">
            <v>0</v>
          </cell>
          <cell r="H353">
            <v>0</v>
          </cell>
          <cell r="I353">
            <v>0</v>
          </cell>
          <cell r="J353">
            <v>0</v>
          </cell>
          <cell r="K353">
            <v>0</v>
          </cell>
          <cell r="L353">
            <v>0</v>
          </cell>
          <cell r="M353" t="str">
            <v>Mgmt/Exec Employee</v>
          </cell>
        </row>
        <row r="354">
          <cell r="A354">
            <v>9664</v>
          </cell>
          <cell r="B354" t="str">
            <v>D A OPERATIONS MANAGER</v>
          </cell>
          <cell r="C354">
            <v>2775.45</v>
          </cell>
          <cell r="D354">
            <v>3330.5</v>
          </cell>
          <cell r="E354">
            <v>3885.56</v>
          </cell>
          <cell r="F354">
            <v>0</v>
          </cell>
          <cell r="G354">
            <v>0</v>
          </cell>
          <cell r="H354">
            <v>0</v>
          </cell>
          <cell r="I354">
            <v>0</v>
          </cell>
          <cell r="J354">
            <v>0</v>
          </cell>
          <cell r="K354">
            <v>0</v>
          </cell>
          <cell r="L354">
            <v>0</v>
          </cell>
          <cell r="M354" t="str">
            <v>Mgmt/Exec Employee</v>
          </cell>
        </row>
        <row r="355">
          <cell r="A355">
            <v>9665</v>
          </cell>
          <cell r="B355" t="str">
            <v>ELECTIONS ADMINISTRATOR</v>
          </cell>
          <cell r="C355">
            <v>2175.04</v>
          </cell>
          <cell r="D355">
            <v>2610</v>
          </cell>
          <cell r="E355">
            <v>3044.95</v>
          </cell>
          <cell r="F355">
            <v>0</v>
          </cell>
          <cell r="G355">
            <v>0</v>
          </cell>
          <cell r="H355">
            <v>0</v>
          </cell>
          <cell r="I355">
            <v>0</v>
          </cell>
          <cell r="J355">
            <v>0</v>
          </cell>
          <cell r="K355">
            <v>0</v>
          </cell>
          <cell r="L355">
            <v>0</v>
          </cell>
          <cell r="M355" t="str">
            <v>Mgmt/Exec Employee</v>
          </cell>
        </row>
        <row r="356">
          <cell r="A356">
            <v>9666</v>
          </cell>
          <cell r="B356" t="str">
            <v>ELECTIONS MANAGER</v>
          </cell>
          <cell r="C356">
            <v>2915.06</v>
          </cell>
          <cell r="D356">
            <v>3498.04</v>
          </cell>
          <cell r="E356">
            <v>4081.01</v>
          </cell>
          <cell r="F356">
            <v>0</v>
          </cell>
          <cell r="G356">
            <v>0</v>
          </cell>
          <cell r="H356">
            <v>0</v>
          </cell>
          <cell r="I356">
            <v>0</v>
          </cell>
          <cell r="J356">
            <v>0</v>
          </cell>
          <cell r="K356">
            <v>0</v>
          </cell>
          <cell r="L356">
            <v>0</v>
          </cell>
          <cell r="M356" t="str">
            <v>Mgmt/Exec Employee</v>
          </cell>
        </row>
        <row r="357">
          <cell r="A357">
            <v>9667</v>
          </cell>
          <cell r="B357" t="str">
            <v>EMERGENCY MANAGEMENT ADMIN</v>
          </cell>
          <cell r="C357">
            <v>2397.46</v>
          </cell>
          <cell r="D357">
            <v>2877.01</v>
          </cell>
          <cell r="E357">
            <v>3356.55</v>
          </cell>
          <cell r="F357">
            <v>0</v>
          </cell>
          <cell r="G357">
            <v>0</v>
          </cell>
          <cell r="H357">
            <v>0</v>
          </cell>
          <cell r="I357">
            <v>0</v>
          </cell>
          <cell r="J357">
            <v>0</v>
          </cell>
          <cell r="K357">
            <v>0</v>
          </cell>
          <cell r="L357">
            <v>0</v>
          </cell>
          <cell r="M357" t="str">
            <v>Mgmt/Exec Employee</v>
          </cell>
        </row>
        <row r="358">
          <cell r="A358">
            <v>9668</v>
          </cell>
          <cell r="B358" t="str">
            <v>HUMAN RESOURCES DIRECTOR</v>
          </cell>
          <cell r="C358">
            <v>4284.72</v>
          </cell>
          <cell r="D358">
            <v>5141.63</v>
          </cell>
          <cell r="E358">
            <v>5998.55</v>
          </cell>
          <cell r="F358">
            <v>0</v>
          </cell>
          <cell r="G358">
            <v>0</v>
          </cell>
          <cell r="H358">
            <v>0</v>
          </cell>
          <cell r="I358">
            <v>0</v>
          </cell>
          <cell r="J358">
            <v>0</v>
          </cell>
          <cell r="K358">
            <v>0</v>
          </cell>
          <cell r="L358">
            <v>0</v>
          </cell>
          <cell r="M358" t="str">
            <v>Mgmt/Exec Employee</v>
          </cell>
        </row>
        <row r="359">
          <cell r="A359">
            <v>9669</v>
          </cell>
          <cell r="B359" t="str">
            <v>HUMAN RESOURCES MANAGER/SENIOR</v>
          </cell>
          <cell r="C359">
            <v>3542.69</v>
          </cell>
          <cell r="D359">
            <v>4251.21</v>
          </cell>
          <cell r="E359">
            <v>4959.72</v>
          </cell>
          <cell r="F359">
            <v>0</v>
          </cell>
          <cell r="G359">
            <v>0</v>
          </cell>
          <cell r="H359">
            <v>0</v>
          </cell>
          <cell r="I359">
            <v>0</v>
          </cell>
          <cell r="J359">
            <v>0</v>
          </cell>
          <cell r="K359">
            <v>0</v>
          </cell>
          <cell r="L359">
            <v>0</v>
          </cell>
          <cell r="M359" t="str">
            <v>Mgmt/Exec Employee</v>
          </cell>
        </row>
        <row r="360">
          <cell r="A360">
            <v>9670</v>
          </cell>
          <cell r="B360" t="str">
            <v>HUMAN RESOURCES ANALYST 2</v>
          </cell>
          <cell r="C360">
            <v>2175.04</v>
          </cell>
          <cell r="D360">
            <v>2610</v>
          </cell>
          <cell r="E360">
            <v>3044.95</v>
          </cell>
          <cell r="F360">
            <v>0</v>
          </cell>
          <cell r="G360">
            <v>0</v>
          </cell>
          <cell r="H360">
            <v>0</v>
          </cell>
          <cell r="I360">
            <v>0</v>
          </cell>
          <cell r="J360">
            <v>0</v>
          </cell>
          <cell r="K360">
            <v>0</v>
          </cell>
          <cell r="L360">
            <v>0</v>
          </cell>
          <cell r="M360" t="str">
            <v>Mgmt/Exec Employee</v>
          </cell>
        </row>
        <row r="361">
          <cell r="A361">
            <v>9671</v>
          </cell>
          <cell r="B361" t="str">
            <v>ENGINEERING SERVICES MANAGER 1</v>
          </cell>
          <cell r="C361">
            <v>2775.45</v>
          </cell>
          <cell r="D361">
            <v>3330.5</v>
          </cell>
          <cell r="E361">
            <v>3885.56</v>
          </cell>
          <cell r="F361">
            <v>0</v>
          </cell>
          <cell r="G361">
            <v>0</v>
          </cell>
          <cell r="H361">
            <v>0</v>
          </cell>
          <cell r="I361">
            <v>0</v>
          </cell>
          <cell r="J361">
            <v>0</v>
          </cell>
          <cell r="K361">
            <v>0</v>
          </cell>
          <cell r="L361">
            <v>0</v>
          </cell>
          <cell r="M361" t="str">
            <v>Mgmt/Exec Employee</v>
          </cell>
        </row>
        <row r="362">
          <cell r="A362">
            <v>9672</v>
          </cell>
          <cell r="B362" t="str">
            <v>ENGINEERING SERVICES MANAGER 2</v>
          </cell>
          <cell r="C362">
            <v>3213.1</v>
          </cell>
          <cell r="D362">
            <v>3855.71</v>
          </cell>
          <cell r="E362">
            <v>4498.32</v>
          </cell>
          <cell r="F362">
            <v>0</v>
          </cell>
          <cell r="G362">
            <v>0</v>
          </cell>
          <cell r="H362">
            <v>0</v>
          </cell>
          <cell r="I362">
            <v>0</v>
          </cell>
          <cell r="J362">
            <v>0</v>
          </cell>
          <cell r="K362">
            <v>0</v>
          </cell>
          <cell r="L362">
            <v>0</v>
          </cell>
          <cell r="M362" t="str">
            <v>Mgmt/Exec Employee</v>
          </cell>
        </row>
        <row r="363">
          <cell r="A363">
            <v>9673</v>
          </cell>
          <cell r="B363" t="str">
            <v>AUXILIARY SERVICES MANAGER</v>
          </cell>
          <cell r="C363">
            <v>2775.45</v>
          </cell>
          <cell r="D363">
            <v>3330.5</v>
          </cell>
          <cell r="E363">
            <v>3885.56</v>
          </cell>
          <cell r="F363">
            <v>0</v>
          </cell>
          <cell r="G363">
            <v>0</v>
          </cell>
          <cell r="H363">
            <v>0</v>
          </cell>
          <cell r="I363">
            <v>0</v>
          </cell>
          <cell r="J363">
            <v>0</v>
          </cell>
          <cell r="K363">
            <v>0</v>
          </cell>
          <cell r="L363">
            <v>0</v>
          </cell>
          <cell r="M363" t="str">
            <v>Mgmt/Exec Employee</v>
          </cell>
        </row>
        <row r="364">
          <cell r="A364">
            <v>9674</v>
          </cell>
          <cell r="B364" t="str">
            <v>SURVEY SUPERVISOR</v>
          </cell>
          <cell r="C364">
            <v>2397.46</v>
          </cell>
          <cell r="D364">
            <v>2877.01</v>
          </cell>
          <cell r="E364">
            <v>3356.55</v>
          </cell>
          <cell r="F364">
            <v>0</v>
          </cell>
          <cell r="G364">
            <v>0</v>
          </cell>
          <cell r="H364">
            <v>0</v>
          </cell>
          <cell r="I364">
            <v>0</v>
          </cell>
          <cell r="J364">
            <v>0</v>
          </cell>
          <cell r="K364">
            <v>0</v>
          </cell>
          <cell r="L364">
            <v>0</v>
          </cell>
          <cell r="M364" t="str">
            <v>Mgmt/Exec Employee</v>
          </cell>
        </row>
        <row r="365">
          <cell r="A365">
            <v>9675</v>
          </cell>
          <cell r="B365" t="str">
            <v>GRAPHIC DESIGNER/NR</v>
          </cell>
          <cell r="C365">
            <v>1789.69</v>
          </cell>
          <cell r="D365">
            <v>2147.66</v>
          </cell>
          <cell r="E365">
            <v>2505.61</v>
          </cell>
          <cell r="F365">
            <v>0</v>
          </cell>
          <cell r="G365">
            <v>0</v>
          </cell>
          <cell r="H365">
            <v>0</v>
          </cell>
          <cell r="I365">
            <v>0</v>
          </cell>
          <cell r="J365">
            <v>0</v>
          </cell>
          <cell r="K365">
            <v>0</v>
          </cell>
          <cell r="L365">
            <v>0</v>
          </cell>
          <cell r="M365" t="str">
            <v>Mgmt/Exec Employee</v>
          </cell>
        </row>
        <row r="366">
          <cell r="A366">
            <v>9677</v>
          </cell>
          <cell r="B366" t="str">
            <v>PRODUCTION SUPERVISOR</v>
          </cell>
          <cell r="C366">
            <v>1973.44</v>
          </cell>
          <cell r="D366">
            <v>2368.08</v>
          </cell>
          <cell r="E366">
            <v>2762.72</v>
          </cell>
          <cell r="F366">
            <v>0</v>
          </cell>
          <cell r="G366">
            <v>0</v>
          </cell>
          <cell r="H366">
            <v>0</v>
          </cell>
          <cell r="I366">
            <v>0</v>
          </cell>
          <cell r="J366">
            <v>0</v>
          </cell>
          <cell r="K366">
            <v>0</v>
          </cell>
          <cell r="L366">
            <v>0</v>
          </cell>
          <cell r="M366" t="str">
            <v>Mgmt/Exec Employee</v>
          </cell>
        </row>
        <row r="367">
          <cell r="A367">
            <v>9683</v>
          </cell>
          <cell r="B367" t="str">
            <v>DEVELOP/COMMUNICATIONS COORD</v>
          </cell>
          <cell r="C367">
            <v>2284.11</v>
          </cell>
          <cell r="D367">
            <v>2740.92</v>
          </cell>
          <cell r="E367">
            <v>3197.73</v>
          </cell>
          <cell r="F367">
            <v>0</v>
          </cell>
          <cell r="G367">
            <v>0</v>
          </cell>
          <cell r="H367">
            <v>0</v>
          </cell>
          <cell r="I367">
            <v>0</v>
          </cell>
          <cell r="J367">
            <v>0</v>
          </cell>
          <cell r="K367">
            <v>0</v>
          </cell>
          <cell r="L367">
            <v>0</v>
          </cell>
          <cell r="M367" t="str">
            <v>Mgmt/Exec Employee</v>
          </cell>
        </row>
        <row r="368">
          <cell r="A368">
            <v>9684</v>
          </cell>
          <cell r="B368" t="str">
            <v>FAMILY SERVICES MANAGER</v>
          </cell>
          <cell r="C368">
            <v>2775.45</v>
          </cell>
          <cell r="D368">
            <v>3330.5</v>
          </cell>
          <cell r="E368">
            <v>3885.56</v>
          </cell>
          <cell r="F368">
            <v>0</v>
          </cell>
          <cell r="G368">
            <v>0</v>
          </cell>
          <cell r="H368">
            <v>0</v>
          </cell>
          <cell r="I368">
            <v>0</v>
          </cell>
          <cell r="J368">
            <v>0</v>
          </cell>
          <cell r="K368">
            <v>0</v>
          </cell>
          <cell r="L368">
            <v>0</v>
          </cell>
          <cell r="M368" t="str">
            <v>Mgmt/Exec Employee</v>
          </cell>
        </row>
        <row r="369">
          <cell r="A369">
            <v>9686</v>
          </cell>
          <cell r="B369" t="str">
            <v>FACILITIES DEV &amp; SERVICES MGR</v>
          </cell>
          <cell r="C369">
            <v>2775.45</v>
          </cell>
          <cell r="D369">
            <v>3330.5</v>
          </cell>
          <cell r="E369">
            <v>3885.56</v>
          </cell>
          <cell r="F369">
            <v>0</v>
          </cell>
          <cell r="G369">
            <v>0</v>
          </cell>
          <cell r="H369">
            <v>0</v>
          </cell>
          <cell r="I369">
            <v>0</v>
          </cell>
          <cell r="J369">
            <v>0</v>
          </cell>
          <cell r="K369">
            <v>0</v>
          </cell>
          <cell r="L369">
            <v>0</v>
          </cell>
          <cell r="M369" t="str">
            <v>Mgmt/Exec Employee</v>
          </cell>
        </row>
        <row r="370">
          <cell r="A370">
            <v>9689</v>
          </cell>
          <cell r="B370" t="str">
            <v>FLEET MAINTENANCE SUPERVISOR</v>
          </cell>
          <cell r="C370">
            <v>2175.04</v>
          </cell>
          <cell r="D370">
            <v>2610</v>
          </cell>
          <cell r="E370">
            <v>3044.95</v>
          </cell>
          <cell r="F370">
            <v>0</v>
          </cell>
          <cell r="G370">
            <v>0</v>
          </cell>
          <cell r="H370">
            <v>0</v>
          </cell>
          <cell r="I370">
            <v>0</v>
          </cell>
          <cell r="J370">
            <v>0</v>
          </cell>
          <cell r="K370">
            <v>0</v>
          </cell>
          <cell r="L370">
            <v>0</v>
          </cell>
          <cell r="M370" t="str">
            <v>Mgmt/Exec Employee</v>
          </cell>
        </row>
        <row r="371">
          <cell r="A371">
            <v>9691</v>
          </cell>
          <cell r="B371" t="str">
            <v>TAX COLLECTION/RECORDS ADMIN</v>
          </cell>
          <cell r="C371">
            <v>2517.0700000000002</v>
          </cell>
          <cell r="D371">
            <v>3020.52</v>
          </cell>
          <cell r="E371">
            <v>3523.97</v>
          </cell>
          <cell r="F371">
            <v>0</v>
          </cell>
          <cell r="G371">
            <v>0</v>
          </cell>
          <cell r="H371">
            <v>0</v>
          </cell>
          <cell r="I371">
            <v>0</v>
          </cell>
          <cell r="J371">
            <v>0</v>
          </cell>
          <cell r="K371">
            <v>0</v>
          </cell>
          <cell r="L371">
            <v>0</v>
          </cell>
          <cell r="M371" t="str">
            <v>Mgmt/Exec Employee</v>
          </cell>
        </row>
        <row r="372">
          <cell r="A372">
            <v>9694</v>
          </cell>
          <cell r="B372" t="str">
            <v>HEALTH SERVICES MANAGER</v>
          </cell>
          <cell r="C372">
            <v>2915.06</v>
          </cell>
          <cell r="D372">
            <v>3498.04</v>
          </cell>
          <cell r="E372">
            <v>4081.01</v>
          </cell>
          <cell r="F372">
            <v>0</v>
          </cell>
          <cell r="G372">
            <v>0</v>
          </cell>
          <cell r="H372">
            <v>0</v>
          </cell>
          <cell r="I372">
            <v>0</v>
          </cell>
          <cell r="J372">
            <v>0</v>
          </cell>
          <cell r="K372">
            <v>0</v>
          </cell>
          <cell r="L372">
            <v>0</v>
          </cell>
          <cell r="M372" t="str">
            <v>Mgmt/Exec Employee</v>
          </cell>
        </row>
        <row r="373">
          <cell r="A373">
            <v>9695</v>
          </cell>
          <cell r="B373" t="str">
            <v>HEALTH SERVICES MANAGER/SENIOR</v>
          </cell>
          <cell r="C373">
            <v>3373.73</v>
          </cell>
          <cell r="D373">
            <v>4048.46</v>
          </cell>
          <cell r="E373">
            <v>4723.1899999999996</v>
          </cell>
          <cell r="F373">
            <v>0</v>
          </cell>
          <cell r="G373">
            <v>0</v>
          </cell>
          <cell r="H373">
            <v>0</v>
          </cell>
          <cell r="I373">
            <v>0</v>
          </cell>
          <cell r="J373">
            <v>0</v>
          </cell>
          <cell r="K373">
            <v>0</v>
          </cell>
          <cell r="L373">
            <v>0</v>
          </cell>
          <cell r="M373" t="str">
            <v>Mgmt/Exec Employee</v>
          </cell>
        </row>
        <row r="374">
          <cell r="A374">
            <v>9697</v>
          </cell>
          <cell r="B374" t="str">
            <v>NUTRITIONIST SUPERVISOR</v>
          </cell>
          <cell r="C374">
            <v>2072.11</v>
          </cell>
          <cell r="D374">
            <v>2486.52</v>
          </cell>
          <cell r="E374">
            <v>2900.91</v>
          </cell>
          <cell r="F374">
            <v>0</v>
          </cell>
          <cell r="G374">
            <v>0</v>
          </cell>
          <cell r="H374">
            <v>0</v>
          </cell>
          <cell r="I374">
            <v>0</v>
          </cell>
          <cell r="J374">
            <v>0</v>
          </cell>
          <cell r="K374">
            <v>0</v>
          </cell>
          <cell r="L374">
            <v>0</v>
          </cell>
          <cell r="M374" t="str">
            <v>Mgmt/Exec Employee</v>
          </cell>
        </row>
        <row r="375">
          <cell r="A375">
            <v>9698</v>
          </cell>
          <cell r="B375" t="str">
            <v>HEALTH SERVICES DEVELOPMENT ADMINISTRATO</v>
          </cell>
          <cell r="C375">
            <v>2643.12</v>
          </cell>
          <cell r="D375">
            <v>3171.76</v>
          </cell>
          <cell r="E375">
            <v>3700.39</v>
          </cell>
          <cell r="F375">
            <v>0</v>
          </cell>
          <cell r="G375">
            <v>0</v>
          </cell>
          <cell r="H375">
            <v>0</v>
          </cell>
          <cell r="I375">
            <v>0</v>
          </cell>
          <cell r="J375">
            <v>0</v>
          </cell>
          <cell r="K375">
            <v>0</v>
          </cell>
          <cell r="L375">
            <v>0</v>
          </cell>
          <cell r="M375" t="str">
            <v>Mgmt/Exec Employee</v>
          </cell>
        </row>
        <row r="376">
          <cell r="A376">
            <v>9705</v>
          </cell>
          <cell r="B376" t="str">
            <v>LIEUTENANT</v>
          </cell>
          <cell r="C376">
            <v>3373.73</v>
          </cell>
          <cell r="D376">
            <v>4048.46</v>
          </cell>
          <cell r="E376">
            <v>4723.1899999999996</v>
          </cell>
          <cell r="F376">
            <v>0</v>
          </cell>
          <cell r="G376">
            <v>0</v>
          </cell>
          <cell r="H376">
            <v>0</v>
          </cell>
          <cell r="I376">
            <v>0</v>
          </cell>
          <cell r="J376">
            <v>0</v>
          </cell>
          <cell r="K376">
            <v>0</v>
          </cell>
          <cell r="L376">
            <v>0</v>
          </cell>
          <cell r="M376" t="str">
            <v>Mgmt/Exec Employee</v>
          </cell>
        </row>
        <row r="377">
          <cell r="A377">
            <v>9710</v>
          </cell>
          <cell r="B377" t="str">
            <v>MANAGEMENT ASSISTANT</v>
          </cell>
          <cell r="C377">
            <v>2517.0700000000002</v>
          </cell>
          <cell r="D377">
            <v>3020.52</v>
          </cell>
          <cell r="E377">
            <v>3523.97</v>
          </cell>
          <cell r="F377">
            <v>0</v>
          </cell>
          <cell r="G377">
            <v>0</v>
          </cell>
          <cell r="H377">
            <v>0</v>
          </cell>
          <cell r="I377">
            <v>0</v>
          </cell>
          <cell r="J377">
            <v>0</v>
          </cell>
          <cell r="K377">
            <v>0</v>
          </cell>
          <cell r="L377">
            <v>0</v>
          </cell>
          <cell r="M377" t="str">
            <v>Mgmt/Exec Employee</v>
          </cell>
        </row>
        <row r="378">
          <cell r="A378">
            <v>9715</v>
          </cell>
          <cell r="B378" t="str">
            <v>HUMAN RESOURCES MANAGER 1</v>
          </cell>
          <cell r="C378">
            <v>2643.12</v>
          </cell>
          <cell r="D378">
            <v>3171.76</v>
          </cell>
          <cell r="E378">
            <v>3700.39</v>
          </cell>
          <cell r="F378">
            <v>0</v>
          </cell>
          <cell r="G378">
            <v>0</v>
          </cell>
          <cell r="H378">
            <v>0</v>
          </cell>
          <cell r="I378">
            <v>0</v>
          </cell>
          <cell r="J378">
            <v>0</v>
          </cell>
          <cell r="K378">
            <v>0</v>
          </cell>
          <cell r="L378">
            <v>0</v>
          </cell>
          <cell r="M378" t="str">
            <v>Mgmt/Exec Employee</v>
          </cell>
        </row>
        <row r="379">
          <cell r="A379">
            <v>9720</v>
          </cell>
          <cell r="B379" t="str">
            <v>OPERATIONS ADMINISTRATOR</v>
          </cell>
          <cell r="C379">
            <v>2072.11</v>
          </cell>
          <cell r="D379">
            <v>2486.52</v>
          </cell>
          <cell r="E379">
            <v>2900.91</v>
          </cell>
          <cell r="F379">
            <v>0</v>
          </cell>
          <cell r="G379">
            <v>0</v>
          </cell>
          <cell r="H379">
            <v>0</v>
          </cell>
          <cell r="I379">
            <v>0</v>
          </cell>
          <cell r="J379">
            <v>0</v>
          </cell>
          <cell r="K379">
            <v>0</v>
          </cell>
          <cell r="L379">
            <v>0</v>
          </cell>
          <cell r="M379" t="str">
            <v>Mgmt/Exec Employee</v>
          </cell>
        </row>
        <row r="380">
          <cell r="A380">
            <v>9727</v>
          </cell>
          <cell r="B380" t="str">
            <v>PLANNING MANAGER</v>
          </cell>
          <cell r="C380">
            <v>2915.06</v>
          </cell>
          <cell r="D380">
            <v>3498.04</v>
          </cell>
          <cell r="E380">
            <v>4081.01</v>
          </cell>
          <cell r="F380">
            <v>0</v>
          </cell>
          <cell r="G380">
            <v>0</v>
          </cell>
          <cell r="H380">
            <v>0</v>
          </cell>
          <cell r="I380">
            <v>0</v>
          </cell>
          <cell r="J380">
            <v>0</v>
          </cell>
          <cell r="K380">
            <v>0</v>
          </cell>
          <cell r="L380">
            <v>0</v>
          </cell>
          <cell r="M380" t="str">
            <v>Mgmt/Exec Employee</v>
          </cell>
        </row>
        <row r="381">
          <cell r="A381">
            <v>9730</v>
          </cell>
          <cell r="B381" t="str">
            <v>BUDGET ANALYST/SENIOR</v>
          </cell>
          <cell r="C381">
            <v>2284.11</v>
          </cell>
          <cell r="D381">
            <v>2740.92</v>
          </cell>
          <cell r="E381">
            <v>3197.73</v>
          </cell>
          <cell r="F381">
            <v>0</v>
          </cell>
          <cell r="G381">
            <v>0</v>
          </cell>
          <cell r="H381">
            <v>0</v>
          </cell>
          <cell r="I381">
            <v>0</v>
          </cell>
          <cell r="J381">
            <v>0</v>
          </cell>
          <cell r="K381">
            <v>0</v>
          </cell>
          <cell r="L381">
            <v>0</v>
          </cell>
          <cell r="M381" t="str">
            <v>Mgmt/Exec Employee</v>
          </cell>
        </row>
        <row r="382">
          <cell r="A382">
            <v>9732</v>
          </cell>
          <cell r="B382" t="str">
            <v>RECORDS ADMINISTRATOR</v>
          </cell>
          <cell r="C382">
            <v>2397.46</v>
          </cell>
          <cell r="D382">
            <v>2877.01</v>
          </cell>
          <cell r="E382">
            <v>3356.55</v>
          </cell>
          <cell r="F382">
            <v>0</v>
          </cell>
          <cell r="G382">
            <v>0</v>
          </cell>
          <cell r="H382">
            <v>0</v>
          </cell>
          <cell r="I382">
            <v>0</v>
          </cell>
          <cell r="J382">
            <v>0</v>
          </cell>
          <cell r="K382">
            <v>0</v>
          </cell>
          <cell r="L382">
            <v>0</v>
          </cell>
          <cell r="M382" t="str">
            <v>Mgmt/Exec Employee</v>
          </cell>
        </row>
        <row r="383">
          <cell r="A383">
            <v>9734</v>
          </cell>
          <cell r="B383" t="str">
            <v>BUDGET ANALYST/PRINCIPAL</v>
          </cell>
          <cell r="C383">
            <v>2643.12</v>
          </cell>
          <cell r="D383">
            <v>3171.76</v>
          </cell>
          <cell r="E383">
            <v>3700.39</v>
          </cell>
          <cell r="F383">
            <v>0</v>
          </cell>
          <cell r="G383">
            <v>0</v>
          </cell>
          <cell r="H383">
            <v>0</v>
          </cell>
          <cell r="I383">
            <v>0</v>
          </cell>
          <cell r="J383">
            <v>0</v>
          </cell>
          <cell r="K383">
            <v>0</v>
          </cell>
          <cell r="L383">
            <v>0</v>
          </cell>
          <cell r="M383" t="str">
            <v>Mgmt/Exec Employee</v>
          </cell>
        </row>
        <row r="384">
          <cell r="A384">
            <v>9744</v>
          </cell>
          <cell r="B384" t="str">
            <v>MENTAL HEALTH DIRECTOR</v>
          </cell>
          <cell r="C384">
            <v>4284.72</v>
          </cell>
          <cell r="D384">
            <v>5141.63</v>
          </cell>
          <cell r="E384">
            <v>5998.55</v>
          </cell>
          <cell r="F384">
            <v>0</v>
          </cell>
          <cell r="G384">
            <v>0</v>
          </cell>
          <cell r="H384">
            <v>0</v>
          </cell>
          <cell r="I384">
            <v>0</v>
          </cell>
          <cell r="J384">
            <v>0</v>
          </cell>
          <cell r="K384">
            <v>0</v>
          </cell>
          <cell r="L384">
            <v>0</v>
          </cell>
          <cell r="M384" t="str">
            <v>Mgmt/Exec Employee</v>
          </cell>
        </row>
        <row r="385">
          <cell r="A385">
            <v>9746</v>
          </cell>
          <cell r="B385" t="str">
            <v>VETERINARIAN</v>
          </cell>
          <cell r="C385">
            <v>2284.11</v>
          </cell>
          <cell r="D385">
            <v>2740.92</v>
          </cell>
          <cell r="E385">
            <v>3197.73</v>
          </cell>
          <cell r="F385">
            <v>0</v>
          </cell>
          <cell r="G385">
            <v>0</v>
          </cell>
          <cell r="H385">
            <v>0</v>
          </cell>
          <cell r="I385">
            <v>0</v>
          </cell>
          <cell r="J385">
            <v>0</v>
          </cell>
          <cell r="K385">
            <v>0</v>
          </cell>
          <cell r="L385">
            <v>0</v>
          </cell>
          <cell r="M385" t="str">
            <v>Mgmt/Exec Employee</v>
          </cell>
        </row>
        <row r="386">
          <cell r="A386">
            <v>9747</v>
          </cell>
          <cell r="B386" t="str">
            <v>DATA ANALYST/SENIOR</v>
          </cell>
          <cell r="C386">
            <v>2072.11</v>
          </cell>
          <cell r="D386">
            <v>2486.52</v>
          </cell>
          <cell r="E386">
            <v>2900.91</v>
          </cell>
          <cell r="F386">
            <v>0</v>
          </cell>
          <cell r="G386">
            <v>0</v>
          </cell>
          <cell r="H386">
            <v>0</v>
          </cell>
          <cell r="I386">
            <v>0</v>
          </cell>
          <cell r="J386">
            <v>0</v>
          </cell>
          <cell r="K386">
            <v>0</v>
          </cell>
          <cell r="L386">
            <v>0</v>
          </cell>
          <cell r="M386" t="str">
            <v>Mgmt/Exec Employee</v>
          </cell>
        </row>
        <row r="387">
          <cell r="A387">
            <v>9748</v>
          </cell>
          <cell r="B387" t="str">
            <v>HUMAN RESOURCES ANALYST/SENIOR</v>
          </cell>
          <cell r="C387">
            <v>2397.46</v>
          </cell>
          <cell r="D387">
            <v>2877.01</v>
          </cell>
          <cell r="E387">
            <v>3356.55</v>
          </cell>
          <cell r="F387">
            <v>0</v>
          </cell>
          <cell r="G387">
            <v>0</v>
          </cell>
          <cell r="H387">
            <v>0</v>
          </cell>
          <cell r="I387">
            <v>0</v>
          </cell>
          <cell r="J387">
            <v>0</v>
          </cell>
          <cell r="K387">
            <v>0</v>
          </cell>
          <cell r="L387">
            <v>0</v>
          </cell>
          <cell r="M387" t="str">
            <v>Mgmt/Exec Employee</v>
          </cell>
        </row>
        <row r="388">
          <cell r="A388">
            <v>9752</v>
          </cell>
          <cell r="B388" t="str">
            <v>TAX COLL/RECORD MANAGER/SENIOR</v>
          </cell>
          <cell r="C388">
            <v>3213.1</v>
          </cell>
          <cell r="D388">
            <v>3855.71</v>
          </cell>
          <cell r="E388">
            <v>4498.32</v>
          </cell>
          <cell r="F388">
            <v>0</v>
          </cell>
          <cell r="G388">
            <v>0</v>
          </cell>
          <cell r="H388">
            <v>0</v>
          </cell>
          <cell r="I388">
            <v>0</v>
          </cell>
          <cell r="J388">
            <v>0</v>
          </cell>
          <cell r="K388">
            <v>0</v>
          </cell>
          <cell r="L388">
            <v>0</v>
          </cell>
          <cell r="M388" t="str">
            <v>Mgmt/Exec Employee</v>
          </cell>
        </row>
        <row r="389">
          <cell r="A389">
            <v>9757</v>
          </cell>
          <cell r="B389" t="str">
            <v>TRANSPORTATION MANAGER/SENIOR</v>
          </cell>
          <cell r="C389">
            <v>3717.12</v>
          </cell>
          <cell r="D389">
            <v>4462.58</v>
          </cell>
          <cell r="E389">
            <v>5208.04</v>
          </cell>
          <cell r="F389">
            <v>0</v>
          </cell>
          <cell r="G389">
            <v>0</v>
          </cell>
          <cell r="H389">
            <v>0</v>
          </cell>
          <cell r="I389">
            <v>0</v>
          </cell>
          <cell r="J389">
            <v>0</v>
          </cell>
          <cell r="K389">
            <v>0</v>
          </cell>
          <cell r="L389">
            <v>0</v>
          </cell>
          <cell r="M389" t="str">
            <v>Mgmt/Exec Employee</v>
          </cell>
        </row>
        <row r="390">
          <cell r="A390">
            <v>9763</v>
          </cell>
          <cell r="B390" t="str">
            <v>ASSESSMENT MANAGER/SENIOR</v>
          </cell>
          <cell r="C390">
            <v>3213.1</v>
          </cell>
          <cell r="D390">
            <v>3855.71</v>
          </cell>
          <cell r="E390">
            <v>4498.32</v>
          </cell>
          <cell r="F390">
            <v>0</v>
          </cell>
          <cell r="G390">
            <v>0</v>
          </cell>
          <cell r="H390">
            <v>0</v>
          </cell>
          <cell r="I390">
            <v>0</v>
          </cell>
          <cell r="J390">
            <v>0</v>
          </cell>
          <cell r="K390">
            <v>0</v>
          </cell>
          <cell r="L390">
            <v>0</v>
          </cell>
          <cell r="M390" t="str">
            <v>Mgmt/Exec Employee</v>
          </cell>
        </row>
        <row r="391">
          <cell r="A391">
            <v>9773</v>
          </cell>
          <cell r="B391" t="str">
            <v>CATALOGING ADMINISTRATOR</v>
          </cell>
          <cell r="C391">
            <v>2643.12</v>
          </cell>
          <cell r="D391">
            <v>3171.76</v>
          </cell>
          <cell r="E391">
            <v>3700.39</v>
          </cell>
          <cell r="F391">
            <v>0</v>
          </cell>
          <cell r="G391">
            <v>0</v>
          </cell>
          <cell r="H391">
            <v>0</v>
          </cell>
          <cell r="I391">
            <v>0</v>
          </cell>
          <cell r="J391">
            <v>0</v>
          </cell>
          <cell r="K391">
            <v>0</v>
          </cell>
          <cell r="L391">
            <v>0</v>
          </cell>
          <cell r="M391" t="str">
            <v>Mgmt/Exec Employee</v>
          </cell>
        </row>
        <row r="392">
          <cell r="A392">
            <v>9774</v>
          </cell>
          <cell r="B392" t="str">
            <v>CIRCULATION ADMINISTRATOR</v>
          </cell>
          <cell r="C392">
            <v>2175.04</v>
          </cell>
          <cell r="D392">
            <v>2610</v>
          </cell>
          <cell r="E392">
            <v>3044.95</v>
          </cell>
          <cell r="F392">
            <v>0</v>
          </cell>
          <cell r="G392">
            <v>0</v>
          </cell>
          <cell r="H392">
            <v>0</v>
          </cell>
          <cell r="I392">
            <v>0</v>
          </cell>
          <cell r="J392">
            <v>0</v>
          </cell>
          <cell r="K392">
            <v>0</v>
          </cell>
          <cell r="L392">
            <v>0</v>
          </cell>
          <cell r="M392" t="str">
            <v>Mgmt/Exec Employee</v>
          </cell>
        </row>
        <row r="393">
          <cell r="A393">
            <v>9776</v>
          </cell>
          <cell r="B393" t="str">
            <v>LIBRARY ADMINISTRATOR/BRANCH</v>
          </cell>
          <cell r="C393">
            <v>2517.0700000000002</v>
          </cell>
          <cell r="D393">
            <v>3020.52</v>
          </cell>
          <cell r="E393">
            <v>3523.97</v>
          </cell>
          <cell r="F393">
            <v>0</v>
          </cell>
          <cell r="G393">
            <v>0</v>
          </cell>
          <cell r="H393">
            <v>0</v>
          </cell>
          <cell r="I393">
            <v>0</v>
          </cell>
          <cell r="J393">
            <v>0</v>
          </cell>
          <cell r="K393">
            <v>0</v>
          </cell>
          <cell r="L393">
            <v>0</v>
          </cell>
          <cell r="M393" t="str">
            <v>Mgmt/Exec Employee</v>
          </cell>
        </row>
        <row r="394">
          <cell r="A394">
            <v>9777</v>
          </cell>
          <cell r="B394" t="str">
            <v>LIBRARY ADMINISTRATOR/CENTRAL</v>
          </cell>
          <cell r="C394">
            <v>2517.0700000000002</v>
          </cell>
          <cell r="D394">
            <v>3020.52</v>
          </cell>
          <cell r="E394">
            <v>3523.97</v>
          </cell>
          <cell r="F394">
            <v>0</v>
          </cell>
          <cell r="G394">
            <v>0</v>
          </cell>
          <cell r="H394">
            <v>0</v>
          </cell>
          <cell r="I394">
            <v>0</v>
          </cell>
          <cell r="J394">
            <v>0</v>
          </cell>
          <cell r="K394">
            <v>0</v>
          </cell>
          <cell r="L394">
            <v>0</v>
          </cell>
          <cell r="M394" t="str">
            <v>Mgmt/Exec Employee</v>
          </cell>
        </row>
        <row r="395">
          <cell r="A395">
            <v>9780</v>
          </cell>
          <cell r="B395" t="str">
            <v>LIBRARY MANAGER/BRANCH</v>
          </cell>
          <cell r="C395">
            <v>2775.45</v>
          </cell>
          <cell r="D395">
            <v>3330.5</v>
          </cell>
          <cell r="E395">
            <v>3885.56</v>
          </cell>
          <cell r="F395">
            <v>0</v>
          </cell>
          <cell r="G395">
            <v>0</v>
          </cell>
          <cell r="H395">
            <v>0</v>
          </cell>
          <cell r="I395">
            <v>0</v>
          </cell>
          <cell r="J395">
            <v>0</v>
          </cell>
          <cell r="K395">
            <v>0</v>
          </cell>
          <cell r="L395">
            <v>0</v>
          </cell>
          <cell r="M395" t="str">
            <v>Mgmt/Exec Employee</v>
          </cell>
        </row>
        <row r="396">
          <cell r="A396">
            <v>9782</v>
          </cell>
          <cell r="B396" t="str">
            <v>LIBRARY MANAGER/SENIOR</v>
          </cell>
          <cell r="C396">
            <v>3060.91</v>
          </cell>
          <cell r="D396">
            <v>3673.06</v>
          </cell>
          <cell r="E396">
            <v>4285.2</v>
          </cell>
          <cell r="F396">
            <v>0</v>
          </cell>
          <cell r="G396">
            <v>0</v>
          </cell>
          <cell r="H396">
            <v>0</v>
          </cell>
          <cell r="I396">
            <v>0</v>
          </cell>
          <cell r="J396">
            <v>0</v>
          </cell>
          <cell r="K396">
            <v>0</v>
          </cell>
          <cell r="L396">
            <v>0</v>
          </cell>
          <cell r="M396" t="str">
            <v>Mgmt/Exec Employee</v>
          </cell>
        </row>
        <row r="397">
          <cell r="A397">
            <v>9784</v>
          </cell>
          <cell r="B397" t="str">
            <v>LIBRARY SUPERVISOR</v>
          </cell>
          <cell r="C397">
            <v>2072.11</v>
          </cell>
          <cell r="D397">
            <v>2486.52</v>
          </cell>
          <cell r="E397">
            <v>2900.91</v>
          </cell>
          <cell r="F397">
            <v>0</v>
          </cell>
          <cell r="G397">
            <v>0</v>
          </cell>
          <cell r="H397">
            <v>0</v>
          </cell>
          <cell r="I397">
            <v>0</v>
          </cell>
          <cell r="J397">
            <v>0</v>
          </cell>
          <cell r="K397">
            <v>0</v>
          </cell>
          <cell r="L397">
            <v>0</v>
          </cell>
          <cell r="M397" t="str">
            <v>Mgmt/Exec Employee</v>
          </cell>
        </row>
        <row r="398">
          <cell r="A398">
            <v>9786</v>
          </cell>
          <cell r="B398" t="str">
            <v>LIBRARY SUPPORT SERVICES ADMIN</v>
          </cell>
          <cell r="C398">
            <v>2915.06</v>
          </cell>
          <cell r="D398">
            <v>3498.04</v>
          </cell>
          <cell r="E398">
            <v>4081.01</v>
          </cell>
          <cell r="F398">
            <v>0</v>
          </cell>
          <cell r="G398">
            <v>0</v>
          </cell>
          <cell r="H398">
            <v>0</v>
          </cell>
          <cell r="I398">
            <v>0</v>
          </cell>
          <cell r="J398">
            <v>0</v>
          </cell>
          <cell r="K398">
            <v>0</v>
          </cell>
          <cell r="L398">
            <v>0</v>
          </cell>
          <cell r="M398" t="str">
            <v>Mgmt/Exec Employee</v>
          </cell>
        </row>
        <row r="399">
          <cell r="A399">
            <v>9789</v>
          </cell>
          <cell r="B399" t="str">
            <v>TEAM DEVELOPER/LIBRARY</v>
          </cell>
          <cell r="C399">
            <v>2517.0700000000002</v>
          </cell>
          <cell r="D399">
            <v>3020.52</v>
          </cell>
          <cell r="E399">
            <v>3523.97</v>
          </cell>
          <cell r="F399">
            <v>0</v>
          </cell>
          <cell r="G399">
            <v>0</v>
          </cell>
          <cell r="H399">
            <v>0</v>
          </cell>
          <cell r="I399">
            <v>0</v>
          </cell>
          <cell r="J399">
            <v>0</v>
          </cell>
          <cell r="K399">
            <v>0</v>
          </cell>
          <cell r="L399">
            <v>0</v>
          </cell>
          <cell r="M399" t="str">
            <v>Mgmt/Exec Employee</v>
          </cell>
        </row>
        <row r="400">
          <cell r="A400">
            <v>9790</v>
          </cell>
          <cell r="B400" t="str">
            <v>PUBLIC RELATIONS COORDINATOR</v>
          </cell>
          <cell r="C400">
            <v>2775.45</v>
          </cell>
          <cell r="D400">
            <v>3330.5</v>
          </cell>
          <cell r="E400">
            <v>3885.56</v>
          </cell>
          <cell r="F400">
            <v>0</v>
          </cell>
          <cell r="G400">
            <v>0</v>
          </cell>
          <cell r="H400">
            <v>0</v>
          </cell>
          <cell r="I400">
            <v>0</v>
          </cell>
          <cell r="J400">
            <v>0</v>
          </cell>
          <cell r="K400">
            <v>0</v>
          </cell>
          <cell r="L400">
            <v>0</v>
          </cell>
          <cell r="M400" t="str">
            <v>Mgmt/Exec Employee</v>
          </cell>
        </row>
        <row r="401">
          <cell r="A401">
            <v>9792</v>
          </cell>
          <cell r="B401" t="str">
            <v>ACCESS SERVICES ADMINISTRATOR</v>
          </cell>
          <cell r="C401">
            <v>2175.04</v>
          </cell>
          <cell r="D401">
            <v>2610</v>
          </cell>
          <cell r="E401">
            <v>3044.95</v>
          </cell>
          <cell r="F401">
            <v>0</v>
          </cell>
          <cell r="G401">
            <v>0</v>
          </cell>
          <cell r="H401">
            <v>0</v>
          </cell>
          <cell r="I401">
            <v>0</v>
          </cell>
          <cell r="J401">
            <v>0</v>
          </cell>
          <cell r="K401">
            <v>0</v>
          </cell>
          <cell r="L401">
            <v>0</v>
          </cell>
          <cell r="M401" t="str">
            <v>Mgmt/Exec Employee</v>
          </cell>
        </row>
        <row r="402">
          <cell r="A402">
            <v>9793</v>
          </cell>
          <cell r="B402" t="str">
            <v>VOLUNTEER PROG/BOOKSTORE ADMIN</v>
          </cell>
          <cell r="C402">
            <v>2517.0700000000002</v>
          </cell>
          <cell r="D402">
            <v>3020.52</v>
          </cell>
          <cell r="E402">
            <v>3523.97</v>
          </cell>
          <cell r="F402">
            <v>0</v>
          </cell>
          <cell r="G402">
            <v>0</v>
          </cell>
          <cell r="H402">
            <v>0</v>
          </cell>
          <cell r="I402">
            <v>0</v>
          </cell>
          <cell r="J402">
            <v>0</v>
          </cell>
          <cell r="K402">
            <v>0</v>
          </cell>
          <cell r="L402">
            <v>0</v>
          </cell>
          <cell r="M402" t="str">
            <v>Mgmt/Exec Employee</v>
          </cell>
        </row>
        <row r="403">
          <cell r="A403">
            <v>9798</v>
          </cell>
          <cell r="B403" t="str">
            <v>PRINCIPAL INVESTIGATOR</v>
          </cell>
          <cell r="C403">
            <v>3213.1</v>
          </cell>
          <cell r="D403">
            <v>3855.71</v>
          </cell>
          <cell r="E403">
            <v>4498.32</v>
          </cell>
          <cell r="F403">
            <v>0</v>
          </cell>
          <cell r="G403">
            <v>0</v>
          </cell>
          <cell r="H403">
            <v>0</v>
          </cell>
          <cell r="I403">
            <v>0</v>
          </cell>
          <cell r="J403">
            <v>0</v>
          </cell>
          <cell r="K403">
            <v>0</v>
          </cell>
          <cell r="L403">
            <v>0</v>
          </cell>
          <cell r="M403" t="str">
            <v>Mgmt/Exec Employee</v>
          </cell>
        </row>
        <row r="404">
          <cell r="A404">
            <v>9799</v>
          </cell>
          <cell r="B404" t="str">
            <v>CENTRAL LIBRARY COORDINATOR</v>
          </cell>
          <cell r="C404">
            <v>2643.12</v>
          </cell>
          <cell r="D404">
            <v>3171.76</v>
          </cell>
          <cell r="E404">
            <v>3700.39</v>
          </cell>
          <cell r="F404">
            <v>0</v>
          </cell>
          <cell r="G404">
            <v>0</v>
          </cell>
          <cell r="H404">
            <v>0</v>
          </cell>
          <cell r="I404">
            <v>0</v>
          </cell>
          <cell r="J404">
            <v>0</v>
          </cell>
          <cell r="K404">
            <v>0</v>
          </cell>
          <cell r="L404">
            <v>0</v>
          </cell>
          <cell r="M404" t="str">
            <v>Mgmt/Exec Employee</v>
          </cell>
        </row>
        <row r="405">
          <cell r="A405">
            <v>9804</v>
          </cell>
          <cell r="B405" t="str">
            <v>ASSOCIATE DIRECTOR/CENTRAL</v>
          </cell>
          <cell r="C405">
            <v>2915.06</v>
          </cell>
          <cell r="D405">
            <v>3498.04</v>
          </cell>
          <cell r="E405">
            <v>4081.01</v>
          </cell>
          <cell r="F405">
            <v>0</v>
          </cell>
          <cell r="G405">
            <v>0</v>
          </cell>
          <cell r="H405">
            <v>0</v>
          </cell>
          <cell r="I405">
            <v>0</v>
          </cell>
          <cell r="J405">
            <v>0</v>
          </cell>
          <cell r="K405">
            <v>0</v>
          </cell>
          <cell r="L405">
            <v>0</v>
          </cell>
          <cell r="M405" t="str">
            <v>Mgmt/Exec Employee</v>
          </cell>
        </row>
        <row r="406">
          <cell r="A406">
            <v>9810</v>
          </cell>
          <cell r="B406" t="str">
            <v>CHIEF FINANCIAL OFFICER</v>
          </cell>
          <cell r="C406">
            <v>4079.02</v>
          </cell>
          <cell r="D406">
            <v>5191.1499999999996</v>
          </cell>
          <cell r="E406">
            <v>6303.27</v>
          </cell>
          <cell r="F406">
            <v>0</v>
          </cell>
          <cell r="G406">
            <v>0</v>
          </cell>
          <cell r="H406">
            <v>0</v>
          </cell>
          <cell r="I406">
            <v>0</v>
          </cell>
          <cell r="J406">
            <v>0</v>
          </cell>
          <cell r="K406">
            <v>0</v>
          </cell>
          <cell r="L406">
            <v>0</v>
          </cell>
          <cell r="M406" t="str">
            <v>Mgmt/Exec Employee</v>
          </cell>
        </row>
      </sheetData>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e by Bldg"/>
      <sheetName val="Sheet1"/>
    </sheetNames>
    <sheetDataSet>
      <sheetData sheetId="0" refreshError="1"/>
      <sheetData sheetId="1">
        <row r="1">
          <cell r="A1" t="str">
            <v>A. Apportion costs across all occupants by BDMC square footage</v>
          </cell>
        </row>
        <row r="2">
          <cell r="A2" t="str">
            <v>B. Apportion costs across alloccupants EXCEPT some or all external occupants by BDMC square footage</v>
          </cell>
        </row>
        <row r="3">
          <cell r="A3" t="str">
            <v>C. Customize billing for a specific $ or % for each occupant</v>
          </cell>
        </row>
        <row r="4">
          <cell r="A4" t="str">
            <v>D. 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9 Leases Rev &amp; Exp"/>
      <sheetName val="Sheet2"/>
    </sheetNames>
    <sheetDataSet>
      <sheetData sheetId="0"/>
      <sheetData sheetId="1">
        <row r="1">
          <cell r="A1" t="str">
            <v>50240 - Property Space Rentals</v>
          </cell>
        </row>
        <row r="2">
          <cell r="A2" t="str">
            <v>60210 - Rentals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
      <sheetName val="Drop Down Lists"/>
      <sheetName val="FY16 Trades Building BaseDetail"/>
      <sheetName val="FY16 PMs Base.Enh Detail"/>
      <sheetName val="Building Assignments"/>
      <sheetName val="FY 2016 Adopted"/>
      <sheetName val="4. LDA Info"/>
      <sheetName val="6.Eliminated Positions"/>
      <sheetName val="FTE Hist"/>
      <sheetName val="Wage Table"/>
      <sheetName val="2013 Actuals"/>
      <sheetName val="2014 Actuals"/>
      <sheetName val="2015 Actuals"/>
      <sheetName val="2016 Q1"/>
      <sheetName val="Super Sum needs update"/>
      <sheetName val="InitialBase vs. Settle Out Calc"/>
      <sheetName val="ISR Balance"/>
      <sheetName val="Rate Sheet Balance"/>
      <sheetName val="FY2017 Fund 3505 Request Detail"/>
      <sheetName val="Fund 3505 Sum"/>
      <sheetName val="balance check"/>
      <sheetName val="1. 902204 - Electricians"/>
      <sheetName val="2. 902205 - Lighting"/>
      <sheetName val="3. 902206 - Carpenters"/>
      <sheetName val="4. 902207 - Locks"/>
      <sheetName val="5. 902209 - Alarms"/>
      <sheetName val="6. 902210 - Engineers"/>
      <sheetName val="7. 902211 - Electronics"/>
      <sheetName val="8. 902400 - Property Management"/>
      <sheetName val="9. 902410 - MACs"/>
      <sheetName val="10. 902201 - Dispatch"/>
      <sheetName val="FY17 Start Up Positions "/>
      <sheetName val="11. 902350 - Asset Mgmt.Lease"/>
      <sheetName val="12. 902575 - Bldg"/>
      <sheetName val="13. 902395 - Compliance"/>
      <sheetName val="14. 902085 - BDMC"/>
      <sheetName val="15. 902510 - Start Proj"/>
      <sheetName val="16. 902000 - Admin"/>
      <sheetName val="17. 902500 - CIP"/>
      <sheetName val="18. 902212 - Cap Constr"/>
      <sheetName val="Trades "/>
      <sheetName val="Look Up Lists"/>
      <sheetName val="New Positions"/>
      <sheetName val="Start Up Position+ Reorgs"/>
      <sheetName val=" Temp Info"/>
      <sheetName val="Salary Realignments"/>
      <sheetName val="Sheet1"/>
      <sheetName val="11.18.15 Notes"/>
      <sheetName val=" Sample OT Calc"/>
      <sheetName val="Sample Premium Calc"/>
      <sheetName val="PM Assignments"/>
    </sheetNames>
    <sheetDataSet>
      <sheetData sheetId="0" refreshError="1"/>
      <sheetData sheetId="1">
        <row r="1">
          <cell r="A1">
            <v>902000</v>
          </cell>
          <cell r="D1" t="str">
            <v>A&amp;T Admin Asst</v>
          </cell>
          <cell r="G1">
            <v>700003</v>
          </cell>
        </row>
        <row r="2">
          <cell r="A2">
            <v>902085</v>
          </cell>
          <cell r="D2" t="str">
            <v>A&amp;T Collection Specialist</v>
          </cell>
          <cell r="G2">
            <v>700009</v>
          </cell>
        </row>
        <row r="3">
          <cell r="A3">
            <v>902201</v>
          </cell>
          <cell r="D3" t="str">
            <v>A&amp;T Technician 1</v>
          </cell>
          <cell r="G3">
            <v>700146</v>
          </cell>
        </row>
        <row r="4">
          <cell r="A4">
            <v>902204</v>
          </cell>
          <cell r="D4" t="str">
            <v>A&amp;T Technician 2</v>
          </cell>
          <cell r="G4">
            <v>700240</v>
          </cell>
        </row>
        <row r="5">
          <cell r="A5">
            <v>902205</v>
          </cell>
          <cell r="D5" t="str">
            <v>AA/EEO Officer</v>
          </cell>
          <cell r="G5">
            <v>700254</v>
          </cell>
        </row>
        <row r="6">
          <cell r="A6">
            <v>902206</v>
          </cell>
          <cell r="D6" t="str">
            <v>AA/EEO Specialist</v>
          </cell>
          <cell r="G6">
            <v>700439</v>
          </cell>
        </row>
        <row r="7">
          <cell r="A7">
            <v>902207</v>
          </cell>
          <cell r="D7" t="str">
            <v>Access Services Assistant</v>
          </cell>
          <cell r="G7">
            <v>700514</v>
          </cell>
        </row>
        <row r="8">
          <cell r="A8">
            <v>902209</v>
          </cell>
          <cell r="D8" t="str">
            <v>Addictions Specialist</v>
          </cell>
          <cell r="G8">
            <v>700620</v>
          </cell>
        </row>
        <row r="9">
          <cell r="A9">
            <v>902210</v>
          </cell>
          <cell r="D9" t="str">
            <v>Administrative Analyst</v>
          </cell>
          <cell r="G9">
            <v>700628</v>
          </cell>
        </row>
        <row r="10">
          <cell r="A10">
            <v>902350</v>
          </cell>
          <cell r="D10" t="str">
            <v>Administrative Analyst</v>
          </cell>
          <cell r="G10">
            <v>700697</v>
          </cell>
        </row>
        <row r="11">
          <cell r="A11">
            <v>902395</v>
          </cell>
          <cell r="D11" t="str">
            <v>Administrative Analyst, Senior</v>
          </cell>
          <cell r="G11">
            <v>700794</v>
          </cell>
        </row>
        <row r="12">
          <cell r="A12">
            <v>902400</v>
          </cell>
          <cell r="D12" t="str">
            <v>Administrative Assistant</v>
          </cell>
          <cell r="G12">
            <v>700856</v>
          </cell>
        </row>
        <row r="13">
          <cell r="A13">
            <v>902410</v>
          </cell>
          <cell r="D13" t="str">
            <v>Administrative Serv Officer</v>
          </cell>
          <cell r="G13">
            <v>701137</v>
          </cell>
        </row>
        <row r="14">
          <cell r="A14">
            <v>902500</v>
          </cell>
          <cell r="D14" t="str">
            <v>Administrative Specialist</v>
          </cell>
          <cell r="G14">
            <v>701248</v>
          </cell>
        </row>
        <row r="15">
          <cell r="A15">
            <v>902515</v>
          </cell>
          <cell r="D15" t="str">
            <v>Administrative Specialist/Nr</v>
          </cell>
          <cell r="G15">
            <v>701512</v>
          </cell>
        </row>
        <row r="16">
          <cell r="A16">
            <v>902575</v>
          </cell>
          <cell r="D16" t="str">
            <v>Alarm Ordinance Coordinator</v>
          </cell>
          <cell r="G16">
            <v>701534</v>
          </cell>
        </row>
        <row r="17">
          <cell r="A17">
            <v>902211</v>
          </cell>
          <cell r="D17" t="str">
            <v>Alarm Technician</v>
          </cell>
          <cell r="G17">
            <v>701672</v>
          </cell>
        </row>
        <row r="18">
          <cell r="A18">
            <v>902212</v>
          </cell>
          <cell r="D18" t="str">
            <v>Animal Care Aide</v>
          </cell>
          <cell r="G18">
            <v>701747</v>
          </cell>
        </row>
        <row r="19">
          <cell r="A19">
            <v>902510</v>
          </cell>
          <cell r="D19" t="str">
            <v>Animal Care Technician</v>
          </cell>
          <cell r="G19">
            <v>701754</v>
          </cell>
        </row>
        <row r="20">
          <cell r="D20" t="str">
            <v>Animal Control Dispatcher</v>
          </cell>
          <cell r="G20">
            <v>701759</v>
          </cell>
        </row>
        <row r="21">
          <cell r="D21" t="str">
            <v>Animal Control Officer 1</v>
          </cell>
          <cell r="G21">
            <v>702119</v>
          </cell>
        </row>
        <row r="22">
          <cell r="D22" t="str">
            <v>Animal Control Officer 2</v>
          </cell>
          <cell r="G22">
            <v>702279</v>
          </cell>
        </row>
        <row r="23">
          <cell r="D23" t="str">
            <v>Animal Control Officer 3</v>
          </cell>
          <cell r="G23">
            <v>702389</v>
          </cell>
        </row>
        <row r="24">
          <cell r="D24" t="str">
            <v>Arborist/Vegetation Specialist</v>
          </cell>
          <cell r="G24">
            <v>702767</v>
          </cell>
        </row>
        <row r="25">
          <cell r="D25" t="str">
            <v>Assistant District Attorney</v>
          </cell>
          <cell r="G25">
            <v>702890</v>
          </cell>
        </row>
        <row r="26">
          <cell r="D26" t="str">
            <v>Asst County Attorney 1</v>
          </cell>
          <cell r="G26">
            <v>702893</v>
          </cell>
        </row>
        <row r="27">
          <cell r="D27" t="str">
            <v>Asst County Attorney 2</v>
          </cell>
          <cell r="G27">
            <v>703059</v>
          </cell>
        </row>
        <row r="28">
          <cell r="D28" t="str">
            <v>Asst County Attorney, Senior</v>
          </cell>
          <cell r="G28">
            <v>703063</v>
          </cell>
        </row>
        <row r="29">
          <cell r="D29" t="str">
            <v>Background Investigator</v>
          </cell>
          <cell r="G29">
            <v>703116</v>
          </cell>
        </row>
        <row r="30">
          <cell r="D30" t="str">
            <v>Basic Skills Educator</v>
          </cell>
          <cell r="G30">
            <v>703241</v>
          </cell>
        </row>
        <row r="31">
          <cell r="D31" t="str">
            <v>Body And Fender Technician</v>
          </cell>
          <cell r="G31">
            <v>703870</v>
          </cell>
        </row>
        <row r="32">
          <cell r="D32" t="str">
            <v>Bridge Maintenance Mechanic</v>
          </cell>
          <cell r="G32">
            <v>703890</v>
          </cell>
        </row>
        <row r="33">
          <cell r="D33" t="str">
            <v>Bridge Maintenance Supervisor</v>
          </cell>
          <cell r="G33">
            <v>703915</v>
          </cell>
        </row>
        <row r="34">
          <cell r="D34" t="str">
            <v>Bridge Operator</v>
          </cell>
          <cell r="G34">
            <v>703918</v>
          </cell>
        </row>
        <row r="35">
          <cell r="D35" t="str">
            <v>Budget Analyst</v>
          </cell>
          <cell r="G35">
            <v>703921</v>
          </cell>
        </row>
        <row r="36">
          <cell r="D36" t="str">
            <v>Budget Analyst, Senior</v>
          </cell>
          <cell r="G36">
            <v>703973</v>
          </cell>
        </row>
        <row r="37">
          <cell r="D37" t="str">
            <v>Budget Analyst/Principal</v>
          </cell>
          <cell r="G37">
            <v>704119</v>
          </cell>
        </row>
        <row r="38">
          <cell r="D38" t="str">
            <v>Building Automation System Special</v>
          </cell>
          <cell r="G38">
            <v>704415</v>
          </cell>
        </row>
        <row r="39">
          <cell r="D39" t="str">
            <v>Business Analyst/Sr</v>
          </cell>
          <cell r="G39">
            <v>704417</v>
          </cell>
        </row>
        <row r="40">
          <cell r="D40" t="str">
            <v>Business Process Consultant</v>
          </cell>
          <cell r="G40">
            <v>704472</v>
          </cell>
        </row>
        <row r="41">
          <cell r="D41" t="str">
            <v>Capital Planning Director</v>
          </cell>
          <cell r="G41">
            <v>704512</v>
          </cell>
        </row>
        <row r="42">
          <cell r="D42" t="str">
            <v>Captain</v>
          </cell>
          <cell r="G42">
            <v>704514</v>
          </cell>
        </row>
        <row r="43">
          <cell r="D43" t="str">
            <v>Carpenter</v>
          </cell>
          <cell r="G43">
            <v>704819</v>
          </cell>
        </row>
        <row r="44">
          <cell r="D44" t="str">
            <v>Case Management Assistant</v>
          </cell>
          <cell r="G44">
            <v>704837</v>
          </cell>
        </row>
        <row r="45">
          <cell r="D45" t="str">
            <v>Case Manager 1</v>
          </cell>
          <cell r="G45">
            <v>704867</v>
          </cell>
        </row>
        <row r="46">
          <cell r="D46" t="str">
            <v>Case Manager 2</v>
          </cell>
          <cell r="G46">
            <v>705063</v>
          </cell>
        </row>
        <row r="47">
          <cell r="D47" t="str">
            <v>Case Manager/Sr</v>
          </cell>
          <cell r="G47">
            <v>705078</v>
          </cell>
        </row>
        <row r="48">
          <cell r="D48" t="str">
            <v>Cataloging Administrator</v>
          </cell>
          <cell r="G48">
            <v>705146</v>
          </cell>
        </row>
        <row r="49">
          <cell r="D49" t="str">
            <v>Chaplain</v>
          </cell>
          <cell r="G49">
            <v>705207</v>
          </cell>
        </row>
        <row r="50">
          <cell r="D50" t="str">
            <v>Chief Appraiser</v>
          </cell>
          <cell r="G50">
            <v>705228</v>
          </cell>
        </row>
        <row r="51">
          <cell r="D51" t="str">
            <v>Chief Deputy</v>
          </cell>
          <cell r="G51">
            <v>705277</v>
          </cell>
        </row>
        <row r="52">
          <cell r="D52" t="str">
            <v>Chief Deputy Medical Examiner</v>
          </cell>
          <cell r="G52">
            <v>705289</v>
          </cell>
        </row>
        <row r="53">
          <cell r="D53" t="str">
            <v>Chief Financial Officer</v>
          </cell>
          <cell r="G53">
            <v>705370</v>
          </cell>
        </row>
        <row r="54">
          <cell r="D54" t="str">
            <v>Chief Information Officer</v>
          </cell>
          <cell r="G54">
            <v>705378</v>
          </cell>
        </row>
        <row r="55">
          <cell r="D55" t="str">
            <v>Clerical Unit Coordinator</v>
          </cell>
          <cell r="G55">
            <v>705379</v>
          </cell>
        </row>
        <row r="56">
          <cell r="D56" t="str">
            <v>Clinic Medical Assistant</v>
          </cell>
          <cell r="G56">
            <v>705385</v>
          </cell>
        </row>
        <row r="57">
          <cell r="D57" t="str">
            <v>Clinical Coordinator</v>
          </cell>
          <cell r="G57">
            <v>705443</v>
          </cell>
        </row>
        <row r="58">
          <cell r="D58" t="str">
            <v>Clinical Psychologist</v>
          </cell>
          <cell r="G58">
            <v>705573</v>
          </cell>
        </row>
        <row r="59">
          <cell r="D59" t="str">
            <v>Clinical Services Specialist</v>
          </cell>
          <cell r="G59">
            <v>705691</v>
          </cell>
        </row>
        <row r="60">
          <cell r="D60" t="str">
            <v>Communications Analyst, Sr</v>
          </cell>
          <cell r="G60">
            <v>705751</v>
          </cell>
        </row>
        <row r="61">
          <cell r="D61" t="str">
            <v>Community Health Specialist 1</v>
          </cell>
          <cell r="G61">
            <v>705794</v>
          </cell>
        </row>
        <row r="62">
          <cell r="D62" t="str">
            <v>Community Health Specialist 2</v>
          </cell>
          <cell r="G62">
            <v>705903</v>
          </cell>
        </row>
        <row r="63">
          <cell r="D63" t="str">
            <v>Community Information Spec</v>
          </cell>
          <cell r="G63">
            <v>706048</v>
          </cell>
        </row>
        <row r="64">
          <cell r="D64" t="str">
            <v>Community Justice Manager</v>
          </cell>
          <cell r="G64">
            <v>706054</v>
          </cell>
        </row>
        <row r="65">
          <cell r="D65" t="str">
            <v>Community Works Leader</v>
          </cell>
          <cell r="G65">
            <v>706068</v>
          </cell>
        </row>
        <row r="66">
          <cell r="D66" t="str">
            <v>Contract Specialist</v>
          </cell>
          <cell r="G66">
            <v>706138</v>
          </cell>
        </row>
        <row r="67">
          <cell r="D67" t="str">
            <v>Contract Specialist/Sr</v>
          </cell>
          <cell r="G67">
            <v>706215</v>
          </cell>
        </row>
        <row r="68">
          <cell r="D68" t="str">
            <v>Contract Technician</v>
          </cell>
          <cell r="G68">
            <v>706243</v>
          </cell>
        </row>
        <row r="69">
          <cell r="D69" t="str">
            <v>Cook</v>
          </cell>
          <cell r="G69">
            <v>706246</v>
          </cell>
        </row>
        <row r="70">
          <cell r="D70" t="str">
            <v>Corrections Counselor</v>
          </cell>
          <cell r="G70">
            <v>706248</v>
          </cell>
        </row>
        <row r="71">
          <cell r="D71" t="str">
            <v>Corrections Hearings Officer</v>
          </cell>
          <cell r="G71">
            <v>706820</v>
          </cell>
        </row>
        <row r="72">
          <cell r="D72" t="str">
            <v>Corrections Technician</v>
          </cell>
          <cell r="G72">
            <v>706821</v>
          </cell>
        </row>
        <row r="73">
          <cell r="D73" t="str">
            <v>County Assessor</v>
          </cell>
          <cell r="G73">
            <v>706822</v>
          </cell>
        </row>
        <row r="74">
          <cell r="D74" t="str">
            <v>County Attorney</v>
          </cell>
          <cell r="G74">
            <v>706936</v>
          </cell>
        </row>
        <row r="75">
          <cell r="D75" t="str">
            <v>County Attorney Legal Intern</v>
          </cell>
          <cell r="G75">
            <v>707122</v>
          </cell>
        </row>
        <row r="76">
          <cell r="D76" t="str">
            <v>County Engineer</v>
          </cell>
          <cell r="G76">
            <v>707211</v>
          </cell>
        </row>
        <row r="77">
          <cell r="D77" t="str">
            <v>County Surveyor</v>
          </cell>
          <cell r="G77">
            <v>707807</v>
          </cell>
        </row>
        <row r="78">
          <cell r="D78" t="str">
            <v>Creative Media Coordinator</v>
          </cell>
          <cell r="G78">
            <v>708312</v>
          </cell>
        </row>
        <row r="79">
          <cell r="D79" t="str">
            <v>D A Administrative Manager</v>
          </cell>
          <cell r="G79">
            <v>710013</v>
          </cell>
        </row>
        <row r="80">
          <cell r="D80" t="str">
            <v>D A Investigator</v>
          </cell>
          <cell r="G80">
            <v>710033</v>
          </cell>
        </row>
        <row r="81">
          <cell r="D81" t="str">
            <v>D A Investigator/Chief</v>
          </cell>
          <cell r="G81">
            <v>710034</v>
          </cell>
        </row>
        <row r="82">
          <cell r="D82" t="str">
            <v>Data Analyst</v>
          </cell>
          <cell r="G82">
            <v>711401</v>
          </cell>
        </row>
        <row r="83">
          <cell r="D83" t="str">
            <v>Data Analyst/Sr</v>
          </cell>
          <cell r="G83">
            <v>712710</v>
          </cell>
        </row>
        <row r="84">
          <cell r="D84" t="str">
            <v>Data Technician</v>
          </cell>
          <cell r="G84">
            <v>714564</v>
          </cell>
        </row>
        <row r="85">
          <cell r="D85" t="str">
            <v>Database Administrator</v>
          </cell>
          <cell r="G85">
            <v>715624</v>
          </cell>
        </row>
        <row r="86">
          <cell r="D86" t="str">
            <v>Database Administrator/Sr</v>
          </cell>
          <cell r="G86">
            <v>715721</v>
          </cell>
        </row>
        <row r="87">
          <cell r="D87" t="str">
            <v>Dental Assistant/Efda</v>
          </cell>
          <cell r="G87">
            <v>716131</v>
          </cell>
        </row>
        <row r="88">
          <cell r="D88" t="str">
            <v>Dental Director</v>
          </cell>
          <cell r="G88">
            <v>716201</v>
          </cell>
        </row>
        <row r="89">
          <cell r="D89" t="str">
            <v>Dental Equipment Specialist</v>
          </cell>
          <cell r="G89">
            <v>716282</v>
          </cell>
        </row>
        <row r="90">
          <cell r="D90" t="str">
            <v>Dental Hygienist</v>
          </cell>
          <cell r="G90">
            <v>716283</v>
          </cell>
        </row>
        <row r="91">
          <cell r="D91" t="str">
            <v>Dentist</v>
          </cell>
          <cell r="G91">
            <v>716574</v>
          </cell>
        </row>
        <row r="92">
          <cell r="D92" t="str">
            <v>Department Director 1</v>
          </cell>
          <cell r="G92">
            <v>716672</v>
          </cell>
        </row>
        <row r="93">
          <cell r="D93" t="str">
            <v>Department Director 2</v>
          </cell>
          <cell r="G93">
            <v>716676</v>
          </cell>
        </row>
        <row r="94">
          <cell r="D94" t="str">
            <v>Dept Director Principal/COO</v>
          </cell>
          <cell r="G94">
            <v>716677</v>
          </cell>
        </row>
        <row r="95">
          <cell r="D95" t="str">
            <v>Deputy Chief Information Officer</v>
          </cell>
          <cell r="G95">
            <v>716677</v>
          </cell>
        </row>
        <row r="96">
          <cell r="D96" t="str">
            <v>Deputy County Assessor</v>
          </cell>
          <cell r="G96">
            <v>716678</v>
          </cell>
        </row>
        <row r="97">
          <cell r="D97" t="str">
            <v>Deputy County Attorney</v>
          </cell>
          <cell r="G97">
            <v>717286</v>
          </cell>
        </row>
        <row r="98">
          <cell r="D98" t="str">
            <v>Deputy Director</v>
          </cell>
          <cell r="G98">
            <v>717451</v>
          </cell>
        </row>
        <row r="99">
          <cell r="D99" t="str">
            <v>Deputy Health Officer</v>
          </cell>
          <cell r="G99">
            <v>717452</v>
          </cell>
        </row>
        <row r="100">
          <cell r="D100" t="str">
            <v>Deputy Medical Director</v>
          </cell>
          <cell r="G100">
            <v>717453</v>
          </cell>
        </row>
        <row r="101">
          <cell r="D101" t="str">
            <v>Deputy Medical Examiner</v>
          </cell>
          <cell r="G101">
            <v>717454</v>
          </cell>
        </row>
        <row r="102">
          <cell r="D102" t="str">
            <v>Deputy Public Guardian</v>
          </cell>
        </row>
        <row r="103">
          <cell r="D103" t="str">
            <v>Development Analyst</v>
          </cell>
        </row>
        <row r="104">
          <cell r="D104" t="str">
            <v>Development Analyst/Sr</v>
          </cell>
        </row>
        <row r="105">
          <cell r="D105" t="str">
            <v>Dietitian (Nutritionist)</v>
          </cell>
        </row>
        <row r="106">
          <cell r="D106" t="str">
            <v>Disease Intervention Specialist</v>
          </cell>
        </row>
        <row r="107">
          <cell r="D107" t="str">
            <v>District Attorney Legal Intern</v>
          </cell>
        </row>
        <row r="108">
          <cell r="D108" t="str">
            <v>Division Director 1</v>
          </cell>
        </row>
        <row r="109">
          <cell r="D109" t="str">
            <v>Division Director 2</v>
          </cell>
        </row>
        <row r="110">
          <cell r="D110" t="str">
            <v>Driver</v>
          </cell>
        </row>
        <row r="111">
          <cell r="D111" t="str">
            <v>Economic Development Analyst</v>
          </cell>
        </row>
        <row r="112">
          <cell r="D112" t="str">
            <v>Economist</v>
          </cell>
        </row>
        <row r="113">
          <cell r="D113" t="str">
            <v>Elections Manager</v>
          </cell>
        </row>
        <row r="114">
          <cell r="D114" t="str">
            <v>Elections Worker</v>
          </cell>
        </row>
        <row r="115">
          <cell r="D115" t="str">
            <v>Electrician</v>
          </cell>
        </row>
        <row r="116">
          <cell r="D116" t="str">
            <v>Electronic Technician</v>
          </cell>
        </row>
        <row r="117">
          <cell r="D117" t="str">
            <v>Electronic Technician Asst</v>
          </cell>
        </row>
        <row r="118">
          <cell r="D118" t="str">
            <v>Electronic Technician/Chief</v>
          </cell>
        </row>
        <row r="119">
          <cell r="D119" t="str">
            <v>Eligibility Specialist</v>
          </cell>
        </row>
        <row r="120">
          <cell r="D120" t="str">
            <v>EMS Medical Director</v>
          </cell>
        </row>
        <row r="121">
          <cell r="D121" t="str">
            <v>Engineer 1(Intern)</v>
          </cell>
        </row>
        <row r="122">
          <cell r="D122" t="str">
            <v>Engineer 2</v>
          </cell>
        </row>
        <row r="123">
          <cell r="D123" t="str">
            <v>Engineer 3</v>
          </cell>
        </row>
        <row r="124">
          <cell r="D124" t="str">
            <v>Engineering Services Manager 1</v>
          </cell>
        </row>
        <row r="125">
          <cell r="D125" t="str">
            <v>Engineering Services Manager 2</v>
          </cell>
        </row>
        <row r="126">
          <cell r="D126" t="str">
            <v>Engineering Technician 1</v>
          </cell>
        </row>
        <row r="127">
          <cell r="D127" t="str">
            <v>Engineering Technician 2</v>
          </cell>
        </row>
        <row r="128">
          <cell r="D128" t="str">
            <v>Engineering Technician 3</v>
          </cell>
        </row>
        <row r="129">
          <cell r="D129" t="str">
            <v>Environmental Health Specialist</v>
          </cell>
        </row>
        <row r="130">
          <cell r="D130" t="str">
            <v>Environmental Health Specialist/Sr</v>
          </cell>
        </row>
        <row r="131">
          <cell r="D131" t="str">
            <v>Environmental Health Supervisor</v>
          </cell>
        </row>
        <row r="132">
          <cell r="D132" t="str">
            <v>Environmental Health Trainee</v>
          </cell>
        </row>
        <row r="133">
          <cell r="D133" t="str">
            <v>Epidemiologist</v>
          </cell>
        </row>
        <row r="134">
          <cell r="D134" t="str">
            <v>Epidemiologist Senior</v>
          </cell>
        </row>
        <row r="135">
          <cell r="D135" t="str">
            <v>Equipment/Property Technician</v>
          </cell>
        </row>
        <row r="136">
          <cell r="D136" t="str">
            <v>Executive Advisor</v>
          </cell>
        </row>
        <row r="137">
          <cell r="D137" t="str">
            <v>Fac Maint Dispatch/Scheduler</v>
          </cell>
        </row>
        <row r="138">
          <cell r="D138" t="str">
            <v>Facilities &amp; Property Mgnt Division Dir</v>
          </cell>
        </row>
        <row r="139">
          <cell r="D139" t="str">
            <v>Facilities Specialist 1</v>
          </cell>
        </row>
        <row r="140">
          <cell r="D140" t="str">
            <v>Facilities Specialist 2</v>
          </cell>
        </row>
        <row r="141">
          <cell r="D141" t="str">
            <v>Facilities Specialist 3</v>
          </cell>
        </row>
        <row r="142">
          <cell r="D142" t="str">
            <v>Facility Security Officer</v>
          </cell>
        </row>
        <row r="143">
          <cell r="D143" t="str">
            <v>Family Intervention Specialist</v>
          </cell>
        </row>
        <row r="144">
          <cell r="D144" t="str">
            <v>Finance Manager</v>
          </cell>
        </row>
        <row r="145">
          <cell r="D145" t="str">
            <v>Finance Manager, Sr</v>
          </cell>
        </row>
        <row r="146">
          <cell r="D146" t="str">
            <v>Finance Specialist 1</v>
          </cell>
        </row>
        <row r="147">
          <cell r="D147" t="str">
            <v>Finance Specialist 2</v>
          </cell>
        </row>
        <row r="148">
          <cell r="D148" t="str">
            <v>Finance Specialist/Sr</v>
          </cell>
        </row>
        <row r="149">
          <cell r="D149" t="str">
            <v>Finance Supervisor</v>
          </cell>
        </row>
        <row r="150">
          <cell r="D150" t="str">
            <v>Finance Technician</v>
          </cell>
        </row>
        <row r="151">
          <cell r="D151" t="str">
            <v>Fleet &amp; Support Services Spec</v>
          </cell>
        </row>
        <row r="152">
          <cell r="D152" t="str">
            <v>Fleet Maintenance Supervisor</v>
          </cell>
        </row>
        <row r="153">
          <cell r="D153" t="str">
            <v>Fleet Maintenance Technician 1</v>
          </cell>
        </row>
        <row r="154">
          <cell r="D154" t="str">
            <v>Fleet Maintenance Technician 2</v>
          </cell>
        </row>
        <row r="155">
          <cell r="D155" t="str">
            <v>Fleet Maintenance Technician 3</v>
          </cell>
        </row>
        <row r="156">
          <cell r="D156" t="str">
            <v>Food Service Worker</v>
          </cell>
        </row>
        <row r="157">
          <cell r="D157" t="str">
            <v>GIS Cartographer</v>
          </cell>
        </row>
        <row r="158">
          <cell r="D158" t="str">
            <v>GIS Cartographer/Sr</v>
          </cell>
        </row>
        <row r="159">
          <cell r="D159" t="str">
            <v>Graphic Designer</v>
          </cell>
        </row>
        <row r="160">
          <cell r="D160" t="str">
            <v>Health Assistant 1</v>
          </cell>
        </row>
        <row r="161">
          <cell r="D161" t="str">
            <v>Health Assistant 2</v>
          </cell>
        </row>
        <row r="162">
          <cell r="D162" t="str">
            <v>Health Centers Division Ops Director</v>
          </cell>
        </row>
        <row r="163">
          <cell r="D163" t="str">
            <v>Health Department Director</v>
          </cell>
        </row>
        <row r="164">
          <cell r="D164" t="str">
            <v>Health Educator</v>
          </cell>
        </row>
        <row r="165">
          <cell r="D165" t="str">
            <v>Health Information Technician</v>
          </cell>
        </row>
        <row r="166">
          <cell r="D166" t="str">
            <v>Health Information Technician/Sr</v>
          </cell>
        </row>
        <row r="167">
          <cell r="D167" t="str">
            <v>Health Officer</v>
          </cell>
        </row>
        <row r="168">
          <cell r="D168" t="str">
            <v>Health Policy Analyst, Sr</v>
          </cell>
        </row>
        <row r="169">
          <cell r="D169" t="str">
            <v>Health Services Development Administrato</v>
          </cell>
        </row>
        <row r="170">
          <cell r="D170" t="str">
            <v>Housing Development Specialist</v>
          </cell>
        </row>
        <row r="171">
          <cell r="D171" t="str">
            <v>Human Resources Analyst 1</v>
          </cell>
        </row>
        <row r="172">
          <cell r="D172" t="str">
            <v>Human Resources Analyst 2</v>
          </cell>
        </row>
        <row r="173">
          <cell r="D173" t="str">
            <v>Human Resources Analyst 2</v>
          </cell>
        </row>
        <row r="174">
          <cell r="D174" t="str">
            <v>Human Resources Analyst, Senior</v>
          </cell>
        </row>
        <row r="175">
          <cell r="D175" t="str">
            <v>Human Resources Director</v>
          </cell>
        </row>
        <row r="176">
          <cell r="D176" t="str">
            <v>Human Resources Manager 1</v>
          </cell>
        </row>
        <row r="177">
          <cell r="D177" t="str">
            <v>Human Resources Manager 2</v>
          </cell>
        </row>
        <row r="178">
          <cell r="D178" t="str">
            <v>Human Resources Manager, Senior</v>
          </cell>
        </row>
        <row r="179">
          <cell r="D179" t="str">
            <v>Human Resources Technician</v>
          </cell>
        </row>
        <row r="180">
          <cell r="D180" t="str">
            <v>Human Resources Technician</v>
          </cell>
        </row>
        <row r="181">
          <cell r="D181" t="str">
            <v>Human Services Investigator</v>
          </cell>
        </row>
        <row r="182">
          <cell r="D182" t="str">
            <v>HVAC Assistant</v>
          </cell>
        </row>
        <row r="183">
          <cell r="D183" t="str">
            <v>HVAC Engineer</v>
          </cell>
        </row>
        <row r="184">
          <cell r="D184" t="str">
            <v>ICS Director</v>
          </cell>
        </row>
        <row r="185">
          <cell r="D185" t="str">
            <v>Industrial Appraiser</v>
          </cell>
        </row>
        <row r="186">
          <cell r="D186" t="str">
            <v>Information Specialist 1</v>
          </cell>
        </row>
        <row r="187">
          <cell r="D187" t="str">
            <v>Information Specialist 2</v>
          </cell>
        </row>
        <row r="188">
          <cell r="D188" t="str">
            <v>Information Specialist 3</v>
          </cell>
        </row>
        <row r="189">
          <cell r="D189" t="str">
            <v>Interpreter/On Call</v>
          </cell>
        </row>
        <row r="190">
          <cell r="D190" t="str">
            <v>Inventory/Stores Specialist 1</v>
          </cell>
        </row>
        <row r="191">
          <cell r="D191" t="str">
            <v>Inventory/Stores Specialist 2</v>
          </cell>
        </row>
        <row r="192">
          <cell r="D192" t="str">
            <v>Inventory/Stores Specialist 3</v>
          </cell>
        </row>
        <row r="193">
          <cell r="D193" t="str">
            <v>Investigative Technician</v>
          </cell>
        </row>
        <row r="194">
          <cell r="D194" t="str">
            <v>IT Architect</v>
          </cell>
        </row>
        <row r="195">
          <cell r="D195" t="str">
            <v>IT Business Consultant</v>
          </cell>
        </row>
        <row r="196">
          <cell r="D196" t="str">
            <v>IT Business Consultant/Sr</v>
          </cell>
        </row>
        <row r="197">
          <cell r="D197" t="str">
            <v>IT Manager 1</v>
          </cell>
        </row>
        <row r="198">
          <cell r="D198" t="str">
            <v>IT Manager 2</v>
          </cell>
        </row>
        <row r="199">
          <cell r="D199" t="str">
            <v>IT Manager/Senior</v>
          </cell>
        </row>
        <row r="200">
          <cell r="D200" t="str">
            <v>IT Project Manager 1</v>
          </cell>
        </row>
        <row r="201">
          <cell r="D201" t="str">
            <v>IT Project Manager 2</v>
          </cell>
        </row>
        <row r="202">
          <cell r="D202" t="str">
            <v>IT Security Manager</v>
          </cell>
        </row>
        <row r="203">
          <cell r="D203" t="str">
            <v>IT Supervisor</v>
          </cell>
        </row>
        <row r="204">
          <cell r="D204" t="str">
            <v>Juvenile Counseling Assistant</v>
          </cell>
        </row>
        <row r="205">
          <cell r="D205" t="str">
            <v>Juvenile Counselor</v>
          </cell>
        </row>
        <row r="206">
          <cell r="D206" t="str">
            <v>Laborer</v>
          </cell>
        </row>
        <row r="207">
          <cell r="D207" t="str">
            <v>Law Clerk</v>
          </cell>
        </row>
        <row r="208">
          <cell r="D208" t="str">
            <v>Legal Assistant 1</v>
          </cell>
        </row>
        <row r="209">
          <cell r="D209" t="str">
            <v>Legal Assistant 1/NR</v>
          </cell>
        </row>
        <row r="210">
          <cell r="D210" t="str">
            <v>Legal Assistant 2</v>
          </cell>
        </row>
        <row r="211">
          <cell r="D211" t="str">
            <v>Legal Assistant 2/NR</v>
          </cell>
        </row>
        <row r="212">
          <cell r="D212" t="str">
            <v>Legal Assistant, SR/NR</v>
          </cell>
        </row>
        <row r="213">
          <cell r="D213" t="str">
            <v>Legal Assistant/Sr</v>
          </cell>
        </row>
        <row r="214">
          <cell r="D214" t="str">
            <v>Librarian</v>
          </cell>
        </row>
        <row r="215">
          <cell r="D215" t="str">
            <v>Library Administrator</v>
          </cell>
        </row>
        <row r="216">
          <cell r="D216" t="str">
            <v>Library Assistant</v>
          </cell>
        </row>
        <row r="217">
          <cell r="D217" t="str">
            <v>Library Clerk</v>
          </cell>
        </row>
        <row r="218">
          <cell r="D218" t="str">
            <v>Library Director of Digital Strategies</v>
          </cell>
        </row>
        <row r="219">
          <cell r="D219" t="str">
            <v>Library Manager, Senior</v>
          </cell>
        </row>
        <row r="220">
          <cell r="D220" t="str">
            <v>Library Manager/Branch</v>
          </cell>
        </row>
        <row r="221">
          <cell r="D221" t="str">
            <v>Library Outreach Specialist</v>
          </cell>
        </row>
        <row r="222">
          <cell r="D222" t="str">
            <v>Library Page</v>
          </cell>
        </row>
        <row r="223">
          <cell r="D223" t="str">
            <v>Library Safety and Security Manager</v>
          </cell>
        </row>
        <row r="224">
          <cell r="D224" t="str">
            <v>Library Supervisor</v>
          </cell>
        </row>
        <row r="225">
          <cell r="D225" t="str">
            <v>Lieutenant</v>
          </cell>
        </row>
        <row r="226">
          <cell r="D226" t="str">
            <v>Lieutenant/Corrections</v>
          </cell>
        </row>
        <row r="227">
          <cell r="D227" t="str">
            <v>Lighting Technician</v>
          </cell>
        </row>
        <row r="228">
          <cell r="D228" t="str">
            <v>Locksmith</v>
          </cell>
        </row>
        <row r="229">
          <cell r="D229" t="str">
            <v>Logistics Evidence Tech</v>
          </cell>
        </row>
        <row r="230">
          <cell r="D230" t="str">
            <v>M &amp; F Counselor Associate</v>
          </cell>
        </row>
        <row r="231">
          <cell r="D231" t="str">
            <v>Maintenance Specialist 1</v>
          </cell>
        </row>
        <row r="232">
          <cell r="D232" t="str">
            <v>Maintenance Specialist 2</v>
          </cell>
        </row>
        <row r="233">
          <cell r="D233" t="str">
            <v>Maintenance Specialist Apprentice</v>
          </cell>
        </row>
        <row r="234">
          <cell r="D234" t="str">
            <v>Maintenance Specialist/Sr</v>
          </cell>
        </row>
        <row r="235">
          <cell r="D235" t="str">
            <v>Maintenance Worker</v>
          </cell>
        </row>
        <row r="236">
          <cell r="D236" t="str">
            <v>Management Assistant</v>
          </cell>
        </row>
        <row r="237">
          <cell r="D237" t="str">
            <v>Manager 2</v>
          </cell>
        </row>
        <row r="238">
          <cell r="D238" t="str">
            <v>Manager, Sr</v>
          </cell>
        </row>
        <row r="239">
          <cell r="D239" t="str">
            <v>Marriage And Family Counselor</v>
          </cell>
        </row>
        <row r="240">
          <cell r="D240" t="str">
            <v>MCSO Corrections Program Admin</v>
          </cell>
        </row>
        <row r="241">
          <cell r="D241" t="str">
            <v>Mcso Records Coordinator</v>
          </cell>
        </row>
        <row r="242">
          <cell r="D242" t="str">
            <v>Mcso Records Technician</v>
          </cell>
        </row>
        <row r="243">
          <cell r="D243" t="str">
            <v>Medical Director</v>
          </cell>
        </row>
        <row r="244">
          <cell r="D244" t="str">
            <v>Medical Laboratory Technician</v>
          </cell>
        </row>
        <row r="245">
          <cell r="D245" t="str">
            <v>Medical Technologist</v>
          </cell>
        </row>
        <row r="246">
          <cell r="D246" t="str">
            <v>Medication Aide/Cna</v>
          </cell>
        </row>
        <row r="247">
          <cell r="D247" t="str">
            <v>Mental Health Consultant</v>
          </cell>
        </row>
        <row r="248">
          <cell r="D248" t="str">
            <v>Mental Health Director</v>
          </cell>
        </row>
        <row r="249">
          <cell r="D249" t="str">
            <v>Motor Pool Attendant</v>
          </cell>
        </row>
        <row r="250">
          <cell r="D250" t="str">
            <v>Multimedia/Video Production Specia</v>
          </cell>
        </row>
        <row r="251">
          <cell r="D251" t="str">
            <v>Network Administrator/Sr</v>
          </cell>
        </row>
        <row r="252">
          <cell r="D252" t="str">
            <v>Nuisance Enforcement Officer</v>
          </cell>
        </row>
        <row r="253">
          <cell r="D253" t="str">
            <v>Nursing Development Consultant</v>
          </cell>
        </row>
        <row r="254">
          <cell r="D254" t="str">
            <v>Nursing Director</v>
          </cell>
        </row>
        <row r="255">
          <cell r="D255" t="str">
            <v>Nursing Supervisor</v>
          </cell>
        </row>
        <row r="256">
          <cell r="D256" t="str">
            <v>Nutrition Assistant</v>
          </cell>
        </row>
        <row r="257">
          <cell r="D257" t="str">
            <v>Nutrition Services Manager</v>
          </cell>
        </row>
        <row r="258">
          <cell r="D258" t="str">
            <v>Nutrition Supervisor</v>
          </cell>
        </row>
        <row r="259">
          <cell r="D259" t="str">
            <v>Office Assist 2/NR</v>
          </cell>
        </row>
        <row r="260">
          <cell r="D260" t="str">
            <v>Office Assistant 1</v>
          </cell>
        </row>
        <row r="261">
          <cell r="D261" t="str">
            <v>Office Assistant 2</v>
          </cell>
        </row>
        <row r="262">
          <cell r="D262" t="str">
            <v>Office Assistant SR/NR</v>
          </cell>
        </row>
        <row r="263">
          <cell r="D263" t="str">
            <v>Office Assistant/Sr</v>
          </cell>
        </row>
        <row r="264">
          <cell r="D264" t="str">
            <v>Operations Administrator</v>
          </cell>
        </row>
        <row r="265">
          <cell r="D265" t="str">
            <v>Operations Process Specialist</v>
          </cell>
        </row>
        <row r="266">
          <cell r="D266" t="str">
            <v>Operations Supervisor</v>
          </cell>
        </row>
        <row r="267">
          <cell r="D267" t="str">
            <v>Paralegal</v>
          </cell>
        </row>
        <row r="268">
          <cell r="D268" t="str">
            <v>Pathologist Assistant</v>
          </cell>
        </row>
        <row r="269">
          <cell r="D269" t="str">
            <v>Payroll Specialist</v>
          </cell>
        </row>
        <row r="270">
          <cell r="D270" t="str">
            <v>Peer Support Specialist</v>
          </cell>
        </row>
        <row r="271">
          <cell r="D271" t="str">
            <v>Pharmacist</v>
          </cell>
        </row>
        <row r="272">
          <cell r="D272" t="str">
            <v>Pharmacy &amp; Clinic Sup Services Director</v>
          </cell>
        </row>
        <row r="273">
          <cell r="D273" t="str">
            <v>Pharmacy Technician</v>
          </cell>
        </row>
        <row r="274">
          <cell r="D274" t="str">
            <v>Physician</v>
          </cell>
        </row>
        <row r="275">
          <cell r="D275" t="str">
            <v>Planner</v>
          </cell>
        </row>
        <row r="276">
          <cell r="D276" t="str">
            <v>Planner/Principal</v>
          </cell>
        </row>
        <row r="277">
          <cell r="D277" t="str">
            <v>Planner/Sr</v>
          </cell>
        </row>
        <row r="278">
          <cell r="D278" t="str">
            <v>Principal Investigator</v>
          </cell>
        </row>
        <row r="279">
          <cell r="D279" t="str">
            <v>Principal Investigator Manager</v>
          </cell>
        </row>
        <row r="280">
          <cell r="D280" t="str">
            <v>Printing Specialist</v>
          </cell>
        </row>
        <row r="281">
          <cell r="D281" t="str">
            <v>Procurement Analyst</v>
          </cell>
        </row>
        <row r="282">
          <cell r="D282" t="str">
            <v>Procurement Analyst/Sr</v>
          </cell>
        </row>
        <row r="283">
          <cell r="D283" t="str">
            <v>Procurement Associate</v>
          </cell>
        </row>
        <row r="284">
          <cell r="D284" t="str">
            <v>Production Assistant</v>
          </cell>
        </row>
        <row r="285">
          <cell r="D285" t="str">
            <v>Production Supervisor</v>
          </cell>
        </row>
        <row r="286">
          <cell r="D286" t="str">
            <v>Program Aide</v>
          </cell>
        </row>
        <row r="287">
          <cell r="D287" t="str">
            <v>Program Communications Coordinator</v>
          </cell>
        </row>
        <row r="288">
          <cell r="D288" t="str">
            <v>Program Communications Specialist</v>
          </cell>
        </row>
        <row r="289">
          <cell r="D289" t="str">
            <v>Program Coordinator</v>
          </cell>
        </row>
        <row r="290">
          <cell r="D290" t="str">
            <v>Program Education Aide</v>
          </cell>
        </row>
        <row r="291">
          <cell r="D291" t="str">
            <v>Program Manager 1</v>
          </cell>
        </row>
        <row r="292">
          <cell r="D292" t="str">
            <v>Program Specialist</v>
          </cell>
        </row>
        <row r="293">
          <cell r="D293" t="str">
            <v>Program Specialist/Sr</v>
          </cell>
        </row>
        <row r="294">
          <cell r="D294" t="str">
            <v>Program Supervisor</v>
          </cell>
        </row>
        <row r="295">
          <cell r="D295" t="str">
            <v>Program Technician</v>
          </cell>
        </row>
        <row r="296">
          <cell r="D296" t="str">
            <v>Project Manager Represented (6063)</v>
          </cell>
        </row>
        <row r="297">
          <cell r="D297" t="str">
            <v>Project Manager Non Represented (9063)</v>
          </cell>
        </row>
        <row r="298">
          <cell r="D298" t="str">
            <v>Property Appraiser 1</v>
          </cell>
        </row>
        <row r="299">
          <cell r="D299" t="str">
            <v>Property Appraiser 2</v>
          </cell>
        </row>
        <row r="300">
          <cell r="D300" t="str">
            <v>Property Management Specialist</v>
          </cell>
        </row>
        <row r="301">
          <cell r="D301" t="str">
            <v>Property Management Specialist/Sr</v>
          </cell>
        </row>
        <row r="302">
          <cell r="D302" t="str">
            <v>Psychiatrist</v>
          </cell>
        </row>
        <row r="303">
          <cell r="D303" t="str">
            <v>Public Affairs Coordinator</v>
          </cell>
        </row>
        <row r="304">
          <cell r="D304" t="str">
            <v>Public Health Ecologist</v>
          </cell>
        </row>
        <row r="305">
          <cell r="D305" t="str">
            <v>Public Health Vector Specialist</v>
          </cell>
        </row>
        <row r="306">
          <cell r="D306" t="str">
            <v>Public Relations Coordinator</v>
          </cell>
        </row>
        <row r="307">
          <cell r="D307" t="str">
            <v>Quality Manager</v>
          </cell>
        </row>
        <row r="308">
          <cell r="D308" t="str">
            <v>Records Administration Asst</v>
          </cell>
        </row>
        <row r="309">
          <cell r="D309" t="str">
            <v>Records Administrator</v>
          </cell>
        </row>
        <row r="310">
          <cell r="D310" t="str">
            <v>Records Technician</v>
          </cell>
        </row>
        <row r="311">
          <cell r="D311" t="str">
            <v>Research Scientist</v>
          </cell>
        </row>
        <row r="312">
          <cell r="D312" t="str">
            <v>Research/Evaluation Analyst 1</v>
          </cell>
        </row>
        <row r="313">
          <cell r="D313" t="str">
            <v>Research/Evaluation Analyst 2</v>
          </cell>
        </row>
        <row r="314">
          <cell r="D314" t="str">
            <v>Research/Evaluation Analyst, Senior Nr</v>
          </cell>
        </row>
        <row r="315">
          <cell r="D315" t="str">
            <v>Research/Evaluation Analyst/Sr</v>
          </cell>
        </row>
        <row r="316">
          <cell r="D316" t="str">
            <v>Right-Of-Way Permits Specialist</v>
          </cell>
        </row>
        <row r="317">
          <cell r="D317" t="str">
            <v>Road Operations Supervisor</v>
          </cell>
        </row>
        <row r="318">
          <cell r="D318" t="str">
            <v>SAP Developer</v>
          </cell>
        </row>
        <row r="319">
          <cell r="D319" t="str">
            <v>SAP Developer Sr</v>
          </cell>
        </row>
        <row r="320">
          <cell r="D320" t="str">
            <v>Secure Treatment Services Specialist</v>
          </cell>
        </row>
        <row r="321">
          <cell r="D321" t="str">
            <v>Sewing Specialist</v>
          </cell>
        </row>
        <row r="322">
          <cell r="D322" t="str">
            <v>Shelver/On Call</v>
          </cell>
        </row>
        <row r="323">
          <cell r="D323" t="str">
            <v>Sign Fabricator</v>
          </cell>
        </row>
        <row r="324">
          <cell r="D324" t="str">
            <v>Striper Operator</v>
          </cell>
        </row>
        <row r="325">
          <cell r="D325" t="str">
            <v>Support Enforcement Agent</v>
          </cell>
        </row>
        <row r="326">
          <cell r="D326" t="str">
            <v>Survey Specialist</v>
          </cell>
        </row>
        <row r="327">
          <cell r="D327" t="str">
            <v>Survey Supervisor</v>
          </cell>
        </row>
        <row r="328">
          <cell r="D328" t="str">
            <v>Systems Administrator</v>
          </cell>
        </row>
        <row r="329">
          <cell r="D329" t="str">
            <v>Systems Administrator/Sr</v>
          </cell>
        </row>
        <row r="330">
          <cell r="D330" t="str">
            <v>Tax Exemption Specialist</v>
          </cell>
        </row>
        <row r="331">
          <cell r="D331" t="str">
            <v>Temporary Worker</v>
          </cell>
        </row>
        <row r="332">
          <cell r="D332" t="str">
            <v>Transportation Planning Specialist</v>
          </cell>
        </row>
        <row r="333">
          <cell r="D333" t="str">
            <v>Transportation Project Specialist</v>
          </cell>
        </row>
        <row r="334">
          <cell r="D334" t="str">
            <v>Undersheriff</v>
          </cell>
        </row>
        <row r="335">
          <cell r="D335" t="str">
            <v>Veterans Services Officer</v>
          </cell>
        </row>
        <row r="336">
          <cell r="D336" t="str">
            <v>Veterinarian</v>
          </cell>
        </row>
        <row r="337">
          <cell r="D337" t="str">
            <v>Veterinary Technician</v>
          </cell>
        </row>
        <row r="338">
          <cell r="D338" t="str">
            <v>Victim Advocate</v>
          </cell>
        </row>
        <row r="339">
          <cell r="D339" t="str">
            <v>Weatherization Inspector</v>
          </cell>
        </row>
        <row r="340">
          <cell r="D340" t="str">
            <v>X-Ray Technician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 Ups &amp; Drop Downs"/>
      <sheetName val="Variables "/>
      <sheetName val="Ext Utility "/>
      <sheetName val="Capital Cash Transfer Calc"/>
      <sheetName val="Allocation Amounts Figures"/>
      <sheetName val="Workbook Overview.Instructions"/>
      <sheetName val="Wage Table"/>
      <sheetName val="FY17 Revised"/>
      <sheetName val="1. NonPersonnel OT&amp;Premium"/>
      <sheetName val="2. Reorg Positions"/>
      <sheetName val="3. Add Temp $"/>
      <sheetName val="4. Add LDA $"/>
      <sheetName val="5. Add New Positions"/>
      <sheetName val="6.Eliminate Positions"/>
      <sheetName val="7. Chng Position FTE, JCN or $ "/>
      <sheetName val="8. Revenue "/>
      <sheetName val="Trades &amp; PM Big 3 Bldg Detail"/>
      <sheetName val=" Sample OT Calc"/>
      <sheetName val="Sample Premium Calc"/>
      <sheetName val="Sum Actual"/>
      <sheetName val="FY16 FY15 FTE by CC"/>
      <sheetName val="OT Premium Ben+Ins "/>
      <sheetName val="Fund 3505 Rev + Exp"/>
      <sheetName val="All CCs Revenue"/>
      <sheetName val="All CCs Expense"/>
      <sheetName val="902000"/>
      <sheetName val="902085"/>
      <sheetName val="902201"/>
      <sheetName val="902204"/>
      <sheetName val="902205"/>
      <sheetName val="902206"/>
      <sheetName val="902207"/>
      <sheetName val="902209"/>
      <sheetName val="902210"/>
      <sheetName val="902211"/>
      <sheetName val="902212"/>
      <sheetName val="902350"/>
      <sheetName val="902395"/>
      <sheetName val="902400"/>
      <sheetName val="902410"/>
      <sheetName val="902500"/>
      <sheetName val="902510"/>
      <sheetName val="902575"/>
      <sheetName val="Unbudgetted"/>
      <sheetName val="2015 Enhanced"/>
    </sheetNames>
    <sheetDataSet>
      <sheetData sheetId="0">
        <row r="1">
          <cell r="D1">
            <v>0</v>
          </cell>
          <cell r="G1">
            <v>0</v>
          </cell>
          <cell r="J1">
            <v>0</v>
          </cell>
        </row>
        <row r="2">
          <cell r="D2">
            <v>902000</v>
          </cell>
          <cell r="G2" t="str">
            <v>Administrative Analyst (6033)</v>
          </cell>
          <cell r="J2">
            <v>700003</v>
          </cell>
        </row>
        <row r="3">
          <cell r="D3">
            <v>902085</v>
          </cell>
          <cell r="G3" t="str">
            <v>Administrative Analyst (9006)</v>
          </cell>
          <cell r="J3">
            <v>700009</v>
          </cell>
        </row>
        <row r="4">
          <cell r="D4">
            <v>902201</v>
          </cell>
          <cell r="G4" t="str">
            <v>Administrative Analyst, Senior (9005)</v>
          </cell>
          <cell r="J4">
            <v>700146</v>
          </cell>
        </row>
        <row r="5">
          <cell r="D5">
            <v>902204</v>
          </cell>
          <cell r="G5" t="str">
            <v>Administrative Assistant (6054)</v>
          </cell>
          <cell r="J5">
            <v>700240</v>
          </cell>
        </row>
        <row r="6">
          <cell r="D6">
            <v>902205</v>
          </cell>
          <cell r="G6" t="str">
            <v>Administrative Serv Officer (9607)</v>
          </cell>
          <cell r="J6">
            <v>700254</v>
          </cell>
        </row>
        <row r="7">
          <cell r="D7">
            <v>902206</v>
          </cell>
          <cell r="G7" t="str">
            <v>Administrative Specialist (6005)</v>
          </cell>
          <cell r="J7">
            <v>700439</v>
          </cell>
        </row>
        <row r="8">
          <cell r="D8">
            <v>902207</v>
          </cell>
          <cell r="G8" t="str">
            <v>Administrative Specialist/Nr (9634)</v>
          </cell>
          <cell r="J8">
            <v>700514</v>
          </cell>
        </row>
        <row r="9">
          <cell r="D9">
            <v>902209</v>
          </cell>
          <cell r="G9" t="str">
            <v>Alarm Technician (6155)</v>
          </cell>
          <cell r="J9">
            <v>700620</v>
          </cell>
        </row>
        <row r="10">
          <cell r="D10">
            <v>902210</v>
          </cell>
          <cell r="G10" t="str">
            <v>Building Automation System Special (6122)</v>
          </cell>
          <cell r="J10">
            <v>700628</v>
          </cell>
        </row>
        <row r="11">
          <cell r="D11">
            <v>902350</v>
          </cell>
          <cell r="G11" t="str">
            <v>Carpenter (6147)</v>
          </cell>
          <cell r="J11">
            <v>700697</v>
          </cell>
        </row>
        <row r="12">
          <cell r="D12">
            <v>902395</v>
          </cell>
          <cell r="G12" t="str">
            <v>Contract Specialist (6015)</v>
          </cell>
          <cell r="J12">
            <v>700794</v>
          </cell>
        </row>
        <row r="13">
          <cell r="D13">
            <v>902400</v>
          </cell>
          <cell r="G13" t="str">
            <v>Contract Specialist/Sr (6031)</v>
          </cell>
          <cell r="J13">
            <v>700856</v>
          </cell>
        </row>
        <row r="14">
          <cell r="D14">
            <v>902410</v>
          </cell>
          <cell r="G14" t="str">
            <v>Contract Technician (6011)</v>
          </cell>
          <cell r="J14">
            <v>701137</v>
          </cell>
        </row>
        <row r="15">
          <cell r="D15">
            <v>902500</v>
          </cell>
          <cell r="G15" t="str">
            <v>County Engineer (9676)</v>
          </cell>
          <cell r="J15">
            <v>701248</v>
          </cell>
        </row>
        <row r="16">
          <cell r="D16">
            <v>902515</v>
          </cell>
          <cell r="G16" t="str">
            <v>Data Analyst (6073)</v>
          </cell>
          <cell r="J16">
            <v>701512</v>
          </cell>
        </row>
        <row r="17">
          <cell r="D17">
            <v>902575</v>
          </cell>
          <cell r="G17" t="str">
            <v>Data Analyst/Sr (6456)</v>
          </cell>
          <cell r="J17">
            <v>701534</v>
          </cell>
        </row>
        <row r="18">
          <cell r="D18">
            <v>902211</v>
          </cell>
          <cell r="G18" t="str">
            <v>Data Technician (6074)</v>
          </cell>
          <cell r="J18">
            <v>701672</v>
          </cell>
        </row>
        <row r="19">
          <cell r="D19">
            <v>902212</v>
          </cell>
          <cell r="G19" t="str">
            <v>Deputy Director (9619)</v>
          </cell>
          <cell r="J19">
            <v>701747</v>
          </cell>
        </row>
        <row r="20">
          <cell r="D20">
            <v>902510</v>
          </cell>
          <cell r="G20" t="str">
            <v>Division Director 1 (9601)</v>
          </cell>
          <cell r="J20">
            <v>701754</v>
          </cell>
        </row>
        <row r="21">
          <cell r="G21" t="str">
            <v>Division Director 2 (9602)</v>
          </cell>
          <cell r="J21">
            <v>701759</v>
          </cell>
        </row>
        <row r="22">
          <cell r="G22" t="str">
            <v>Electrician (3061)</v>
          </cell>
          <cell r="J22">
            <v>702119</v>
          </cell>
        </row>
        <row r="23">
          <cell r="G23" t="str">
            <v>Electronic Technician (6143)</v>
          </cell>
          <cell r="J23">
            <v>702279</v>
          </cell>
        </row>
        <row r="24">
          <cell r="G24" t="str">
            <v>Electronic Technician Asst (6142)</v>
          </cell>
          <cell r="J24">
            <v>702389</v>
          </cell>
        </row>
        <row r="25">
          <cell r="G25" t="str">
            <v>Electronic Technician/Chief (6144)</v>
          </cell>
          <cell r="J25">
            <v>702767</v>
          </cell>
        </row>
        <row r="26">
          <cell r="G26" t="str">
            <v>Engineer 1(Intern) (6235)</v>
          </cell>
          <cell r="J26">
            <v>702890</v>
          </cell>
        </row>
        <row r="27">
          <cell r="G27" t="str">
            <v>Engineer 2 (6236)</v>
          </cell>
          <cell r="J27">
            <v>702893</v>
          </cell>
        </row>
        <row r="28">
          <cell r="G28" t="str">
            <v>Engineer 3 (6311)</v>
          </cell>
          <cell r="J28">
            <v>703059</v>
          </cell>
        </row>
        <row r="29">
          <cell r="G29" t="str">
            <v>Engineer 3 (6311)</v>
          </cell>
          <cell r="J29">
            <v>703063</v>
          </cell>
        </row>
        <row r="30">
          <cell r="G30" t="str">
            <v>Executive Advisor (9711)</v>
          </cell>
          <cell r="J30">
            <v>703116</v>
          </cell>
        </row>
        <row r="31">
          <cell r="G31" t="str">
            <v>Fac Maint Dispatch/Scheduler (6097)</v>
          </cell>
          <cell r="J31">
            <v>703241</v>
          </cell>
        </row>
        <row r="32">
          <cell r="G32" t="str">
            <v>Facilities &amp; Property Mgnt Division Dir (9679)</v>
          </cell>
          <cell r="J32">
            <v>703870</v>
          </cell>
        </row>
        <row r="33">
          <cell r="G33" t="str">
            <v>Facilities Specialist 1 (6010)</v>
          </cell>
          <cell r="J33">
            <v>703890</v>
          </cell>
        </row>
        <row r="34">
          <cell r="G34" t="str">
            <v>Facilities Specialist 2 (6017)</v>
          </cell>
          <cell r="J34">
            <v>703915</v>
          </cell>
        </row>
        <row r="35">
          <cell r="G35" t="str">
            <v>Facilities Specialist 3 (6016)</v>
          </cell>
          <cell r="J35">
            <v>703918</v>
          </cell>
        </row>
        <row r="36">
          <cell r="G36" t="str">
            <v>Facilities Strategic Plan &amp; Proj Mgr (9149)</v>
          </cell>
          <cell r="J36">
            <v>703921</v>
          </cell>
        </row>
        <row r="37">
          <cell r="G37" t="str">
            <v>Finance Specialist/Sr (6032)</v>
          </cell>
          <cell r="J37">
            <v>703973</v>
          </cell>
        </row>
        <row r="38">
          <cell r="G38" t="str">
            <v>HVAC Assistant (6123)</v>
          </cell>
          <cell r="J38">
            <v>704119</v>
          </cell>
        </row>
        <row r="39">
          <cell r="G39" t="str">
            <v>HVAC Engineer (6121)</v>
          </cell>
          <cell r="J39">
            <v>704415</v>
          </cell>
        </row>
        <row r="40">
          <cell r="G40" t="str">
            <v>Lighting Technician (6100)</v>
          </cell>
          <cell r="J40">
            <v>704417</v>
          </cell>
        </row>
        <row r="41">
          <cell r="G41" t="str">
            <v>Locksmith (6149)</v>
          </cell>
          <cell r="J41">
            <v>704472</v>
          </cell>
        </row>
        <row r="42">
          <cell r="G42" t="str">
            <v>Management Assistant (9710)</v>
          </cell>
          <cell r="J42">
            <v>704512</v>
          </cell>
        </row>
        <row r="43">
          <cell r="G43" t="str">
            <v>Manager 2 (9364)</v>
          </cell>
          <cell r="J43">
            <v>704514</v>
          </cell>
        </row>
        <row r="44">
          <cell r="G44" t="str">
            <v>Manager, Sr (9365)</v>
          </cell>
          <cell r="J44">
            <v>704819</v>
          </cell>
        </row>
        <row r="45">
          <cell r="G45" t="str">
            <v>Office Assist 2/NR (9011)</v>
          </cell>
          <cell r="J45">
            <v>704837</v>
          </cell>
        </row>
        <row r="46">
          <cell r="G46" t="str">
            <v>Office Assistant 1 (6000)</v>
          </cell>
          <cell r="J46">
            <v>704867</v>
          </cell>
        </row>
        <row r="47">
          <cell r="G47" t="str">
            <v>Office Assistant 2 (6001)</v>
          </cell>
          <cell r="J47">
            <v>705063</v>
          </cell>
        </row>
        <row r="48">
          <cell r="G48" t="str">
            <v>Office Assistant SR/NR (9636)</v>
          </cell>
          <cell r="J48">
            <v>705078</v>
          </cell>
        </row>
        <row r="49">
          <cell r="G49" t="str">
            <v>Office Assistant/Sr (6002)</v>
          </cell>
          <cell r="J49">
            <v>705146</v>
          </cell>
        </row>
        <row r="50">
          <cell r="G50" t="str">
            <v>Operations Administrator (9720)</v>
          </cell>
          <cell r="J50">
            <v>705207</v>
          </cell>
        </row>
        <row r="51">
          <cell r="G51" t="str">
            <v>Operations Supervisor (9025)</v>
          </cell>
          <cell r="J51">
            <v>705228</v>
          </cell>
        </row>
        <row r="52">
          <cell r="G52" t="str">
            <v>Program Coordinator (6022)</v>
          </cell>
          <cell r="J52">
            <v>705277</v>
          </cell>
        </row>
        <row r="53">
          <cell r="G53" t="str">
            <v>Program Manager 1 (9615)</v>
          </cell>
          <cell r="J53">
            <v>705289</v>
          </cell>
        </row>
        <row r="54">
          <cell r="G54" t="str">
            <v>Program Specialist (6021)</v>
          </cell>
          <cell r="J54">
            <v>705370</v>
          </cell>
        </row>
        <row r="55">
          <cell r="G55" t="str">
            <v>Program Specialist/Sr (6088)</v>
          </cell>
          <cell r="J55">
            <v>705378</v>
          </cell>
        </row>
        <row r="56">
          <cell r="G56" t="str">
            <v>Program Supervisor (9361)</v>
          </cell>
          <cell r="J56">
            <v>705379</v>
          </cell>
        </row>
        <row r="57">
          <cell r="G57" t="str">
            <v>Program Technician (6020)</v>
          </cell>
          <cell r="J57">
            <v>705385</v>
          </cell>
        </row>
        <row r="58">
          <cell r="G58" t="str">
            <v>Project Manager (6063)</v>
          </cell>
          <cell r="J58">
            <v>705443</v>
          </cell>
        </row>
        <row r="59">
          <cell r="G59" t="str">
            <v>Project Manager (9063)</v>
          </cell>
          <cell r="J59">
            <v>705573</v>
          </cell>
        </row>
        <row r="60">
          <cell r="G60" t="str">
            <v>Property Management Specialist (6113)</v>
          </cell>
          <cell r="J60">
            <v>705691</v>
          </cell>
        </row>
        <row r="61">
          <cell r="G61" t="str">
            <v>Property Management Specialist/Sr (6114)</v>
          </cell>
          <cell r="J61">
            <v>705751</v>
          </cell>
        </row>
        <row r="62">
          <cell r="J62">
            <v>705794</v>
          </cell>
        </row>
        <row r="63">
          <cell r="J63">
            <v>705903</v>
          </cell>
        </row>
        <row r="64">
          <cell r="J64">
            <v>706048</v>
          </cell>
        </row>
        <row r="65">
          <cell r="J65">
            <v>706054</v>
          </cell>
        </row>
        <row r="66">
          <cell r="J66">
            <v>706068</v>
          </cell>
        </row>
        <row r="67">
          <cell r="J67">
            <v>706138</v>
          </cell>
        </row>
        <row r="68">
          <cell r="J68">
            <v>706215</v>
          </cell>
        </row>
        <row r="69">
          <cell r="J69">
            <v>706243</v>
          </cell>
        </row>
        <row r="70">
          <cell r="J70">
            <v>706246</v>
          </cell>
        </row>
        <row r="71">
          <cell r="J71">
            <v>706248</v>
          </cell>
        </row>
        <row r="72">
          <cell r="J72">
            <v>706820</v>
          </cell>
        </row>
        <row r="73">
          <cell r="J73">
            <v>706821</v>
          </cell>
        </row>
        <row r="74">
          <cell r="J74">
            <v>706822</v>
          </cell>
        </row>
        <row r="75">
          <cell r="J75">
            <v>706936</v>
          </cell>
        </row>
        <row r="76">
          <cell r="J76">
            <v>707122</v>
          </cell>
        </row>
        <row r="77">
          <cell r="J77">
            <v>707211</v>
          </cell>
        </row>
        <row r="78">
          <cell r="J78">
            <v>707807</v>
          </cell>
        </row>
        <row r="79">
          <cell r="J79">
            <v>708312</v>
          </cell>
        </row>
        <row r="80">
          <cell r="J80">
            <v>710013</v>
          </cell>
        </row>
        <row r="81">
          <cell r="J81">
            <v>710033</v>
          </cell>
        </row>
        <row r="82">
          <cell r="J82">
            <v>710034</v>
          </cell>
        </row>
        <row r="83">
          <cell r="J83">
            <v>711401</v>
          </cell>
        </row>
        <row r="84">
          <cell r="J84">
            <v>712710</v>
          </cell>
        </row>
        <row r="85">
          <cell r="J85">
            <v>714564</v>
          </cell>
        </row>
        <row r="86">
          <cell r="J86">
            <v>715624</v>
          </cell>
        </row>
        <row r="87">
          <cell r="J87">
            <v>715721</v>
          </cell>
        </row>
        <row r="88">
          <cell r="J88">
            <v>716131</v>
          </cell>
        </row>
        <row r="89">
          <cell r="J89">
            <v>716201</v>
          </cell>
        </row>
        <row r="90">
          <cell r="J90">
            <v>716282</v>
          </cell>
        </row>
        <row r="91">
          <cell r="J91">
            <v>716283</v>
          </cell>
        </row>
        <row r="92">
          <cell r="J92">
            <v>716574</v>
          </cell>
        </row>
        <row r="93">
          <cell r="J93">
            <v>716672</v>
          </cell>
        </row>
        <row r="94">
          <cell r="J94">
            <v>716676</v>
          </cell>
        </row>
        <row r="95">
          <cell r="J95">
            <v>716677</v>
          </cell>
        </row>
        <row r="96">
          <cell r="J96">
            <v>716678</v>
          </cell>
        </row>
        <row r="97">
          <cell r="J97" t="str">
            <v>717286-2</v>
          </cell>
        </row>
        <row r="98">
          <cell r="J98">
            <v>717451</v>
          </cell>
        </row>
        <row r="99">
          <cell r="J99">
            <v>717452</v>
          </cell>
        </row>
        <row r="100">
          <cell r="J100">
            <v>717453</v>
          </cell>
        </row>
        <row r="101">
          <cell r="J101">
            <v>717454</v>
          </cell>
        </row>
        <row r="102">
          <cell r="J102">
            <v>718401</v>
          </cell>
        </row>
        <row r="103">
          <cell r="J103">
            <v>718402</v>
          </cell>
        </row>
        <row r="104">
          <cell r="J104">
            <v>718403</v>
          </cell>
        </row>
        <row r="105">
          <cell r="J105">
            <v>718404</v>
          </cell>
        </row>
        <row r="106">
          <cell r="J106">
            <v>718405</v>
          </cell>
        </row>
        <row r="107">
          <cell r="J107">
            <v>718406</v>
          </cell>
        </row>
        <row r="108">
          <cell r="J108">
            <v>718407</v>
          </cell>
        </row>
        <row r="109">
          <cell r="J109">
            <v>718408</v>
          </cell>
        </row>
        <row r="110">
          <cell r="J110">
            <v>718409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cancies "/>
      <sheetName val="Contractors"/>
      <sheetName val="Temps"/>
      <sheetName val="LDA"/>
      <sheetName val="IT Cost Centers"/>
      <sheetName val="Vacancies History"/>
      <sheetName val="Temp N On-Call History"/>
      <sheetName val="LDA History"/>
      <sheetName val="Vendor N Contractor History"/>
      <sheetName val="Active Employees as of 100110"/>
      <sheetName val="Temps n LDAs as of 100110"/>
      <sheetName val="Countywide Vacancy Report 8-5"/>
      <sheetName val="MOD"/>
    </sheetNames>
    <sheetDataSet>
      <sheetData sheetId="0" refreshError="1"/>
      <sheetData sheetId="1" refreshError="1"/>
      <sheetData sheetId="2" refreshError="1"/>
      <sheetData sheetId="3" refreshError="1"/>
      <sheetData sheetId="4" refreshError="1">
        <row r="1">
          <cell r="A1" t="str">
            <v>Cost Ctr</v>
          </cell>
          <cell r="B1" t="str">
            <v>CC Group Name</v>
          </cell>
          <cell r="C1" t="str">
            <v>CC Grp Abr</v>
          </cell>
          <cell r="D1" t="str">
            <v>CC Group</v>
          </cell>
          <cell r="E1" t="str">
            <v>Fund</v>
          </cell>
          <cell r="F1" t="str">
            <v>Name</v>
          </cell>
          <cell r="G1" t="str">
            <v>Description</v>
          </cell>
          <cell r="H1" t="str">
            <v>Section Mgr</v>
          </cell>
          <cell r="I1" t="str">
            <v>Cost Center Mgr</v>
          </cell>
          <cell r="J1" t="str">
            <v>WBS Code</v>
          </cell>
          <cell r="K1" t="str">
            <v>Project Mgr</v>
          </cell>
          <cell r="L1" t="str">
            <v>Level</v>
          </cell>
        </row>
        <row r="2">
          <cell r="A2">
            <v>709000</v>
          </cell>
          <cell r="B2" t="str">
            <v>NonD - IT Office of the CIO</v>
          </cell>
          <cell r="C2" t="str">
            <v>CIO</v>
          </cell>
          <cell r="D2" t="str">
            <v>10-101</v>
          </cell>
          <cell r="E2">
            <v>3503</v>
          </cell>
          <cell r="G2" t="str">
            <v>IT Office of the CIO</v>
          </cell>
          <cell r="H2" t="str">
            <v>S Swackhamer</v>
          </cell>
          <cell r="I2" t="str">
            <v>S Swackhamer</v>
          </cell>
        </row>
        <row r="3">
          <cell r="A3">
            <v>709002</v>
          </cell>
          <cell r="B3" t="str">
            <v>NonD - Projects WBS</v>
          </cell>
          <cell r="C3" t="str">
            <v>Project WBS</v>
          </cell>
          <cell r="D3" t="str">
            <v>10-102</v>
          </cell>
          <cell r="E3">
            <v>3503</v>
          </cell>
          <cell r="G3" t="str">
            <v>IT Projects WBS</v>
          </cell>
          <cell r="H3" t="str">
            <v>S Swackhamer</v>
          </cell>
          <cell r="I3" t="str">
            <v>S Swackhamer</v>
          </cell>
        </row>
        <row r="4">
          <cell r="A4">
            <v>709002</v>
          </cell>
          <cell r="B4" t="str">
            <v>NonD - Projects WBS</v>
          </cell>
          <cell r="C4" t="str">
            <v>Project WBS</v>
          </cell>
          <cell r="D4" t="str">
            <v>10-102</v>
          </cell>
          <cell r="E4">
            <v>3503</v>
          </cell>
          <cell r="G4" t="str">
            <v>Information Tech Advisory Board</v>
          </cell>
          <cell r="H4" t="str">
            <v>S Swackhamer</v>
          </cell>
          <cell r="I4" t="str">
            <v>N/A</v>
          </cell>
          <cell r="J4" t="str">
            <v>ITAB</v>
          </cell>
          <cell r="L4">
            <v>1</v>
          </cell>
        </row>
        <row r="5">
          <cell r="A5">
            <v>709002</v>
          </cell>
          <cell r="B5" t="str">
            <v>NonD - Projects WBS</v>
          </cell>
          <cell r="C5" t="str">
            <v>Project WBS</v>
          </cell>
          <cell r="D5" t="str">
            <v>10-102</v>
          </cell>
          <cell r="E5">
            <v>3503</v>
          </cell>
          <cell r="G5" t="str">
            <v>Information Tech Advisory Board Fiscal Year 09</v>
          </cell>
          <cell r="H5" t="str">
            <v>S Swackhamer</v>
          </cell>
          <cell r="I5" t="str">
            <v>N/A</v>
          </cell>
          <cell r="J5" t="str">
            <v>ITAB.09</v>
          </cell>
          <cell r="L5">
            <v>2</v>
          </cell>
        </row>
        <row r="6">
          <cell r="A6">
            <v>709002</v>
          </cell>
          <cell r="B6" t="str">
            <v>NonD - Projects WBS</v>
          </cell>
          <cell r="C6" t="str">
            <v>Project WBS</v>
          </cell>
          <cell r="D6" t="str">
            <v>10-102</v>
          </cell>
          <cell r="E6">
            <v>3503</v>
          </cell>
          <cell r="G6" t="str">
            <v>DCHS Client Case Mgmt &amp; Svc Billing</v>
          </cell>
          <cell r="H6" t="str">
            <v>S Swackhamer</v>
          </cell>
          <cell r="I6" t="str">
            <v>T Massey</v>
          </cell>
          <cell r="J6" t="str">
            <v>ITAB.09.CLIENT CASE MGMT</v>
          </cell>
          <cell r="K6" t="str">
            <v>Dan Cole</v>
          </cell>
          <cell r="L6">
            <v>3</v>
          </cell>
        </row>
        <row r="7">
          <cell r="A7">
            <v>709002</v>
          </cell>
          <cell r="B7" t="str">
            <v>NonD - Projects WBS</v>
          </cell>
          <cell r="C7" t="str">
            <v>Project WBS</v>
          </cell>
          <cell r="D7" t="str">
            <v>10-102</v>
          </cell>
          <cell r="E7">
            <v>3503</v>
          </cell>
          <cell r="G7" t="str">
            <v>MCDA Content &amp; Doc Mgmt</v>
          </cell>
          <cell r="H7" t="str">
            <v>S Swackhamer</v>
          </cell>
          <cell r="I7" t="str">
            <v>Scott Marcy
Karl Kosydar</v>
          </cell>
          <cell r="J7" t="str">
            <v>ITAB.09.CONTENT DOC MGMT</v>
          </cell>
          <cell r="L7">
            <v>3</v>
          </cell>
        </row>
        <row r="8">
          <cell r="A8">
            <v>709002</v>
          </cell>
          <cell r="B8" t="str">
            <v>NonD - Projects WBS</v>
          </cell>
          <cell r="C8" t="str">
            <v>Project WBS</v>
          </cell>
          <cell r="D8" t="str">
            <v>10-102</v>
          </cell>
          <cell r="E8">
            <v>3503</v>
          </cell>
          <cell r="H8" t="str">
            <v>S Swackhamer</v>
          </cell>
          <cell r="I8" t="str">
            <v>?</v>
          </cell>
          <cell r="J8" t="str">
            <v>ITAB.09.DEFENDANTS KIOSK</v>
          </cell>
          <cell r="L8">
            <v>3</v>
          </cell>
        </row>
        <row r="9">
          <cell r="A9">
            <v>709002</v>
          </cell>
          <cell r="B9" t="str">
            <v>NonD - Projects WBS</v>
          </cell>
          <cell r="C9" t="str">
            <v>Project WBS</v>
          </cell>
          <cell r="D9" t="str">
            <v>10-102</v>
          </cell>
          <cell r="E9">
            <v>3503</v>
          </cell>
          <cell r="G9" t="str">
            <v>Find a Home Website</v>
          </cell>
          <cell r="H9" t="str">
            <v>S Swackhamer</v>
          </cell>
          <cell r="I9" t="str">
            <v>T Massey</v>
          </cell>
          <cell r="J9" t="str">
            <v>ITAB.09.FAH Website</v>
          </cell>
          <cell r="K9" t="str">
            <v>Michael Wright</v>
          </cell>
          <cell r="L9">
            <v>3</v>
          </cell>
        </row>
        <row r="10">
          <cell r="A10">
            <v>709002</v>
          </cell>
          <cell r="B10" t="str">
            <v>NonD - Projects WBS</v>
          </cell>
          <cell r="C10" t="str">
            <v>Project WBS</v>
          </cell>
          <cell r="D10" t="str">
            <v>10-102</v>
          </cell>
          <cell r="E10">
            <v>3503</v>
          </cell>
          <cell r="G10" t="str">
            <v>DCJ JJIS Supplemental Info Sys</v>
          </cell>
          <cell r="H10" t="str">
            <v>S Swackhamer</v>
          </cell>
          <cell r="I10" t="str">
            <v>Toni Rogers</v>
          </cell>
          <cell r="J10" t="str">
            <v>ITAB.09.JJIS INFO SYSTEM</v>
          </cell>
          <cell r="K10" t="str">
            <v>Ken Anderson</v>
          </cell>
          <cell r="L10">
            <v>3</v>
          </cell>
        </row>
        <row r="11">
          <cell r="A11">
            <v>709002</v>
          </cell>
          <cell r="B11" t="str">
            <v>NonD - Projects WBS</v>
          </cell>
          <cell r="C11" t="str">
            <v>Project WBS</v>
          </cell>
          <cell r="D11" t="str">
            <v>10-102</v>
          </cell>
          <cell r="E11">
            <v>3503</v>
          </cell>
          <cell r="G11" t="str">
            <v>IT Capital Acquisition</v>
          </cell>
          <cell r="H11" t="str">
            <v>S Swackhamer</v>
          </cell>
          <cell r="I11" t="str">
            <v>N/A</v>
          </cell>
          <cell r="J11" t="str">
            <v>ITCAP</v>
          </cell>
          <cell r="L11">
            <v>1</v>
          </cell>
        </row>
        <row r="12">
          <cell r="A12">
            <v>709002</v>
          </cell>
          <cell r="B12" t="str">
            <v>NonD - Projects WBS</v>
          </cell>
          <cell r="C12" t="str">
            <v>Project WBS</v>
          </cell>
          <cell r="D12" t="str">
            <v>10-102</v>
          </cell>
          <cell r="E12">
            <v>3503</v>
          </cell>
          <cell r="G12" t="str">
            <v>CJIS Study</v>
          </cell>
          <cell r="H12" t="str">
            <v>S Swackhamer</v>
          </cell>
          <cell r="I12" t="str">
            <v>?</v>
          </cell>
          <cell r="J12" t="str">
            <v>ITCAP.CJIS</v>
          </cell>
          <cell r="K12" t="str">
            <v>Andy Potter</v>
          </cell>
          <cell r="L12">
            <v>2</v>
          </cell>
        </row>
        <row r="13">
          <cell r="A13">
            <v>709002</v>
          </cell>
          <cell r="B13" t="str">
            <v>NonD - Projects WBS</v>
          </cell>
          <cell r="C13" t="str">
            <v>Project WBS</v>
          </cell>
          <cell r="D13" t="str">
            <v>10-102</v>
          </cell>
          <cell r="E13">
            <v>3503</v>
          </cell>
          <cell r="G13" t="str">
            <v>Disaster Recovery</v>
          </cell>
          <cell r="H13" t="str">
            <v>S Swackhamer</v>
          </cell>
          <cell r="I13" t="str">
            <v>?</v>
          </cell>
          <cell r="J13" t="str">
            <v>ITCAP.DISRECOV</v>
          </cell>
          <cell r="L13">
            <v>2</v>
          </cell>
        </row>
        <row r="14">
          <cell r="A14">
            <v>709002</v>
          </cell>
          <cell r="B14" t="str">
            <v>NonD - Projects WBS</v>
          </cell>
          <cell r="C14" t="str">
            <v>Project WBS</v>
          </cell>
          <cell r="D14" t="str">
            <v>10-102</v>
          </cell>
          <cell r="E14">
            <v>3503</v>
          </cell>
          <cell r="G14" t="str">
            <v>Desktop Hardware Carryover</v>
          </cell>
          <cell r="H14" t="str">
            <v>S Swackhamer</v>
          </cell>
          <cell r="I14" t="str">
            <v>S Johnson</v>
          </cell>
          <cell r="J14" t="str">
            <v>ITCAP.DTHWARE</v>
          </cell>
          <cell r="L14">
            <v>2</v>
          </cell>
        </row>
        <row r="15">
          <cell r="A15">
            <v>709002</v>
          </cell>
          <cell r="B15" t="str">
            <v>NonD - Projects WBS</v>
          </cell>
          <cell r="C15" t="str">
            <v>Project WBS</v>
          </cell>
          <cell r="D15" t="str">
            <v>10-102</v>
          </cell>
          <cell r="E15">
            <v>3503</v>
          </cell>
          <cell r="G15" t="str">
            <v>Desktop Software Carryover</v>
          </cell>
          <cell r="H15" t="str">
            <v>S Swackhamer</v>
          </cell>
          <cell r="I15" t="str">
            <v>S Johnson</v>
          </cell>
          <cell r="J15" t="str">
            <v>ITCAP.DTSWARE</v>
          </cell>
          <cell r="L15">
            <v>2</v>
          </cell>
        </row>
        <row r="16">
          <cell r="A16">
            <v>709002</v>
          </cell>
          <cell r="B16" t="str">
            <v>NonD - Projects WBS</v>
          </cell>
          <cell r="C16" t="str">
            <v>Project WBS</v>
          </cell>
          <cell r="D16" t="str">
            <v>10-102</v>
          </cell>
          <cell r="E16">
            <v>3503</v>
          </cell>
          <cell r="G16" t="str">
            <v>Electronic Medical Record Corr Health</v>
          </cell>
          <cell r="H16" t="str">
            <v>S Swackhamer</v>
          </cell>
          <cell r="I16" t="str">
            <v>D Cole</v>
          </cell>
          <cell r="J16" t="str">
            <v>ITCAP.EMR</v>
          </cell>
          <cell r="K16" t="str">
            <v>Dan Cole</v>
          </cell>
          <cell r="L16">
            <v>2</v>
          </cell>
        </row>
        <row r="17">
          <cell r="A17">
            <v>709002</v>
          </cell>
          <cell r="B17" t="str">
            <v>NonD - Projects WBS</v>
          </cell>
          <cell r="C17" t="str">
            <v>Project WBS</v>
          </cell>
          <cell r="D17" t="str">
            <v>10-102</v>
          </cell>
          <cell r="E17">
            <v>3503</v>
          </cell>
          <cell r="G17" t="str">
            <v>Facilities Mgmt Mobile Asset Tracking</v>
          </cell>
          <cell r="H17" t="str">
            <v>S Swackhamer</v>
          </cell>
          <cell r="I17" t="str">
            <v>?</v>
          </cell>
          <cell r="J17" t="str">
            <v>ITCAP.FMMOBASSET</v>
          </cell>
          <cell r="L17">
            <v>2</v>
          </cell>
        </row>
        <row r="18">
          <cell r="A18">
            <v>709002</v>
          </cell>
          <cell r="B18" t="str">
            <v>NonD - Projects WBS</v>
          </cell>
          <cell r="C18" t="str">
            <v>Project WBS</v>
          </cell>
          <cell r="D18" t="str">
            <v>10-102</v>
          </cell>
          <cell r="E18">
            <v>3503</v>
          </cell>
          <cell r="G18" t="str">
            <v>Land Use Software</v>
          </cell>
          <cell r="H18" t="str">
            <v>S Swackhamer</v>
          </cell>
          <cell r="I18" t="str">
            <v>L Bartasavich</v>
          </cell>
          <cell r="J18" t="str">
            <v>ITCAP.LUPSOFTWARE</v>
          </cell>
          <cell r="L18">
            <v>2</v>
          </cell>
        </row>
        <row r="19">
          <cell r="A19">
            <v>709002</v>
          </cell>
          <cell r="B19" t="str">
            <v>NonD - Projects WBS</v>
          </cell>
          <cell r="C19" t="str">
            <v>Project WBS</v>
          </cell>
          <cell r="D19" t="str">
            <v>10-102</v>
          </cell>
          <cell r="E19">
            <v>3503</v>
          </cell>
          <cell r="G19" t="str">
            <v>Project Planning</v>
          </cell>
          <cell r="H19" t="str">
            <v>S Swackhamer</v>
          </cell>
          <cell r="I19" t="str">
            <v>S Cenis</v>
          </cell>
          <cell r="J19" t="str">
            <v>ITCAP.PPM</v>
          </cell>
          <cell r="L19">
            <v>2</v>
          </cell>
        </row>
        <row r="20">
          <cell r="A20">
            <v>709002</v>
          </cell>
          <cell r="B20" t="str">
            <v>NonD - Projects WBS</v>
          </cell>
          <cell r="C20" t="str">
            <v>Project WBS</v>
          </cell>
          <cell r="D20" t="str">
            <v>10-102</v>
          </cell>
          <cell r="E20">
            <v>3503</v>
          </cell>
          <cell r="G20" t="str">
            <v>Sap Upgrade</v>
          </cell>
          <cell r="H20" t="str">
            <v>S Swackhamer</v>
          </cell>
          <cell r="I20" t="str">
            <v>S Nath</v>
          </cell>
          <cell r="J20" t="str">
            <v>ITCAP.SAPUPGRADE</v>
          </cell>
          <cell r="K20" t="str">
            <v>S Nath</v>
          </cell>
          <cell r="L20">
            <v>2</v>
          </cell>
        </row>
        <row r="21">
          <cell r="A21">
            <v>709002</v>
          </cell>
          <cell r="B21" t="str">
            <v>NonD - Projects WBS</v>
          </cell>
          <cell r="C21" t="str">
            <v>Project WBS</v>
          </cell>
          <cell r="D21" t="str">
            <v>10-102</v>
          </cell>
          <cell r="E21">
            <v>3503</v>
          </cell>
          <cell r="G21" t="str">
            <v>Sequel Licensing Project</v>
          </cell>
          <cell r="H21" t="str">
            <v>S Swackhamer</v>
          </cell>
          <cell r="I21" t="str">
            <v>C Clancy</v>
          </cell>
          <cell r="J21" t="str">
            <v>ITCAP.SQL</v>
          </cell>
          <cell r="K21" t="str">
            <v>Alan Schamp</v>
          </cell>
          <cell r="L21">
            <v>2</v>
          </cell>
        </row>
        <row r="22">
          <cell r="A22">
            <v>709002</v>
          </cell>
          <cell r="B22" t="str">
            <v>NonD - Projects WBS</v>
          </cell>
          <cell r="C22" t="str">
            <v>Project WBS</v>
          </cell>
          <cell r="D22" t="str">
            <v>10-102</v>
          </cell>
          <cell r="E22">
            <v>3503</v>
          </cell>
          <cell r="G22" t="str">
            <v>IT Technology Innovation Fund</v>
          </cell>
          <cell r="H22" t="str">
            <v>S Swackhamer</v>
          </cell>
          <cell r="I22" t="str">
            <v>S Swackhamer</v>
          </cell>
          <cell r="J22" t="str">
            <v>ITCAP.TECH INNOV</v>
          </cell>
          <cell r="K22" t="str">
            <v>S Swackhamer</v>
          </cell>
          <cell r="L22">
            <v>2</v>
          </cell>
        </row>
        <row r="23">
          <cell r="A23">
            <v>709002</v>
          </cell>
          <cell r="B23" t="str">
            <v>NonD - Projects WBS</v>
          </cell>
          <cell r="C23" t="str">
            <v>Project WBS</v>
          </cell>
          <cell r="D23" t="str">
            <v>10-102</v>
          </cell>
          <cell r="E23">
            <v>3503</v>
          </cell>
          <cell r="G23" t="str">
            <v>Weatherization</v>
          </cell>
          <cell r="H23" t="str">
            <v>S Swackhamer</v>
          </cell>
          <cell r="I23" t="str">
            <v>K Johnson</v>
          </cell>
          <cell r="J23" t="str">
            <v>ITCAP.WEATHERIZATION</v>
          </cell>
          <cell r="K23" t="str">
            <v>T Massey</v>
          </cell>
          <cell r="L23">
            <v>2</v>
          </cell>
        </row>
        <row r="24">
          <cell r="A24">
            <v>709002</v>
          </cell>
          <cell r="B24" t="str">
            <v>NonD - Projects WBS</v>
          </cell>
          <cell r="C24" t="str">
            <v>Project WBS</v>
          </cell>
          <cell r="D24" t="str">
            <v>10-102</v>
          </cell>
          <cell r="E24">
            <v>3503</v>
          </cell>
          <cell r="G24" t="str">
            <v>Web Redesign</v>
          </cell>
          <cell r="H24" t="str">
            <v>S Swackhamer</v>
          </cell>
          <cell r="I24" t="str">
            <v>R Beck</v>
          </cell>
          <cell r="J24" t="str">
            <v>ITCAP.WEB</v>
          </cell>
          <cell r="K24" t="str">
            <v>Julia Duncan</v>
          </cell>
          <cell r="L24">
            <v>2</v>
          </cell>
        </row>
        <row r="25">
          <cell r="A25">
            <v>709002</v>
          </cell>
          <cell r="B25" t="str">
            <v>NonD - Projects WBS</v>
          </cell>
          <cell r="C25" t="str">
            <v>Project WBS</v>
          </cell>
          <cell r="D25" t="str">
            <v>10-102</v>
          </cell>
          <cell r="E25">
            <v>3503</v>
          </cell>
          <cell r="G25" t="str">
            <v>WBS Projects</v>
          </cell>
          <cell r="H25" t="str">
            <v>S Swackhamer</v>
          </cell>
          <cell r="I25" t="str">
            <v>N/A</v>
          </cell>
          <cell r="J25" t="str">
            <v>ITWBS</v>
          </cell>
          <cell r="L25">
            <v>1</v>
          </cell>
        </row>
        <row r="26">
          <cell r="A26">
            <v>709002</v>
          </cell>
          <cell r="B26" t="str">
            <v>NonD - Projects WBS</v>
          </cell>
          <cell r="C26" t="str">
            <v>Project WBS</v>
          </cell>
          <cell r="D26" t="str">
            <v>10-102</v>
          </cell>
          <cell r="E26">
            <v>3503</v>
          </cell>
          <cell r="G26" t="str">
            <v>FY10 WBS Projects</v>
          </cell>
          <cell r="H26" t="str">
            <v>S Swackhamer</v>
          </cell>
          <cell r="I26" t="str">
            <v>N/A</v>
          </cell>
          <cell r="J26" t="str">
            <v>ITWBS.2010</v>
          </cell>
          <cell r="L26">
            <v>2</v>
          </cell>
        </row>
        <row r="27">
          <cell r="A27">
            <v>709002</v>
          </cell>
          <cell r="B27" t="str">
            <v>NonD - Projects WBS</v>
          </cell>
          <cell r="C27" t="str">
            <v>Project WBS</v>
          </cell>
          <cell r="D27" t="str">
            <v>10-102</v>
          </cell>
          <cell r="E27">
            <v>3503</v>
          </cell>
          <cell r="G27" t="str">
            <v>Desktop Computing Evaluation</v>
          </cell>
          <cell r="H27" t="str">
            <v>S Swackhamer</v>
          </cell>
          <cell r="I27" t="str">
            <v>S Johnson</v>
          </cell>
          <cell r="J27" t="str">
            <v>ITWBS.2010.DESKTOP EVAL</v>
          </cell>
          <cell r="L27">
            <v>2</v>
          </cell>
        </row>
        <row r="28">
          <cell r="A28">
            <v>709010</v>
          </cell>
          <cell r="B28" t="str">
            <v>NonD - IT Planning Projects Portfolio Mgmt</v>
          </cell>
          <cell r="C28" t="str">
            <v>PPPM</v>
          </cell>
          <cell r="D28" t="str">
            <v>10-103</v>
          </cell>
          <cell r="E28">
            <v>3503</v>
          </cell>
          <cell r="G28" t="str">
            <v>Dell Ghost Account Online</v>
          </cell>
          <cell r="H28" t="str">
            <v>S Swackhamer</v>
          </cell>
          <cell r="I28" t="str">
            <v>R Martinez</v>
          </cell>
        </row>
        <row r="29">
          <cell r="A29">
            <v>709105</v>
          </cell>
          <cell r="B29" t="str">
            <v>NonD - IT Planning Projects Portfolio Mgmt</v>
          </cell>
          <cell r="C29" t="str">
            <v>PPPM</v>
          </cell>
          <cell r="D29" t="str">
            <v>10-103</v>
          </cell>
          <cell r="E29">
            <v>3503</v>
          </cell>
          <cell r="G29" t="str">
            <v>Budget Finance Procurement</v>
          </cell>
          <cell r="H29" t="str">
            <v>S Swackhamer</v>
          </cell>
          <cell r="I29" t="str">
            <v>R Martinez</v>
          </cell>
        </row>
        <row r="30">
          <cell r="A30">
            <v>709600</v>
          </cell>
          <cell r="B30" t="str">
            <v>NonD - IT Planning Projects Portfolio Mgmt</v>
          </cell>
          <cell r="C30" t="str">
            <v>PPPM</v>
          </cell>
          <cell r="D30" t="str">
            <v>10-103</v>
          </cell>
          <cell r="E30">
            <v>3503</v>
          </cell>
          <cell r="G30" t="str">
            <v>Project &amp; Portfolio Mgmt</v>
          </cell>
          <cell r="H30" t="str">
            <v>M Mader</v>
          </cell>
          <cell r="I30" t="str">
            <v>M Mader</v>
          </cell>
        </row>
        <row r="31">
          <cell r="A31">
            <v>709120</v>
          </cell>
          <cell r="B31" t="str">
            <v>NonD - IT Application Svcs</v>
          </cell>
          <cell r="C31" t="str">
            <v>AS</v>
          </cell>
          <cell r="D31" t="str">
            <v>10-104</v>
          </cell>
          <cell r="E31">
            <v>3503</v>
          </cell>
          <cell r="G31" t="str">
            <v>MSCO Applications Support</v>
          </cell>
          <cell r="H31" t="str">
            <v>K Johnson</v>
          </cell>
          <cell r="I31" t="str">
            <v>E Nicholson</v>
          </cell>
        </row>
        <row r="32">
          <cell r="A32">
            <v>709125</v>
          </cell>
          <cell r="B32" t="str">
            <v>NonD - IT Application Svcs</v>
          </cell>
          <cell r="C32" t="str">
            <v>AS</v>
          </cell>
          <cell r="D32" t="str">
            <v>10-104</v>
          </cell>
          <cell r="E32">
            <v>3503</v>
          </cell>
          <cell r="G32" t="str">
            <v>CA General Government</v>
          </cell>
          <cell r="H32" t="str">
            <v>K Johnson</v>
          </cell>
          <cell r="I32" t="str">
            <v>J Mitchell</v>
          </cell>
        </row>
        <row r="33">
          <cell r="A33">
            <v>709127</v>
          </cell>
          <cell r="B33" t="str">
            <v>NonD - IT Application Svcs</v>
          </cell>
          <cell r="C33" t="str">
            <v>AS</v>
          </cell>
          <cell r="D33" t="str">
            <v>10-104</v>
          </cell>
          <cell r="E33">
            <v>3503</v>
          </cell>
          <cell r="G33" t="str">
            <v>Community Services Support</v>
          </cell>
          <cell r="H33" t="str">
            <v>K Johnson</v>
          </cell>
          <cell r="I33" t="str">
            <v>J Mitchell</v>
          </cell>
        </row>
        <row r="34">
          <cell r="A34">
            <v>709128</v>
          </cell>
          <cell r="B34" t="str">
            <v>NonD - IT Application Svcs</v>
          </cell>
          <cell r="C34" t="str">
            <v>AS</v>
          </cell>
          <cell r="D34" t="str">
            <v>10-104</v>
          </cell>
          <cell r="E34">
            <v>3503</v>
          </cell>
          <cell r="G34" t="str">
            <v>County Management Support</v>
          </cell>
          <cell r="H34" t="str">
            <v>K Johnson</v>
          </cell>
          <cell r="I34" t="str">
            <v>J Mitchell</v>
          </cell>
        </row>
        <row r="35">
          <cell r="A35">
            <v>709130</v>
          </cell>
          <cell r="B35" t="str">
            <v>NonD - IT Application Svcs</v>
          </cell>
          <cell r="C35" t="str">
            <v>AS</v>
          </cell>
          <cell r="D35" t="str">
            <v>10-104</v>
          </cell>
          <cell r="E35">
            <v>3503</v>
          </cell>
          <cell r="G35" t="str">
            <v>General Govt - Open Source</v>
          </cell>
          <cell r="H35" t="str">
            <v>K Johnson</v>
          </cell>
          <cell r="I35" t="str">
            <v>J Mitchell</v>
          </cell>
        </row>
        <row r="36">
          <cell r="A36">
            <v>709140</v>
          </cell>
          <cell r="B36" t="str">
            <v>NonD - IT Application Svcs</v>
          </cell>
          <cell r="C36" t="str">
            <v>AS</v>
          </cell>
          <cell r="D36" t="str">
            <v>10-104</v>
          </cell>
          <cell r="E36">
            <v>3503</v>
          </cell>
          <cell r="G36" t="str">
            <v>Data Services</v>
          </cell>
          <cell r="H36" t="str">
            <v>K Johnson</v>
          </cell>
          <cell r="I36" t="str">
            <v>C Clancy</v>
          </cell>
        </row>
        <row r="37">
          <cell r="A37">
            <v>709151</v>
          </cell>
          <cell r="B37" t="str">
            <v>NonD - IT Application Svcs</v>
          </cell>
          <cell r="C37" t="str">
            <v>AS</v>
          </cell>
          <cell r="D37" t="str">
            <v>10-104</v>
          </cell>
          <cell r="E37">
            <v>3503</v>
          </cell>
          <cell r="G37" t="str">
            <v>GIS Services</v>
          </cell>
          <cell r="H37" t="str">
            <v>K Johnson</v>
          </cell>
          <cell r="I37" t="str">
            <v>K Johnson</v>
          </cell>
        </row>
        <row r="38">
          <cell r="A38">
            <v>709175</v>
          </cell>
          <cell r="B38" t="str">
            <v>NonD - IT Application Svcs</v>
          </cell>
          <cell r="C38" t="str">
            <v>AS</v>
          </cell>
          <cell r="D38" t="str">
            <v>10-104</v>
          </cell>
          <cell r="E38">
            <v>3503</v>
          </cell>
          <cell r="G38" t="str">
            <v>DSS Justice</v>
          </cell>
          <cell r="H38" t="str">
            <v>K Johnson</v>
          </cell>
          <cell r="I38" t="str">
            <v>E Nicholson</v>
          </cell>
        </row>
        <row r="39">
          <cell r="A39">
            <v>709599</v>
          </cell>
          <cell r="B39" t="str">
            <v>NonD - IT Application Svcs</v>
          </cell>
          <cell r="C39" t="str">
            <v>AS</v>
          </cell>
          <cell r="D39" t="str">
            <v>10-104</v>
          </cell>
          <cell r="E39">
            <v>3503</v>
          </cell>
          <cell r="G39" t="str">
            <v>Application Svcs Mgmt</v>
          </cell>
          <cell r="H39" t="str">
            <v>K Johnson</v>
          </cell>
          <cell r="I39" t="str">
            <v>K Johnson</v>
          </cell>
        </row>
        <row r="40">
          <cell r="A40">
            <v>709604</v>
          </cell>
          <cell r="B40" t="str">
            <v>NonD - IT Application Svcs</v>
          </cell>
          <cell r="C40" t="str">
            <v>AS</v>
          </cell>
          <cell r="D40" t="str">
            <v>10-104</v>
          </cell>
          <cell r="E40">
            <v>3503</v>
          </cell>
          <cell r="G40" t="str">
            <v>Health Applications</v>
          </cell>
          <cell r="H40" t="str">
            <v>K Johnson</v>
          </cell>
          <cell r="I40" t="str">
            <v>T Massey</v>
          </cell>
        </row>
        <row r="41">
          <cell r="A41">
            <v>709607</v>
          </cell>
          <cell r="B41" t="str">
            <v>NonD - IT Application Svcs</v>
          </cell>
          <cell r="C41" t="str">
            <v>AS</v>
          </cell>
          <cell r="D41" t="str">
            <v>10-104</v>
          </cell>
          <cell r="E41">
            <v>3503</v>
          </cell>
          <cell r="G41" t="str">
            <v>CA Public Safety</v>
          </cell>
          <cell r="H41" t="str">
            <v>K Johnson</v>
          </cell>
          <cell r="I41" t="str">
            <v>E Nicholson</v>
          </cell>
        </row>
        <row r="42">
          <cell r="A42">
            <v>709609</v>
          </cell>
          <cell r="B42" t="str">
            <v>NonD - IT Application Svcs</v>
          </cell>
          <cell r="C42" t="str">
            <v>AS</v>
          </cell>
          <cell r="D42" t="str">
            <v>10-104</v>
          </cell>
          <cell r="E42">
            <v>3503</v>
          </cell>
          <cell r="G42" t="str">
            <v>Justice Services</v>
          </cell>
          <cell r="H42" t="str">
            <v>K Johnson</v>
          </cell>
          <cell r="I42" t="str">
            <v>E Nicholson</v>
          </cell>
        </row>
        <row r="43">
          <cell r="A43">
            <v>709615</v>
          </cell>
          <cell r="B43" t="str">
            <v>NonD - IT Application Svcs</v>
          </cell>
          <cell r="C43" t="str">
            <v>AS</v>
          </cell>
          <cell r="D43" t="str">
            <v>10-104</v>
          </cell>
          <cell r="E43">
            <v>3503</v>
          </cell>
          <cell r="G43" t="str">
            <v>eGovernment</v>
          </cell>
          <cell r="H43" t="str">
            <v>K Johnson</v>
          </cell>
          <cell r="I43" t="str">
            <v>K Johnson</v>
          </cell>
        </row>
        <row r="44">
          <cell r="A44">
            <v>709655</v>
          </cell>
          <cell r="B44" t="str">
            <v>NonD - IT Application Svcs</v>
          </cell>
          <cell r="C44" t="str">
            <v>AS</v>
          </cell>
          <cell r="D44" t="str">
            <v>10-104</v>
          </cell>
          <cell r="E44">
            <v>3503</v>
          </cell>
          <cell r="G44" t="str">
            <v>CA Hlth Human Services</v>
          </cell>
          <cell r="H44" t="str">
            <v>K Johnson</v>
          </cell>
          <cell r="I44" t="str">
            <v>T Massey</v>
          </cell>
        </row>
        <row r="45">
          <cell r="A45">
            <v>709656</v>
          </cell>
          <cell r="B45" t="str">
            <v>NonD - IT Application Svcs</v>
          </cell>
          <cell r="C45" t="str">
            <v>AS</v>
          </cell>
          <cell r="D45" t="str">
            <v>10-104</v>
          </cell>
          <cell r="E45">
            <v>3503</v>
          </cell>
          <cell r="G45" t="str">
            <v>Human Services</v>
          </cell>
          <cell r="H45" t="str">
            <v>K Johnson</v>
          </cell>
          <cell r="I45" t="str">
            <v>R Beck</v>
          </cell>
        </row>
        <row r="46">
          <cell r="A46">
            <v>709155</v>
          </cell>
          <cell r="B46" t="str">
            <v>NonD - IT Infrastructure</v>
          </cell>
          <cell r="C46" t="str">
            <v>INFRA</v>
          </cell>
          <cell r="D46" t="str">
            <v>10-105</v>
          </cell>
          <cell r="E46">
            <v>3503</v>
          </cell>
          <cell r="G46" t="str">
            <v>Desktop Services</v>
          </cell>
          <cell r="H46" t="str">
            <v>G Wohlers</v>
          </cell>
          <cell r="I46" t="str">
            <v>Stan Johnson</v>
          </cell>
        </row>
        <row r="47">
          <cell r="A47">
            <v>709505</v>
          </cell>
          <cell r="B47" t="str">
            <v>NonD - IT Infrastructure</v>
          </cell>
          <cell r="C47" t="str">
            <v>INFRA</v>
          </cell>
          <cell r="D47" t="str">
            <v>10-105</v>
          </cell>
          <cell r="E47">
            <v>3503</v>
          </cell>
          <cell r="G47" t="str">
            <v>Infrastructure Mgmt</v>
          </cell>
          <cell r="H47" t="str">
            <v>G Wohlers</v>
          </cell>
          <cell r="I47" t="str">
            <v>G Wohlers</v>
          </cell>
        </row>
        <row r="48">
          <cell r="A48">
            <v>709510</v>
          </cell>
          <cell r="B48" t="str">
            <v>NonD - IT Infrastructure</v>
          </cell>
          <cell r="C48" t="str">
            <v>INFRA</v>
          </cell>
          <cell r="D48" t="str">
            <v>10-105</v>
          </cell>
          <cell r="E48">
            <v>3503</v>
          </cell>
          <cell r="G48" t="str">
            <v>WAN</v>
          </cell>
          <cell r="H48" t="str">
            <v>G Wohlers</v>
          </cell>
          <cell r="I48" t="str">
            <v>T Boylan</v>
          </cell>
        </row>
        <row r="49">
          <cell r="A49">
            <v>709525</v>
          </cell>
          <cell r="B49" t="str">
            <v>NonD - IT Infrastructure</v>
          </cell>
          <cell r="C49" t="str">
            <v>INFRA</v>
          </cell>
          <cell r="D49" t="str">
            <v>10-105</v>
          </cell>
          <cell r="E49">
            <v>3503</v>
          </cell>
          <cell r="G49" t="str">
            <v>Telecom</v>
          </cell>
          <cell r="H49" t="str">
            <v>G Wohlers</v>
          </cell>
          <cell r="I49" t="str">
            <v>T Boylan</v>
          </cell>
        </row>
        <row r="50">
          <cell r="A50">
            <v>709530</v>
          </cell>
          <cell r="B50" t="str">
            <v>NonD - IT Infrastructure</v>
          </cell>
          <cell r="C50" t="str">
            <v>INFRA</v>
          </cell>
          <cell r="D50" t="str">
            <v>10-105</v>
          </cell>
          <cell r="E50">
            <v>3503</v>
          </cell>
          <cell r="G50" t="str">
            <v>Technical Services</v>
          </cell>
          <cell r="H50" t="str">
            <v>G Wohlers</v>
          </cell>
          <cell r="I50" t="str">
            <v>Tim Kurilo</v>
          </cell>
        </row>
        <row r="51">
          <cell r="A51">
            <v>709531</v>
          </cell>
          <cell r="B51" t="str">
            <v>NonD - IT Infrastructure</v>
          </cell>
          <cell r="C51" t="str">
            <v>INFRA</v>
          </cell>
          <cell r="D51" t="str">
            <v>10-105</v>
          </cell>
          <cell r="E51">
            <v>3503</v>
          </cell>
          <cell r="G51" t="str">
            <v>Network &amp; Security</v>
          </cell>
          <cell r="H51" t="str">
            <v>G Wohlers</v>
          </cell>
          <cell r="I51" t="str">
            <v>T Boylan</v>
          </cell>
        </row>
        <row r="52">
          <cell r="A52">
            <v>709532</v>
          </cell>
          <cell r="B52" t="str">
            <v>NonD - IT Infrastructure</v>
          </cell>
          <cell r="C52" t="str">
            <v>INFRA</v>
          </cell>
          <cell r="D52" t="str">
            <v>10-109</v>
          </cell>
          <cell r="E52">
            <v>3503</v>
          </cell>
          <cell r="G52" t="str">
            <v>IT Security Prgrm</v>
          </cell>
          <cell r="H52" t="str">
            <v>G Wohlers</v>
          </cell>
          <cell r="I52" t="str">
            <v>B Otis</v>
          </cell>
        </row>
        <row r="53">
          <cell r="A53">
            <v>709535</v>
          </cell>
          <cell r="B53" t="str">
            <v>NonD - IT Infrastructure</v>
          </cell>
          <cell r="C53" t="str">
            <v>INFRA</v>
          </cell>
          <cell r="D53" t="str">
            <v>10-105</v>
          </cell>
          <cell r="E53">
            <v>3503</v>
          </cell>
          <cell r="G53" t="str">
            <v>Helpdesk</v>
          </cell>
          <cell r="H53" t="str">
            <v>G Wohlers</v>
          </cell>
          <cell r="I53" t="str">
            <v>D Gorton</v>
          </cell>
        </row>
        <row r="54">
          <cell r="A54">
            <v>709540</v>
          </cell>
          <cell r="B54" t="str">
            <v>NonD - IT Infrastructure</v>
          </cell>
          <cell r="C54" t="str">
            <v>INFRA</v>
          </cell>
          <cell r="D54" t="str">
            <v>10-105</v>
          </cell>
          <cell r="E54">
            <v>3503</v>
          </cell>
          <cell r="G54" t="str">
            <v>Operations</v>
          </cell>
          <cell r="H54" t="str">
            <v>G Wohlers</v>
          </cell>
          <cell r="I54" t="str">
            <v>D Gorton</v>
          </cell>
        </row>
        <row r="55">
          <cell r="A55">
            <v>709632</v>
          </cell>
          <cell r="B55" t="str">
            <v>NonD - IT Small Cap</v>
          </cell>
          <cell r="C55" t="str">
            <v>Small Cap</v>
          </cell>
          <cell r="D55" t="str">
            <v>10-106</v>
          </cell>
          <cell r="E55">
            <v>3503</v>
          </cell>
          <cell r="G55" t="str">
            <v>DCHS Small Capital Projects</v>
          </cell>
          <cell r="H55" t="str">
            <v>S Swackhamer</v>
          </cell>
          <cell r="I55" t="str">
            <v>S Swackhamer</v>
          </cell>
        </row>
        <row r="56">
          <cell r="A56">
            <v>709633</v>
          </cell>
          <cell r="B56" t="str">
            <v>NonD - IT Small Cap</v>
          </cell>
          <cell r="C56" t="str">
            <v>Small Cap</v>
          </cell>
          <cell r="D56" t="str">
            <v>10-106</v>
          </cell>
          <cell r="E56">
            <v>3503</v>
          </cell>
          <cell r="G56" t="str">
            <v>DCJ Small Capital Projects</v>
          </cell>
          <cell r="H56" t="str">
            <v>S Swackhamer</v>
          </cell>
          <cell r="I56" t="str">
            <v>S Swackhamer</v>
          </cell>
        </row>
        <row r="57">
          <cell r="A57">
            <v>709634</v>
          </cell>
          <cell r="B57" t="str">
            <v>NonD - IT Small Cap</v>
          </cell>
          <cell r="C57" t="str">
            <v>Small Cap</v>
          </cell>
          <cell r="D57" t="str">
            <v>10-106</v>
          </cell>
          <cell r="E57">
            <v>3503</v>
          </cell>
          <cell r="G57" t="str">
            <v>DCM Small Capital Projects</v>
          </cell>
          <cell r="H57" t="str">
            <v>S Swackhamer</v>
          </cell>
          <cell r="I57" t="str">
            <v>S Swackhamer</v>
          </cell>
        </row>
        <row r="58">
          <cell r="A58">
            <v>709635</v>
          </cell>
          <cell r="B58" t="str">
            <v>NonD - IT Small Cap</v>
          </cell>
          <cell r="C58" t="str">
            <v>Small Cap</v>
          </cell>
          <cell r="D58" t="str">
            <v>10-106</v>
          </cell>
          <cell r="E58">
            <v>3503</v>
          </cell>
          <cell r="G58" t="str">
            <v>NOND Small Capital Projects</v>
          </cell>
          <cell r="H58" t="str">
            <v>S Swackhamer</v>
          </cell>
          <cell r="I58" t="str">
            <v>S Swackhamer</v>
          </cell>
        </row>
        <row r="59">
          <cell r="A59">
            <v>709636</v>
          </cell>
          <cell r="B59" t="str">
            <v>NonD - IT Small Cap</v>
          </cell>
          <cell r="C59" t="str">
            <v>Small Cap</v>
          </cell>
          <cell r="D59" t="str">
            <v>10-106</v>
          </cell>
          <cell r="E59">
            <v>3503</v>
          </cell>
          <cell r="G59" t="str">
            <v>DCS Small Capital Projects</v>
          </cell>
          <cell r="H59" t="str">
            <v>S Swackhamer</v>
          </cell>
          <cell r="I59" t="str">
            <v>S Swackhamer</v>
          </cell>
        </row>
        <row r="60">
          <cell r="A60">
            <v>709637</v>
          </cell>
          <cell r="B60" t="str">
            <v>NonD - IT Small Cap</v>
          </cell>
          <cell r="C60" t="str">
            <v>Small Cap</v>
          </cell>
          <cell r="D60" t="str">
            <v>10-106</v>
          </cell>
          <cell r="E60">
            <v>3503</v>
          </cell>
          <cell r="G60" t="str">
            <v>HEALTH Small Capital Projects</v>
          </cell>
          <cell r="H60" t="str">
            <v>S Swackhamer</v>
          </cell>
          <cell r="I60" t="str">
            <v>S Swackhamer</v>
          </cell>
        </row>
        <row r="61">
          <cell r="A61">
            <v>709638</v>
          </cell>
          <cell r="B61" t="str">
            <v>NonD - IT Small Cap</v>
          </cell>
          <cell r="C61" t="str">
            <v>Small Cap</v>
          </cell>
          <cell r="D61" t="str">
            <v>10-106</v>
          </cell>
          <cell r="E61">
            <v>3503</v>
          </cell>
          <cell r="G61" t="str">
            <v>LIBRARY Small Capital Projects</v>
          </cell>
          <cell r="H61" t="str">
            <v>S Swackhamer</v>
          </cell>
          <cell r="I61" t="str">
            <v>S Swackhamer</v>
          </cell>
        </row>
        <row r="62">
          <cell r="A62">
            <v>709639</v>
          </cell>
          <cell r="B62" t="str">
            <v>NonD - IT Small Cap</v>
          </cell>
          <cell r="C62" t="str">
            <v>Small Cap</v>
          </cell>
          <cell r="D62" t="str">
            <v>10-106</v>
          </cell>
          <cell r="E62">
            <v>3503</v>
          </cell>
          <cell r="G62" t="str">
            <v>MCSO Small Capital Projects</v>
          </cell>
          <cell r="H62" t="str">
            <v>S Swackhamer</v>
          </cell>
          <cell r="I62" t="str">
            <v>S Swackhamer</v>
          </cell>
        </row>
        <row r="63">
          <cell r="A63">
            <v>709643</v>
          </cell>
          <cell r="B63" t="str">
            <v>NonD - IT Small Cap</v>
          </cell>
          <cell r="C63" t="str">
            <v>Small Cap</v>
          </cell>
          <cell r="D63" t="str">
            <v>10-106</v>
          </cell>
          <cell r="E63">
            <v>3503</v>
          </cell>
          <cell r="G63" t="str">
            <v>MCDA Small Capital Projects</v>
          </cell>
          <cell r="H63" t="str">
            <v>S Swackhamer</v>
          </cell>
          <cell r="I63" t="str">
            <v>S Swackhamer</v>
          </cell>
        </row>
        <row r="64">
          <cell r="A64">
            <v>709640</v>
          </cell>
          <cell r="B64" t="str">
            <v>NonD - IT Advisory Board (ITAB)</v>
          </cell>
          <cell r="C64" t="str">
            <v>ITAB</v>
          </cell>
          <cell r="D64" t="str">
            <v>10-107</v>
          </cell>
          <cell r="E64">
            <v>3503</v>
          </cell>
          <cell r="G64" t="str">
            <v>IT Advisory Board Fund</v>
          </cell>
          <cell r="H64" t="str">
            <v>S Swackhamer</v>
          </cell>
          <cell r="I64" t="str">
            <v>S Swackhamer</v>
          </cell>
        </row>
        <row r="65">
          <cell r="A65">
            <v>709617</v>
          </cell>
          <cell r="B65" t="str">
            <v>NonD - IT BWC/Assets</v>
          </cell>
          <cell r="C65" t="str">
            <v>BWC/Assets</v>
          </cell>
          <cell r="D65" t="str">
            <v>10-108</v>
          </cell>
          <cell r="E65">
            <v>3503</v>
          </cell>
          <cell r="G65" t="str">
            <v>IT Asset Replacement-Desktop Hardware</v>
          </cell>
          <cell r="H65" t="str">
            <v>S Swackhamer</v>
          </cell>
          <cell r="I65" t="str">
            <v>S Swackhamer</v>
          </cell>
        </row>
        <row r="66">
          <cell r="A66">
            <v>709618</v>
          </cell>
          <cell r="B66" t="str">
            <v>NonD - IT BWC/Assets</v>
          </cell>
          <cell r="C66" t="str">
            <v>BWC/Assets</v>
          </cell>
          <cell r="D66" t="str">
            <v>10-108</v>
          </cell>
          <cell r="E66">
            <v>3503</v>
          </cell>
          <cell r="G66" t="str">
            <v>IT Asset Replacement-Desktop Software</v>
          </cell>
          <cell r="H66" t="str">
            <v>S Swackhamer</v>
          </cell>
          <cell r="I66" t="str">
            <v>S Swackhamer</v>
          </cell>
        </row>
        <row r="67">
          <cell r="A67">
            <v>709619</v>
          </cell>
          <cell r="B67" t="str">
            <v>NonD - IT BWC/Assets</v>
          </cell>
          <cell r="C67" t="str">
            <v>BWC/Assets</v>
          </cell>
          <cell r="D67" t="str">
            <v>10-108</v>
          </cell>
          <cell r="E67">
            <v>3503</v>
          </cell>
          <cell r="G67" t="str">
            <v>IT Asset Replacement-Telecom</v>
          </cell>
          <cell r="H67" t="str">
            <v>S Swackhamer</v>
          </cell>
          <cell r="I67" t="str">
            <v>S Swackhamer</v>
          </cell>
        </row>
        <row r="68">
          <cell r="A68">
            <v>709620</v>
          </cell>
          <cell r="B68" t="str">
            <v>NonD - IT BWC/Assets</v>
          </cell>
          <cell r="C68" t="str">
            <v>BWC/Assets</v>
          </cell>
          <cell r="D68" t="str">
            <v>10-108</v>
          </cell>
          <cell r="E68">
            <v>3503</v>
          </cell>
          <cell r="G68" t="str">
            <v>IT Asset Replacement-WAN</v>
          </cell>
          <cell r="H68" t="str">
            <v>S Swackhamer</v>
          </cell>
          <cell r="I68" t="str">
            <v>S Swackhamer</v>
          </cell>
        </row>
        <row r="69">
          <cell r="A69">
            <v>709621</v>
          </cell>
          <cell r="B69" t="str">
            <v>NonD - IT BWC/Assets</v>
          </cell>
          <cell r="C69" t="str">
            <v>BWC/Assets</v>
          </cell>
          <cell r="D69" t="str">
            <v>10-108</v>
          </cell>
          <cell r="E69">
            <v>3503</v>
          </cell>
          <cell r="G69" t="str">
            <v>IT Asset Replacement-Server</v>
          </cell>
          <cell r="H69" t="str">
            <v>S Swackhamer</v>
          </cell>
          <cell r="I69" t="str">
            <v>S Swackhamer</v>
          </cell>
        </row>
        <row r="70">
          <cell r="A70">
            <v>709641</v>
          </cell>
          <cell r="B70" t="str">
            <v>NonD - IT BWC/Assets</v>
          </cell>
          <cell r="C70" t="str">
            <v>BWC/Assets</v>
          </cell>
          <cell r="D70" t="str">
            <v>10-108</v>
          </cell>
          <cell r="E70">
            <v>3503</v>
          </cell>
          <cell r="G70" t="str">
            <v>IT Investment Fund</v>
          </cell>
          <cell r="H70" t="str">
            <v>S Swackhamer</v>
          </cell>
          <cell r="I70" t="str">
            <v>S Swackhamer</v>
          </cell>
        </row>
        <row r="71">
          <cell r="A71">
            <v>709001</v>
          </cell>
          <cell r="B71" t="str">
            <v>NonD - IT DO NOT USE</v>
          </cell>
          <cell r="C71" t="str">
            <v>Do NOT Use</v>
          </cell>
          <cell r="D71" t="str">
            <v>10-109</v>
          </cell>
          <cell r="E71">
            <v>3503</v>
          </cell>
          <cell r="G71" t="str">
            <v>DO NOT USE IT Assessment</v>
          </cell>
          <cell r="H71" t="str">
            <v>Inactive</v>
          </cell>
          <cell r="I71" t="str">
            <v>S Swackhamer</v>
          </cell>
        </row>
        <row r="72">
          <cell r="A72">
            <v>709003</v>
          </cell>
          <cell r="B72" t="str">
            <v>NonD - IT DO NOT USE</v>
          </cell>
          <cell r="C72" t="str">
            <v>Do NOT Use</v>
          </cell>
          <cell r="D72" t="str">
            <v>10-109</v>
          </cell>
          <cell r="E72">
            <v>3503</v>
          </cell>
          <cell r="G72" t="str">
            <v>DO NOT USE NonD IT HIPAA</v>
          </cell>
          <cell r="H72" t="str">
            <v>Inactive</v>
          </cell>
          <cell r="I72" t="str">
            <v>S Swackhamer</v>
          </cell>
        </row>
        <row r="73">
          <cell r="A73">
            <v>709100</v>
          </cell>
          <cell r="B73" t="str">
            <v>NonD - IT DO NOT USE</v>
          </cell>
          <cell r="C73" t="str">
            <v>Do NOT Use</v>
          </cell>
          <cell r="D73" t="str">
            <v>10-109</v>
          </cell>
          <cell r="E73">
            <v>3503</v>
          </cell>
          <cell r="G73" t="str">
            <v>DO NOT USE NonD IT Planning &amp; Admin</v>
          </cell>
          <cell r="H73" t="str">
            <v>Inactive</v>
          </cell>
          <cell r="I73" t="str">
            <v>S Swackhamer</v>
          </cell>
        </row>
        <row r="74">
          <cell r="A74">
            <v>709110</v>
          </cell>
          <cell r="B74" t="str">
            <v>NonD - IT DO NOT USE</v>
          </cell>
          <cell r="C74" t="str">
            <v>Do NOT Use</v>
          </cell>
          <cell r="D74" t="str">
            <v>10-109</v>
          </cell>
          <cell r="E74">
            <v>3503</v>
          </cell>
          <cell r="G74" t="str">
            <v>DO NOT USE NonD IT Special Projects</v>
          </cell>
          <cell r="H74" t="str">
            <v>Inactive</v>
          </cell>
          <cell r="I74" t="str">
            <v>S Swackhamer</v>
          </cell>
        </row>
        <row r="75">
          <cell r="A75">
            <v>709115</v>
          </cell>
          <cell r="B75" t="str">
            <v>NonD - IT DO NOT USE</v>
          </cell>
          <cell r="C75" t="str">
            <v>Do NOT Use</v>
          </cell>
          <cell r="D75" t="str">
            <v>10-109</v>
          </cell>
          <cell r="E75">
            <v>3503</v>
          </cell>
          <cell r="G75" t="str">
            <v>DO NOT USE NonD IT Building Projects</v>
          </cell>
          <cell r="H75" t="str">
            <v>Inactive</v>
          </cell>
          <cell r="I75" t="str">
            <v>S Swackhamer</v>
          </cell>
        </row>
        <row r="76">
          <cell r="A76">
            <v>709126</v>
          </cell>
          <cell r="B76" t="str">
            <v>NonD - IT DO NOT USE</v>
          </cell>
          <cell r="C76" t="str">
            <v>Do NOT Use</v>
          </cell>
          <cell r="D76" t="str">
            <v>10-109</v>
          </cell>
          <cell r="E76">
            <v>3503</v>
          </cell>
          <cell r="G76" t="str">
            <v>DO NOT USE IT Merged App Mgmt GF</v>
          </cell>
          <cell r="H76" t="str">
            <v>Inactive</v>
          </cell>
          <cell r="I76" t="str">
            <v>S Swackhamer</v>
          </cell>
        </row>
        <row r="77">
          <cell r="A77">
            <v>709141</v>
          </cell>
          <cell r="B77" t="str">
            <v>NonD - IT DO NOT USE</v>
          </cell>
          <cell r="C77" t="str">
            <v>Do NOT Use</v>
          </cell>
          <cell r="D77" t="str">
            <v>10-109</v>
          </cell>
          <cell r="E77">
            <v>3503</v>
          </cell>
          <cell r="G77" t="str">
            <v>DO NOT USE IT</v>
          </cell>
          <cell r="H77" t="str">
            <v>Inactive</v>
          </cell>
          <cell r="I77" t="str">
            <v>S Swackhamer</v>
          </cell>
        </row>
        <row r="78">
          <cell r="A78">
            <v>709150</v>
          </cell>
          <cell r="B78" t="str">
            <v>NonD - IT DO NOT USE</v>
          </cell>
          <cell r="C78" t="str">
            <v>Do NOT Use</v>
          </cell>
          <cell r="D78" t="str">
            <v>10-109</v>
          </cell>
          <cell r="E78">
            <v>3503</v>
          </cell>
          <cell r="G78" t="str">
            <v>DO NOT USE IT GIS</v>
          </cell>
          <cell r="H78" t="str">
            <v>Inactive</v>
          </cell>
          <cell r="I78" t="str">
            <v>S Swackhamer</v>
          </cell>
        </row>
        <row r="79">
          <cell r="A79">
            <v>709159</v>
          </cell>
          <cell r="B79" t="str">
            <v>NonD - IT DO NOT USE</v>
          </cell>
          <cell r="C79" t="str">
            <v>Do NOT Use</v>
          </cell>
          <cell r="D79" t="str">
            <v>10-109</v>
          </cell>
          <cell r="E79">
            <v>3503</v>
          </cell>
          <cell r="G79" t="str">
            <v>DO NOT USE IT LAN Services</v>
          </cell>
          <cell r="H79" t="str">
            <v>Inactive</v>
          </cell>
          <cell r="I79" t="str">
            <v>S Swackhamer</v>
          </cell>
        </row>
        <row r="80">
          <cell r="A80">
            <v>709160</v>
          </cell>
          <cell r="B80" t="str">
            <v>NonD - IT DO NOT USE</v>
          </cell>
          <cell r="C80" t="str">
            <v>Do NOT Use</v>
          </cell>
          <cell r="D80" t="str">
            <v>10-109</v>
          </cell>
          <cell r="E80">
            <v>3503</v>
          </cell>
          <cell r="G80" t="str">
            <v>DO NOT USE IT LAN 1000</v>
          </cell>
          <cell r="H80" t="str">
            <v>Inactive</v>
          </cell>
          <cell r="I80" t="str">
            <v>S Swackhamer</v>
          </cell>
        </row>
        <row r="81">
          <cell r="A81">
            <v>709161</v>
          </cell>
          <cell r="B81" t="str">
            <v>NonD - IT DO NOT USE</v>
          </cell>
          <cell r="C81" t="str">
            <v>Do NOT Use</v>
          </cell>
          <cell r="D81" t="str">
            <v>10-109</v>
          </cell>
          <cell r="E81">
            <v>3503</v>
          </cell>
          <cell r="G81" t="str">
            <v>DO NOT USE IT DSS LAN</v>
          </cell>
          <cell r="H81" t="str">
            <v>Inactive</v>
          </cell>
          <cell r="I81" t="str">
            <v>S Swackhamer</v>
          </cell>
        </row>
        <row r="82">
          <cell r="A82">
            <v>709170</v>
          </cell>
          <cell r="B82" t="str">
            <v>NonD - IT DO NOT USE</v>
          </cell>
          <cell r="C82" t="str">
            <v>Do NOT Use</v>
          </cell>
          <cell r="D82" t="str">
            <v>10-109</v>
          </cell>
          <cell r="E82">
            <v>1000</v>
          </cell>
          <cell r="G82" t="str">
            <v>DO NOT USE IT DSS Justice</v>
          </cell>
          <cell r="H82" t="str">
            <v>Inactive</v>
          </cell>
          <cell r="I82" t="str">
            <v>S Swackhamer</v>
          </cell>
        </row>
        <row r="83">
          <cell r="A83">
            <v>709180</v>
          </cell>
          <cell r="B83" t="str">
            <v>NonD - IT DO NOT USE</v>
          </cell>
          <cell r="C83" t="str">
            <v>Do NOT Use</v>
          </cell>
          <cell r="D83" t="str">
            <v>10-109</v>
          </cell>
          <cell r="E83">
            <v>3503</v>
          </cell>
          <cell r="G83" t="str">
            <v>DO NOT USE IT NonD</v>
          </cell>
          <cell r="H83" t="str">
            <v>Inactive</v>
          </cell>
          <cell r="I83" t="str">
            <v>S Swackhamer</v>
          </cell>
        </row>
        <row r="84">
          <cell r="A84">
            <v>709185</v>
          </cell>
          <cell r="B84" t="str">
            <v>NonD - IT DO NOT USE</v>
          </cell>
          <cell r="C84" t="str">
            <v>Do NOT Use</v>
          </cell>
          <cell r="D84" t="str">
            <v>10-109</v>
          </cell>
          <cell r="E84">
            <v>1000</v>
          </cell>
          <cell r="G84" t="str">
            <v>DO NOT USE NonD IT Data Warehouse GF</v>
          </cell>
          <cell r="H84" t="str">
            <v>Inactive</v>
          </cell>
          <cell r="I84" t="str">
            <v>S Swackhamer</v>
          </cell>
        </row>
        <row r="85">
          <cell r="A85">
            <v>709190</v>
          </cell>
          <cell r="B85" t="str">
            <v>NonD - IT DO NOT USE</v>
          </cell>
          <cell r="C85" t="str">
            <v>Do NOT Use</v>
          </cell>
          <cell r="D85" t="str">
            <v>10-109</v>
          </cell>
          <cell r="E85">
            <v>1000</v>
          </cell>
          <cell r="G85" t="str">
            <v>DO NOT USE NonD IT Data Architecture</v>
          </cell>
          <cell r="H85" t="str">
            <v>Inactive</v>
          </cell>
          <cell r="I85" t="str">
            <v>S Swackhamer</v>
          </cell>
        </row>
        <row r="86">
          <cell r="A86">
            <v>709200</v>
          </cell>
          <cell r="B86" t="str">
            <v>NonD - IT DO NOT USE</v>
          </cell>
          <cell r="C86" t="str">
            <v>Do NOT Use</v>
          </cell>
          <cell r="D86" t="str">
            <v>10-109</v>
          </cell>
          <cell r="E86">
            <v>3503</v>
          </cell>
          <cell r="G86" t="str">
            <v>DO NOT USE NonD IT Desktop Software</v>
          </cell>
          <cell r="H86" t="str">
            <v>Inactive</v>
          </cell>
          <cell r="I86" t="str">
            <v>S Swackhamer</v>
          </cell>
        </row>
        <row r="87">
          <cell r="A87">
            <v>709201</v>
          </cell>
          <cell r="B87" t="str">
            <v>NonD - IT DO NOT USE</v>
          </cell>
          <cell r="C87" t="str">
            <v>Do NOT Use</v>
          </cell>
          <cell r="D87" t="str">
            <v>10-109</v>
          </cell>
          <cell r="E87">
            <v>2508</v>
          </cell>
          <cell r="G87" t="str">
            <v>DO NOT USE IT DCHS Small Capital Projects</v>
          </cell>
          <cell r="H87" t="str">
            <v>Inactive</v>
          </cell>
          <cell r="I87" t="str">
            <v>S Swackhamer</v>
          </cell>
        </row>
        <row r="88">
          <cell r="A88">
            <v>709202</v>
          </cell>
          <cell r="B88" t="str">
            <v>NonD - IT DO NOT USE</v>
          </cell>
          <cell r="C88" t="str">
            <v>Do NOT Use</v>
          </cell>
          <cell r="D88" t="str">
            <v>10-109</v>
          </cell>
          <cell r="E88">
            <v>2508</v>
          </cell>
          <cell r="G88" t="str">
            <v>DO NOT USE IT DCJ Small Capital Projects</v>
          </cell>
          <cell r="H88" t="str">
            <v>Inactive</v>
          </cell>
          <cell r="I88" t="str">
            <v>S Swackhamer</v>
          </cell>
        </row>
        <row r="89">
          <cell r="A89">
            <v>709203</v>
          </cell>
          <cell r="B89" t="str">
            <v>NonD - IT DO NOT USE</v>
          </cell>
          <cell r="C89" t="str">
            <v>Do NOT Use</v>
          </cell>
          <cell r="D89" t="str">
            <v>10-109</v>
          </cell>
          <cell r="E89">
            <v>2508</v>
          </cell>
          <cell r="G89" t="str">
            <v>DO NOT USE IT DCM Small Capital Projects</v>
          </cell>
          <cell r="H89" t="str">
            <v>Inactive</v>
          </cell>
          <cell r="I89" t="str">
            <v>S Swackhamer</v>
          </cell>
        </row>
        <row r="90">
          <cell r="A90">
            <v>709204</v>
          </cell>
          <cell r="B90" t="str">
            <v>NonD - IT DO NOT USE</v>
          </cell>
          <cell r="C90" t="str">
            <v>Do NOT Use</v>
          </cell>
          <cell r="D90" t="str">
            <v>10-109</v>
          </cell>
          <cell r="E90">
            <v>2508</v>
          </cell>
          <cell r="G90" t="str">
            <v>DO NOT USE IT NOND Small Capital Projects</v>
          </cell>
          <cell r="H90" t="str">
            <v>Inactive</v>
          </cell>
          <cell r="I90" t="str">
            <v>S Swackhamer</v>
          </cell>
        </row>
        <row r="91">
          <cell r="A91">
            <v>709205</v>
          </cell>
          <cell r="B91" t="str">
            <v>NonD - IT DO NOT USE</v>
          </cell>
          <cell r="C91" t="str">
            <v>Do NOT Use</v>
          </cell>
          <cell r="D91" t="str">
            <v>10-109</v>
          </cell>
          <cell r="E91">
            <v>2508</v>
          </cell>
          <cell r="G91" t="str">
            <v>DO NOT USE IT DCS Small Capital Projects</v>
          </cell>
          <cell r="H91" t="str">
            <v>Inactive</v>
          </cell>
          <cell r="I91" t="str">
            <v>S Swackhamer</v>
          </cell>
        </row>
        <row r="92">
          <cell r="A92">
            <v>709206</v>
          </cell>
          <cell r="B92" t="str">
            <v>NonD - IT DO NOT USE</v>
          </cell>
          <cell r="C92" t="str">
            <v>Do NOT Use</v>
          </cell>
          <cell r="D92" t="str">
            <v>10-109</v>
          </cell>
          <cell r="E92">
            <v>2508</v>
          </cell>
          <cell r="G92" t="str">
            <v>DO NOT USE IT HEALTH Small Capital Projects</v>
          </cell>
          <cell r="H92" t="str">
            <v>Inactive</v>
          </cell>
          <cell r="I92" t="str">
            <v>S Swackhamer</v>
          </cell>
        </row>
        <row r="93">
          <cell r="A93">
            <v>709207</v>
          </cell>
          <cell r="B93" t="str">
            <v>NonD - IT DO NOT USE</v>
          </cell>
          <cell r="C93" t="str">
            <v>Do NOT Use</v>
          </cell>
          <cell r="D93" t="str">
            <v>10-109</v>
          </cell>
          <cell r="E93">
            <v>2508</v>
          </cell>
          <cell r="G93" t="str">
            <v>DO NOT USE IT LIBRARY Small Capital Projects</v>
          </cell>
          <cell r="H93" t="str">
            <v>Inactive</v>
          </cell>
          <cell r="I93" t="str">
            <v>S Swackhamer</v>
          </cell>
        </row>
        <row r="94">
          <cell r="A94">
            <v>709208</v>
          </cell>
          <cell r="B94" t="str">
            <v>NonD - IT DO NOT USE</v>
          </cell>
          <cell r="C94" t="str">
            <v>Do NOT Use</v>
          </cell>
          <cell r="D94" t="str">
            <v>10-109</v>
          </cell>
          <cell r="E94">
            <v>2508</v>
          </cell>
          <cell r="G94" t="str">
            <v>DO NOT USE IT MCDA Small Capital Projects</v>
          </cell>
          <cell r="H94" t="str">
            <v>Inactive</v>
          </cell>
          <cell r="I94" t="str">
            <v>S Swackhamer</v>
          </cell>
        </row>
        <row r="95">
          <cell r="A95">
            <v>709209</v>
          </cell>
          <cell r="B95" t="str">
            <v>NonD - IT DO NOT USE</v>
          </cell>
          <cell r="C95" t="str">
            <v>Do NOT Use</v>
          </cell>
          <cell r="D95" t="str">
            <v>10-109</v>
          </cell>
          <cell r="E95">
            <v>2508</v>
          </cell>
          <cell r="G95" t="str">
            <v>DO NOT USE IT MCSO Small Capital Projects</v>
          </cell>
          <cell r="H95" t="str">
            <v>Inactive</v>
          </cell>
          <cell r="I95" t="str">
            <v>S Swackhamer</v>
          </cell>
        </row>
        <row r="96">
          <cell r="A96">
            <v>709210</v>
          </cell>
          <cell r="B96" t="str">
            <v>NonD - IT DO NOT USE</v>
          </cell>
          <cell r="C96" t="str">
            <v>Do NOT Use</v>
          </cell>
          <cell r="D96" t="str">
            <v>10-109</v>
          </cell>
          <cell r="E96">
            <v>2508</v>
          </cell>
          <cell r="G96" t="str">
            <v>DO NOT USE IT Advisory Board Fund</v>
          </cell>
          <cell r="H96" t="str">
            <v>Inactive</v>
          </cell>
          <cell r="I96" t="str">
            <v>S Swackhamer</v>
          </cell>
        </row>
        <row r="97">
          <cell r="A97">
            <v>709211</v>
          </cell>
          <cell r="B97" t="str">
            <v>NonD - IT DO NOT USE</v>
          </cell>
          <cell r="C97" t="str">
            <v>Do NOT Use</v>
          </cell>
          <cell r="D97" t="str">
            <v>10-109</v>
          </cell>
          <cell r="E97">
            <v>2508</v>
          </cell>
          <cell r="G97" t="str">
            <v>DO NOT USE IT Investment Fund</v>
          </cell>
          <cell r="H97" t="str">
            <v>Inactive</v>
          </cell>
          <cell r="I97" t="str">
            <v>S Swackhamer</v>
          </cell>
        </row>
        <row r="98">
          <cell r="A98">
            <v>709220</v>
          </cell>
          <cell r="B98" t="str">
            <v>NonD - IT DO NOT USE</v>
          </cell>
          <cell r="C98" t="str">
            <v>Do NOT Use</v>
          </cell>
          <cell r="D98" t="str">
            <v>10-109</v>
          </cell>
          <cell r="E98">
            <v>2508</v>
          </cell>
          <cell r="G98" t="str">
            <v>DO NOT USE IT Asset Replacement-Desktop Hardware</v>
          </cell>
          <cell r="H98" t="str">
            <v>Inactive</v>
          </cell>
          <cell r="I98" t="str">
            <v>S Swackhamer</v>
          </cell>
        </row>
        <row r="99">
          <cell r="A99">
            <v>709299</v>
          </cell>
          <cell r="B99" t="str">
            <v>NonD - IT DO NOT USE</v>
          </cell>
          <cell r="C99" t="str">
            <v>Do NOT Use</v>
          </cell>
          <cell r="D99" t="str">
            <v>10-109</v>
          </cell>
          <cell r="E99">
            <v>3503</v>
          </cell>
          <cell r="G99" t="str">
            <v>DO NOT USE IT Desktop Hardware Replace</v>
          </cell>
          <cell r="H99" t="str">
            <v>Inactive</v>
          </cell>
          <cell r="I99" t="str">
            <v>S Swackhamer</v>
          </cell>
        </row>
        <row r="100">
          <cell r="A100">
            <v>709301</v>
          </cell>
          <cell r="B100" t="str">
            <v>NonD - IT DO NOT USE</v>
          </cell>
          <cell r="C100" t="str">
            <v>Do NOT Use</v>
          </cell>
          <cell r="D100" t="str">
            <v>10-109</v>
          </cell>
          <cell r="E100">
            <v>2508</v>
          </cell>
          <cell r="G100" t="str">
            <v>DO NOT USE IT Asset Replacement-Desktop Software</v>
          </cell>
          <cell r="H100" t="str">
            <v>Inactive</v>
          </cell>
          <cell r="I100" t="str">
            <v>S Swackhamer</v>
          </cell>
        </row>
        <row r="101">
          <cell r="A101">
            <v>709302</v>
          </cell>
          <cell r="B101" t="str">
            <v>NonD - IT DO NOT USE</v>
          </cell>
          <cell r="C101" t="str">
            <v>Do NOT Use</v>
          </cell>
          <cell r="D101" t="str">
            <v>10-109</v>
          </cell>
          <cell r="E101">
            <v>2508</v>
          </cell>
          <cell r="G101" t="str">
            <v>DO NOT USE IT Asset Replacement-Telecom</v>
          </cell>
          <cell r="H101" t="str">
            <v>Inactive</v>
          </cell>
          <cell r="I101" t="str">
            <v>S Swackhamer</v>
          </cell>
        </row>
        <row r="102">
          <cell r="A102">
            <v>709303</v>
          </cell>
          <cell r="B102" t="str">
            <v>NonD - IT DO NOT USE</v>
          </cell>
          <cell r="C102" t="str">
            <v>Do NOT Use</v>
          </cell>
          <cell r="D102" t="str">
            <v>10-109</v>
          </cell>
          <cell r="E102">
            <v>2508</v>
          </cell>
          <cell r="G102" t="str">
            <v>DO NOT USE IT Asset Replacement-WAN</v>
          </cell>
          <cell r="H102" t="str">
            <v>Inactive</v>
          </cell>
          <cell r="I102" t="str">
            <v>S Swackhamer</v>
          </cell>
        </row>
        <row r="103">
          <cell r="A103">
            <v>709304</v>
          </cell>
          <cell r="B103" t="str">
            <v>NonD - IT DO NOT USE</v>
          </cell>
          <cell r="C103" t="str">
            <v>Do NOT Use</v>
          </cell>
          <cell r="D103" t="str">
            <v>10-109</v>
          </cell>
          <cell r="E103">
            <v>2508</v>
          </cell>
          <cell r="G103" t="str">
            <v>DO NOT USE IT Asset Replacement-Server</v>
          </cell>
          <cell r="H103" t="str">
            <v>Inactive</v>
          </cell>
          <cell r="I103" t="str">
            <v>S Swackhamer</v>
          </cell>
        </row>
        <row r="104">
          <cell r="A104">
            <v>709305</v>
          </cell>
          <cell r="B104" t="str">
            <v>NonD - IT DO NOT USE</v>
          </cell>
          <cell r="C104" t="str">
            <v>Do NOT Use</v>
          </cell>
          <cell r="D104" t="str">
            <v>10-109</v>
          </cell>
          <cell r="E104">
            <v>2508</v>
          </cell>
          <cell r="G104" t="str">
            <v>DO NOT USE IT ITAR DA Pgm</v>
          </cell>
          <cell r="H104" t="str">
            <v>Inactive</v>
          </cell>
          <cell r="I104" t="str">
            <v>S Swackhamer</v>
          </cell>
        </row>
        <row r="105">
          <cell r="A105">
            <v>709306</v>
          </cell>
          <cell r="B105" t="str">
            <v>NonD - IT DO NOT USE</v>
          </cell>
          <cell r="C105" t="str">
            <v>Do NOT Use</v>
          </cell>
          <cell r="D105" t="str">
            <v>10-109</v>
          </cell>
          <cell r="E105">
            <v>2508</v>
          </cell>
          <cell r="G105" t="str">
            <v>DO NOT USE IT ITAR MCSO Pgm</v>
          </cell>
          <cell r="H105" t="str">
            <v>Inactive</v>
          </cell>
          <cell r="I105" t="str">
            <v>S Swackhamer</v>
          </cell>
        </row>
        <row r="106">
          <cell r="A106">
            <v>709307</v>
          </cell>
          <cell r="B106" t="str">
            <v>NonD - IT DO NOT USE</v>
          </cell>
          <cell r="C106" t="str">
            <v>Do NOT Use</v>
          </cell>
          <cell r="D106" t="str">
            <v>10-109</v>
          </cell>
          <cell r="E106">
            <v>2508</v>
          </cell>
          <cell r="G106" t="str">
            <v>DO NOT USE IT ITAR CS Pgm</v>
          </cell>
          <cell r="H106" t="str">
            <v>Inactive</v>
          </cell>
          <cell r="I106" t="str">
            <v>S Swackhamer</v>
          </cell>
        </row>
        <row r="107">
          <cell r="A107">
            <v>709308</v>
          </cell>
          <cell r="B107" t="str">
            <v>NonD - IT DO NOT USE</v>
          </cell>
          <cell r="C107" t="str">
            <v>Do NOT Use</v>
          </cell>
          <cell r="D107" t="str">
            <v>10-109</v>
          </cell>
          <cell r="E107">
            <v>2508</v>
          </cell>
          <cell r="G107" t="str">
            <v>DO NOT USE IT ITAR ND Pgm</v>
          </cell>
          <cell r="H107" t="str">
            <v>Inactive</v>
          </cell>
          <cell r="I107" t="str">
            <v>S Swackhamer</v>
          </cell>
        </row>
        <row r="108">
          <cell r="A108">
            <v>709309</v>
          </cell>
          <cell r="B108" t="str">
            <v>NonD - IT DO NOT USE</v>
          </cell>
          <cell r="C108" t="str">
            <v>Do NOT Use</v>
          </cell>
          <cell r="D108" t="str">
            <v>10-109</v>
          </cell>
          <cell r="E108">
            <v>2508</v>
          </cell>
          <cell r="G108" t="str">
            <v>DO NOT USE IT ITAR CBS Pgm</v>
          </cell>
          <cell r="H108" t="str">
            <v>Inactive</v>
          </cell>
          <cell r="I108" t="str">
            <v>S Swackhamer</v>
          </cell>
        </row>
        <row r="109">
          <cell r="A109">
            <v>709310</v>
          </cell>
          <cell r="B109" t="str">
            <v>NonD - IT DO NOT USE</v>
          </cell>
          <cell r="C109" t="str">
            <v>Do NOT Use</v>
          </cell>
          <cell r="D109" t="str">
            <v>10-109</v>
          </cell>
          <cell r="E109">
            <v>2508</v>
          </cell>
          <cell r="G109" t="str">
            <v>DO NOT USE IT ITAR LIB Pgm</v>
          </cell>
          <cell r="H109" t="str">
            <v>Inactive</v>
          </cell>
          <cell r="I109" t="str">
            <v>S Swackhamer</v>
          </cell>
        </row>
        <row r="110">
          <cell r="A110">
            <v>709311</v>
          </cell>
          <cell r="B110" t="str">
            <v>NonD - IT DO NOT USE</v>
          </cell>
          <cell r="C110" t="str">
            <v>Do NOT Use</v>
          </cell>
          <cell r="D110" t="str">
            <v>10-109</v>
          </cell>
          <cell r="E110">
            <v>2508</v>
          </cell>
          <cell r="G110" t="str">
            <v>DO NOT USE IT ITAR DSCP Pgm</v>
          </cell>
          <cell r="H110" t="str">
            <v>Inactive</v>
          </cell>
          <cell r="I110" t="str">
            <v>S Swackhamer</v>
          </cell>
        </row>
        <row r="111">
          <cell r="A111">
            <v>709515</v>
          </cell>
          <cell r="B111" t="str">
            <v>NonD - IT DO NOT USE</v>
          </cell>
          <cell r="C111" t="str">
            <v>Do NOT Use</v>
          </cell>
          <cell r="D111" t="str">
            <v>10-109</v>
          </cell>
          <cell r="E111">
            <v>3503</v>
          </cell>
          <cell r="G111" t="str">
            <v>DO NOT USE NonD IT Library LAN</v>
          </cell>
          <cell r="H111" t="str">
            <v>Inactive</v>
          </cell>
          <cell r="I111" t="str">
            <v>S Swackhamer</v>
          </cell>
        </row>
        <row r="112">
          <cell r="A112">
            <v>709520</v>
          </cell>
          <cell r="B112" t="str">
            <v>NonD - IT DO NOT USE</v>
          </cell>
          <cell r="C112" t="str">
            <v>Do NOT Use</v>
          </cell>
          <cell r="D112" t="str">
            <v>10-109</v>
          </cell>
          <cell r="E112">
            <v>3502</v>
          </cell>
          <cell r="G112" t="str">
            <v>DO NOT USE IT Telecommunications</v>
          </cell>
          <cell r="H112" t="str">
            <v>Inactive</v>
          </cell>
          <cell r="I112" t="str">
            <v>S Swackhamer</v>
          </cell>
        </row>
        <row r="113">
          <cell r="A113">
            <v>709526</v>
          </cell>
          <cell r="B113" t="str">
            <v>NonD - IT DO NOT USE</v>
          </cell>
          <cell r="C113" t="str">
            <v>Do NOT Use</v>
          </cell>
          <cell r="D113" t="str">
            <v>10-109</v>
          </cell>
          <cell r="E113">
            <v>3503</v>
          </cell>
          <cell r="G113" t="str">
            <v>DO NOT USE NonD IT Telcom MACS</v>
          </cell>
          <cell r="H113" t="str">
            <v>Inactive</v>
          </cell>
          <cell r="I113" t="str">
            <v>S Swackhamer</v>
          </cell>
        </row>
        <row r="114">
          <cell r="A114">
            <v>709527</v>
          </cell>
          <cell r="B114" t="str">
            <v>NonD - IT DO NOT USE</v>
          </cell>
          <cell r="C114" t="str">
            <v>Do NOT Use</v>
          </cell>
          <cell r="D114" t="str">
            <v>10-109</v>
          </cell>
          <cell r="E114">
            <v>3503</v>
          </cell>
          <cell r="G114" t="str">
            <v>DO NOT USE NonD IT Telecom Information &amp; Referral</v>
          </cell>
          <cell r="H114" t="str">
            <v>Inactive</v>
          </cell>
          <cell r="I114" t="str">
            <v>S Swackhamer</v>
          </cell>
        </row>
        <row r="115">
          <cell r="A115">
            <v>709550</v>
          </cell>
          <cell r="B115" t="str">
            <v>NonD - IT DO NOT USE</v>
          </cell>
          <cell r="C115" t="str">
            <v>Do NOT Use</v>
          </cell>
          <cell r="D115" t="str">
            <v>10-109</v>
          </cell>
          <cell r="E115">
            <v>3502</v>
          </cell>
          <cell r="G115" t="str">
            <v>DO NOT USE NonD IT Virtual Prv Ntwk</v>
          </cell>
          <cell r="H115" t="str">
            <v>Inactive</v>
          </cell>
          <cell r="I115" t="str">
            <v>S Swackhamer</v>
          </cell>
        </row>
        <row r="116">
          <cell r="A116">
            <v>709601</v>
          </cell>
          <cell r="B116" t="str">
            <v>NonD - IT DO NOT USE</v>
          </cell>
          <cell r="C116" t="str">
            <v>Do NOT Use</v>
          </cell>
          <cell r="D116" t="str">
            <v>10-109</v>
          </cell>
          <cell r="E116">
            <v>3503</v>
          </cell>
          <cell r="G116" t="str">
            <v>DO NOT USE IT ADS Business Svc</v>
          </cell>
          <cell r="H116" t="str">
            <v>Inactive</v>
          </cell>
          <cell r="I116" t="str">
            <v>S Swackhamer</v>
          </cell>
        </row>
        <row r="117">
          <cell r="A117">
            <v>709602</v>
          </cell>
          <cell r="B117" t="str">
            <v>NonD - IT DO NOT USE</v>
          </cell>
          <cell r="C117" t="str">
            <v>Do NOT Use</v>
          </cell>
          <cell r="D117" t="str">
            <v>10-109</v>
          </cell>
          <cell r="E117">
            <v>3503</v>
          </cell>
          <cell r="G117" t="str">
            <v>DO NOT USE IT ADS ADSDP02BS</v>
          </cell>
          <cell r="H117" t="str">
            <v>Inactive</v>
          </cell>
          <cell r="I117" t="str">
            <v>S Swackhamer</v>
          </cell>
        </row>
        <row r="118">
          <cell r="A118">
            <v>709603</v>
          </cell>
          <cell r="B118" t="str">
            <v>NonD - IT DO NOT USE</v>
          </cell>
          <cell r="C118" t="str">
            <v>Do NOT Use</v>
          </cell>
          <cell r="D118" t="str">
            <v>10-109</v>
          </cell>
          <cell r="E118">
            <v>3503</v>
          </cell>
          <cell r="G118" t="str">
            <v>DO NOT USE IT Hlth IS</v>
          </cell>
          <cell r="H118" t="str">
            <v>Inactive</v>
          </cell>
          <cell r="I118" t="str">
            <v>S Swackhamer</v>
          </cell>
        </row>
        <row r="119">
          <cell r="A119">
            <v>709605</v>
          </cell>
          <cell r="B119" t="str">
            <v>NonD - IT DO NOT USE</v>
          </cell>
          <cell r="C119" t="str">
            <v>Do NOT Use</v>
          </cell>
          <cell r="D119" t="str">
            <v>10-109</v>
          </cell>
          <cell r="E119">
            <v>3503</v>
          </cell>
          <cell r="G119" t="str">
            <v>DO NOT USE IT Hlth HIS Netwk Supp</v>
          </cell>
          <cell r="H119" t="str">
            <v>Inactive</v>
          </cell>
          <cell r="I119" t="str">
            <v>S Swackhamer</v>
          </cell>
        </row>
        <row r="120">
          <cell r="A120">
            <v>709606</v>
          </cell>
          <cell r="B120" t="str">
            <v>NonD - IT DO NOT USE</v>
          </cell>
          <cell r="C120" t="str">
            <v>Do NOT Use</v>
          </cell>
          <cell r="D120" t="str">
            <v>10-109</v>
          </cell>
          <cell r="E120">
            <v>3503</v>
          </cell>
          <cell r="G120" t="str">
            <v>DO NOT USE IT Hlth Dec Support</v>
          </cell>
          <cell r="H120" t="str">
            <v>Inactive</v>
          </cell>
          <cell r="I120" t="str">
            <v>S Swackhamer</v>
          </cell>
        </row>
        <row r="121">
          <cell r="A121">
            <v>709608</v>
          </cell>
          <cell r="B121" t="str">
            <v>NonD - IT DO NOT USE</v>
          </cell>
          <cell r="C121" t="str">
            <v>Do NOT Use</v>
          </cell>
          <cell r="D121" t="str">
            <v>10-109</v>
          </cell>
          <cell r="E121">
            <v>3503</v>
          </cell>
          <cell r="G121" t="str">
            <v>DO NOT USE IT DCK</v>
          </cell>
          <cell r="H121" t="str">
            <v>Inactive</v>
          </cell>
          <cell r="I121" t="str">
            <v>S Swackhamer</v>
          </cell>
        </row>
        <row r="122">
          <cell r="A122">
            <v>709610</v>
          </cell>
          <cell r="B122" t="str">
            <v>NonD - IT DO NOT USE</v>
          </cell>
          <cell r="C122" t="str">
            <v>Do NOT Use</v>
          </cell>
          <cell r="D122" t="str">
            <v>10-109</v>
          </cell>
          <cell r="E122">
            <v>3503</v>
          </cell>
          <cell r="G122" t="str">
            <v>DO NOT USE ISAS 1505</v>
          </cell>
          <cell r="H122" t="str">
            <v>Inactive</v>
          </cell>
          <cell r="I122" t="str">
            <v>S Swackhamer</v>
          </cell>
        </row>
        <row r="123">
          <cell r="A123">
            <v>709611</v>
          </cell>
          <cell r="B123" t="str">
            <v>NonD - IT DO NOT USE</v>
          </cell>
          <cell r="C123" t="str">
            <v>Do NOT Use</v>
          </cell>
          <cell r="D123" t="str">
            <v>10-109</v>
          </cell>
          <cell r="E123">
            <v>3503</v>
          </cell>
          <cell r="G123" t="str">
            <v>DO NOT USE ISNS 1000</v>
          </cell>
          <cell r="H123" t="str">
            <v>Inactive</v>
          </cell>
          <cell r="I123" t="str">
            <v>S Swackhamer</v>
          </cell>
        </row>
        <row r="124">
          <cell r="A124">
            <v>709612</v>
          </cell>
          <cell r="B124" t="str">
            <v>NonD - IT DO NOT USE</v>
          </cell>
          <cell r="C124" t="str">
            <v>Do NOT Use</v>
          </cell>
          <cell r="D124" t="str">
            <v>10-109</v>
          </cell>
          <cell r="E124">
            <v>3503</v>
          </cell>
          <cell r="G124" t="str">
            <v>DO NOT USE ISNS 1505</v>
          </cell>
          <cell r="H124" t="str">
            <v>Inactive</v>
          </cell>
          <cell r="I124" t="str">
            <v>S Swackhamer</v>
          </cell>
        </row>
        <row r="125">
          <cell r="A125">
            <v>709613</v>
          </cell>
          <cell r="B125" t="str">
            <v>NonD - IT DO NOT USE</v>
          </cell>
          <cell r="C125" t="str">
            <v>Do NOT Use</v>
          </cell>
          <cell r="D125" t="str">
            <v>10-109</v>
          </cell>
          <cell r="E125">
            <v>3503</v>
          </cell>
          <cell r="G125" t="str">
            <v>DO NOT USE DCJ CJ007 ADM IS</v>
          </cell>
          <cell r="H125" t="str">
            <v>Inactive</v>
          </cell>
          <cell r="I125" t="str">
            <v>S Swackhamer</v>
          </cell>
        </row>
        <row r="126">
          <cell r="A126">
            <v>709614</v>
          </cell>
          <cell r="B126" t="str">
            <v>NonD - IT DO NOT USE</v>
          </cell>
          <cell r="C126" t="str">
            <v>Do NOT Use</v>
          </cell>
          <cell r="D126" t="str">
            <v>10-109</v>
          </cell>
          <cell r="E126">
            <v>3503</v>
          </cell>
          <cell r="G126" t="str">
            <v>DO NOT USE DCJ CJ011 ADM IS</v>
          </cell>
          <cell r="H126" t="str">
            <v>Inactive</v>
          </cell>
          <cell r="I126" t="str">
            <v>S Swackhamer</v>
          </cell>
        </row>
        <row r="127">
          <cell r="A127">
            <v>709616</v>
          </cell>
          <cell r="B127" t="str">
            <v>NonD - IT DO NOT USE</v>
          </cell>
          <cell r="C127" t="str">
            <v>Do NOT Use</v>
          </cell>
          <cell r="D127" t="str">
            <v>10-109</v>
          </cell>
          <cell r="E127">
            <v>3503</v>
          </cell>
          <cell r="G127" t="str">
            <v>DO NOT USE IT Library Application Support</v>
          </cell>
          <cell r="H127" t="str">
            <v>Inactive</v>
          </cell>
          <cell r="I127" t="str">
            <v>S Swackhamer</v>
          </cell>
        </row>
        <row r="128">
          <cell r="A128">
            <v>709625</v>
          </cell>
          <cell r="B128" t="str">
            <v>NonD - IT DO NOT USE</v>
          </cell>
          <cell r="C128" t="str">
            <v>Do NOT Use</v>
          </cell>
          <cell r="D128" t="str">
            <v>10-109</v>
          </cell>
          <cell r="E128">
            <v>3503</v>
          </cell>
          <cell r="G128" t="str">
            <v>DO NOT USE IT Nondepartmental</v>
          </cell>
          <cell r="H128" t="str">
            <v>Inactive</v>
          </cell>
          <cell r="I128" t="str">
            <v>S Swackhamer</v>
          </cell>
        </row>
        <row r="129">
          <cell r="A129">
            <v>709630</v>
          </cell>
          <cell r="B129" t="str">
            <v>NonD - IT DO NOT USE</v>
          </cell>
          <cell r="C129" t="str">
            <v>Do NOT Use</v>
          </cell>
          <cell r="D129" t="str">
            <v>10-109</v>
          </cell>
          <cell r="E129">
            <v>3503</v>
          </cell>
          <cell r="G129" t="str">
            <v>DO NOT USE IT SO Exec Compserv 1000</v>
          </cell>
          <cell r="H129" t="str">
            <v>Inactive</v>
          </cell>
          <cell r="I129" t="str">
            <v>S Swackhamer</v>
          </cell>
        </row>
        <row r="130">
          <cell r="A130">
            <v>709631</v>
          </cell>
          <cell r="B130" t="str">
            <v>NonD - IT DO NOT USE</v>
          </cell>
          <cell r="C130" t="str">
            <v>Do NOT Use</v>
          </cell>
          <cell r="D130" t="str">
            <v>10-109</v>
          </cell>
          <cell r="E130">
            <v>3503</v>
          </cell>
          <cell r="G130" t="str">
            <v>DO NOT USE IT SP Exec CompServ 1514</v>
          </cell>
          <cell r="H130" t="str">
            <v>Inactive</v>
          </cell>
          <cell r="I130" t="str">
            <v>S Swackhamer</v>
          </cell>
        </row>
        <row r="131">
          <cell r="A131">
            <v>709642</v>
          </cell>
          <cell r="B131" t="str">
            <v>NonD - IT DO NOT USE</v>
          </cell>
          <cell r="C131" t="str">
            <v>Do NOT Use</v>
          </cell>
          <cell r="D131" t="str">
            <v>10-109</v>
          </cell>
          <cell r="E131">
            <v>3503</v>
          </cell>
          <cell r="G131" t="str">
            <v>DO NOT USE IT ADS ADSD02DO</v>
          </cell>
          <cell r="H131" t="str">
            <v>Inactive</v>
          </cell>
          <cell r="I131" t="str">
            <v>S Swackhamer</v>
          </cell>
        </row>
        <row r="132">
          <cell r="A132">
            <v>709650</v>
          </cell>
          <cell r="B132" t="str">
            <v>NonD - IT DO NOT USE</v>
          </cell>
          <cell r="C132" t="str">
            <v>Do NOT Use</v>
          </cell>
          <cell r="D132" t="str">
            <v>10-109</v>
          </cell>
          <cell r="E132">
            <v>3503</v>
          </cell>
          <cell r="G132" t="str">
            <v>DO NOT USE IT School &amp; Comm Partner</v>
          </cell>
          <cell r="H132" t="str">
            <v>Inactive</v>
          </cell>
          <cell r="I132" t="str">
            <v>S Swackhamer</v>
          </cell>
        </row>
        <row r="133">
          <cell r="A133">
            <v>709186</v>
          </cell>
          <cell r="B133" t="str">
            <v>NonD - IT SAP Support Svcs</v>
          </cell>
          <cell r="C133" t="str">
            <v>SAP</v>
          </cell>
          <cell r="D133" t="str">
            <v>10-110</v>
          </cell>
          <cell r="E133">
            <v>3503</v>
          </cell>
          <cell r="G133" t="str">
            <v>SAP Mgt</v>
          </cell>
          <cell r="H133" t="str">
            <v>K Johnson</v>
          </cell>
          <cell r="I133" t="str">
            <v>C Clancy</v>
          </cell>
        </row>
        <row r="134">
          <cell r="A134">
            <v>709191</v>
          </cell>
          <cell r="B134" t="str">
            <v>NonD - IT SAP Support Svcs</v>
          </cell>
          <cell r="C134" t="str">
            <v>SAP</v>
          </cell>
          <cell r="D134" t="str">
            <v>10-110</v>
          </cell>
          <cell r="E134">
            <v>3503</v>
          </cell>
          <cell r="G134" t="str">
            <v>SAP Support Svcs</v>
          </cell>
          <cell r="H134" t="str">
            <v>K Johnson</v>
          </cell>
          <cell r="I134" t="str">
            <v>C Clancy</v>
          </cell>
        </row>
        <row r="135">
          <cell r="A135">
            <v>709500</v>
          </cell>
          <cell r="B135" t="str">
            <v>NonD - IT SAP Support Svcs</v>
          </cell>
          <cell r="C135" t="str">
            <v>SAP</v>
          </cell>
          <cell r="D135" t="str">
            <v>10-110</v>
          </cell>
          <cell r="E135">
            <v>3503</v>
          </cell>
          <cell r="G135" t="str">
            <v>SAP Developers</v>
          </cell>
          <cell r="H135" t="str">
            <v>K Johnson</v>
          </cell>
          <cell r="I135" t="str">
            <v>C Clancy</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Instructions"/>
      <sheetName val="Escalation Factors"/>
      <sheetName val="Budget Detail"/>
      <sheetName val="Training Plan"/>
      <sheetName val=" Budget Notes for Mgr"/>
      <sheetName val="Approved Staffing Changes"/>
      <sheetName val="Software Licenses"/>
      <sheetName val="Repairs &amp; Maintenance"/>
      <sheetName val="Do not use - for Budget Upload"/>
      <sheetName val="FY11Budget Submissions Data"/>
      <sheetName val="Salary Summary by Cost Center"/>
      <sheetName val="LDA Staff Data"/>
      <sheetName val="Staff Data"/>
      <sheetName val="FY12 Wage Table 10-10"/>
      <sheetName val="Vacancies "/>
      <sheetName val="2010 Final 10-10 P&amp;L"/>
      <sheetName val="2009 Final 10-10 P&amp;L"/>
      <sheetName val="2011-01 Final 10-10 P&amp;L"/>
      <sheetName val="2011-02 Final 10-10 P&amp;L"/>
      <sheetName val="2011-03 Final 10-10 P&amp;L"/>
      <sheetName val="Interest.50270"/>
      <sheetName val="2011-04 Final 10-10 P&am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tered Data"/>
      <sheetName val="SAP download"/>
    </sheetNames>
    <sheetDataSet>
      <sheetData sheetId="0" refreshError="1"/>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1 End WC"/>
      <sheetName val="FY12 BWC"/>
      <sheetName val="New Project worksheet"/>
      <sheetName val="WBS Recon"/>
      <sheetName val="FY11 BWC"/>
      <sheetName val="9500003503"/>
      <sheetName val="Budget by CC and GL"/>
      <sheetName val="CYE Summary"/>
      <sheetName val="Published-Budget by CC and GL"/>
    </sheetNames>
    <sheetDataSet>
      <sheetData sheetId="0">
        <row r="2">
          <cell r="M2" t="str">
            <v>FY11</v>
          </cell>
        </row>
      </sheetData>
      <sheetData sheetId="1">
        <row r="6">
          <cell r="L6">
            <v>2379731.4624999999</v>
          </cell>
        </row>
      </sheetData>
      <sheetData sheetId="2"/>
      <sheetData sheetId="3"/>
      <sheetData sheetId="4"/>
      <sheetData sheetId="5">
        <row r="8">
          <cell r="E8">
            <v>15730616.029999999</v>
          </cell>
        </row>
      </sheetData>
      <sheetData sheetId="6">
        <row r="3755">
          <cell r="E3755">
            <v>-432069.13106096978</v>
          </cell>
        </row>
      </sheetData>
      <sheetData sheetId="7"/>
      <sheetData sheetId="8"/>
    </sheetDataSet>
  </externalBook>
</externalLink>
</file>

<file path=xl/tables/table1.xml><?xml version="1.0" encoding="utf-8"?>
<table xmlns="http://schemas.openxmlformats.org/spreadsheetml/2006/main" id="1" name="Table1" displayName="Table1" ref="A3:P12" totalsRowShown="0" headerRowDxfId="71" dataDxfId="70">
  <autoFilter ref="A3:P12"/>
  <tableColumns count="16">
    <tableColumn id="1" name="FY 2024 Published Internal Service Charges by General Ledger Account" dataDxfId="69"/>
    <tableColumn id="2" name="DA" dataDxfId="68"/>
    <tableColumn id="3" name="DCA" dataDxfId="67"/>
    <tableColumn id="4" name="DCHS" dataDxfId="66"/>
    <tableColumn id="5" name="DCJ" dataDxfId="65"/>
    <tableColumn id="6" name="DCM" dataDxfId="64"/>
    <tableColumn id="7" name="DCS" dataDxfId="63"/>
    <tableColumn id="8" name="HD" dataDxfId="62"/>
    <tableColumn id="9" name="LIB" dataDxfId="61"/>
    <tableColumn id="10" name="MCSO" dataDxfId="60"/>
    <tableColumn id="11" name="NOND" dataDxfId="59"/>
    <tableColumn id="12" name="JOHS" dataDxfId="58"/>
    <tableColumn id="13" name="DSS-J" dataDxfId="57"/>
    <tableColumn id="14" name="DBCS-Mid County Service District" dataDxfId="56"/>
    <tableColumn id="15" name="External" dataDxfId="55"/>
    <tableColumn id="16" name="Total" dataDxfId="54"/>
  </tableColumns>
  <tableStyleInfo name="TableStyleMedium11" showFirstColumn="0" showLastColumn="0" showRowStripes="1" showColumnStripes="0"/>
</table>
</file>

<file path=xl/tables/table2.xml><?xml version="1.0" encoding="utf-8"?>
<table xmlns="http://schemas.openxmlformats.org/spreadsheetml/2006/main" id="2" name="Table2" displayName="Table2" ref="A15:P24" totalsRowShown="0" headerRowDxfId="53" dataDxfId="52">
  <autoFilter ref="A15:P24"/>
  <tableColumns count="16">
    <tableColumn id="1" name="FY 2023 Adopted Internal Service Charges by General Ledger Account" dataDxfId="51"/>
    <tableColumn id="2" name="DA" dataDxfId="50"/>
    <tableColumn id="3" name="DCA" dataDxfId="49"/>
    <tableColumn id="4" name="DCHS" dataDxfId="48"/>
    <tableColumn id="5" name="DCJ" dataDxfId="47"/>
    <tableColumn id="6" name="DCM" dataDxfId="46"/>
    <tableColumn id="7" name="DCS" dataDxfId="45"/>
    <tableColumn id="8" name="HD" dataDxfId="44"/>
    <tableColumn id="9" name="LIB" dataDxfId="43"/>
    <tableColumn id="10" name="MCSO" dataDxfId="42"/>
    <tableColumn id="11" name="NOND" dataDxfId="41"/>
    <tableColumn id="12" name="JOHS" dataDxfId="40"/>
    <tableColumn id="13" name="DSS-J" dataDxfId="39"/>
    <tableColumn id="14" name="DBCS-Mid County Service District" dataDxfId="38"/>
    <tableColumn id="15" name="External" dataDxfId="37"/>
    <tableColumn id="16" name="Total" dataDxfId="36"/>
  </tableColumns>
  <tableStyleInfo name="TableStyleMedium11" showFirstColumn="0" showLastColumn="0" showRowStripes="1" showColumnStripes="0"/>
</table>
</file>

<file path=xl/tables/table3.xml><?xml version="1.0" encoding="utf-8"?>
<table xmlns="http://schemas.openxmlformats.org/spreadsheetml/2006/main" id="3" name="Table3" displayName="Table3" ref="A27:P36" totalsRowShown="0" headerRowDxfId="35" dataDxfId="34" dataCellStyle="Currency">
  <autoFilter ref="A27:P36"/>
  <tableColumns count="16">
    <tableColumn id="1" name="FY 2024 YoY FY 2023 Adopted Internal Service Charges by General Ledger Account" dataDxfId="33"/>
    <tableColumn id="2" name="DA" dataDxfId="32" dataCellStyle="Currency"/>
    <tableColumn id="3" name="DCA" dataDxfId="31" dataCellStyle="Currency"/>
    <tableColumn id="4" name="DCHS" dataDxfId="30" dataCellStyle="Currency"/>
    <tableColumn id="5" name="DCJ" dataDxfId="29" dataCellStyle="Currency"/>
    <tableColumn id="6" name="DCM" dataDxfId="28" dataCellStyle="Currency"/>
    <tableColumn id="7" name="DCS" dataDxfId="27" dataCellStyle="Currency"/>
    <tableColumn id="8" name="HD" dataDxfId="26" dataCellStyle="Currency"/>
    <tableColumn id="9" name="LIB" dataDxfId="25" dataCellStyle="Currency"/>
    <tableColumn id="10" name="MCSO" dataDxfId="24" dataCellStyle="Currency"/>
    <tableColumn id="11" name="NOND" dataDxfId="23" dataCellStyle="Currency"/>
    <tableColumn id="12" name="JOHS" dataDxfId="22" dataCellStyle="Currency"/>
    <tableColumn id="13" name="DSS-J" dataDxfId="21" dataCellStyle="Currency"/>
    <tableColumn id="14" name="DBCS-Mid County Service District" dataDxfId="20" dataCellStyle="Currency"/>
    <tableColumn id="15" name="External" dataDxfId="19" dataCellStyle="Currency"/>
    <tableColumn id="16" name="Total" dataDxfId="18" dataCellStyle="Currency"/>
  </tableColumns>
  <tableStyleInfo name="TableStyleMedium11" showFirstColumn="0" showLastColumn="0" showRowStripes="1" showColumnStripes="0"/>
</table>
</file>

<file path=xl/tables/table4.xml><?xml version="1.0" encoding="utf-8"?>
<table xmlns="http://schemas.openxmlformats.org/spreadsheetml/2006/main" id="4" name="Table4" displayName="Table4" ref="A38:P47" totalsRowShown="0" headerRowDxfId="17" dataDxfId="16" dataCellStyle="Percent">
  <autoFilter ref="A38:P47"/>
  <tableColumns count="16">
    <tableColumn id="1" name="FY 2024 YoY FY 2023 Adopted Internal Service Charges by General Ledger Account" dataDxfId="15"/>
    <tableColumn id="2" name="DA" dataDxfId="14" dataCellStyle="Percent"/>
    <tableColumn id="3" name="DCA" dataDxfId="13" dataCellStyle="Percent"/>
    <tableColumn id="4" name="DCHS" dataDxfId="12" dataCellStyle="Percent"/>
    <tableColumn id="5" name="DCJ" dataDxfId="11" dataCellStyle="Percent"/>
    <tableColumn id="6" name="DCM" dataDxfId="10" dataCellStyle="Percent"/>
    <tableColumn id="7" name="DCS" dataDxfId="9" dataCellStyle="Percent"/>
    <tableColumn id="8" name="HD" dataDxfId="8" dataCellStyle="Percent"/>
    <tableColumn id="9" name="LIB" dataDxfId="7" dataCellStyle="Percent"/>
    <tableColumn id="10" name="MCSO" dataDxfId="6" dataCellStyle="Percent"/>
    <tableColumn id="11" name="NOND" dataDxfId="5" dataCellStyle="Percent"/>
    <tableColumn id="12" name="JOHS" dataDxfId="4" dataCellStyle="Percent">
      <calculatedColumnFormula>IFERROR(L28/L16,"")</calculatedColumnFormula>
    </tableColumn>
    <tableColumn id="13" name="DSS-J" dataDxfId="3" dataCellStyle="Percent"/>
    <tableColumn id="14" name="DBCS-Mid County Service District" dataDxfId="2" dataCellStyle="Percent"/>
    <tableColumn id="15" name="External" dataDxfId="1" dataCellStyle="Percent"/>
    <tableColumn id="16" name="Total" dataDxfId="0" dataCellStyle="Percent">
      <calculatedColumnFormula>P28/P16</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B263"/>
  <sheetViews>
    <sheetView showGridLines="0" tabSelected="1" zoomScale="80" zoomScaleNormal="80" workbookViewId="0">
      <selection activeCell="K10" sqref="K10"/>
    </sheetView>
  </sheetViews>
  <sheetFormatPr defaultRowHeight="15" x14ac:dyDescent="0.25"/>
  <cols>
    <col min="1" max="1" width="91.85546875" customWidth="1"/>
    <col min="2" max="2" width="17.5703125" customWidth="1"/>
    <col min="3" max="3" width="15.140625" customWidth="1"/>
    <col min="4" max="4" width="14.7109375" customWidth="1"/>
    <col min="5" max="5" width="14.85546875" customWidth="1"/>
    <col min="6" max="6" width="14.7109375" customWidth="1"/>
    <col min="7" max="7" width="14.85546875" customWidth="1"/>
    <col min="8" max="8" width="16.85546875" customWidth="1"/>
    <col min="9" max="9" width="15.85546875" customWidth="1"/>
    <col min="10" max="10" width="16.7109375" customWidth="1"/>
    <col min="11" max="12" width="16.5703125" customWidth="1"/>
    <col min="13" max="13" width="17.5703125" customWidth="1"/>
    <col min="14" max="14" width="17.140625" customWidth="1"/>
    <col min="15" max="15" width="17.5703125" customWidth="1"/>
    <col min="16" max="16" width="18.85546875" bestFit="1" customWidth="1"/>
    <col min="17" max="17" width="17" style="2" customWidth="1"/>
    <col min="18" max="18" width="2.28515625" style="2" customWidth="1"/>
    <col min="19" max="19" width="18" style="2" customWidth="1"/>
    <col min="20" max="20" width="12.7109375" style="2" customWidth="1"/>
    <col min="21" max="21" width="9.140625" style="2"/>
    <col min="22" max="22" width="9.7109375" style="2" bestFit="1" customWidth="1"/>
    <col min="23" max="179" width="9.140625" style="2"/>
    <col min="180" max="262" width="9.140625" style="7"/>
  </cols>
  <sheetData>
    <row r="1" spans="1:28" ht="42.75" customHeight="1" x14ac:dyDescent="0.35">
      <c r="A1" s="16" t="s">
        <v>30</v>
      </c>
    </row>
    <row r="2" spans="1:28" s="19" customFormat="1" ht="30.75" customHeight="1" x14ac:dyDescent="0.4">
      <c r="A2" s="20" t="s">
        <v>0</v>
      </c>
      <c r="B2" s="20"/>
      <c r="C2" s="20"/>
      <c r="D2" s="20"/>
      <c r="E2" s="20"/>
      <c r="F2" s="20"/>
      <c r="G2" s="20"/>
      <c r="H2" s="20"/>
      <c r="I2" s="20"/>
      <c r="J2" s="20"/>
      <c r="K2" s="20"/>
      <c r="L2" s="20"/>
      <c r="M2" s="20"/>
      <c r="N2" s="20"/>
      <c r="O2" s="20"/>
      <c r="P2" s="20"/>
      <c r="Q2" s="17"/>
      <c r="R2" s="17"/>
      <c r="S2" s="17"/>
      <c r="T2" s="18"/>
      <c r="U2" s="18"/>
      <c r="V2" s="18"/>
      <c r="W2" s="18"/>
      <c r="X2" s="18"/>
      <c r="Y2" s="18"/>
      <c r="Z2" s="18"/>
      <c r="AA2" s="18"/>
      <c r="AB2" s="18"/>
    </row>
    <row r="3" spans="1:28" s="33" customFormat="1" ht="82.5" customHeight="1" x14ac:dyDescent="0.25">
      <c r="A3" s="29" t="s">
        <v>1</v>
      </c>
      <c r="B3" s="30" t="s">
        <v>2</v>
      </c>
      <c r="C3" s="30" t="s">
        <v>3</v>
      </c>
      <c r="D3" s="30" t="s">
        <v>4</v>
      </c>
      <c r="E3" s="30" t="s">
        <v>5</v>
      </c>
      <c r="F3" s="30" t="s">
        <v>6</v>
      </c>
      <c r="G3" s="30" t="s">
        <v>7</v>
      </c>
      <c r="H3" s="30" t="s">
        <v>8</v>
      </c>
      <c r="I3" s="30" t="s">
        <v>9</v>
      </c>
      <c r="J3" s="30" t="s">
        <v>10</v>
      </c>
      <c r="K3" s="30" t="s">
        <v>11</v>
      </c>
      <c r="L3" s="30" t="s">
        <v>12</v>
      </c>
      <c r="M3" s="30" t="s">
        <v>13</v>
      </c>
      <c r="N3" s="30" t="s">
        <v>14</v>
      </c>
      <c r="O3" s="30" t="s">
        <v>15</v>
      </c>
      <c r="P3" s="30" t="s">
        <v>16</v>
      </c>
      <c r="Q3" s="31"/>
      <c r="R3" s="31"/>
      <c r="S3" s="31"/>
      <c r="T3" s="32"/>
      <c r="U3" s="32"/>
      <c r="V3" s="32"/>
      <c r="W3" s="32"/>
      <c r="X3" s="32"/>
      <c r="Y3" s="32"/>
      <c r="Z3" s="32"/>
      <c r="AA3" s="32"/>
      <c r="AB3" s="32"/>
    </row>
    <row r="4" spans="1:28" s="2" customFormat="1" ht="30" customHeight="1" x14ac:dyDescent="0.25">
      <c r="A4" s="21" t="s">
        <v>17</v>
      </c>
      <c r="B4" s="22">
        <v>183685</v>
      </c>
      <c r="C4" s="22">
        <f>184054+95780</f>
        <v>279834</v>
      </c>
      <c r="D4" s="22">
        <f>770635+532198</f>
        <v>1302833</v>
      </c>
      <c r="E4" s="22">
        <f>380908+329824</f>
        <v>710732</v>
      </c>
      <c r="F4" s="22">
        <f>161314+98097</f>
        <v>259411</v>
      </c>
      <c r="G4" s="22">
        <f>133733+98097</f>
        <v>231830</v>
      </c>
      <c r="H4" s="22">
        <f>1378982+848891</f>
        <v>2227873</v>
      </c>
      <c r="I4" s="22">
        <f>268092+140581</f>
        <v>408673</v>
      </c>
      <c r="J4" s="22">
        <v>324872</v>
      </c>
      <c r="K4" s="22">
        <f>60821+47890</f>
        <v>108711</v>
      </c>
      <c r="L4" s="22">
        <f>8545+46345</f>
        <v>54890</v>
      </c>
      <c r="M4" s="22">
        <v>0</v>
      </c>
      <c r="N4" s="22">
        <v>0</v>
      </c>
      <c r="O4" s="22">
        <v>14902</v>
      </c>
      <c r="P4" s="22">
        <f>SUM(B4:O4)</f>
        <v>6108246</v>
      </c>
      <c r="Q4" s="3"/>
      <c r="R4" s="3"/>
      <c r="S4" s="3"/>
      <c r="T4" s="1"/>
      <c r="U4" s="1"/>
      <c r="V4" s="1"/>
      <c r="W4" s="1"/>
      <c r="X4" s="1"/>
      <c r="Y4" s="1"/>
      <c r="Z4" s="1"/>
      <c r="AA4" s="1"/>
      <c r="AB4" s="1"/>
    </row>
    <row r="5" spans="1:28" s="2" customFormat="1" ht="30" customHeight="1" x14ac:dyDescent="0.25">
      <c r="A5" s="21" t="s">
        <v>18</v>
      </c>
      <c r="B5" s="22">
        <v>1233621</v>
      </c>
      <c r="C5" s="22">
        <v>3056969</v>
      </c>
      <c r="D5" s="22">
        <v>10025184</v>
      </c>
      <c r="E5" s="22">
        <v>7748449</v>
      </c>
      <c r="F5" s="22">
        <v>3905390</v>
      </c>
      <c r="G5" s="22">
        <v>3126163</v>
      </c>
      <c r="H5" s="22">
        <v>18133843</v>
      </c>
      <c r="I5" s="22">
        <f>7154521+1168938</f>
        <v>8323459</v>
      </c>
      <c r="J5" s="22">
        <v>4506386</v>
      </c>
      <c r="K5" s="22">
        <v>1289976</v>
      </c>
      <c r="L5" s="22">
        <v>1196029</v>
      </c>
      <c r="M5" s="22">
        <v>748052</v>
      </c>
      <c r="N5" s="22">
        <v>0</v>
      </c>
      <c r="O5" s="22">
        <v>0</v>
      </c>
      <c r="P5" s="22">
        <f t="shared" ref="P5:P11" si="0">SUM(B5:O5)</f>
        <v>63293521</v>
      </c>
      <c r="Q5" s="3"/>
      <c r="R5" s="3"/>
      <c r="S5" s="3"/>
      <c r="T5" s="1"/>
      <c r="U5" s="1"/>
      <c r="V5" s="1"/>
      <c r="W5" s="1"/>
      <c r="X5" s="1"/>
      <c r="Y5" s="1"/>
      <c r="Z5" s="1"/>
      <c r="AA5" s="1"/>
      <c r="AB5" s="1"/>
    </row>
    <row r="6" spans="1:28" s="2" customFormat="1" ht="30" customHeight="1" x14ac:dyDescent="0.25">
      <c r="A6" s="21" t="s">
        <v>19</v>
      </c>
      <c r="B6" s="22">
        <v>215469</v>
      </c>
      <c r="C6" s="22">
        <v>1338263</v>
      </c>
      <c r="D6" s="22">
        <v>337502</v>
      </c>
      <c r="E6" s="22">
        <v>766723</v>
      </c>
      <c r="F6" s="22">
        <v>0</v>
      </c>
      <c r="G6" s="22">
        <v>2021235</v>
      </c>
      <c r="H6" s="22">
        <v>505329</v>
      </c>
      <c r="I6" s="22">
        <v>268249</v>
      </c>
      <c r="J6" s="22">
        <v>3586376</v>
      </c>
      <c r="K6" s="22">
        <v>74587</v>
      </c>
      <c r="L6" s="22">
        <v>0</v>
      </c>
      <c r="M6" s="22">
        <v>0</v>
      </c>
      <c r="N6" s="22">
        <v>0</v>
      </c>
      <c r="O6" s="22">
        <v>0</v>
      </c>
      <c r="P6" s="22">
        <f t="shared" si="0"/>
        <v>9113733</v>
      </c>
      <c r="Q6" s="3"/>
      <c r="R6" s="3"/>
      <c r="S6" s="3"/>
      <c r="T6" s="1"/>
      <c r="U6" s="1"/>
      <c r="V6" s="1"/>
      <c r="W6" s="1"/>
      <c r="X6" s="1"/>
      <c r="Y6" s="1"/>
      <c r="Z6" s="1"/>
      <c r="AA6" s="1"/>
      <c r="AB6" s="1"/>
    </row>
    <row r="7" spans="1:28" s="2" customFormat="1" ht="30" customHeight="1" x14ac:dyDescent="0.25">
      <c r="A7" s="21" t="s">
        <v>20</v>
      </c>
      <c r="B7" s="22">
        <v>8128</v>
      </c>
      <c r="C7" s="22">
        <v>9668</v>
      </c>
      <c r="D7" s="22">
        <v>633690</v>
      </c>
      <c r="E7" s="22">
        <v>226</v>
      </c>
      <c r="F7" s="22">
        <v>8427</v>
      </c>
      <c r="G7" s="22">
        <v>84097</v>
      </c>
      <c r="H7" s="22">
        <v>443558</v>
      </c>
      <c r="I7" s="22">
        <v>719</v>
      </c>
      <c r="J7" s="22">
        <v>347</v>
      </c>
      <c r="K7" s="22">
        <v>67506</v>
      </c>
      <c r="L7" s="22">
        <v>369</v>
      </c>
      <c r="M7" s="22">
        <v>0</v>
      </c>
      <c r="N7" s="22">
        <v>0</v>
      </c>
      <c r="O7" s="22">
        <v>0</v>
      </c>
      <c r="P7" s="22">
        <f t="shared" si="0"/>
        <v>1256735</v>
      </c>
      <c r="Q7" s="3"/>
      <c r="R7" s="3"/>
      <c r="S7" s="3"/>
      <c r="T7" s="1"/>
      <c r="U7" s="1"/>
      <c r="V7" s="1"/>
      <c r="W7" s="1"/>
      <c r="X7" s="1"/>
      <c r="Y7" s="1"/>
      <c r="Z7" s="1"/>
      <c r="AA7" s="1"/>
      <c r="AB7" s="1"/>
    </row>
    <row r="8" spans="1:28" s="2" customFormat="1" ht="30" customHeight="1" x14ac:dyDescent="0.25">
      <c r="A8" s="21" t="s">
        <v>21</v>
      </c>
      <c r="B8" s="22">
        <v>2493766</v>
      </c>
      <c r="C8" s="22">
        <v>2417094</v>
      </c>
      <c r="D8" s="22">
        <v>5834190</v>
      </c>
      <c r="E8" s="22">
        <v>6017983</v>
      </c>
      <c r="F8" s="22">
        <v>1254423</v>
      </c>
      <c r="G8" s="22">
        <v>3284194</v>
      </c>
      <c r="H8" s="22">
        <v>12832780</v>
      </c>
      <c r="I8" s="22">
        <v>9124460</v>
      </c>
      <c r="J8" s="22">
        <v>13945570</v>
      </c>
      <c r="K8" s="22">
        <v>12826168</v>
      </c>
      <c r="L8" s="22">
        <v>3378828</v>
      </c>
      <c r="M8" s="22">
        <v>0</v>
      </c>
      <c r="N8" s="22">
        <v>15812</v>
      </c>
      <c r="O8" s="22">
        <v>0</v>
      </c>
      <c r="P8" s="22">
        <f t="shared" si="0"/>
        <v>73425268</v>
      </c>
      <c r="Q8" s="3"/>
      <c r="R8" s="3"/>
      <c r="S8" s="3"/>
      <c r="T8" s="1"/>
      <c r="U8" s="1"/>
      <c r="V8" s="1"/>
      <c r="W8" s="1"/>
      <c r="X8" s="1"/>
      <c r="Y8" s="1"/>
      <c r="Z8" s="1"/>
      <c r="AA8" s="1"/>
      <c r="AB8" s="1"/>
    </row>
    <row r="9" spans="1:28" s="2" customFormat="1" ht="30" customHeight="1" x14ac:dyDescent="0.25">
      <c r="A9" s="21" t="s">
        <v>22</v>
      </c>
      <c r="B9" s="22">
        <v>52615</v>
      </c>
      <c r="C9" s="22">
        <v>67428</v>
      </c>
      <c r="D9" s="22">
        <v>717641</v>
      </c>
      <c r="E9" s="22">
        <v>674443</v>
      </c>
      <c r="F9" s="22">
        <v>98237</v>
      </c>
      <c r="G9" s="22">
        <v>42077</v>
      </c>
      <c r="H9" s="22">
        <v>4980285</v>
      </c>
      <c r="I9" s="22">
        <v>497530</v>
      </c>
      <c r="J9" s="22">
        <v>272570</v>
      </c>
      <c r="K9" s="22">
        <v>514256</v>
      </c>
      <c r="L9" s="22">
        <v>0</v>
      </c>
      <c r="M9" s="22">
        <v>0</v>
      </c>
      <c r="N9" s="22">
        <v>55</v>
      </c>
      <c r="O9" s="22">
        <v>0</v>
      </c>
      <c r="P9" s="22">
        <f t="shared" si="0"/>
        <v>7917137</v>
      </c>
      <c r="Q9" s="3"/>
      <c r="R9" s="3"/>
      <c r="S9" s="3"/>
      <c r="T9" s="1"/>
      <c r="U9" s="1"/>
      <c r="V9" s="1"/>
      <c r="W9" s="1"/>
      <c r="X9" s="1"/>
      <c r="Y9" s="1"/>
      <c r="Z9" s="1"/>
      <c r="AA9" s="1"/>
      <c r="AB9" s="1"/>
    </row>
    <row r="10" spans="1:28" s="2" customFormat="1" ht="30" customHeight="1" x14ac:dyDescent="0.25">
      <c r="A10" s="21" t="s">
        <v>23</v>
      </c>
      <c r="B10" s="22">
        <v>114209</v>
      </c>
      <c r="C10" s="22">
        <v>78733</v>
      </c>
      <c r="D10" s="22">
        <v>182070</v>
      </c>
      <c r="E10" s="22">
        <v>80368</v>
      </c>
      <c r="F10" s="22">
        <v>416278</v>
      </c>
      <c r="G10" s="22">
        <v>129027</v>
      </c>
      <c r="H10" s="22">
        <v>822637</v>
      </c>
      <c r="I10" s="22">
        <v>9806</v>
      </c>
      <c r="J10" s="22">
        <v>141869</v>
      </c>
      <c r="K10" s="22">
        <v>48076</v>
      </c>
      <c r="L10" s="22">
        <v>8218</v>
      </c>
      <c r="M10" s="22">
        <v>0</v>
      </c>
      <c r="N10" s="22">
        <v>0</v>
      </c>
      <c r="O10" s="22">
        <v>0</v>
      </c>
      <c r="P10" s="22">
        <f t="shared" si="0"/>
        <v>2031291</v>
      </c>
      <c r="Q10" s="3"/>
      <c r="R10" s="3"/>
      <c r="S10" s="3"/>
      <c r="T10" s="1"/>
      <c r="U10" s="1"/>
      <c r="V10" s="4"/>
      <c r="W10" s="1"/>
      <c r="X10" s="1"/>
      <c r="Y10" s="1"/>
      <c r="Z10" s="1"/>
      <c r="AA10" s="1"/>
      <c r="AB10" s="1"/>
    </row>
    <row r="11" spans="1:28" s="2" customFormat="1" ht="30" customHeight="1" x14ac:dyDescent="0.25">
      <c r="A11" s="21" t="s">
        <v>24</v>
      </c>
      <c r="B11" s="22">
        <v>605424</v>
      </c>
      <c r="C11" s="22">
        <v>35701</v>
      </c>
      <c r="D11" s="22">
        <v>429336</v>
      </c>
      <c r="E11" s="22">
        <v>416337</v>
      </c>
      <c r="F11" s="22">
        <v>115241</v>
      </c>
      <c r="G11" s="22">
        <v>64686</v>
      </c>
      <c r="H11" s="22">
        <v>424010</v>
      </c>
      <c r="I11" s="22">
        <v>34427</v>
      </c>
      <c r="J11" s="22">
        <v>213019</v>
      </c>
      <c r="K11" s="22">
        <v>68861</v>
      </c>
      <c r="L11" s="22">
        <v>808</v>
      </c>
      <c r="M11" s="22">
        <v>0</v>
      </c>
      <c r="N11" s="22">
        <v>0</v>
      </c>
      <c r="O11" s="22">
        <v>0</v>
      </c>
      <c r="P11" s="22">
        <f t="shared" si="0"/>
        <v>2407850</v>
      </c>
      <c r="Q11" s="3"/>
      <c r="R11" s="3"/>
      <c r="S11" s="3"/>
      <c r="T11" s="1"/>
      <c r="U11" s="1"/>
      <c r="V11" s="4"/>
      <c r="W11" s="1"/>
      <c r="X11" s="1"/>
      <c r="Y11" s="1"/>
      <c r="Z11" s="1"/>
      <c r="AA11" s="1"/>
      <c r="AB11" s="1"/>
    </row>
    <row r="12" spans="1:28" s="2" customFormat="1" ht="30" customHeight="1" x14ac:dyDescent="0.25">
      <c r="A12" s="23" t="s">
        <v>16</v>
      </c>
      <c r="B12" s="24">
        <f t="shared" ref="B12:P12" si="1">SUM(B4:B11)</f>
        <v>4906917</v>
      </c>
      <c r="C12" s="24">
        <f t="shared" si="1"/>
        <v>7283690</v>
      </c>
      <c r="D12" s="24">
        <f t="shared" si="1"/>
        <v>19462446</v>
      </c>
      <c r="E12" s="24">
        <f t="shared" si="1"/>
        <v>16415261</v>
      </c>
      <c r="F12" s="24">
        <f t="shared" si="1"/>
        <v>6057407</v>
      </c>
      <c r="G12" s="24">
        <f t="shared" si="1"/>
        <v>8983309</v>
      </c>
      <c r="H12" s="24">
        <v>40352671</v>
      </c>
      <c r="I12" s="24">
        <f t="shared" si="1"/>
        <v>18667323</v>
      </c>
      <c r="J12" s="24">
        <f t="shared" si="1"/>
        <v>22991009</v>
      </c>
      <c r="K12" s="24">
        <f t="shared" si="1"/>
        <v>14998141</v>
      </c>
      <c r="L12" s="24">
        <v>4638700</v>
      </c>
      <c r="M12" s="24">
        <f t="shared" si="1"/>
        <v>748052</v>
      </c>
      <c r="N12" s="24">
        <f t="shared" si="1"/>
        <v>15867</v>
      </c>
      <c r="O12" s="24">
        <f t="shared" si="1"/>
        <v>14902</v>
      </c>
      <c r="P12" s="24">
        <f t="shared" si="1"/>
        <v>165553781</v>
      </c>
      <c r="Q12" s="3"/>
      <c r="R12" s="3"/>
      <c r="S12" s="3"/>
      <c r="T12" s="1"/>
      <c r="U12" s="1"/>
      <c r="V12" s="1"/>
      <c r="W12" s="1"/>
      <c r="X12" s="1"/>
      <c r="Y12" s="1"/>
      <c r="Z12" s="1"/>
      <c r="AA12" s="1"/>
      <c r="AB12" s="1"/>
    </row>
    <row r="13" spans="1:28" s="2" customFormat="1" ht="27.75" customHeight="1" x14ac:dyDescent="0.25">
      <c r="A13" s="21" t="s">
        <v>31</v>
      </c>
      <c r="B13" s="5"/>
      <c r="C13" s="5"/>
      <c r="D13" s="5"/>
      <c r="E13" s="5"/>
      <c r="F13" s="5"/>
      <c r="G13" s="5"/>
      <c r="H13" s="5"/>
      <c r="I13" s="5"/>
      <c r="J13" s="5"/>
      <c r="K13" s="5"/>
      <c r="L13" s="5"/>
      <c r="M13" s="5"/>
      <c r="N13" s="5"/>
      <c r="O13" s="5"/>
      <c r="P13" s="5"/>
      <c r="Q13" s="1"/>
      <c r="R13" s="1"/>
      <c r="S13" s="1"/>
      <c r="T13" s="1"/>
      <c r="U13" s="1"/>
      <c r="V13" s="1"/>
      <c r="W13" s="1"/>
      <c r="X13" s="1"/>
      <c r="Y13" s="1"/>
      <c r="Z13" s="1"/>
      <c r="AA13" s="1"/>
      <c r="AB13" s="1"/>
    </row>
    <row r="14" spans="1:28" s="19" customFormat="1" ht="35.25" customHeight="1" x14ac:dyDescent="0.4">
      <c r="A14" s="20" t="s">
        <v>25</v>
      </c>
      <c r="B14" s="20"/>
      <c r="C14" s="20"/>
      <c r="D14" s="20"/>
      <c r="E14" s="20"/>
      <c r="F14" s="20"/>
      <c r="G14" s="20"/>
      <c r="H14" s="20"/>
      <c r="I14" s="20"/>
      <c r="J14" s="20"/>
      <c r="K14" s="20"/>
      <c r="L14" s="20"/>
      <c r="M14" s="20"/>
      <c r="N14" s="20"/>
      <c r="O14" s="20"/>
      <c r="P14" s="20"/>
      <c r="Q14" s="18"/>
      <c r="R14" s="18"/>
      <c r="S14" s="18"/>
      <c r="T14" s="18"/>
      <c r="U14" s="18"/>
      <c r="V14" s="18"/>
      <c r="W14" s="18"/>
      <c r="X14" s="18"/>
      <c r="Y14" s="18"/>
      <c r="Z14" s="18"/>
      <c r="AA14" s="18"/>
      <c r="AB14" s="18"/>
    </row>
    <row r="15" spans="1:28" s="19" customFormat="1" ht="84" customHeight="1" x14ac:dyDescent="0.25">
      <c r="A15" s="35" t="s">
        <v>26</v>
      </c>
      <c r="B15" s="36" t="s">
        <v>2</v>
      </c>
      <c r="C15" s="36" t="s">
        <v>3</v>
      </c>
      <c r="D15" s="36" t="s">
        <v>4</v>
      </c>
      <c r="E15" s="36" t="s">
        <v>5</v>
      </c>
      <c r="F15" s="36" t="s">
        <v>6</v>
      </c>
      <c r="G15" s="36" t="s">
        <v>7</v>
      </c>
      <c r="H15" s="36" t="s">
        <v>8</v>
      </c>
      <c r="I15" s="36" t="s">
        <v>9</v>
      </c>
      <c r="J15" s="36" t="s">
        <v>10</v>
      </c>
      <c r="K15" s="36" t="s">
        <v>11</v>
      </c>
      <c r="L15" s="36" t="s">
        <v>12</v>
      </c>
      <c r="M15" s="36" t="s">
        <v>13</v>
      </c>
      <c r="N15" s="36" t="s">
        <v>14</v>
      </c>
      <c r="O15" s="36" t="s">
        <v>15</v>
      </c>
      <c r="P15" s="36" t="s">
        <v>16</v>
      </c>
      <c r="Q15" s="34"/>
      <c r="R15" s="34"/>
      <c r="S15" s="34"/>
      <c r="T15" s="18"/>
      <c r="U15" s="18"/>
      <c r="V15" s="18"/>
      <c r="W15" s="18"/>
      <c r="X15" s="18"/>
      <c r="Y15" s="18"/>
      <c r="Z15" s="18"/>
      <c r="AA15" s="18"/>
      <c r="AB15" s="18"/>
    </row>
    <row r="16" spans="1:28" s="2" customFormat="1" ht="27" customHeight="1" x14ac:dyDescent="0.25">
      <c r="A16" s="21" t="s">
        <v>17</v>
      </c>
      <c r="B16" s="22">
        <f>168867</f>
        <v>168867</v>
      </c>
      <c r="C16" s="22">
        <f>191612+110925</f>
        <v>302537</v>
      </c>
      <c r="D16" s="22">
        <f>651660+478123</f>
        <v>1129783</v>
      </c>
      <c r="E16" s="22">
        <f>373075+337922</f>
        <v>710997</v>
      </c>
      <c r="F16" s="22">
        <f>123109+86997</f>
        <v>210106</v>
      </c>
      <c r="G16" s="22">
        <f>123923+96344</f>
        <v>220267</v>
      </c>
      <c r="H16" s="22">
        <f>1192782+857243</f>
        <v>2050025</v>
      </c>
      <c r="I16" s="22">
        <f>247889+117913</f>
        <v>365802</v>
      </c>
      <c r="J16" s="22">
        <f>335486</f>
        <v>335486</v>
      </c>
      <c r="K16" s="22">
        <f>75650+49857</f>
        <v>125507</v>
      </c>
      <c r="L16" s="22">
        <f>16055+45830</f>
        <v>61885</v>
      </c>
      <c r="M16" s="22">
        <v>0</v>
      </c>
      <c r="N16" s="22">
        <v>0</v>
      </c>
      <c r="O16" s="22">
        <v>14408.491472305426</v>
      </c>
      <c r="P16" s="22">
        <f>SUM(B16:O16)</f>
        <v>5695670.4914723057</v>
      </c>
      <c r="Q16" s="3"/>
      <c r="R16" s="3"/>
      <c r="S16" s="3"/>
      <c r="T16" s="15"/>
      <c r="U16" s="1"/>
      <c r="V16" s="1"/>
      <c r="W16" s="1"/>
      <c r="X16" s="1"/>
      <c r="Y16" s="1"/>
      <c r="Z16" s="1"/>
      <c r="AA16" s="1"/>
      <c r="AB16" s="1"/>
    </row>
    <row r="17" spans="1:262" s="14" customFormat="1" ht="30.75" customHeight="1" x14ac:dyDescent="0.25">
      <c r="A17" s="21" t="s">
        <v>18</v>
      </c>
      <c r="B17" s="22">
        <f>1104640+291071</f>
        <v>1395711</v>
      </c>
      <c r="C17" s="22">
        <f>2838203+65178</f>
        <v>2903381</v>
      </c>
      <c r="D17" s="22">
        <f>8825514+940133</f>
        <v>9765647</v>
      </c>
      <c r="E17" s="22">
        <f>7264227+739447</f>
        <v>8003674</v>
      </c>
      <c r="F17" s="22">
        <f>3696126+352142</f>
        <v>4048268</v>
      </c>
      <c r="G17" s="22">
        <f>2957612+293858</f>
        <v>3251470</v>
      </c>
      <c r="H17" s="22">
        <f>18222935+2079601</f>
        <v>20302536</v>
      </c>
      <c r="I17" s="22">
        <f>7664349+745367</f>
        <v>8409716</v>
      </c>
      <c r="J17" s="22">
        <f>4412464+1117296</f>
        <v>5529760</v>
      </c>
      <c r="K17" s="22">
        <f>1285761+100281</f>
        <v>1386042</v>
      </c>
      <c r="L17" s="22">
        <f>879497+61376</f>
        <v>940873</v>
      </c>
      <c r="M17" s="22">
        <v>792632.49569627934</v>
      </c>
      <c r="N17" s="22">
        <v>0</v>
      </c>
      <c r="O17" s="22">
        <v>0</v>
      </c>
      <c r="P17" s="22">
        <f t="shared" ref="P17:P23" si="2">SUM(B17:O17)</f>
        <v>66729710.495696276</v>
      </c>
      <c r="Q17" s="3"/>
      <c r="R17" s="3"/>
      <c r="S17" s="3"/>
      <c r="T17" s="15"/>
      <c r="U17" s="1"/>
      <c r="V17" s="1"/>
      <c r="W17" s="1"/>
      <c r="X17" s="1"/>
      <c r="Y17" s="1"/>
      <c r="Z17" s="1"/>
      <c r="AA17" s="1"/>
      <c r="AB17" s="1"/>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row>
    <row r="18" spans="1:262" s="14" customFormat="1" ht="30" customHeight="1" x14ac:dyDescent="0.25">
      <c r="A18" s="21" t="s">
        <v>19</v>
      </c>
      <c r="B18" s="22">
        <v>102051</v>
      </c>
      <c r="C18" s="22">
        <v>1191773</v>
      </c>
      <c r="D18" s="22">
        <v>308621</v>
      </c>
      <c r="E18" s="22">
        <v>773677</v>
      </c>
      <c r="F18" s="22">
        <v>0</v>
      </c>
      <c r="G18" s="22">
        <v>1887266</v>
      </c>
      <c r="H18" s="22">
        <v>424501</v>
      </c>
      <c r="I18" s="22">
        <v>150372</v>
      </c>
      <c r="J18" s="22">
        <v>3391051</v>
      </c>
      <c r="K18" s="22">
        <v>68994</v>
      </c>
      <c r="L18" s="22">
        <v>0</v>
      </c>
      <c r="M18" s="22">
        <v>0</v>
      </c>
      <c r="N18" s="22">
        <v>0</v>
      </c>
      <c r="O18" s="22">
        <v>0</v>
      </c>
      <c r="P18" s="22">
        <f t="shared" si="2"/>
        <v>8298306</v>
      </c>
      <c r="Q18" s="3"/>
      <c r="R18" s="3"/>
      <c r="S18" s="3"/>
      <c r="T18" s="15"/>
      <c r="U18" s="1"/>
      <c r="V18" s="1"/>
      <c r="W18" s="1"/>
      <c r="X18" s="1"/>
      <c r="Y18" s="1"/>
      <c r="Z18" s="1"/>
      <c r="AA18" s="1"/>
      <c r="AB18" s="1"/>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row>
    <row r="19" spans="1:262" s="14" customFormat="1" ht="30" customHeight="1" x14ac:dyDescent="0.25">
      <c r="A19" s="21" t="s">
        <v>20</v>
      </c>
      <c r="B19" s="22">
        <v>15412</v>
      </c>
      <c r="C19" s="22">
        <v>26700</v>
      </c>
      <c r="D19" s="22">
        <v>727534</v>
      </c>
      <c r="E19" s="22">
        <v>16663</v>
      </c>
      <c r="F19" s="22">
        <v>30130</v>
      </c>
      <c r="G19" s="22">
        <v>43080</v>
      </c>
      <c r="H19" s="22">
        <v>337568</v>
      </c>
      <c r="I19" s="22">
        <v>2215</v>
      </c>
      <c r="J19" s="22">
        <v>2782</v>
      </c>
      <c r="K19" s="22">
        <v>54832</v>
      </c>
      <c r="L19" s="22">
        <v>2934</v>
      </c>
      <c r="M19" s="22">
        <v>0</v>
      </c>
      <c r="N19" s="22">
        <v>0</v>
      </c>
      <c r="O19" s="22">
        <v>0</v>
      </c>
      <c r="P19" s="22">
        <f t="shared" si="2"/>
        <v>1259850</v>
      </c>
      <c r="Q19" s="3"/>
      <c r="R19" s="3"/>
      <c r="S19" s="3"/>
      <c r="T19" s="15"/>
      <c r="U19" s="1"/>
      <c r="V19" s="1"/>
      <c r="W19" s="1"/>
      <c r="X19" s="1"/>
      <c r="Y19" s="1"/>
      <c r="Z19" s="1"/>
      <c r="AA19" s="1"/>
      <c r="AB19" s="1"/>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row>
    <row r="20" spans="1:262" s="14" customFormat="1" ht="29.25" customHeight="1" x14ac:dyDescent="0.25">
      <c r="A20" s="21" t="s">
        <v>21</v>
      </c>
      <c r="B20" s="22">
        <v>2320931.2464847998</v>
      </c>
      <c r="C20" s="22">
        <v>2547232.7441987325</v>
      </c>
      <c r="D20" s="22">
        <v>5236224.2075214004</v>
      </c>
      <c r="E20" s="22">
        <v>5464376.8908810038</v>
      </c>
      <c r="F20" s="22">
        <v>1440736.4610742098</v>
      </c>
      <c r="G20" s="22">
        <v>2681636.2761890101</v>
      </c>
      <c r="H20" s="22">
        <v>11904075.702251423</v>
      </c>
      <c r="I20" s="22">
        <v>8827502.724362148</v>
      </c>
      <c r="J20" s="22">
        <v>12623318.895593587</v>
      </c>
      <c r="K20" s="22">
        <v>11810639.372719441</v>
      </c>
      <c r="L20" s="22">
        <v>2766996.2156777512</v>
      </c>
      <c r="M20" s="22">
        <v>0</v>
      </c>
      <c r="N20" s="22">
        <v>14361.017437513314</v>
      </c>
      <c r="O20" s="22">
        <v>0</v>
      </c>
      <c r="P20" s="22">
        <f t="shared" si="2"/>
        <v>67638031.754391029</v>
      </c>
      <c r="Q20" s="3"/>
      <c r="R20" s="3"/>
      <c r="S20" s="3"/>
      <c r="T20" s="15"/>
      <c r="U20" s="1"/>
      <c r="V20" s="1"/>
      <c r="W20" s="1"/>
      <c r="X20" s="1"/>
      <c r="Y20" s="1"/>
      <c r="Z20" s="1"/>
      <c r="AA20" s="1"/>
      <c r="AB20" s="1"/>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row>
    <row r="21" spans="1:262" s="14" customFormat="1" ht="32.25" customHeight="1" x14ac:dyDescent="0.25">
      <c r="A21" s="21" t="s">
        <v>22</v>
      </c>
      <c r="B21" s="22">
        <v>50416.080408568479</v>
      </c>
      <c r="C21" s="22">
        <v>78598.180177136848</v>
      </c>
      <c r="D21" s="22">
        <v>675085.47485781752</v>
      </c>
      <c r="E21" s="22">
        <v>714270</v>
      </c>
      <c r="F21" s="22">
        <v>119984.24164570177</v>
      </c>
      <c r="G21" s="22">
        <v>26159.446201000439</v>
      </c>
      <c r="H21" s="22">
        <v>3838252</v>
      </c>
      <c r="I21" s="22">
        <v>525566.64</v>
      </c>
      <c r="J21" s="22">
        <v>233190.23686501628</v>
      </c>
      <c r="K21" s="22">
        <v>466644</v>
      </c>
      <c r="L21" s="22">
        <v>0</v>
      </c>
      <c r="M21" s="22">
        <v>0</v>
      </c>
      <c r="N21" s="22">
        <v>52.898014544933261</v>
      </c>
      <c r="O21" s="22">
        <v>0</v>
      </c>
      <c r="P21" s="22">
        <f t="shared" si="2"/>
        <v>6728219.1981697856</v>
      </c>
      <c r="Q21" s="3"/>
      <c r="R21" s="3"/>
      <c r="S21" s="3"/>
      <c r="T21" s="15"/>
      <c r="U21" s="1"/>
      <c r="V21" s="1"/>
      <c r="W21" s="1"/>
      <c r="X21" s="1"/>
      <c r="Y21" s="1"/>
      <c r="Z21" s="1"/>
      <c r="AA21" s="1"/>
      <c r="AB21" s="1"/>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row>
    <row r="22" spans="1:262" s="14" customFormat="1" ht="27.75" customHeight="1" x14ac:dyDescent="0.25">
      <c r="A22" s="21" t="s">
        <v>23</v>
      </c>
      <c r="B22" s="22">
        <v>119312.19538861749</v>
      </c>
      <c r="C22" s="22">
        <v>78008</v>
      </c>
      <c r="D22" s="22">
        <v>160985</v>
      </c>
      <c r="E22" s="22">
        <v>75155</v>
      </c>
      <c r="F22" s="22">
        <v>316647</v>
      </c>
      <c r="G22" s="22">
        <v>103849.49820708923</v>
      </c>
      <c r="H22" s="22">
        <v>761702</v>
      </c>
      <c r="I22" s="22">
        <v>8591.844872195079</v>
      </c>
      <c r="J22" s="22">
        <v>116100.3066720775</v>
      </c>
      <c r="K22" s="22">
        <v>36570</v>
      </c>
      <c r="L22" s="22">
        <v>114095.50341619509</v>
      </c>
      <c r="M22" s="22">
        <v>0</v>
      </c>
      <c r="N22" s="22">
        <v>0</v>
      </c>
      <c r="O22" s="22">
        <v>0</v>
      </c>
      <c r="P22" s="22">
        <f t="shared" si="2"/>
        <v>1891016.3485561742</v>
      </c>
      <c r="Q22" s="3"/>
      <c r="R22" s="3"/>
      <c r="S22" s="3"/>
      <c r="T22" s="15"/>
      <c r="U22" s="1"/>
      <c r="V22" s="1"/>
      <c r="W22" s="1"/>
      <c r="X22" s="1"/>
      <c r="Y22" s="1"/>
      <c r="Z22" s="1"/>
      <c r="AA22" s="1"/>
      <c r="AB22" s="1"/>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row>
    <row r="23" spans="1:262" s="14" customFormat="1" ht="27.75" customHeight="1" x14ac:dyDescent="0.25">
      <c r="A23" s="21" t="s">
        <v>27</v>
      </c>
      <c r="B23" s="22">
        <v>373197</v>
      </c>
      <c r="C23" s="22">
        <v>33835</v>
      </c>
      <c r="D23" s="22">
        <v>387459</v>
      </c>
      <c r="E23" s="22">
        <v>444313</v>
      </c>
      <c r="F23" s="22">
        <v>89670</v>
      </c>
      <c r="G23" s="22">
        <v>53221</v>
      </c>
      <c r="H23" s="22">
        <v>417910</v>
      </c>
      <c r="I23" s="22">
        <v>38583</v>
      </c>
      <c r="J23" s="22">
        <v>198016</v>
      </c>
      <c r="K23" s="22">
        <v>60239</v>
      </c>
      <c r="L23" s="22">
        <v>1616</v>
      </c>
      <c r="M23" s="22">
        <v>0</v>
      </c>
      <c r="N23" s="22">
        <v>0</v>
      </c>
      <c r="O23" s="22">
        <v>0</v>
      </c>
      <c r="P23" s="22">
        <f t="shared" si="2"/>
        <v>2098059</v>
      </c>
      <c r="Q23" s="3"/>
      <c r="R23" s="3"/>
      <c r="S23" s="3"/>
      <c r="T23" s="15"/>
      <c r="U23" s="1"/>
      <c r="V23" s="1"/>
      <c r="W23" s="1"/>
      <c r="X23" s="1"/>
      <c r="Y23" s="1"/>
      <c r="Z23" s="1"/>
      <c r="AA23" s="1"/>
      <c r="AB23" s="1"/>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row>
    <row r="24" spans="1:262" s="14" customFormat="1" ht="30" customHeight="1" x14ac:dyDescent="0.25">
      <c r="A24" s="23" t="s">
        <v>16</v>
      </c>
      <c r="B24" s="24">
        <f t="shared" ref="B24:P24" si="3">SUM(B16:B23)</f>
        <v>4545897.5222819857</v>
      </c>
      <c r="C24" s="24">
        <f t="shared" si="3"/>
        <v>7162064.9243758693</v>
      </c>
      <c r="D24" s="24">
        <f t="shared" si="3"/>
        <v>18391338.68237922</v>
      </c>
      <c r="E24" s="24">
        <f t="shared" si="3"/>
        <v>16203125.890881004</v>
      </c>
      <c r="F24" s="24">
        <f t="shared" si="3"/>
        <v>6255541.7027199119</v>
      </c>
      <c r="G24" s="24">
        <f t="shared" si="3"/>
        <v>8266949.2205971004</v>
      </c>
      <c r="H24" s="24">
        <f t="shared" si="3"/>
        <v>40036569.702251419</v>
      </c>
      <c r="I24" s="24">
        <f t="shared" si="3"/>
        <v>18328349.209234346</v>
      </c>
      <c r="J24" s="24">
        <f t="shared" si="3"/>
        <v>22429704.439130682</v>
      </c>
      <c r="K24" s="24">
        <f t="shared" si="3"/>
        <v>14009467.372719441</v>
      </c>
      <c r="L24" s="24">
        <f t="shared" si="3"/>
        <v>3888399.7190939463</v>
      </c>
      <c r="M24" s="24">
        <f t="shared" si="3"/>
        <v>792632.49569627934</v>
      </c>
      <c r="N24" s="24">
        <f t="shared" si="3"/>
        <v>14413.915452058247</v>
      </c>
      <c r="O24" s="24">
        <f t="shared" si="3"/>
        <v>14408.491472305426</v>
      </c>
      <c r="P24" s="24">
        <f t="shared" si="3"/>
        <v>160338863.28828558</v>
      </c>
      <c r="Q24" s="3"/>
      <c r="R24" s="3"/>
      <c r="S24" s="3"/>
      <c r="T24" s="15"/>
      <c r="U24" s="1"/>
      <c r="V24" s="1"/>
      <c r="W24" s="1"/>
      <c r="X24" s="1"/>
      <c r="Y24" s="1"/>
      <c r="Z24" s="1"/>
      <c r="AA24" s="1"/>
      <c r="AB24" s="1"/>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row>
    <row r="25" spans="1:262" s="13" customFormat="1" ht="51.75" customHeight="1" x14ac:dyDescent="0.2">
      <c r="A25" s="5" t="s">
        <v>28</v>
      </c>
      <c r="B25" s="8"/>
      <c r="C25" s="8"/>
      <c r="D25" s="9"/>
      <c r="E25" s="10"/>
      <c r="F25" s="10"/>
      <c r="G25" s="10"/>
      <c r="H25" s="10"/>
      <c r="I25" s="10"/>
      <c r="J25" s="10"/>
      <c r="K25" s="10"/>
      <c r="L25" s="10"/>
      <c r="M25" s="10"/>
      <c r="N25" s="10"/>
      <c r="O25" s="10"/>
      <c r="P25" s="10"/>
      <c r="Q25" s="11"/>
      <c r="R25" s="11"/>
      <c r="S25" s="11"/>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row>
    <row r="26" spans="1:262" s="14" customFormat="1" x14ac:dyDescent="0.25">
      <c r="A26" s="5" t="s">
        <v>32</v>
      </c>
      <c r="B26" s="5"/>
      <c r="C26" s="5"/>
      <c r="D26" s="5"/>
      <c r="E26" s="5"/>
      <c r="F26" s="5"/>
      <c r="G26" s="5"/>
      <c r="H26" s="5"/>
      <c r="I26" s="5"/>
      <c r="J26" s="5"/>
      <c r="K26" s="6"/>
      <c r="L26" s="6"/>
      <c r="M26" s="5"/>
      <c r="N26" s="5"/>
      <c r="O26" s="6"/>
      <c r="P26" s="5"/>
      <c r="Q26" s="1"/>
      <c r="R26" s="1"/>
      <c r="S26" s="1"/>
      <c r="T26" s="1"/>
      <c r="U26" s="1"/>
      <c r="V26" s="1"/>
      <c r="W26" s="1"/>
      <c r="X26" s="1"/>
      <c r="Y26" s="1"/>
      <c r="Z26" s="1"/>
      <c r="AA26" s="1"/>
      <c r="AB26" s="1"/>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row>
    <row r="27" spans="1:262" s="19" customFormat="1" ht="83.25" customHeight="1" x14ac:dyDescent="0.25">
      <c r="A27" s="36" t="s">
        <v>29</v>
      </c>
      <c r="B27" s="36" t="s">
        <v>2</v>
      </c>
      <c r="C27" s="36" t="s">
        <v>3</v>
      </c>
      <c r="D27" s="36" t="s">
        <v>4</v>
      </c>
      <c r="E27" s="36" t="s">
        <v>5</v>
      </c>
      <c r="F27" s="36" t="s">
        <v>6</v>
      </c>
      <c r="G27" s="36" t="s">
        <v>7</v>
      </c>
      <c r="H27" s="36" t="s">
        <v>8</v>
      </c>
      <c r="I27" s="36" t="s">
        <v>9</v>
      </c>
      <c r="J27" s="36" t="s">
        <v>10</v>
      </c>
      <c r="K27" s="36" t="s">
        <v>11</v>
      </c>
      <c r="L27" s="36" t="s">
        <v>12</v>
      </c>
      <c r="M27" s="36" t="s">
        <v>13</v>
      </c>
      <c r="N27" s="36" t="s">
        <v>14</v>
      </c>
      <c r="O27" s="36" t="s">
        <v>15</v>
      </c>
      <c r="P27" s="36" t="s">
        <v>16</v>
      </c>
      <c r="Q27" s="34"/>
      <c r="R27" s="18"/>
      <c r="S27" s="18"/>
      <c r="T27" s="18"/>
      <c r="U27" s="18"/>
      <c r="V27" s="18"/>
      <c r="W27" s="18"/>
      <c r="X27" s="18"/>
      <c r="Y27" s="18"/>
      <c r="Z27" s="18"/>
      <c r="AA27" s="18"/>
      <c r="AB27" s="18"/>
    </row>
    <row r="28" spans="1:262" s="14" customFormat="1" ht="30" customHeight="1" x14ac:dyDescent="0.25">
      <c r="A28" s="21" t="s">
        <v>17</v>
      </c>
      <c r="B28" s="25">
        <f t="shared" ref="B28:O28" si="4">B4-B16</f>
        <v>14818</v>
      </c>
      <c r="C28" s="25">
        <f t="shared" si="4"/>
        <v>-22703</v>
      </c>
      <c r="D28" s="25">
        <f t="shared" si="4"/>
        <v>173050</v>
      </c>
      <c r="E28" s="25">
        <f t="shared" si="4"/>
        <v>-265</v>
      </c>
      <c r="F28" s="25">
        <f t="shared" si="4"/>
        <v>49305</v>
      </c>
      <c r="G28" s="25">
        <f t="shared" si="4"/>
        <v>11563</v>
      </c>
      <c r="H28" s="25">
        <f t="shared" si="4"/>
        <v>177848</v>
      </c>
      <c r="I28" s="25">
        <f t="shared" si="4"/>
        <v>42871</v>
      </c>
      <c r="J28" s="25">
        <f t="shared" si="4"/>
        <v>-10614</v>
      </c>
      <c r="K28" s="25">
        <f t="shared" si="4"/>
        <v>-16796</v>
      </c>
      <c r="L28" s="25">
        <f t="shared" si="4"/>
        <v>-6995</v>
      </c>
      <c r="M28" s="25">
        <f t="shared" si="4"/>
        <v>0</v>
      </c>
      <c r="N28" s="25">
        <f t="shared" si="4"/>
        <v>0</v>
      </c>
      <c r="O28" s="25">
        <f t="shared" si="4"/>
        <v>493.50852769457379</v>
      </c>
      <c r="P28" s="25">
        <f>SUM(B28:O28)</f>
        <v>412575.50852769456</v>
      </c>
      <c r="Q28" s="15"/>
      <c r="R28" s="1"/>
      <c r="S28" s="1"/>
      <c r="T28" s="1"/>
      <c r="U28" s="1"/>
      <c r="V28" s="1"/>
      <c r="W28" s="1"/>
      <c r="X28" s="1"/>
      <c r="Y28" s="1"/>
      <c r="Z28" s="1"/>
      <c r="AA28" s="1"/>
      <c r="AB28" s="1"/>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row>
    <row r="29" spans="1:262" s="14" customFormat="1" ht="30" customHeight="1" x14ac:dyDescent="0.25">
      <c r="A29" s="21" t="s">
        <v>18</v>
      </c>
      <c r="B29" s="25">
        <f t="shared" ref="B29:O29" si="5">B5-B17</f>
        <v>-162090</v>
      </c>
      <c r="C29" s="25">
        <f t="shared" si="5"/>
        <v>153588</v>
      </c>
      <c r="D29" s="25">
        <f t="shared" si="5"/>
        <v>259537</v>
      </c>
      <c r="E29" s="25">
        <f t="shared" si="5"/>
        <v>-255225</v>
      </c>
      <c r="F29" s="25">
        <f t="shared" si="5"/>
        <v>-142878</v>
      </c>
      <c r="G29" s="25">
        <f t="shared" si="5"/>
        <v>-125307</v>
      </c>
      <c r="H29" s="25">
        <f t="shared" si="5"/>
        <v>-2168693</v>
      </c>
      <c r="I29" s="25">
        <f t="shared" si="5"/>
        <v>-86257</v>
      </c>
      <c r="J29" s="25">
        <f t="shared" si="5"/>
        <v>-1023374</v>
      </c>
      <c r="K29" s="25">
        <f t="shared" si="5"/>
        <v>-96066</v>
      </c>
      <c r="L29" s="25">
        <f t="shared" si="5"/>
        <v>255156</v>
      </c>
      <c r="M29" s="25">
        <f t="shared" si="5"/>
        <v>-44580.495696279337</v>
      </c>
      <c r="N29" s="25">
        <f t="shared" si="5"/>
        <v>0</v>
      </c>
      <c r="O29" s="25">
        <f t="shared" si="5"/>
        <v>0</v>
      </c>
      <c r="P29" s="25">
        <f t="shared" ref="P29:P35" si="6">SUM(B29:O29)</f>
        <v>-3436189.4956962792</v>
      </c>
      <c r="Q29" s="15"/>
      <c r="R29" s="1"/>
      <c r="S29" s="1"/>
      <c r="T29" s="1"/>
      <c r="U29" s="1"/>
      <c r="V29" s="1"/>
      <c r="W29" s="1"/>
      <c r="X29" s="1"/>
      <c r="Y29" s="1"/>
      <c r="Z29" s="1"/>
      <c r="AA29" s="1"/>
      <c r="AB29" s="1"/>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row>
    <row r="30" spans="1:262" s="14" customFormat="1" ht="30" customHeight="1" x14ac:dyDescent="0.25">
      <c r="A30" s="21" t="s">
        <v>19</v>
      </c>
      <c r="B30" s="25">
        <f t="shared" ref="B30:O30" si="7">B6-B18</f>
        <v>113418</v>
      </c>
      <c r="C30" s="25">
        <f t="shared" si="7"/>
        <v>146490</v>
      </c>
      <c r="D30" s="25">
        <f t="shared" si="7"/>
        <v>28881</v>
      </c>
      <c r="E30" s="25">
        <f t="shared" si="7"/>
        <v>-6954</v>
      </c>
      <c r="F30" s="25">
        <f t="shared" si="7"/>
        <v>0</v>
      </c>
      <c r="G30" s="25">
        <f t="shared" si="7"/>
        <v>133969</v>
      </c>
      <c r="H30" s="25">
        <f t="shared" si="7"/>
        <v>80828</v>
      </c>
      <c r="I30" s="25">
        <f t="shared" si="7"/>
        <v>117877</v>
      </c>
      <c r="J30" s="25">
        <f t="shared" si="7"/>
        <v>195325</v>
      </c>
      <c r="K30" s="25">
        <f t="shared" si="7"/>
        <v>5593</v>
      </c>
      <c r="L30" s="25">
        <f t="shared" si="7"/>
        <v>0</v>
      </c>
      <c r="M30" s="25">
        <f t="shared" si="7"/>
        <v>0</v>
      </c>
      <c r="N30" s="25">
        <f t="shared" si="7"/>
        <v>0</v>
      </c>
      <c r="O30" s="25">
        <f t="shared" si="7"/>
        <v>0</v>
      </c>
      <c r="P30" s="25">
        <f t="shared" si="6"/>
        <v>815427</v>
      </c>
      <c r="Q30" s="15"/>
      <c r="R30" s="1"/>
      <c r="S30" s="1"/>
      <c r="T30" s="1"/>
      <c r="U30" s="1"/>
      <c r="V30" s="1"/>
      <c r="W30" s="1"/>
      <c r="X30" s="1"/>
      <c r="Y30" s="1"/>
      <c r="Z30" s="1"/>
      <c r="AA30" s="1"/>
      <c r="AB30" s="1"/>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row>
    <row r="31" spans="1:262" s="14" customFormat="1" ht="30" customHeight="1" x14ac:dyDescent="0.25">
      <c r="A31" s="21" t="s">
        <v>20</v>
      </c>
      <c r="B31" s="25">
        <f t="shared" ref="B31:O31" si="8">B7-B19</f>
        <v>-7284</v>
      </c>
      <c r="C31" s="25">
        <f t="shared" si="8"/>
        <v>-17032</v>
      </c>
      <c r="D31" s="25">
        <f t="shared" si="8"/>
        <v>-93844</v>
      </c>
      <c r="E31" s="25">
        <f t="shared" si="8"/>
        <v>-16437</v>
      </c>
      <c r="F31" s="25">
        <f t="shared" si="8"/>
        <v>-21703</v>
      </c>
      <c r="G31" s="25">
        <f t="shared" si="8"/>
        <v>41017</v>
      </c>
      <c r="H31" s="25">
        <f t="shared" si="8"/>
        <v>105990</v>
      </c>
      <c r="I31" s="25">
        <f t="shared" si="8"/>
        <v>-1496</v>
      </c>
      <c r="J31" s="25">
        <f t="shared" si="8"/>
        <v>-2435</v>
      </c>
      <c r="K31" s="25">
        <f t="shared" si="8"/>
        <v>12674</v>
      </c>
      <c r="L31" s="25">
        <f t="shared" si="8"/>
        <v>-2565</v>
      </c>
      <c r="M31" s="25">
        <f t="shared" si="8"/>
        <v>0</v>
      </c>
      <c r="N31" s="25">
        <f t="shared" si="8"/>
        <v>0</v>
      </c>
      <c r="O31" s="25">
        <f t="shared" si="8"/>
        <v>0</v>
      </c>
      <c r="P31" s="25">
        <f t="shared" si="6"/>
        <v>-3115</v>
      </c>
      <c r="Q31" s="15"/>
      <c r="R31" s="1"/>
      <c r="S31" s="1"/>
      <c r="T31" s="1"/>
      <c r="U31" s="1"/>
      <c r="V31" s="1"/>
      <c r="W31" s="1"/>
      <c r="X31" s="1"/>
      <c r="Y31" s="1"/>
      <c r="Z31" s="1"/>
      <c r="AA31" s="1"/>
      <c r="AB31" s="1"/>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row>
    <row r="32" spans="1:262" s="14" customFormat="1" ht="30" customHeight="1" x14ac:dyDescent="0.25">
      <c r="A32" s="21" t="s">
        <v>21</v>
      </c>
      <c r="B32" s="25">
        <f t="shared" ref="B32:O32" si="9">B8-B20</f>
        <v>172834.75351520022</v>
      </c>
      <c r="C32" s="25">
        <f t="shared" si="9"/>
        <v>-130138.74419873254</v>
      </c>
      <c r="D32" s="25">
        <f t="shared" si="9"/>
        <v>597965.79247859959</v>
      </c>
      <c r="E32" s="25">
        <f t="shared" si="9"/>
        <v>553606.10911899619</v>
      </c>
      <c r="F32" s="25">
        <f t="shared" si="9"/>
        <v>-186313.46107420977</v>
      </c>
      <c r="G32" s="25">
        <f t="shared" si="9"/>
        <v>602557.72381098988</v>
      </c>
      <c r="H32" s="25">
        <f t="shared" si="9"/>
        <v>928704.29774857685</v>
      </c>
      <c r="I32" s="25">
        <f t="shared" si="9"/>
        <v>296957.27563785203</v>
      </c>
      <c r="J32" s="25">
        <f t="shared" si="9"/>
        <v>1322251.1044064127</v>
      </c>
      <c r="K32" s="25">
        <f t="shared" si="9"/>
        <v>1015528.6272805594</v>
      </c>
      <c r="L32" s="25">
        <f t="shared" si="9"/>
        <v>611831.78432224877</v>
      </c>
      <c r="M32" s="25">
        <f t="shared" si="9"/>
        <v>0</v>
      </c>
      <c r="N32" s="25">
        <f t="shared" si="9"/>
        <v>1450.9825624866862</v>
      </c>
      <c r="O32" s="25">
        <f t="shared" si="9"/>
        <v>0</v>
      </c>
      <c r="P32" s="25">
        <f t="shared" si="6"/>
        <v>5787236.2456089808</v>
      </c>
      <c r="Q32" s="15"/>
      <c r="R32" s="1"/>
      <c r="S32" s="1"/>
      <c r="T32" s="1"/>
      <c r="U32" s="1"/>
      <c r="V32" s="1"/>
      <c r="W32" s="1"/>
      <c r="X32" s="1"/>
      <c r="Y32" s="1"/>
      <c r="Z32" s="1"/>
      <c r="AA32" s="1"/>
      <c r="AB32" s="1"/>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row>
    <row r="33" spans="1:262" s="14" customFormat="1" ht="30" customHeight="1" x14ac:dyDescent="0.25">
      <c r="A33" s="21" t="s">
        <v>22</v>
      </c>
      <c r="B33" s="25">
        <f t="shared" ref="B33:O33" si="10">B9-B21</f>
        <v>2198.9195914315205</v>
      </c>
      <c r="C33" s="25">
        <f t="shared" si="10"/>
        <v>-11170.180177136848</v>
      </c>
      <c r="D33" s="25">
        <f t="shared" si="10"/>
        <v>42555.52514218248</v>
      </c>
      <c r="E33" s="25">
        <f t="shared" si="10"/>
        <v>-39827</v>
      </c>
      <c r="F33" s="25">
        <f t="shared" si="10"/>
        <v>-21747.241645701768</v>
      </c>
      <c r="G33" s="25">
        <f t="shared" si="10"/>
        <v>15917.553798999561</v>
      </c>
      <c r="H33" s="25">
        <f t="shared" si="10"/>
        <v>1142033</v>
      </c>
      <c r="I33" s="25">
        <f t="shared" si="10"/>
        <v>-28036.640000000014</v>
      </c>
      <c r="J33" s="25">
        <f t="shared" si="10"/>
        <v>39379.763134983717</v>
      </c>
      <c r="K33" s="25">
        <f t="shared" si="10"/>
        <v>47612</v>
      </c>
      <c r="L33" s="25">
        <f t="shared" si="10"/>
        <v>0</v>
      </c>
      <c r="M33" s="25">
        <f t="shared" si="10"/>
        <v>0</v>
      </c>
      <c r="N33" s="25">
        <f t="shared" si="10"/>
        <v>2.101985455066739</v>
      </c>
      <c r="O33" s="25">
        <f t="shared" si="10"/>
        <v>0</v>
      </c>
      <c r="P33" s="25">
        <f t="shared" si="6"/>
        <v>1188917.801830214</v>
      </c>
      <c r="Q33" s="15"/>
      <c r="R33" s="1"/>
      <c r="S33" s="1"/>
      <c r="T33" s="1"/>
      <c r="U33" s="1"/>
      <c r="V33" s="1"/>
      <c r="W33" s="1"/>
      <c r="X33" s="1"/>
      <c r="Y33" s="1"/>
      <c r="Z33" s="1"/>
      <c r="AA33" s="1"/>
      <c r="AB33" s="1"/>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row>
    <row r="34" spans="1:262" s="14" customFormat="1" ht="30" customHeight="1" x14ac:dyDescent="0.25">
      <c r="A34" s="21" t="s">
        <v>23</v>
      </c>
      <c r="B34" s="25">
        <f t="shared" ref="B34:O34" si="11">B10-B22</f>
        <v>-5103.1953886174888</v>
      </c>
      <c r="C34" s="25">
        <f t="shared" si="11"/>
        <v>725</v>
      </c>
      <c r="D34" s="25">
        <f t="shared" si="11"/>
        <v>21085</v>
      </c>
      <c r="E34" s="25">
        <f t="shared" si="11"/>
        <v>5213</v>
      </c>
      <c r="F34" s="25">
        <f t="shared" si="11"/>
        <v>99631</v>
      </c>
      <c r="G34" s="25">
        <f t="shared" si="11"/>
        <v>25177.501792910771</v>
      </c>
      <c r="H34" s="25">
        <f t="shared" si="11"/>
        <v>60935</v>
      </c>
      <c r="I34" s="25">
        <f t="shared" si="11"/>
        <v>1214.155127804921</v>
      </c>
      <c r="J34" s="25">
        <f t="shared" si="11"/>
        <v>25768.693327922505</v>
      </c>
      <c r="K34" s="25">
        <f t="shared" si="11"/>
        <v>11506</v>
      </c>
      <c r="L34" s="25">
        <f t="shared" si="11"/>
        <v>-105877.50341619509</v>
      </c>
      <c r="M34" s="25">
        <f t="shared" si="11"/>
        <v>0</v>
      </c>
      <c r="N34" s="25">
        <f t="shared" si="11"/>
        <v>0</v>
      </c>
      <c r="O34" s="25">
        <f t="shared" si="11"/>
        <v>0</v>
      </c>
      <c r="P34" s="25">
        <f t="shared" si="6"/>
        <v>140274.65144382563</v>
      </c>
      <c r="Q34" s="15"/>
      <c r="R34" s="1"/>
      <c r="S34" s="1"/>
      <c r="T34" s="1"/>
      <c r="U34" s="1"/>
      <c r="V34" s="1"/>
      <c r="W34" s="1"/>
      <c r="X34" s="1"/>
      <c r="Y34" s="1"/>
      <c r="Z34" s="1"/>
      <c r="AA34" s="1"/>
      <c r="AB34" s="1"/>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row>
    <row r="35" spans="1:262" s="14" customFormat="1" ht="30" customHeight="1" x14ac:dyDescent="0.25">
      <c r="A35" s="21" t="s">
        <v>24</v>
      </c>
      <c r="B35" s="25">
        <f t="shared" ref="B35:O35" si="12">B11-B23</f>
        <v>232227</v>
      </c>
      <c r="C35" s="25">
        <f t="shared" si="12"/>
        <v>1866</v>
      </c>
      <c r="D35" s="25">
        <f t="shared" si="12"/>
        <v>41877</v>
      </c>
      <c r="E35" s="25">
        <f t="shared" si="12"/>
        <v>-27976</v>
      </c>
      <c r="F35" s="25">
        <f t="shared" si="12"/>
        <v>25571</v>
      </c>
      <c r="G35" s="25">
        <f t="shared" si="12"/>
        <v>11465</v>
      </c>
      <c r="H35" s="25">
        <f t="shared" si="12"/>
        <v>6100</v>
      </c>
      <c r="I35" s="25">
        <f t="shared" si="12"/>
        <v>-4156</v>
      </c>
      <c r="J35" s="25">
        <f t="shared" si="12"/>
        <v>15003</v>
      </c>
      <c r="K35" s="25">
        <f t="shared" si="12"/>
        <v>8622</v>
      </c>
      <c r="L35" s="25">
        <f t="shared" si="12"/>
        <v>-808</v>
      </c>
      <c r="M35" s="25">
        <f t="shared" si="12"/>
        <v>0</v>
      </c>
      <c r="N35" s="25">
        <f t="shared" si="12"/>
        <v>0</v>
      </c>
      <c r="O35" s="25">
        <f t="shared" si="12"/>
        <v>0</v>
      </c>
      <c r="P35" s="25">
        <f t="shared" si="6"/>
        <v>309791</v>
      </c>
      <c r="Q35" s="15"/>
      <c r="R35" s="1"/>
      <c r="S35" s="1"/>
      <c r="T35" s="1"/>
      <c r="U35" s="1"/>
      <c r="V35" s="1"/>
      <c r="W35" s="1"/>
      <c r="X35" s="1"/>
      <c r="Y35" s="1"/>
      <c r="Z35" s="1"/>
      <c r="AA35" s="1"/>
      <c r="AB35" s="1"/>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row>
    <row r="36" spans="1:262" s="14" customFormat="1" ht="30" customHeight="1" x14ac:dyDescent="0.25">
      <c r="A36" s="23" t="s">
        <v>16</v>
      </c>
      <c r="B36" s="24">
        <f t="shared" ref="B36:P36" si="13">SUM(B28:B35)</f>
        <v>361019.47771801427</v>
      </c>
      <c r="C36" s="24">
        <f t="shared" si="13"/>
        <v>121625.07562413061</v>
      </c>
      <c r="D36" s="24">
        <f t="shared" si="13"/>
        <v>1071107.3176207822</v>
      </c>
      <c r="E36" s="24">
        <f t="shared" si="13"/>
        <v>212135.10911899619</v>
      </c>
      <c r="F36" s="37">
        <f t="shared" si="13"/>
        <v>-198134.70271991153</v>
      </c>
      <c r="G36" s="24">
        <f t="shared" si="13"/>
        <v>716359.77940290014</v>
      </c>
      <c r="H36" s="24">
        <f t="shared" si="13"/>
        <v>333745.29774857685</v>
      </c>
      <c r="I36" s="24">
        <f t="shared" si="13"/>
        <v>338973.79076565692</v>
      </c>
      <c r="J36" s="24">
        <f t="shared" si="13"/>
        <v>561304.5608693189</v>
      </c>
      <c r="K36" s="24">
        <f t="shared" si="13"/>
        <v>988673.62728055939</v>
      </c>
      <c r="L36" s="24">
        <f t="shared" si="13"/>
        <v>750742.28090605373</v>
      </c>
      <c r="M36" s="26">
        <f t="shared" si="13"/>
        <v>-44580.495696279337</v>
      </c>
      <c r="N36" s="24">
        <f t="shared" si="13"/>
        <v>1453.084547941753</v>
      </c>
      <c r="O36" s="24">
        <f t="shared" si="13"/>
        <v>493.50852769457379</v>
      </c>
      <c r="P36" s="24">
        <f t="shared" si="13"/>
        <v>5214917.7117144363</v>
      </c>
      <c r="Q36" s="3"/>
      <c r="R36" s="3"/>
      <c r="S36" s="3"/>
      <c r="T36" s="1"/>
      <c r="U36" s="1"/>
      <c r="V36" s="1"/>
      <c r="W36" s="1"/>
      <c r="X36" s="1"/>
      <c r="Y36" s="1"/>
      <c r="Z36" s="1"/>
      <c r="AA36" s="1"/>
      <c r="AB36" s="1"/>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row>
    <row r="37" spans="1:262" s="14" customFormat="1" x14ac:dyDescent="0.25">
      <c r="A37" s="5" t="s">
        <v>33</v>
      </c>
      <c r="B37" s="5"/>
      <c r="C37" s="5"/>
      <c r="D37" s="5"/>
      <c r="E37" s="5"/>
      <c r="F37" s="5"/>
      <c r="G37" s="5"/>
      <c r="H37" s="5"/>
      <c r="I37" s="5"/>
      <c r="J37" s="5"/>
      <c r="K37" s="5"/>
      <c r="L37" s="5"/>
      <c r="M37" s="5"/>
      <c r="N37" s="5"/>
      <c r="O37" s="5"/>
      <c r="P37" s="6"/>
      <c r="Q37" s="1"/>
      <c r="R37" s="1"/>
      <c r="S37" s="1"/>
      <c r="T37" s="1"/>
      <c r="U37" s="1"/>
      <c r="V37" s="1"/>
      <c r="W37" s="1"/>
      <c r="X37" s="1"/>
      <c r="Y37" s="1"/>
      <c r="Z37" s="1"/>
      <c r="AA37" s="1"/>
      <c r="AB37" s="1"/>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row>
    <row r="38" spans="1:262" s="19" customFormat="1" ht="84.75" customHeight="1" x14ac:dyDescent="0.25">
      <c r="A38" s="36" t="s">
        <v>29</v>
      </c>
      <c r="B38" s="36" t="s">
        <v>2</v>
      </c>
      <c r="C38" s="36" t="s">
        <v>3</v>
      </c>
      <c r="D38" s="36" t="s">
        <v>4</v>
      </c>
      <c r="E38" s="36" t="s">
        <v>5</v>
      </c>
      <c r="F38" s="36" t="s">
        <v>6</v>
      </c>
      <c r="G38" s="36" t="s">
        <v>7</v>
      </c>
      <c r="H38" s="36" t="s">
        <v>8</v>
      </c>
      <c r="I38" s="36" t="s">
        <v>9</v>
      </c>
      <c r="J38" s="36" t="s">
        <v>10</v>
      </c>
      <c r="K38" s="36" t="s">
        <v>11</v>
      </c>
      <c r="L38" s="36" t="s">
        <v>12</v>
      </c>
      <c r="M38" s="36" t="s">
        <v>13</v>
      </c>
      <c r="N38" s="36" t="s">
        <v>14</v>
      </c>
      <c r="O38" s="36" t="s">
        <v>15</v>
      </c>
      <c r="P38" s="36" t="s">
        <v>16</v>
      </c>
      <c r="Q38" s="18"/>
      <c r="R38" s="18"/>
      <c r="S38" s="18"/>
      <c r="T38" s="18"/>
      <c r="U38" s="18"/>
      <c r="V38" s="18"/>
      <c r="W38" s="18"/>
      <c r="X38" s="18"/>
      <c r="Y38" s="18"/>
      <c r="Z38" s="18"/>
      <c r="AA38" s="18"/>
      <c r="AB38" s="18"/>
    </row>
    <row r="39" spans="1:262" s="14" customFormat="1" ht="30" customHeight="1" x14ac:dyDescent="0.25">
      <c r="A39" s="21" t="s">
        <v>17</v>
      </c>
      <c r="B39" s="27">
        <f t="shared" ref="B39:L39" si="14">IFERROR(B28/B16,"")</f>
        <v>8.7749530695754641E-2</v>
      </c>
      <c r="C39" s="27">
        <f t="shared" si="14"/>
        <v>-7.5042060971054786E-2</v>
      </c>
      <c r="D39" s="27">
        <f t="shared" si="14"/>
        <v>0.15317100717571427</v>
      </c>
      <c r="E39" s="27">
        <f t="shared" si="14"/>
        <v>-3.7271605928013759E-4</v>
      </c>
      <c r="F39" s="27">
        <f t="shared" si="14"/>
        <v>0.23466726319096076</v>
      </c>
      <c r="G39" s="27">
        <f t="shared" si="14"/>
        <v>5.2495380606264214E-2</v>
      </c>
      <c r="H39" s="27">
        <f t="shared" si="14"/>
        <v>8.6754063974829571E-2</v>
      </c>
      <c r="I39" s="27">
        <f t="shared" si="14"/>
        <v>0.11719728158949377</v>
      </c>
      <c r="J39" s="27">
        <f t="shared" si="14"/>
        <v>-3.1637683837775647E-2</v>
      </c>
      <c r="K39" s="27">
        <f t="shared" si="14"/>
        <v>-0.13382520496864717</v>
      </c>
      <c r="L39" s="27">
        <f t="shared" si="14"/>
        <v>-0.11303223721418761</v>
      </c>
      <c r="M39" s="27">
        <v>0</v>
      </c>
      <c r="N39" s="27">
        <v>0</v>
      </c>
      <c r="O39" s="27">
        <f>IFERROR(O28/O16,"")</f>
        <v>3.425122807916061E-2</v>
      </c>
      <c r="P39" s="27">
        <f t="shared" ref="P39:P47" si="15">P28/P16</f>
        <v>7.2436688383819337E-2</v>
      </c>
      <c r="Q39" s="1"/>
      <c r="R39" s="1"/>
      <c r="S39" s="1"/>
      <c r="T39" s="1"/>
      <c r="U39" s="1"/>
      <c r="V39" s="1"/>
      <c r="W39" s="1"/>
      <c r="X39" s="1"/>
      <c r="Y39" s="1"/>
      <c r="Z39" s="1"/>
      <c r="AA39" s="1"/>
      <c r="AB39" s="1"/>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row>
    <row r="40" spans="1:262" s="14" customFormat="1" ht="30" customHeight="1" x14ac:dyDescent="0.25">
      <c r="A40" s="21" t="s">
        <v>18</v>
      </c>
      <c r="B40" s="27">
        <f t="shared" ref="B40:L40" si="16">IFERROR(B29/B17,"")</f>
        <v>-0.11613435732755563</v>
      </c>
      <c r="C40" s="27">
        <f t="shared" si="16"/>
        <v>5.2899705550184424E-2</v>
      </c>
      <c r="D40" s="27">
        <f t="shared" si="16"/>
        <v>2.657652892839563E-2</v>
      </c>
      <c r="E40" s="27">
        <f t="shared" si="16"/>
        <v>-3.1888480215461049E-2</v>
      </c>
      <c r="F40" s="27">
        <f t="shared" si="16"/>
        <v>-3.5293611984186818E-2</v>
      </c>
      <c r="G40" s="27">
        <f t="shared" si="16"/>
        <v>-3.8538568708922423E-2</v>
      </c>
      <c r="H40" s="27">
        <f t="shared" si="16"/>
        <v>-0.10681882302782274</v>
      </c>
      <c r="I40" s="27">
        <f t="shared" si="16"/>
        <v>-1.0256826746586924E-2</v>
      </c>
      <c r="J40" s="27">
        <f t="shared" si="16"/>
        <v>-0.1850666213361882</v>
      </c>
      <c r="K40" s="27">
        <f t="shared" si="16"/>
        <v>-6.9309588021142218E-2</v>
      </c>
      <c r="L40" s="27">
        <f t="shared" si="16"/>
        <v>0.2711906920487675</v>
      </c>
      <c r="M40" s="27">
        <f>IFERROR(M29/M17,"")</f>
        <v>-5.6243588218166718E-2</v>
      </c>
      <c r="N40" s="27">
        <v>0</v>
      </c>
      <c r="O40" s="27">
        <v>0</v>
      </c>
      <c r="P40" s="27">
        <f t="shared" si="15"/>
        <v>-5.1494146612817926E-2</v>
      </c>
      <c r="Q40" s="1"/>
      <c r="R40" s="1"/>
      <c r="S40" s="1"/>
      <c r="T40" s="1"/>
      <c r="U40" s="1"/>
      <c r="V40" s="1"/>
      <c r="W40" s="1"/>
      <c r="X40" s="1"/>
      <c r="Y40" s="1"/>
      <c r="Z40" s="1"/>
      <c r="AA40" s="1"/>
      <c r="AB40" s="1"/>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row>
    <row r="41" spans="1:262" s="14" customFormat="1" ht="30" customHeight="1" x14ac:dyDescent="0.25">
      <c r="A41" s="21" t="s">
        <v>19</v>
      </c>
      <c r="B41" s="27">
        <f t="shared" ref="B41:E46" si="17">IFERROR(B30/B18,"")</f>
        <v>1.1113854837287238</v>
      </c>
      <c r="C41" s="27">
        <f t="shared" si="17"/>
        <v>0.12291770328745491</v>
      </c>
      <c r="D41" s="27">
        <f t="shared" si="17"/>
        <v>9.3580799751151092E-2</v>
      </c>
      <c r="E41" s="27">
        <f t="shared" si="17"/>
        <v>-8.9882470333226914E-3</v>
      </c>
      <c r="F41" s="27">
        <v>0</v>
      </c>
      <c r="G41" s="27">
        <f t="shared" ref="G41:K46" si="18">IFERROR(G30/G18,"")</f>
        <v>7.0985753995462225E-2</v>
      </c>
      <c r="H41" s="27">
        <f t="shared" si="18"/>
        <v>0.1904070897359488</v>
      </c>
      <c r="I41" s="27">
        <f t="shared" si="18"/>
        <v>0.78390258824781212</v>
      </c>
      <c r="J41" s="27">
        <f t="shared" si="18"/>
        <v>5.7600136358904659E-2</v>
      </c>
      <c r="K41" s="27">
        <f t="shared" si="18"/>
        <v>8.106502014667942E-2</v>
      </c>
      <c r="L41" s="27">
        <v>0</v>
      </c>
      <c r="M41" s="27">
        <v>0</v>
      </c>
      <c r="N41" s="27">
        <v>0</v>
      </c>
      <c r="O41" s="27">
        <v>0</v>
      </c>
      <c r="P41" s="27">
        <f t="shared" si="15"/>
        <v>9.8264272250264087E-2</v>
      </c>
      <c r="Q41" s="1"/>
      <c r="R41" s="1"/>
      <c r="S41" s="1"/>
      <c r="T41" s="1"/>
      <c r="U41" s="1"/>
      <c r="V41" s="1"/>
      <c r="W41" s="1"/>
      <c r="X41" s="1"/>
      <c r="Y41" s="1"/>
      <c r="Z41" s="1"/>
      <c r="AA41" s="1"/>
      <c r="AB41" s="1"/>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row>
    <row r="42" spans="1:262" s="14" customFormat="1" ht="30" customHeight="1" x14ac:dyDescent="0.25">
      <c r="A42" s="21" t="s">
        <v>20</v>
      </c>
      <c r="B42" s="27">
        <f t="shared" si="17"/>
        <v>-0.47261873864521153</v>
      </c>
      <c r="C42" s="27">
        <f t="shared" si="17"/>
        <v>-0.6379026217228464</v>
      </c>
      <c r="D42" s="27">
        <f t="shared" si="17"/>
        <v>-0.12898916064403862</v>
      </c>
      <c r="E42" s="27">
        <f t="shared" si="17"/>
        <v>-0.98643701614355161</v>
      </c>
      <c r="F42" s="27">
        <f>IFERROR(F31/F19,"")</f>
        <v>-0.7203119814138732</v>
      </c>
      <c r="G42" s="27">
        <f t="shared" si="18"/>
        <v>0.9521123491179202</v>
      </c>
      <c r="H42" s="27">
        <f t="shared" si="18"/>
        <v>0.31398118305052614</v>
      </c>
      <c r="I42" s="27">
        <f t="shared" si="18"/>
        <v>-0.67539503386004518</v>
      </c>
      <c r="J42" s="27">
        <f t="shared" si="18"/>
        <v>-0.87526959022286122</v>
      </c>
      <c r="K42" s="27">
        <f t="shared" si="18"/>
        <v>0.23114239859935803</v>
      </c>
      <c r="L42" s="27">
        <f>IFERROR(L31/L19,"")</f>
        <v>-0.87423312883435578</v>
      </c>
      <c r="M42" s="27">
        <v>0</v>
      </c>
      <c r="N42" s="27">
        <v>0</v>
      </c>
      <c r="O42" s="27">
        <v>0</v>
      </c>
      <c r="P42" s="27">
        <f t="shared" si="15"/>
        <v>-2.472516569432869E-3</v>
      </c>
      <c r="Q42" s="1"/>
      <c r="R42" s="1"/>
      <c r="S42" s="1"/>
      <c r="T42" s="1"/>
      <c r="U42" s="1"/>
      <c r="V42" s="1"/>
      <c r="W42" s="1"/>
      <c r="X42" s="1"/>
      <c r="Y42" s="1"/>
      <c r="Z42" s="1"/>
      <c r="AA42" s="1"/>
      <c r="AB42" s="1"/>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row>
    <row r="43" spans="1:262" s="14" customFormat="1" ht="30" customHeight="1" x14ac:dyDescent="0.25">
      <c r="A43" s="21" t="s">
        <v>21</v>
      </c>
      <c r="B43" s="27">
        <f t="shared" si="17"/>
        <v>7.4467847238891549E-2</v>
      </c>
      <c r="C43" s="27">
        <f t="shared" si="17"/>
        <v>-5.1090244695982619E-2</v>
      </c>
      <c r="D43" s="27">
        <f t="shared" si="17"/>
        <v>0.1141978969540058</v>
      </c>
      <c r="E43" s="27">
        <f t="shared" si="17"/>
        <v>0.10131184582872725</v>
      </c>
      <c r="F43" s="27">
        <f>IFERROR(F32/F20,"")</f>
        <v>-0.12931821058744838</v>
      </c>
      <c r="G43" s="27">
        <f t="shared" si="18"/>
        <v>0.22469778215683703</v>
      </c>
      <c r="H43" s="27">
        <f t="shared" si="18"/>
        <v>7.8015657912267028E-2</v>
      </c>
      <c r="I43" s="27">
        <f t="shared" si="18"/>
        <v>3.3640009514617215E-2</v>
      </c>
      <c r="J43" s="27">
        <f t="shared" si="18"/>
        <v>0.10474670847996796</v>
      </c>
      <c r="K43" s="27">
        <f t="shared" si="18"/>
        <v>8.5984221110523201E-2</v>
      </c>
      <c r="L43" s="27">
        <f>IFERROR(L32/L20,"")</f>
        <v>0.22111768019617115</v>
      </c>
      <c r="M43" s="27">
        <v>0</v>
      </c>
      <c r="N43" s="27">
        <f>IFERROR(N32/N20,"")</f>
        <v>0.10103619529745042</v>
      </c>
      <c r="O43" s="27">
        <v>0</v>
      </c>
      <c r="P43" s="27">
        <f t="shared" si="15"/>
        <v>8.5561866534256098E-2</v>
      </c>
      <c r="Q43" s="1"/>
      <c r="R43" s="1"/>
      <c r="S43" s="1"/>
      <c r="T43" s="1"/>
      <c r="U43" s="1"/>
      <c r="V43" s="1"/>
      <c r="W43" s="1"/>
      <c r="X43" s="1"/>
      <c r="Y43" s="1"/>
      <c r="Z43" s="1"/>
      <c r="AA43" s="1"/>
      <c r="AB43" s="1"/>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row>
    <row r="44" spans="1:262" s="14" customFormat="1" ht="30" customHeight="1" x14ac:dyDescent="0.25">
      <c r="A44" s="21" t="s">
        <v>22</v>
      </c>
      <c r="B44" s="27">
        <f t="shared" si="17"/>
        <v>4.3615441216604427E-2</v>
      </c>
      <c r="C44" s="27">
        <f t="shared" si="17"/>
        <v>-0.14211754205965832</v>
      </c>
      <c r="D44" s="27">
        <f t="shared" si="17"/>
        <v>6.303724006377899E-2</v>
      </c>
      <c r="E44" s="27">
        <f t="shared" si="17"/>
        <v>-5.5759026698587372E-2</v>
      </c>
      <c r="F44" s="27">
        <f>IFERROR(F33/F21,"")</f>
        <v>-0.18125081550224414</v>
      </c>
      <c r="G44" s="27">
        <f t="shared" si="18"/>
        <v>0.60848206329348098</v>
      </c>
      <c r="H44" s="27">
        <f t="shared" si="18"/>
        <v>0.29753986971152491</v>
      </c>
      <c r="I44" s="27">
        <f t="shared" si="18"/>
        <v>-5.3345547198353403E-2</v>
      </c>
      <c r="J44" s="27">
        <f t="shared" si="18"/>
        <v>0.16887397887836511</v>
      </c>
      <c r="K44" s="27">
        <f t="shared" si="18"/>
        <v>0.10203067006111725</v>
      </c>
      <c r="L44" s="27">
        <v>0</v>
      </c>
      <c r="M44" s="27">
        <v>0</v>
      </c>
      <c r="N44" s="27">
        <v>0</v>
      </c>
      <c r="O44" s="27">
        <v>0</v>
      </c>
      <c r="P44" s="27">
        <f t="shared" si="15"/>
        <v>0.17670616352000307</v>
      </c>
      <c r="Q44" s="1"/>
      <c r="R44" s="1"/>
      <c r="S44" s="1"/>
      <c r="T44" s="1"/>
      <c r="U44" s="1"/>
      <c r="V44" s="1"/>
      <c r="W44" s="1"/>
      <c r="X44" s="1"/>
      <c r="Y44" s="1"/>
      <c r="Z44" s="1"/>
      <c r="AA44" s="1"/>
      <c r="AB44" s="1"/>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row>
    <row r="45" spans="1:262" s="14" customFormat="1" ht="30" customHeight="1" x14ac:dyDescent="0.25">
      <c r="A45" s="21" t="s">
        <v>23</v>
      </c>
      <c r="B45" s="27">
        <f t="shared" si="17"/>
        <v>-4.2771783487812166E-2</v>
      </c>
      <c r="C45" s="27">
        <f t="shared" si="17"/>
        <v>9.2939185724541067E-3</v>
      </c>
      <c r="D45" s="27">
        <f t="shared" si="17"/>
        <v>0.13097493555300183</v>
      </c>
      <c r="E45" s="27">
        <f t="shared" si="17"/>
        <v>6.936331581398443E-2</v>
      </c>
      <c r="F45" s="27">
        <f>IFERROR(F34/F22,"")</f>
        <v>0.31464375155930735</v>
      </c>
      <c r="G45" s="27">
        <f t="shared" si="18"/>
        <v>0.24244220942409947</v>
      </c>
      <c r="H45" s="27">
        <f t="shared" si="18"/>
        <v>7.999847709471683E-2</v>
      </c>
      <c r="I45" s="27">
        <f t="shared" si="18"/>
        <v>0.14131483352710064</v>
      </c>
      <c r="J45" s="27">
        <f t="shared" si="18"/>
        <v>0.22195198330272767</v>
      </c>
      <c r="K45" s="27">
        <f t="shared" si="18"/>
        <v>0.3146294777139732</v>
      </c>
      <c r="L45" s="27">
        <f>IFERROR(L34/L22,"")</f>
        <v>-0.92797262158507199</v>
      </c>
      <c r="M45" s="27">
        <v>0</v>
      </c>
      <c r="N45" s="27">
        <v>0</v>
      </c>
      <c r="O45" s="27">
        <v>0</v>
      </c>
      <c r="P45" s="27">
        <f t="shared" si="15"/>
        <v>7.4179502229543337E-2</v>
      </c>
      <c r="Q45" s="1"/>
      <c r="R45" s="1"/>
      <c r="S45" s="1"/>
      <c r="T45" s="1"/>
      <c r="U45" s="1"/>
      <c r="V45" s="1"/>
      <c r="W45" s="1"/>
      <c r="X45" s="1"/>
      <c r="Y45" s="1"/>
      <c r="Z45" s="1"/>
      <c r="AA45" s="1"/>
      <c r="AB45" s="1"/>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row>
    <row r="46" spans="1:262" s="2" customFormat="1" ht="30" customHeight="1" x14ac:dyDescent="0.25">
      <c r="A46" s="21" t="s">
        <v>24</v>
      </c>
      <c r="B46" s="27">
        <f t="shared" si="17"/>
        <v>0.62226384456466688</v>
      </c>
      <c r="C46" s="27">
        <f t="shared" si="17"/>
        <v>5.5149992611201418E-2</v>
      </c>
      <c r="D46" s="27">
        <f t="shared" si="17"/>
        <v>0.10808111309841816</v>
      </c>
      <c r="E46" s="27">
        <f t="shared" si="17"/>
        <v>-6.2964621786893479E-2</v>
      </c>
      <c r="F46" s="27">
        <f>IFERROR(F35/F23,"")</f>
        <v>0.28516783762685399</v>
      </c>
      <c r="G46" s="27">
        <f t="shared" si="18"/>
        <v>0.21542248360609534</v>
      </c>
      <c r="H46" s="27">
        <f t="shared" si="18"/>
        <v>1.4596444210475941E-2</v>
      </c>
      <c r="I46" s="27">
        <f t="shared" si="18"/>
        <v>-0.10771583339812871</v>
      </c>
      <c r="J46" s="27">
        <f t="shared" si="18"/>
        <v>7.5766604718810596E-2</v>
      </c>
      <c r="K46" s="27">
        <f t="shared" si="18"/>
        <v>0.1431298660336327</v>
      </c>
      <c r="L46" s="27">
        <f>IFERROR(L35/L23,"")</f>
        <v>-0.5</v>
      </c>
      <c r="M46" s="27">
        <v>0</v>
      </c>
      <c r="N46" s="27">
        <v>0</v>
      </c>
      <c r="O46" s="27">
        <v>0</v>
      </c>
      <c r="P46" s="27">
        <f t="shared" si="15"/>
        <v>0.14765600014108279</v>
      </c>
      <c r="Q46" s="1"/>
      <c r="R46" s="1"/>
      <c r="S46" s="1"/>
      <c r="T46" s="1"/>
      <c r="U46" s="1"/>
      <c r="V46" s="1"/>
      <c r="W46" s="1"/>
      <c r="X46" s="1"/>
      <c r="Y46" s="1"/>
      <c r="Z46" s="1"/>
      <c r="AA46" s="1"/>
      <c r="AB46" s="1"/>
    </row>
    <row r="47" spans="1:262" s="2" customFormat="1" ht="30" customHeight="1" x14ac:dyDescent="0.25">
      <c r="A47" s="23" t="s">
        <v>16</v>
      </c>
      <c r="B47" s="28">
        <f t="shared" ref="B47:K47" si="19">B36/B24</f>
        <v>7.9416545566294877E-2</v>
      </c>
      <c r="C47" s="28">
        <f t="shared" si="19"/>
        <v>1.6981844888082957E-2</v>
      </c>
      <c r="D47" s="28">
        <f t="shared" si="19"/>
        <v>5.8239769062978126E-2</v>
      </c>
      <c r="E47" s="28">
        <f t="shared" si="19"/>
        <v>1.3092233594160015E-2</v>
      </c>
      <c r="F47" s="28">
        <f t="shared" si="19"/>
        <v>-3.1673468443790008E-2</v>
      </c>
      <c r="G47" s="28">
        <f t="shared" si="19"/>
        <v>8.6653463120118124E-2</v>
      </c>
      <c r="H47" s="28">
        <f t="shared" si="19"/>
        <v>8.336011307427494E-3</v>
      </c>
      <c r="I47" s="28">
        <f t="shared" si="19"/>
        <v>1.8494507437411344E-2</v>
      </c>
      <c r="J47" s="28">
        <f t="shared" si="19"/>
        <v>2.5025053825054933E-2</v>
      </c>
      <c r="K47" s="28">
        <f t="shared" si="19"/>
        <v>7.0571821253233233E-2</v>
      </c>
      <c r="L47" s="28">
        <f>IFERROR(L36/L24,"")</f>
        <v>0.19307230098272601</v>
      </c>
      <c r="M47" s="28">
        <f>M36/M24</f>
        <v>-5.6243588218166718E-2</v>
      </c>
      <c r="N47" s="28">
        <f>N36/N24</f>
        <v>0.10081123014595307</v>
      </c>
      <c r="O47" s="28">
        <f>O36/O24</f>
        <v>3.425122807916061E-2</v>
      </c>
      <c r="P47" s="28">
        <f t="shared" si="15"/>
        <v>3.2524352516695436E-2</v>
      </c>
      <c r="Q47" s="3"/>
      <c r="R47" s="3"/>
      <c r="S47" s="3"/>
      <c r="T47" s="1"/>
      <c r="U47" s="1"/>
      <c r="V47" s="1"/>
      <c r="W47" s="1"/>
      <c r="X47" s="1"/>
      <c r="Y47" s="1"/>
      <c r="Z47" s="1"/>
      <c r="AA47" s="1"/>
      <c r="AB47" s="1"/>
    </row>
    <row r="48" spans="1:262" s="2" customFormat="1" x14ac:dyDescent="0.25">
      <c r="A48" s="14" t="s">
        <v>34</v>
      </c>
      <c r="B48" s="14"/>
      <c r="C48" s="14"/>
      <c r="D48" s="14"/>
      <c r="E48" s="14"/>
      <c r="F48" s="14"/>
      <c r="G48" s="14"/>
      <c r="H48" s="14"/>
      <c r="I48" s="14"/>
      <c r="J48" s="14"/>
      <c r="K48" s="14"/>
      <c r="L48" s="14"/>
      <c r="M48" s="14"/>
      <c r="N48" s="14"/>
      <c r="O48" s="14"/>
      <c r="P48" s="14"/>
    </row>
    <row r="49" spans="17:262" s="14" customFormat="1" x14ac:dyDescent="0.25">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row>
    <row r="50" spans="17:262" s="14" customFormat="1" x14ac:dyDescent="0.25">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row>
    <row r="51" spans="17:262" s="14" customFormat="1" x14ac:dyDescent="0.25">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row>
    <row r="52" spans="17:262" s="14" customFormat="1" x14ac:dyDescent="0.25">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row>
    <row r="53" spans="17:262" s="14" customFormat="1" x14ac:dyDescent="0.25">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row>
    <row r="54" spans="17:262" s="14" customFormat="1" x14ac:dyDescent="0.25">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row>
    <row r="55" spans="17:262" s="14" customFormat="1" x14ac:dyDescent="0.25">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row>
    <row r="56" spans="17:262" s="14" customFormat="1" x14ac:dyDescent="0.25">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row>
    <row r="57" spans="17:262" s="14" customFormat="1" x14ac:dyDescent="0.25">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row>
    <row r="58" spans="17:262" s="14" customFormat="1" x14ac:dyDescent="0.25">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row>
    <row r="59" spans="17:262" s="14" customFormat="1" x14ac:dyDescent="0.25">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row>
    <row r="60" spans="17:262" s="14" customFormat="1" x14ac:dyDescent="0.25">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row>
    <row r="61" spans="17:262" s="14" customFormat="1" x14ac:dyDescent="0.25">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row>
    <row r="62" spans="17:262" s="14" customFormat="1" x14ac:dyDescent="0.25">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row>
    <row r="63" spans="17:262" s="14" customFormat="1" x14ac:dyDescent="0.25">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row>
    <row r="64" spans="17:262" s="14" customFormat="1" x14ac:dyDescent="0.25">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row>
    <row r="65" spans="17:262" s="14" customFormat="1" x14ac:dyDescent="0.25">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row>
    <row r="66" spans="17:262" s="14" customFormat="1" x14ac:dyDescent="0.25">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row>
    <row r="67" spans="17:262" s="14" customFormat="1" x14ac:dyDescent="0.25">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row>
    <row r="68" spans="17:262" s="14" customFormat="1" x14ac:dyDescent="0.25">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row>
    <row r="69" spans="17:262" s="14" customFormat="1" x14ac:dyDescent="0.25">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row>
    <row r="70" spans="17:262" s="14" customFormat="1" x14ac:dyDescent="0.25">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row>
    <row r="71" spans="17:262" s="14" customFormat="1" x14ac:dyDescent="0.25">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row>
    <row r="72" spans="17:262" s="14" customFormat="1" x14ac:dyDescent="0.25">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row>
    <row r="73" spans="17:262" s="14" customFormat="1" x14ac:dyDescent="0.25">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row>
    <row r="74" spans="17:262" s="14" customFormat="1" x14ac:dyDescent="0.25">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row>
    <row r="75" spans="17:262" s="14" customFormat="1" x14ac:dyDescent="0.25">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row>
    <row r="76" spans="17:262" s="14" customFormat="1" x14ac:dyDescent="0.25">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row>
    <row r="77" spans="17:262" s="14" customFormat="1" x14ac:dyDescent="0.25">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row>
    <row r="78" spans="17:262" s="14" customFormat="1" x14ac:dyDescent="0.25">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row>
    <row r="79" spans="17:262" s="14" customFormat="1" x14ac:dyDescent="0.25">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row>
    <row r="80" spans="17:262" s="14" customFormat="1" x14ac:dyDescent="0.25">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row>
    <row r="81" spans="17:262" s="14" customFormat="1" x14ac:dyDescent="0.25">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row>
    <row r="82" spans="17:262" s="14" customFormat="1" x14ac:dyDescent="0.25">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row>
    <row r="83" spans="17:262" s="14" customFormat="1" x14ac:dyDescent="0.25">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row>
    <row r="84" spans="17:262" s="14" customFormat="1" x14ac:dyDescent="0.25">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row>
    <row r="85" spans="17:262" s="14" customFormat="1" x14ac:dyDescent="0.25">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row>
    <row r="86" spans="17:262" s="14" customFormat="1" x14ac:dyDescent="0.25">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c r="IX86" s="2"/>
      <c r="IY86" s="2"/>
      <c r="IZ86" s="2"/>
      <c r="JA86" s="2"/>
      <c r="JB86" s="2"/>
    </row>
    <row r="87" spans="17:262" s="14" customFormat="1" x14ac:dyDescent="0.25">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c r="IX87" s="2"/>
      <c r="IY87" s="2"/>
      <c r="IZ87" s="2"/>
      <c r="JA87" s="2"/>
      <c r="JB87" s="2"/>
    </row>
    <row r="88" spans="17:262" s="14" customFormat="1" x14ac:dyDescent="0.25">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row>
    <row r="89" spans="17:262" s="14" customFormat="1" x14ac:dyDescent="0.25">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row>
    <row r="90" spans="17:262" s="14" customFormat="1" x14ac:dyDescent="0.25">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row>
    <row r="91" spans="17:262" s="14" customFormat="1" x14ac:dyDescent="0.25">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row>
    <row r="92" spans="17:262" s="14" customFormat="1" x14ac:dyDescent="0.25">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c r="IZ92" s="2"/>
      <c r="JA92" s="2"/>
      <c r="JB92" s="2"/>
    </row>
    <row r="93" spans="17:262" s="14" customFormat="1" x14ac:dyDescent="0.25">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row>
    <row r="94" spans="17:262" s="14" customFormat="1" x14ac:dyDescent="0.25">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row>
    <row r="95" spans="17:262" s="14" customFormat="1" x14ac:dyDescent="0.25">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row>
    <row r="96" spans="17:262" s="14" customFormat="1" x14ac:dyDescent="0.25">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row>
    <row r="97" spans="17:262" s="14" customFormat="1" x14ac:dyDescent="0.25">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row>
    <row r="98" spans="17:262" s="14" customFormat="1" x14ac:dyDescent="0.25">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row>
    <row r="99" spans="17:262" s="14" customFormat="1" x14ac:dyDescent="0.25">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row>
    <row r="100" spans="17:262" s="14" customFormat="1" x14ac:dyDescent="0.25">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c r="IX100" s="2"/>
      <c r="IY100" s="2"/>
      <c r="IZ100" s="2"/>
      <c r="JA100" s="2"/>
      <c r="JB100" s="2"/>
    </row>
    <row r="101" spans="17:262" s="14" customFormat="1" x14ac:dyDescent="0.25">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c r="IX101" s="2"/>
      <c r="IY101" s="2"/>
      <c r="IZ101" s="2"/>
      <c r="JA101" s="2"/>
      <c r="JB101" s="2"/>
    </row>
    <row r="102" spans="17:262" s="14" customFormat="1" x14ac:dyDescent="0.25">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c r="IX102" s="2"/>
      <c r="IY102" s="2"/>
      <c r="IZ102" s="2"/>
      <c r="JA102" s="2"/>
      <c r="JB102" s="2"/>
    </row>
    <row r="103" spans="17:262" s="14" customFormat="1" x14ac:dyDescent="0.25">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row>
    <row r="104" spans="17:262" s="14" customFormat="1" x14ac:dyDescent="0.25">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row>
    <row r="105" spans="17:262" s="14" customFormat="1" x14ac:dyDescent="0.25">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row>
    <row r="106" spans="17:262" s="14" customFormat="1" x14ac:dyDescent="0.25">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row>
    <row r="107" spans="17:262" s="14" customFormat="1" x14ac:dyDescent="0.25">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row>
    <row r="108" spans="17:262" s="14" customFormat="1" x14ac:dyDescent="0.25">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row>
    <row r="109" spans="17:262" s="14" customFormat="1" x14ac:dyDescent="0.25">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row>
    <row r="110" spans="17:262" s="14" customFormat="1" x14ac:dyDescent="0.25">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c r="IZ110" s="2"/>
      <c r="JA110" s="2"/>
      <c r="JB110" s="2"/>
    </row>
    <row r="111" spans="17:262" s="14" customFormat="1" x14ac:dyDescent="0.25">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c r="IZ111" s="2"/>
      <c r="JA111" s="2"/>
      <c r="JB111" s="2"/>
    </row>
    <row r="112" spans="17:262" s="14" customFormat="1" x14ac:dyDescent="0.25">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row>
    <row r="113" spans="17:262" s="14" customFormat="1" x14ac:dyDescent="0.25">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row>
    <row r="114" spans="17:262" s="14" customFormat="1" x14ac:dyDescent="0.25">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c r="IZ114" s="2"/>
      <c r="JA114" s="2"/>
      <c r="JB114" s="2"/>
    </row>
    <row r="115" spans="17:262" s="14" customFormat="1" x14ac:dyDescent="0.25">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row>
    <row r="116" spans="17:262" s="14" customFormat="1" x14ac:dyDescent="0.25">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c r="IX116" s="2"/>
      <c r="IY116" s="2"/>
      <c r="IZ116" s="2"/>
      <c r="JA116" s="2"/>
      <c r="JB116" s="2"/>
    </row>
    <row r="117" spans="17:262" s="14" customFormat="1" x14ac:dyDescent="0.25">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c r="IX117" s="2"/>
      <c r="IY117" s="2"/>
      <c r="IZ117" s="2"/>
      <c r="JA117" s="2"/>
      <c r="JB117" s="2"/>
    </row>
    <row r="118" spans="17:262" s="14" customFormat="1" x14ac:dyDescent="0.25">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c r="IX118" s="2"/>
      <c r="IY118" s="2"/>
      <c r="IZ118" s="2"/>
      <c r="JA118" s="2"/>
      <c r="JB118" s="2"/>
    </row>
    <row r="119" spans="17:262" s="14" customFormat="1" x14ac:dyDescent="0.25">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row>
    <row r="120" spans="17:262" s="14" customFormat="1" x14ac:dyDescent="0.25">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row>
    <row r="121" spans="17:262" s="14" customFormat="1" x14ac:dyDescent="0.25">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c r="IX121" s="2"/>
      <c r="IY121" s="2"/>
      <c r="IZ121" s="2"/>
      <c r="JA121" s="2"/>
      <c r="JB121" s="2"/>
    </row>
    <row r="122" spans="17:262" s="14" customFormat="1" x14ac:dyDescent="0.25">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c r="IX122" s="2"/>
      <c r="IY122" s="2"/>
      <c r="IZ122" s="2"/>
      <c r="JA122" s="2"/>
      <c r="JB122" s="2"/>
    </row>
    <row r="123" spans="17:262" s="14" customFormat="1" x14ac:dyDescent="0.25">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c r="IX123" s="2"/>
      <c r="IY123" s="2"/>
      <c r="IZ123" s="2"/>
      <c r="JA123" s="2"/>
      <c r="JB123" s="2"/>
    </row>
    <row r="124" spans="17:262" s="14" customFormat="1" x14ac:dyDescent="0.25">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c r="IX124" s="2"/>
      <c r="IY124" s="2"/>
      <c r="IZ124" s="2"/>
      <c r="JA124" s="2"/>
      <c r="JB124" s="2"/>
    </row>
    <row r="125" spans="17:262" s="14" customFormat="1" x14ac:dyDescent="0.25">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c r="IX125" s="2"/>
      <c r="IY125" s="2"/>
      <c r="IZ125" s="2"/>
      <c r="JA125" s="2"/>
      <c r="JB125" s="2"/>
    </row>
    <row r="126" spans="17:262" s="14" customFormat="1" x14ac:dyDescent="0.25">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c r="IX126" s="2"/>
      <c r="IY126" s="2"/>
      <c r="IZ126" s="2"/>
      <c r="JA126" s="2"/>
      <c r="JB126" s="2"/>
    </row>
    <row r="127" spans="17:262" s="14" customFormat="1" x14ac:dyDescent="0.25">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c r="IX127" s="2"/>
      <c r="IY127" s="2"/>
      <c r="IZ127" s="2"/>
      <c r="JA127" s="2"/>
      <c r="JB127" s="2"/>
    </row>
    <row r="128" spans="17:262" s="14" customFormat="1" x14ac:dyDescent="0.25">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c r="IV128" s="2"/>
      <c r="IW128" s="2"/>
      <c r="IX128" s="2"/>
      <c r="IY128" s="2"/>
      <c r="IZ128" s="2"/>
      <c r="JA128" s="2"/>
      <c r="JB128" s="2"/>
    </row>
    <row r="129" spans="17:262" s="14" customFormat="1" x14ac:dyDescent="0.25">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c r="IW129" s="2"/>
      <c r="IX129" s="2"/>
      <c r="IY129" s="2"/>
      <c r="IZ129" s="2"/>
      <c r="JA129" s="2"/>
      <c r="JB129" s="2"/>
    </row>
    <row r="130" spans="17:262" s="14" customFormat="1" x14ac:dyDescent="0.25">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c r="IX130" s="2"/>
      <c r="IY130" s="2"/>
      <c r="IZ130" s="2"/>
      <c r="JA130" s="2"/>
      <c r="JB130" s="2"/>
    </row>
    <row r="131" spans="17:262" s="14" customFormat="1" x14ac:dyDescent="0.25">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c r="IX131" s="2"/>
      <c r="IY131" s="2"/>
      <c r="IZ131" s="2"/>
      <c r="JA131" s="2"/>
      <c r="JB131" s="2"/>
    </row>
    <row r="132" spans="17:262" s="14" customFormat="1" x14ac:dyDescent="0.25">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c r="IX132" s="2"/>
      <c r="IY132" s="2"/>
      <c r="IZ132" s="2"/>
      <c r="JA132" s="2"/>
      <c r="JB132" s="2"/>
    </row>
    <row r="133" spans="17:262" s="14" customFormat="1" x14ac:dyDescent="0.25">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c r="IR133" s="2"/>
      <c r="IS133" s="2"/>
      <c r="IT133" s="2"/>
      <c r="IU133" s="2"/>
      <c r="IV133" s="2"/>
      <c r="IW133" s="2"/>
      <c r="IX133" s="2"/>
      <c r="IY133" s="2"/>
      <c r="IZ133" s="2"/>
      <c r="JA133" s="2"/>
      <c r="JB133" s="2"/>
    </row>
    <row r="134" spans="17:262" s="14" customFormat="1" x14ac:dyDescent="0.25">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c r="IW134" s="2"/>
      <c r="IX134" s="2"/>
      <c r="IY134" s="2"/>
      <c r="IZ134" s="2"/>
      <c r="JA134" s="2"/>
      <c r="JB134" s="2"/>
    </row>
    <row r="135" spans="17:262" s="14" customFormat="1" x14ac:dyDescent="0.25">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c r="IW135" s="2"/>
      <c r="IX135" s="2"/>
      <c r="IY135" s="2"/>
      <c r="IZ135" s="2"/>
      <c r="JA135" s="2"/>
      <c r="JB135" s="2"/>
    </row>
    <row r="136" spans="17:262" s="14" customFormat="1" x14ac:dyDescent="0.25">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c r="IW136" s="2"/>
      <c r="IX136" s="2"/>
      <c r="IY136" s="2"/>
      <c r="IZ136" s="2"/>
      <c r="JA136" s="2"/>
      <c r="JB136" s="2"/>
    </row>
    <row r="137" spans="17:262" s="14" customFormat="1" x14ac:dyDescent="0.25">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c r="IX137" s="2"/>
      <c r="IY137" s="2"/>
      <c r="IZ137" s="2"/>
      <c r="JA137" s="2"/>
      <c r="JB137" s="2"/>
    </row>
    <row r="138" spans="17:262" s="14" customFormat="1" x14ac:dyDescent="0.25">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c r="IX138" s="2"/>
      <c r="IY138" s="2"/>
      <c r="IZ138" s="2"/>
      <c r="JA138" s="2"/>
      <c r="JB138" s="2"/>
    </row>
    <row r="139" spans="17:262" s="14" customFormat="1" x14ac:dyDescent="0.25">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c r="IX139" s="2"/>
      <c r="IY139" s="2"/>
      <c r="IZ139" s="2"/>
      <c r="JA139" s="2"/>
      <c r="JB139" s="2"/>
    </row>
    <row r="140" spans="17:262" s="14" customFormat="1" x14ac:dyDescent="0.25">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c r="IX140" s="2"/>
      <c r="IY140" s="2"/>
      <c r="IZ140" s="2"/>
      <c r="JA140" s="2"/>
      <c r="JB140" s="2"/>
    </row>
    <row r="141" spans="17:262" s="14" customFormat="1" x14ac:dyDescent="0.25">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c r="IX141" s="2"/>
      <c r="IY141" s="2"/>
      <c r="IZ141" s="2"/>
      <c r="JA141" s="2"/>
      <c r="JB141" s="2"/>
    </row>
    <row r="142" spans="17:262" s="14" customFormat="1" x14ac:dyDescent="0.25">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c r="IX142" s="2"/>
      <c r="IY142" s="2"/>
      <c r="IZ142" s="2"/>
      <c r="JA142" s="2"/>
      <c r="JB142" s="2"/>
    </row>
    <row r="143" spans="17:262" s="14" customFormat="1" x14ac:dyDescent="0.25">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c r="IX143" s="2"/>
      <c r="IY143" s="2"/>
      <c r="IZ143" s="2"/>
      <c r="JA143" s="2"/>
      <c r="JB143" s="2"/>
    </row>
    <row r="144" spans="17:262" s="14" customFormat="1" x14ac:dyDescent="0.25">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c r="IR144" s="2"/>
      <c r="IS144" s="2"/>
      <c r="IT144" s="2"/>
      <c r="IU144" s="2"/>
      <c r="IV144" s="2"/>
      <c r="IW144" s="2"/>
      <c r="IX144" s="2"/>
      <c r="IY144" s="2"/>
      <c r="IZ144" s="2"/>
      <c r="JA144" s="2"/>
      <c r="JB144" s="2"/>
    </row>
    <row r="145" spans="17:262" s="14" customFormat="1" x14ac:dyDescent="0.25">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c r="IX145" s="2"/>
      <c r="IY145" s="2"/>
      <c r="IZ145" s="2"/>
      <c r="JA145" s="2"/>
      <c r="JB145" s="2"/>
    </row>
    <row r="146" spans="17:262" s="14" customFormat="1" x14ac:dyDescent="0.25">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c r="IX146" s="2"/>
      <c r="IY146" s="2"/>
      <c r="IZ146" s="2"/>
      <c r="JA146" s="2"/>
      <c r="JB146" s="2"/>
    </row>
    <row r="147" spans="17:262" s="14" customFormat="1" x14ac:dyDescent="0.25">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c r="IX147" s="2"/>
      <c r="IY147" s="2"/>
      <c r="IZ147" s="2"/>
      <c r="JA147" s="2"/>
      <c r="JB147" s="2"/>
    </row>
    <row r="148" spans="17:262" s="14" customFormat="1" x14ac:dyDescent="0.25">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c r="IR148" s="2"/>
      <c r="IS148" s="2"/>
      <c r="IT148" s="2"/>
      <c r="IU148" s="2"/>
      <c r="IV148" s="2"/>
      <c r="IW148" s="2"/>
      <c r="IX148" s="2"/>
      <c r="IY148" s="2"/>
      <c r="IZ148" s="2"/>
      <c r="JA148" s="2"/>
      <c r="JB148" s="2"/>
    </row>
    <row r="149" spans="17:262" s="14" customFormat="1" x14ac:dyDescent="0.25">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c r="IX149" s="2"/>
      <c r="IY149" s="2"/>
      <c r="IZ149" s="2"/>
      <c r="JA149" s="2"/>
      <c r="JB149" s="2"/>
    </row>
    <row r="150" spans="17:262" s="14" customFormat="1" x14ac:dyDescent="0.25">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c r="IX150" s="2"/>
      <c r="IY150" s="2"/>
      <c r="IZ150" s="2"/>
      <c r="JA150" s="2"/>
      <c r="JB150" s="2"/>
    </row>
    <row r="151" spans="17:262" s="14" customFormat="1" x14ac:dyDescent="0.25">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c r="IW151" s="2"/>
      <c r="IX151" s="2"/>
      <c r="IY151" s="2"/>
      <c r="IZ151" s="2"/>
      <c r="JA151" s="2"/>
      <c r="JB151" s="2"/>
    </row>
    <row r="152" spans="17:262" s="14" customFormat="1" x14ac:dyDescent="0.25">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c r="IX152" s="2"/>
      <c r="IY152" s="2"/>
      <c r="IZ152" s="2"/>
      <c r="JA152" s="2"/>
      <c r="JB152" s="2"/>
    </row>
    <row r="153" spans="17:262" s="14" customFormat="1" x14ac:dyDescent="0.25">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c r="IX153" s="2"/>
      <c r="IY153" s="2"/>
      <c r="IZ153" s="2"/>
      <c r="JA153" s="2"/>
      <c r="JB153" s="2"/>
    </row>
    <row r="154" spans="17:262" s="14" customFormat="1" x14ac:dyDescent="0.25">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c r="IX154" s="2"/>
      <c r="IY154" s="2"/>
      <c r="IZ154" s="2"/>
      <c r="JA154" s="2"/>
      <c r="JB154" s="2"/>
    </row>
    <row r="155" spans="17:262" s="14" customFormat="1" x14ac:dyDescent="0.25">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c r="IX155" s="2"/>
      <c r="IY155" s="2"/>
      <c r="IZ155" s="2"/>
      <c r="JA155" s="2"/>
      <c r="JB155" s="2"/>
    </row>
    <row r="156" spans="17:262" s="14" customFormat="1" x14ac:dyDescent="0.25">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c r="IX156" s="2"/>
      <c r="IY156" s="2"/>
      <c r="IZ156" s="2"/>
      <c r="JA156" s="2"/>
      <c r="JB156" s="2"/>
    </row>
    <row r="157" spans="17:262" s="14" customFormat="1" x14ac:dyDescent="0.25">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c r="IW157" s="2"/>
      <c r="IX157" s="2"/>
      <c r="IY157" s="2"/>
      <c r="IZ157" s="2"/>
      <c r="JA157" s="2"/>
      <c r="JB157" s="2"/>
    </row>
    <row r="158" spans="17:262" s="14" customFormat="1" x14ac:dyDescent="0.25">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c r="IW158" s="2"/>
      <c r="IX158" s="2"/>
      <c r="IY158" s="2"/>
      <c r="IZ158" s="2"/>
      <c r="JA158" s="2"/>
      <c r="JB158" s="2"/>
    </row>
    <row r="159" spans="17:262" s="14" customFormat="1" x14ac:dyDescent="0.25">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c r="IX159" s="2"/>
      <c r="IY159" s="2"/>
      <c r="IZ159" s="2"/>
      <c r="JA159" s="2"/>
      <c r="JB159" s="2"/>
    </row>
    <row r="160" spans="17:262" s="14" customFormat="1" x14ac:dyDescent="0.25">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c r="IX160" s="2"/>
      <c r="IY160" s="2"/>
      <c r="IZ160" s="2"/>
      <c r="JA160" s="2"/>
      <c r="JB160" s="2"/>
    </row>
    <row r="161" spans="17:262" s="14" customFormat="1" x14ac:dyDescent="0.25">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c r="IX161" s="2"/>
      <c r="IY161" s="2"/>
      <c r="IZ161" s="2"/>
      <c r="JA161" s="2"/>
      <c r="JB161" s="2"/>
    </row>
    <row r="162" spans="17:262" s="14" customFormat="1" x14ac:dyDescent="0.25">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c r="IW162" s="2"/>
      <c r="IX162" s="2"/>
      <c r="IY162" s="2"/>
      <c r="IZ162" s="2"/>
      <c r="JA162" s="2"/>
      <c r="JB162" s="2"/>
    </row>
    <row r="163" spans="17:262" s="14" customFormat="1" x14ac:dyDescent="0.25">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c r="IX163" s="2"/>
      <c r="IY163" s="2"/>
      <c r="IZ163" s="2"/>
      <c r="JA163" s="2"/>
      <c r="JB163" s="2"/>
    </row>
    <row r="164" spans="17:262" s="14" customFormat="1" x14ac:dyDescent="0.25">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c r="IX164" s="2"/>
      <c r="IY164" s="2"/>
      <c r="IZ164" s="2"/>
      <c r="JA164" s="2"/>
      <c r="JB164" s="2"/>
    </row>
    <row r="165" spans="17:262" s="14" customFormat="1" x14ac:dyDescent="0.25">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c r="IR165" s="2"/>
      <c r="IS165" s="2"/>
      <c r="IT165" s="2"/>
      <c r="IU165" s="2"/>
      <c r="IV165" s="2"/>
      <c r="IW165" s="2"/>
      <c r="IX165" s="2"/>
      <c r="IY165" s="2"/>
      <c r="IZ165" s="2"/>
      <c r="JA165" s="2"/>
      <c r="JB165" s="2"/>
    </row>
    <row r="166" spans="17:262" s="14" customFormat="1" x14ac:dyDescent="0.25">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c r="IW166" s="2"/>
      <c r="IX166" s="2"/>
      <c r="IY166" s="2"/>
      <c r="IZ166" s="2"/>
      <c r="JA166" s="2"/>
      <c r="JB166" s="2"/>
    </row>
    <row r="167" spans="17:262" s="14" customFormat="1" x14ac:dyDescent="0.25">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c r="IX167" s="2"/>
      <c r="IY167" s="2"/>
      <c r="IZ167" s="2"/>
      <c r="JA167" s="2"/>
      <c r="JB167" s="2"/>
    </row>
    <row r="168" spans="17:262" s="14" customFormat="1" x14ac:dyDescent="0.25">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c r="IX168" s="2"/>
      <c r="IY168" s="2"/>
      <c r="IZ168" s="2"/>
      <c r="JA168" s="2"/>
      <c r="JB168" s="2"/>
    </row>
    <row r="169" spans="17:262" s="14" customFormat="1" x14ac:dyDescent="0.25">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c r="IX169" s="2"/>
      <c r="IY169" s="2"/>
      <c r="IZ169" s="2"/>
      <c r="JA169" s="2"/>
      <c r="JB169" s="2"/>
    </row>
    <row r="170" spans="17:262" s="14" customFormat="1" x14ac:dyDescent="0.25">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c r="IX170" s="2"/>
      <c r="IY170" s="2"/>
      <c r="IZ170" s="2"/>
      <c r="JA170" s="2"/>
      <c r="JB170" s="2"/>
    </row>
    <row r="171" spans="17:262" s="14" customFormat="1" x14ac:dyDescent="0.25">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c r="IX171" s="2"/>
      <c r="IY171" s="2"/>
      <c r="IZ171" s="2"/>
      <c r="JA171" s="2"/>
      <c r="JB171" s="2"/>
    </row>
    <row r="172" spans="17:262" s="14" customFormat="1" x14ac:dyDescent="0.25">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c r="IX172" s="2"/>
      <c r="IY172" s="2"/>
      <c r="IZ172" s="2"/>
      <c r="JA172" s="2"/>
      <c r="JB172" s="2"/>
    </row>
    <row r="173" spans="17:262" s="14" customFormat="1" x14ac:dyDescent="0.25">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c r="IX173" s="2"/>
      <c r="IY173" s="2"/>
      <c r="IZ173" s="2"/>
      <c r="JA173" s="2"/>
      <c r="JB173" s="2"/>
    </row>
    <row r="174" spans="17:262" s="14" customFormat="1" x14ac:dyDescent="0.25">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c r="IX174" s="2"/>
      <c r="IY174" s="2"/>
      <c r="IZ174" s="2"/>
      <c r="JA174" s="2"/>
      <c r="JB174" s="2"/>
    </row>
    <row r="175" spans="17:262" s="14" customFormat="1" x14ac:dyDescent="0.25">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c r="IX175" s="2"/>
      <c r="IY175" s="2"/>
      <c r="IZ175" s="2"/>
      <c r="JA175" s="2"/>
      <c r="JB175" s="2"/>
    </row>
    <row r="176" spans="17:262" s="14" customFormat="1" x14ac:dyDescent="0.25">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c r="IX176" s="2"/>
      <c r="IY176" s="2"/>
      <c r="IZ176" s="2"/>
      <c r="JA176" s="2"/>
      <c r="JB176" s="2"/>
    </row>
    <row r="177" spans="17:262" s="14" customFormat="1" x14ac:dyDescent="0.25">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c r="IX177" s="2"/>
      <c r="IY177" s="2"/>
      <c r="IZ177" s="2"/>
      <c r="JA177" s="2"/>
      <c r="JB177" s="2"/>
    </row>
    <row r="178" spans="17:262" s="14" customFormat="1" x14ac:dyDescent="0.25">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c r="IX178" s="2"/>
      <c r="IY178" s="2"/>
      <c r="IZ178" s="2"/>
      <c r="JA178" s="2"/>
      <c r="JB178" s="2"/>
    </row>
    <row r="179" spans="17:262" s="14" customFormat="1" x14ac:dyDescent="0.25">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c r="IX179" s="2"/>
      <c r="IY179" s="2"/>
      <c r="IZ179" s="2"/>
      <c r="JA179" s="2"/>
      <c r="JB179" s="2"/>
    </row>
    <row r="180" spans="17:262" s="14" customFormat="1" x14ac:dyDescent="0.25">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c r="IX180" s="2"/>
      <c r="IY180" s="2"/>
      <c r="IZ180" s="2"/>
      <c r="JA180" s="2"/>
      <c r="JB180" s="2"/>
    </row>
    <row r="181" spans="17:262" s="14" customFormat="1" x14ac:dyDescent="0.25">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c r="IX181" s="2"/>
      <c r="IY181" s="2"/>
      <c r="IZ181" s="2"/>
      <c r="JA181" s="2"/>
      <c r="JB181" s="2"/>
    </row>
    <row r="182" spans="17:262" s="14" customFormat="1" x14ac:dyDescent="0.25">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c r="IX182" s="2"/>
      <c r="IY182" s="2"/>
      <c r="IZ182" s="2"/>
      <c r="JA182" s="2"/>
      <c r="JB182" s="2"/>
    </row>
    <row r="183" spans="17:262" s="14" customFormat="1" x14ac:dyDescent="0.25">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c r="IX183" s="2"/>
      <c r="IY183" s="2"/>
      <c r="IZ183" s="2"/>
      <c r="JA183" s="2"/>
      <c r="JB183" s="2"/>
    </row>
    <row r="184" spans="17:262" s="14" customFormat="1" x14ac:dyDescent="0.25">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c r="IX184" s="2"/>
      <c r="IY184" s="2"/>
      <c r="IZ184" s="2"/>
      <c r="JA184" s="2"/>
      <c r="JB184" s="2"/>
    </row>
    <row r="185" spans="17:262" s="14" customFormat="1" x14ac:dyDescent="0.25">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c r="IX185" s="2"/>
      <c r="IY185" s="2"/>
      <c r="IZ185" s="2"/>
      <c r="JA185" s="2"/>
      <c r="JB185" s="2"/>
    </row>
    <row r="186" spans="17:262" s="14" customFormat="1" x14ac:dyDescent="0.25">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c r="IX186" s="2"/>
      <c r="IY186" s="2"/>
      <c r="IZ186" s="2"/>
      <c r="JA186" s="2"/>
      <c r="JB186" s="2"/>
    </row>
    <row r="187" spans="17:262" s="14" customFormat="1" x14ac:dyDescent="0.25">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c r="IS187" s="2"/>
      <c r="IT187" s="2"/>
      <c r="IU187" s="2"/>
      <c r="IV187" s="2"/>
      <c r="IW187" s="2"/>
      <c r="IX187" s="2"/>
      <c r="IY187" s="2"/>
      <c r="IZ187" s="2"/>
      <c r="JA187" s="2"/>
      <c r="JB187" s="2"/>
    </row>
    <row r="188" spans="17:262" s="14" customFormat="1" x14ac:dyDescent="0.25">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c r="IM188" s="2"/>
      <c r="IN188" s="2"/>
      <c r="IO188" s="2"/>
      <c r="IP188" s="2"/>
      <c r="IQ188" s="2"/>
      <c r="IR188" s="2"/>
      <c r="IS188" s="2"/>
      <c r="IT188" s="2"/>
      <c r="IU188" s="2"/>
      <c r="IV188" s="2"/>
      <c r="IW188" s="2"/>
      <c r="IX188" s="2"/>
      <c r="IY188" s="2"/>
      <c r="IZ188" s="2"/>
      <c r="JA188" s="2"/>
      <c r="JB188" s="2"/>
    </row>
    <row r="189" spans="17:262" s="14" customFormat="1" x14ac:dyDescent="0.25">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c r="HC189" s="2"/>
      <c r="HD189" s="2"/>
      <c r="HE189" s="2"/>
      <c r="HF189" s="2"/>
      <c r="HG189" s="2"/>
      <c r="HH189" s="2"/>
      <c r="HI189" s="2"/>
      <c r="HJ189" s="2"/>
      <c r="HK189" s="2"/>
      <c r="HL189" s="2"/>
      <c r="HM189" s="2"/>
      <c r="HN189" s="2"/>
      <c r="HO189" s="2"/>
      <c r="HP189" s="2"/>
      <c r="HQ189" s="2"/>
      <c r="HR189" s="2"/>
      <c r="HS189" s="2"/>
      <c r="HT189" s="2"/>
      <c r="HU189" s="2"/>
      <c r="HV189" s="2"/>
      <c r="HW189" s="2"/>
      <c r="HX189" s="2"/>
      <c r="HY189" s="2"/>
      <c r="HZ189" s="2"/>
      <c r="IA189" s="2"/>
      <c r="IB189" s="2"/>
      <c r="IC189" s="2"/>
      <c r="ID189" s="2"/>
      <c r="IE189" s="2"/>
      <c r="IF189" s="2"/>
      <c r="IG189" s="2"/>
      <c r="IH189" s="2"/>
      <c r="II189" s="2"/>
      <c r="IJ189" s="2"/>
      <c r="IK189" s="2"/>
      <c r="IL189" s="2"/>
      <c r="IM189" s="2"/>
      <c r="IN189" s="2"/>
      <c r="IO189" s="2"/>
      <c r="IP189" s="2"/>
      <c r="IQ189" s="2"/>
      <c r="IR189" s="2"/>
      <c r="IS189" s="2"/>
      <c r="IT189" s="2"/>
      <c r="IU189" s="2"/>
      <c r="IV189" s="2"/>
      <c r="IW189" s="2"/>
      <c r="IX189" s="2"/>
      <c r="IY189" s="2"/>
      <c r="IZ189" s="2"/>
      <c r="JA189" s="2"/>
      <c r="JB189" s="2"/>
    </row>
    <row r="190" spans="17:262" s="14" customFormat="1" x14ac:dyDescent="0.25">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c r="IX190" s="2"/>
      <c r="IY190" s="2"/>
      <c r="IZ190" s="2"/>
      <c r="JA190" s="2"/>
      <c r="JB190" s="2"/>
    </row>
    <row r="191" spans="17:262" s="14" customFormat="1" x14ac:dyDescent="0.25">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c r="IX191" s="2"/>
      <c r="IY191" s="2"/>
      <c r="IZ191" s="2"/>
      <c r="JA191" s="2"/>
      <c r="JB191" s="2"/>
    </row>
    <row r="192" spans="17:262" s="14" customFormat="1" x14ac:dyDescent="0.25">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c r="IM192" s="2"/>
      <c r="IN192" s="2"/>
      <c r="IO192" s="2"/>
      <c r="IP192" s="2"/>
      <c r="IQ192" s="2"/>
      <c r="IR192" s="2"/>
      <c r="IS192" s="2"/>
      <c r="IT192" s="2"/>
      <c r="IU192" s="2"/>
      <c r="IV192" s="2"/>
      <c r="IW192" s="2"/>
      <c r="IX192" s="2"/>
      <c r="IY192" s="2"/>
      <c r="IZ192" s="2"/>
      <c r="JA192" s="2"/>
      <c r="JB192" s="2"/>
    </row>
    <row r="193" spans="17:262" s="14" customFormat="1" x14ac:dyDescent="0.25">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c r="IN193" s="2"/>
      <c r="IO193" s="2"/>
      <c r="IP193" s="2"/>
      <c r="IQ193" s="2"/>
      <c r="IR193" s="2"/>
      <c r="IS193" s="2"/>
      <c r="IT193" s="2"/>
      <c r="IU193" s="2"/>
      <c r="IV193" s="2"/>
      <c r="IW193" s="2"/>
      <c r="IX193" s="2"/>
      <c r="IY193" s="2"/>
      <c r="IZ193" s="2"/>
      <c r="JA193" s="2"/>
      <c r="JB193" s="2"/>
    </row>
    <row r="194" spans="17:262" s="14" customFormat="1" x14ac:dyDescent="0.25">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c r="IM194" s="2"/>
      <c r="IN194" s="2"/>
      <c r="IO194" s="2"/>
      <c r="IP194" s="2"/>
      <c r="IQ194" s="2"/>
      <c r="IR194" s="2"/>
      <c r="IS194" s="2"/>
      <c r="IT194" s="2"/>
      <c r="IU194" s="2"/>
      <c r="IV194" s="2"/>
      <c r="IW194" s="2"/>
      <c r="IX194" s="2"/>
      <c r="IY194" s="2"/>
      <c r="IZ194" s="2"/>
      <c r="JA194" s="2"/>
      <c r="JB194" s="2"/>
    </row>
    <row r="195" spans="17:262" s="14" customFormat="1" x14ac:dyDescent="0.25">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c r="IR195" s="2"/>
      <c r="IS195" s="2"/>
      <c r="IT195" s="2"/>
      <c r="IU195" s="2"/>
      <c r="IV195" s="2"/>
      <c r="IW195" s="2"/>
      <c r="IX195" s="2"/>
      <c r="IY195" s="2"/>
      <c r="IZ195" s="2"/>
      <c r="JA195" s="2"/>
      <c r="JB195" s="2"/>
    </row>
    <row r="196" spans="17:262" s="14" customFormat="1" x14ac:dyDescent="0.25">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c r="IX196" s="2"/>
      <c r="IY196" s="2"/>
      <c r="IZ196" s="2"/>
      <c r="JA196" s="2"/>
      <c r="JB196" s="2"/>
    </row>
    <row r="197" spans="17:262" s="14" customFormat="1" x14ac:dyDescent="0.25">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c r="IX197" s="2"/>
      <c r="IY197" s="2"/>
      <c r="IZ197" s="2"/>
      <c r="JA197" s="2"/>
      <c r="JB197" s="2"/>
    </row>
    <row r="198" spans="17:262" s="14" customFormat="1" x14ac:dyDescent="0.25">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c r="IV198" s="2"/>
      <c r="IW198" s="2"/>
      <c r="IX198" s="2"/>
      <c r="IY198" s="2"/>
      <c r="IZ198" s="2"/>
      <c r="JA198" s="2"/>
      <c r="JB198" s="2"/>
    </row>
    <row r="199" spans="17:262" s="14" customFormat="1" x14ac:dyDescent="0.25">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c r="IX199" s="2"/>
      <c r="IY199" s="2"/>
      <c r="IZ199" s="2"/>
      <c r="JA199" s="2"/>
      <c r="JB199" s="2"/>
    </row>
    <row r="200" spans="17:262" s="14" customFormat="1" x14ac:dyDescent="0.25">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c r="IR200" s="2"/>
      <c r="IS200" s="2"/>
      <c r="IT200" s="2"/>
      <c r="IU200" s="2"/>
      <c r="IV200" s="2"/>
      <c r="IW200" s="2"/>
      <c r="IX200" s="2"/>
      <c r="IY200" s="2"/>
      <c r="IZ200" s="2"/>
      <c r="JA200" s="2"/>
      <c r="JB200" s="2"/>
    </row>
    <row r="201" spans="17:262" s="14" customFormat="1" x14ac:dyDescent="0.25">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c r="IX201" s="2"/>
      <c r="IY201" s="2"/>
      <c r="IZ201" s="2"/>
      <c r="JA201" s="2"/>
      <c r="JB201" s="2"/>
    </row>
    <row r="202" spans="17:262" s="14" customFormat="1" x14ac:dyDescent="0.25">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c r="IX202" s="2"/>
      <c r="IY202" s="2"/>
      <c r="IZ202" s="2"/>
      <c r="JA202" s="2"/>
      <c r="JB202" s="2"/>
    </row>
    <row r="203" spans="17:262" s="14" customFormat="1" x14ac:dyDescent="0.25">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c r="IX203" s="2"/>
      <c r="IY203" s="2"/>
      <c r="IZ203" s="2"/>
      <c r="JA203" s="2"/>
      <c r="JB203" s="2"/>
    </row>
    <row r="204" spans="17:262" s="14" customFormat="1" x14ac:dyDescent="0.25">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c r="IX204" s="2"/>
      <c r="IY204" s="2"/>
      <c r="IZ204" s="2"/>
      <c r="JA204" s="2"/>
      <c r="JB204" s="2"/>
    </row>
    <row r="205" spans="17:262" s="14" customFormat="1" x14ac:dyDescent="0.25">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c r="IS205" s="2"/>
      <c r="IT205" s="2"/>
      <c r="IU205" s="2"/>
      <c r="IV205" s="2"/>
      <c r="IW205" s="2"/>
      <c r="IX205" s="2"/>
      <c r="IY205" s="2"/>
      <c r="IZ205" s="2"/>
      <c r="JA205" s="2"/>
      <c r="JB205" s="2"/>
    </row>
    <row r="206" spans="17:262" s="14" customFormat="1" x14ac:dyDescent="0.25">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c r="IX206" s="2"/>
      <c r="IY206" s="2"/>
      <c r="IZ206" s="2"/>
      <c r="JA206" s="2"/>
      <c r="JB206" s="2"/>
    </row>
    <row r="207" spans="17:262" s="14" customFormat="1" x14ac:dyDescent="0.25">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c r="IX207" s="2"/>
      <c r="IY207" s="2"/>
      <c r="IZ207" s="2"/>
      <c r="JA207" s="2"/>
      <c r="JB207" s="2"/>
    </row>
    <row r="208" spans="17:262" s="14" customFormat="1" x14ac:dyDescent="0.25">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c r="IX208" s="2"/>
      <c r="IY208" s="2"/>
      <c r="IZ208" s="2"/>
      <c r="JA208" s="2"/>
      <c r="JB208" s="2"/>
    </row>
    <row r="209" spans="17:262" s="14" customFormat="1" x14ac:dyDescent="0.25">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c r="IX209" s="2"/>
      <c r="IY209" s="2"/>
      <c r="IZ209" s="2"/>
      <c r="JA209" s="2"/>
      <c r="JB209" s="2"/>
    </row>
    <row r="210" spans="17:262" s="14" customFormat="1" x14ac:dyDescent="0.25">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c r="IX210" s="2"/>
      <c r="IY210" s="2"/>
      <c r="IZ210" s="2"/>
      <c r="JA210" s="2"/>
      <c r="JB210" s="2"/>
    </row>
    <row r="211" spans="17:262" s="14" customFormat="1" x14ac:dyDescent="0.25">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c r="IX211" s="2"/>
      <c r="IY211" s="2"/>
      <c r="IZ211" s="2"/>
      <c r="JA211" s="2"/>
      <c r="JB211" s="2"/>
    </row>
    <row r="212" spans="17:262" s="14" customFormat="1" x14ac:dyDescent="0.25">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c r="IX212" s="2"/>
      <c r="IY212" s="2"/>
      <c r="IZ212" s="2"/>
      <c r="JA212" s="2"/>
      <c r="JB212" s="2"/>
    </row>
    <row r="213" spans="17:262" s="14" customFormat="1" x14ac:dyDescent="0.25">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c r="IX213" s="2"/>
      <c r="IY213" s="2"/>
      <c r="IZ213" s="2"/>
      <c r="JA213" s="2"/>
      <c r="JB213" s="2"/>
    </row>
    <row r="214" spans="17:262" s="14" customFormat="1" x14ac:dyDescent="0.25">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c r="IX214" s="2"/>
      <c r="IY214" s="2"/>
      <c r="IZ214" s="2"/>
      <c r="JA214" s="2"/>
      <c r="JB214" s="2"/>
    </row>
    <row r="215" spans="17:262" s="14" customFormat="1" x14ac:dyDescent="0.25">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c r="IX215" s="2"/>
      <c r="IY215" s="2"/>
      <c r="IZ215" s="2"/>
      <c r="JA215" s="2"/>
      <c r="JB215" s="2"/>
    </row>
    <row r="216" spans="17:262" s="14" customFormat="1" x14ac:dyDescent="0.25">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c r="IX216" s="2"/>
      <c r="IY216" s="2"/>
      <c r="IZ216" s="2"/>
      <c r="JA216" s="2"/>
      <c r="JB216" s="2"/>
    </row>
    <row r="217" spans="17:262" s="14" customFormat="1" x14ac:dyDescent="0.25">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c r="IX217" s="2"/>
      <c r="IY217" s="2"/>
      <c r="IZ217" s="2"/>
      <c r="JA217" s="2"/>
      <c r="JB217" s="2"/>
    </row>
    <row r="218" spans="17:262" s="14" customFormat="1" x14ac:dyDescent="0.25">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c r="IX218" s="2"/>
      <c r="IY218" s="2"/>
      <c r="IZ218" s="2"/>
      <c r="JA218" s="2"/>
      <c r="JB218" s="2"/>
    </row>
    <row r="219" spans="17:262" s="14" customFormat="1" x14ac:dyDescent="0.25">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c r="IX219" s="2"/>
      <c r="IY219" s="2"/>
      <c r="IZ219" s="2"/>
      <c r="JA219" s="2"/>
      <c r="JB219" s="2"/>
    </row>
    <row r="220" spans="17:262" s="14" customFormat="1" x14ac:dyDescent="0.25">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c r="IX220" s="2"/>
      <c r="IY220" s="2"/>
      <c r="IZ220" s="2"/>
      <c r="JA220" s="2"/>
      <c r="JB220" s="2"/>
    </row>
    <row r="221" spans="17:262" s="14" customFormat="1" x14ac:dyDescent="0.25">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c r="IX221" s="2"/>
      <c r="IY221" s="2"/>
      <c r="IZ221" s="2"/>
      <c r="JA221" s="2"/>
      <c r="JB221" s="2"/>
    </row>
    <row r="222" spans="17:262" s="14" customFormat="1" x14ac:dyDescent="0.25">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c r="IX222" s="2"/>
      <c r="IY222" s="2"/>
      <c r="IZ222" s="2"/>
      <c r="JA222" s="2"/>
      <c r="JB222" s="2"/>
    </row>
    <row r="223" spans="17:262" s="14" customFormat="1" x14ac:dyDescent="0.25">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c r="IX223" s="2"/>
      <c r="IY223" s="2"/>
      <c r="IZ223" s="2"/>
      <c r="JA223" s="2"/>
      <c r="JB223" s="2"/>
    </row>
    <row r="224" spans="17:262" s="14" customFormat="1" x14ac:dyDescent="0.25">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2"/>
      <c r="IS224" s="2"/>
      <c r="IT224" s="2"/>
      <c r="IU224" s="2"/>
      <c r="IV224" s="2"/>
      <c r="IW224" s="2"/>
      <c r="IX224" s="2"/>
      <c r="IY224" s="2"/>
      <c r="IZ224" s="2"/>
      <c r="JA224" s="2"/>
      <c r="JB224" s="2"/>
    </row>
    <row r="225" spans="17:262" s="14" customFormat="1" x14ac:dyDescent="0.25">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c r="IR225" s="2"/>
      <c r="IS225" s="2"/>
      <c r="IT225" s="2"/>
      <c r="IU225" s="2"/>
      <c r="IV225" s="2"/>
      <c r="IW225" s="2"/>
      <c r="IX225" s="2"/>
      <c r="IY225" s="2"/>
      <c r="IZ225" s="2"/>
      <c r="JA225" s="2"/>
      <c r="JB225" s="2"/>
    </row>
    <row r="226" spans="17:262" s="14" customFormat="1" x14ac:dyDescent="0.25">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c r="IR226" s="2"/>
      <c r="IS226" s="2"/>
      <c r="IT226" s="2"/>
      <c r="IU226" s="2"/>
      <c r="IV226" s="2"/>
      <c r="IW226" s="2"/>
      <c r="IX226" s="2"/>
      <c r="IY226" s="2"/>
      <c r="IZ226" s="2"/>
      <c r="JA226" s="2"/>
      <c r="JB226" s="2"/>
    </row>
    <row r="227" spans="17:262" s="14" customFormat="1" x14ac:dyDescent="0.25">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c r="IR227" s="2"/>
      <c r="IS227" s="2"/>
      <c r="IT227" s="2"/>
      <c r="IU227" s="2"/>
      <c r="IV227" s="2"/>
      <c r="IW227" s="2"/>
      <c r="IX227" s="2"/>
      <c r="IY227" s="2"/>
      <c r="IZ227" s="2"/>
      <c r="JA227" s="2"/>
      <c r="JB227" s="2"/>
    </row>
    <row r="228" spans="17:262" s="14" customFormat="1" x14ac:dyDescent="0.25">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c r="HY228" s="2"/>
      <c r="HZ228" s="2"/>
      <c r="IA228" s="2"/>
      <c r="IB228" s="2"/>
      <c r="IC228" s="2"/>
      <c r="ID228" s="2"/>
      <c r="IE228" s="2"/>
      <c r="IF228" s="2"/>
      <c r="IG228" s="2"/>
      <c r="IH228" s="2"/>
      <c r="II228" s="2"/>
      <c r="IJ228" s="2"/>
      <c r="IK228" s="2"/>
      <c r="IL228" s="2"/>
      <c r="IM228" s="2"/>
      <c r="IN228" s="2"/>
      <c r="IO228" s="2"/>
      <c r="IP228" s="2"/>
      <c r="IQ228" s="2"/>
      <c r="IR228" s="2"/>
      <c r="IS228" s="2"/>
      <c r="IT228" s="2"/>
      <c r="IU228" s="2"/>
      <c r="IV228" s="2"/>
      <c r="IW228" s="2"/>
      <c r="IX228" s="2"/>
      <c r="IY228" s="2"/>
      <c r="IZ228" s="2"/>
      <c r="JA228" s="2"/>
      <c r="JB228" s="2"/>
    </row>
    <row r="229" spans="17:262" s="14" customFormat="1" x14ac:dyDescent="0.25">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c r="IR229" s="2"/>
      <c r="IS229" s="2"/>
      <c r="IT229" s="2"/>
      <c r="IU229" s="2"/>
      <c r="IV229" s="2"/>
      <c r="IW229" s="2"/>
      <c r="IX229" s="2"/>
      <c r="IY229" s="2"/>
      <c r="IZ229" s="2"/>
      <c r="JA229" s="2"/>
      <c r="JB229" s="2"/>
    </row>
    <row r="230" spans="17:262" s="14" customFormat="1" x14ac:dyDescent="0.25">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c r="IR230" s="2"/>
      <c r="IS230" s="2"/>
      <c r="IT230" s="2"/>
      <c r="IU230" s="2"/>
      <c r="IV230" s="2"/>
      <c r="IW230" s="2"/>
      <c r="IX230" s="2"/>
      <c r="IY230" s="2"/>
      <c r="IZ230" s="2"/>
      <c r="JA230" s="2"/>
      <c r="JB230" s="2"/>
    </row>
    <row r="231" spans="17:262" s="14" customFormat="1" x14ac:dyDescent="0.25">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c r="IR231" s="2"/>
      <c r="IS231" s="2"/>
      <c r="IT231" s="2"/>
      <c r="IU231" s="2"/>
      <c r="IV231" s="2"/>
      <c r="IW231" s="2"/>
      <c r="IX231" s="2"/>
      <c r="IY231" s="2"/>
      <c r="IZ231" s="2"/>
      <c r="JA231" s="2"/>
      <c r="JB231" s="2"/>
    </row>
    <row r="232" spans="17:262" s="14" customFormat="1" x14ac:dyDescent="0.25">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c r="IR232" s="2"/>
      <c r="IS232" s="2"/>
      <c r="IT232" s="2"/>
      <c r="IU232" s="2"/>
      <c r="IV232" s="2"/>
      <c r="IW232" s="2"/>
      <c r="IX232" s="2"/>
      <c r="IY232" s="2"/>
      <c r="IZ232" s="2"/>
      <c r="JA232" s="2"/>
      <c r="JB232" s="2"/>
    </row>
    <row r="233" spans="17:262" s="14" customFormat="1" x14ac:dyDescent="0.25">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c r="IR233" s="2"/>
      <c r="IS233" s="2"/>
      <c r="IT233" s="2"/>
      <c r="IU233" s="2"/>
      <c r="IV233" s="2"/>
      <c r="IW233" s="2"/>
      <c r="IX233" s="2"/>
      <c r="IY233" s="2"/>
      <c r="IZ233" s="2"/>
      <c r="JA233" s="2"/>
      <c r="JB233" s="2"/>
    </row>
    <row r="234" spans="17:262" s="14" customFormat="1" x14ac:dyDescent="0.25">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c r="HC234" s="2"/>
      <c r="HD234" s="2"/>
      <c r="HE234" s="2"/>
      <c r="HF234" s="2"/>
      <c r="HG234" s="2"/>
      <c r="HH234" s="2"/>
      <c r="HI234" s="2"/>
      <c r="HJ234" s="2"/>
      <c r="HK234" s="2"/>
      <c r="HL234" s="2"/>
      <c r="HM234" s="2"/>
      <c r="HN234" s="2"/>
      <c r="HO234" s="2"/>
      <c r="HP234" s="2"/>
      <c r="HQ234" s="2"/>
      <c r="HR234" s="2"/>
      <c r="HS234" s="2"/>
      <c r="HT234" s="2"/>
      <c r="HU234" s="2"/>
      <c r="HV234" s="2"/>
      <c r="HW234" s="2"/>
      <c r="HX234" s="2"/>
      <c r="HY234" s="2"/>
      <c r="HZ234" s="2"/>
      <c r="IA234" s="2"/>
      <c r="IB234" s="2"/>
      <c r="IC234" s="2"/>
      <c r="ID234" s="2"/>
      <c r="IE234" s="2"/>
      <c r="IF234" s="2"/>
      <c r="IG234" s="2"/>
      <c r="IH234" s="2"/>
      <c r="II234" s="2"/>
      <c r="IJ234" s="2"/>
      <c r="IK234" s="2"/>
      <c r="IL234" s="2"/>
      <c r="IM234" s="2"/>
      <c r="IN234" s="2"/>
      <c r="IO234" s="2"/>
      <c r="IP234" s="2"/>
      <c r="IQ234" s="2"/>
      <c r="IR234" s="2"/>
      <c r="IS234" s="2"/>
      <c r="IT234" s="2"/>
      <c r="IU234" s="2"/>
      <c r="IV234" s="2"/>
      <c r="IW234" s="2"/>
      <c r="IX234" s="2"/>
      <c r="IY234" s="2"/>
      <c r="IZ234" s="2"/>
      <c r="JA234" s="2"/>
      <c r="JB234" s="2"/>
    </row>
    <row r="235" spans="17:262" s="14" customFormat="1" x14ac:dyDescent="0.25">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c r="II235" s="2"/>
      <c r="IJ235" s="2"/>
      <c r="IK235" s="2"/>
      <c r="IL235" s="2"/>
      <c r="IM235" s="2"/>
      <c r="IN235" s="2"/>
      <c r="IO235" s="2"/>
      <c r="IP235" s="2"/>
      <c r="IQ235" s="2"/>
      <c r="IR235" s="2"/>
      <c r="IS235" s="2"/>
      <c r="IT235" s="2"/>
      <c r="IU235" s="2"/>
      <c r="IV235" s="2"/>
      <c r="IW235" s="2"/>
      <c r="IX235" s="2"/>
      <c r="IY235" s="2"/>
      <c r="IZ235" s="2"/>
      <c r="JA235" s="2"/>
      <c r="JB235" s="2"/>
    </row>
    <row r="236" spans="17:262" s="14" customFormat="1" x14ac:dyDescent="0.25">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c r="IR236" s="2"/>
      <c r="IS236" s="2"/>
      <c r="IT236" s="2"/>
      <c r="IU236" s="2"/>
      <c r="IV236" s="2"/>
      <c r="IW236" s="2"/>
      <c r="IX236" s="2"/>
      <c r="IY236" s="2"/>
      <c r="IZ236" s="2"/>
      <c r="JA236" s="2"/>
      <c r="JB236" s="2"/>
    </row>
    <row r="237" spans="17:262" s="14" customFormat="1" x14ac:dyDescent="0.25">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c r="HC237" s="2"/>
      <c r="HD237" s="2"/>
      <c r="HE237" s="2"/>
      <c r="HF237" s="2"/>
      <c r="HG237" s="2"/>
      <c r="HH237" s="2"/>
      <c r="HI237" s="2"/>
      <c r="HJ237" s="2"/>
      <c r="HK237" s="2"/>
      <c r="HL237" s="2"/>
      <c r="HM237" s="2"/>
      <c r="HN237" s="2"/>
      <c r="HO237" s="2"/>
      <c r="HP237" s="2"/>
      <c r="HQ237" s="2"/>
      <c r="HR237" s="2"/>
      <c r="HS237" s="2"/>
      <c r="HT237" s="2"/>
      <c r="HU237" s="2"/>
      <c r="HV237" s="2"/>
      <c r="HW237" s="2"/>
      <c r="HX237" s="2"/>
      <c r="HY237" s="2"/>
      <c r="HZ237" s="2"/>
      <c r="IA237" s="2"/>
      <c r="IB237" s="2"/>
      <c r="IC237" s="2"/>
      <c r="ID237" s="2"/>
      <c r="IE237" s="2"/>
      <c r="IF237" s="2"/>
      <c r="IG237" s="2"/>
      <c r="IH237" s="2"/>
      <c r="II237" s="2"/>
      <c r="IJ237" s="2"/>
      <c r="IK237" s="2"/>
      <c r="IL237" s="2"/>
      <c r="IM237" s="2"/>
      <c r="IN237" s="2"/>
      <c r="IO237" s="2"/>
      <c r="IP237" s="2"/>
      <c r="IQ237" s="2"/>
      <c r="IR237" s="2"/>
      <c r="IS237" s="2"/>
      <c r="IT237" s="2"/>
      <c r="IU237" s="2"/>
      <c r="IV237" s="2"/>
      <c r="IW237" s="2"/>
      <c r="IX237" s="2"/>
      <c r="IY237" s="2"/>
      <c r="IZ237" s="2"/>
      <c r="JA237" s="2"/>
      <c r="JB237" s="2"/>
    </row>
    <row r="238" spans="17:262" s="14" customFormat="1" x14ac:dyDescent="0.25">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c r="HC238" s="2"/>
      <c r="HD238" s="2"/>
      <c r="HE238" s="2"/>
      <c r="HF238" s="2"/>
      <c r="HG238" s="2"/>
      <c r="HH238" s="2"/>
      <c r="HI238" s="2"/>
      <c r="HJ238" s="2"/>
      <c r="HK238" s="2"/>
      <c r="HL238" s="2"/>
      <c r="HM238" s="2"/>
      <c r="HN238" s="2"/>
      <c r="HO238" s="2"/>
      <c r="HP238" s="2"/>
      <c r="HQ238" s="2"/>
      <c r="HR238" s="2"/>
      <c r="HS238" s="2"/>
      <c r="HT238" s="2"/>
      <c r="HU238" s="2"/>
      <c r="HV238" s="2"/>
      <c r="HW238" s="2"/>
      <c r="HX238" s="2"/>
      <c r="HY238" s="2"/>
      <c r="HZ238" s="2"/>
      <c r="IA238" s="2"/>
      <c r="IB238" s="2"/>
      <c r="IC238" s="2"/>
      <c r="ID238" s="2"/>
      <c r="IE238" s="2"/>
      <c r="IF238" s="2"/>
      <c r="IG238" s="2"/>
      <c r="IH238" s="2"/>
      <c r="II238" s="2"/>
      <c r="IJ238" s="2"/>
      <c r="IK238" s="2"/>
      <c r="IL238" s="2"/>
      <c r="IM238" s="2"/>
      <c r="IN238" s="2"/>
      <c r="IO238" s="2"/>
      <c r="IP238" s="2"/>
      <c r="IQ238" s="2"/>
      <c r="IR238" s="2"/>
      <c r="IS238" s="2"/>
      <c r="IT238" s="2"/>
      <c r="IU238" s="2"/>
      <c r="IV238" s="2"/>
      <c r="IW238" s="2"/>
      <c r="IX238" s="2"/>
      <c r="IY238" s="2"/>
      <c r="IZ238" s="2"/>
      <c r="JA238" s="2"/>
      <c r="JB238" s="2"/>
    </row>
    <row r="239" spans="17:262" s="14" customFormat="1" x14ac:dyDescent="0.25">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c r="IR239" s="2"/>
      <c r="IS239" s="2"/>
      <c r="IT239" s="2"/>
      <c r="IU239" s="2"/>
      <c r="IV239" s="2"/>
      <c r="IW239" s="2"/>
      <c r="IX239" s="2"/>
      <c r="IY239" s="2"/>
      <c r="IZ239" s="2"/>
      <c r="JA239" s="2"/>
      <c r="JB239" s="2"/>
    </row>
    <row r="240" spans="17:262" s="14" customFormat="1" x14ac:dyDescent="0.25">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c r="IR240" s="2"/>
      <c r="IS240" s="2"/>
      <c r="IT240" s="2"/>
      <c r="IU240" s="2"/>
      <c r="IV240" s="2"/>
      <c r="IW240" s="2"/>
      <c r="IX240" s="2"/>
      <c r="IY240" s="2"/>
      <c r="IZ240" s="2"/>
      <c r="JA240" s="2"/>
      <c r="JB240" s="2"/>
    </row>
    <row r="241" spans="17:262" s="14" customFormat="1" x14ac:dyDescent="0.25">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c r="IM241" s="2"/>
      <c r="IN241" s="2"/>
      <c r="IO241" s="2"/>
      <c r="IP241" s="2"/>
      <c r="IQ241" s="2"/>
      <c r="IR241" s="2"/>
      <c r="IS241" s="2"/>
      <c r="IT241" s="2"/>
      <c r="IU241" s="2"/>
      <c r="IV241" s="2"/>
      <c r="IW241" s="2"/>
      <c r="IX241" s="2"/>
      <c r="IY241" s="2"/>
      <c r="IZ241" s="2"/>
      <c r="JA241" s="2"/>
      <c r="JB241" s="2"/>
    </row>
    <row r="242" spans="17:262" s="14" customFormat="1" x14ac:dyDescent="0.25">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c r="HC242" s="2"/>
      <c r="HD242" s="2"/>
      <c r="HE242" s="2"/>
      <c r="HF242" s="2"/>
      <c r="HG242" s="2"/>
      <c r="HH242" s="2"/>
      <c r="HI242" s="2"/>
      <c r="HJ242" s="2"/>
      <c r="HK242" s="2"/>
      <c r="HL242" s="2"/>
      <c r="HM242" s="2"/>
      <c r="HN242" s="2"/>
      <c r="HO242" s="2"/>
      <c r="HP242" s="2"/>
      <c r="HQ242" s="2"/>
      <c r="HR242" s="2"/>
      <c r="HS242" s="2"/>
      <c r="HT242" s="2"/>
      <c r="HU242" s="2"/>
      <c r="HV242" s="2"/>
      <c r="HW242" s="2"/>
      <c r="HX242" s="2"/>
      <c r="HY242" s="2"/>
      <c r="HZ242" s="2"/>
      <c r="IA242" s="2"/>
      <c r="IB242" s="2"/>
      <c r="IC242" s="2"/>
      <c r="ID242" s="2"/>
      <c r="IE242" s="2"/>
      <c r="IF242" s="2"/>
      <c r="IG242" s="2"/>
      <c r="IH242" s="2"/>
      <c r="II242" s="2"/>
      <c r="IJ242" s="2"/>
      <c r="IK242" s="2"/>
      <c r="IL242" s="2"/>
      <c r="IM242" s="2"/>
      <c r="IN242" s="2"/>
      <c r="IO242" s="2"/>
      <c r="IP242" s="2"/>
      <c r="IQ242" s="2"/>
      <c r="IR242" s="2"/>
      <c r="IS242" s="2"/>
      <c r="IT242" s="2"/>
      <c r="IU242" s="2"/>
      <c r="IV242" s="2"/>
      <c r="IW242" s="2"/>
      <c r="IX242" s="2"/>
      <c r="IY242" s="2"/>
      <c r="IZ242" s="2"/>
      <c r="JA242" s="2"/>
      <c r="JB242" s="2"/>
    </row>
    <row r="243" spans="17:262" s="14" customFormat="1" x14ac:dyDescent="0.25">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c r="HC243" s="2"/>
      <c r="HD243" s="2"/>
      <c r="HE243" s="2"/>
      <c r="HF243" s="2"/>
      <c r="HG243" s="2"/>
      <c r="HH243" s="2"/>
      <c r="HI243" s="2"/>
      <c r="HJ243" s="2"/>
      <c r="HK243" s="2"/>
      <c r="HL243" s="2"/>
      <c r="HM243" s="2"/>
      <c r="HN243" s="2"/>
      <c r="HO243" s="2"/>
      <c r="HP243" s="2"/>
      <c r="HQ243" s="2"/>
      <c r="HR243" s="2"/>
      <c r="HS243" s="2"/>
      <c r="HT243" s="2"/>
      <c r="HU243" s="2"/>
      <c r="HV243" s="2"/>
      <c r="HW243" s="2"/>
      <c r="HX243" s="2"/>
      <c r="HY243" s="2"/>
      <c r="HZ243" s="2"/>
      <c r="IA243" s="2"/>
      <c r="IB243" s="2"/>
      <c r="IC243" s="2"/>
      <c r="ID243" s="2"/>
      <c r="IE243" s="2"/>
      <c r="IF243" s="2"/>
      <c r="IG243" s="2"/>
      <c r="IH243" s="2"/>
      <c r="II243" s="2"/>
      <c r="IJ243" s="2"/>
      <c r="IK243" s="2"/>
      <c r="IL243" s="2"/>
      <c r="IM243" s="2"/>
      <c r="IN243" s="2"/>
      <c r="IO243" s="2"/>
      <c r="IP243" s="2"/>
      <c r="IQ243" s="2"/>
      <c r="IR243" s="2"/>
      <c r="IS243" s="2"/>
      <c r="IT243" s="2"/>
      <c r="IU243" s="2"/>
      <c r="IV243" s="2"/>
      <c r="IW243" s="2"/>
      <c r="IX243" s="2"/>
      <c r="IY243" s="2"/>
      <c r="IZ243" s="2"/>
      <c r="JA243" s="2"/>
      <c r="JB243" s="2"/>
    </row>
    <row r="244" spans="17:262" s="14" customFormat="1" x14ac:dyDescent="0.25">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c r="IM244" s="2"/>
      <c r="IN244" s="2"/>
      <c r="IO244" s="2"/>
      <c r="IP244" s="2"/>
      <c r="IQ244" s="2"/>
      <c r="IR244" s="2"/>
      <c r="IS244" s="2"/>
      <c r="IT244" s="2"/>
      <c r="IU244" s="2"/>
      <c r="IV244" s="2"/>
      <c r="IW244" s="2"/>
      <c r="IX244" s="2"/>
      <c r="IY244" s="2"/>
      <c r="IZ244" s="2"/>
      <c r="JA244" s="2"/>
      <c r="JB244" s="2"/>
    </row>
    <row r="245" spans="17:262" s="14" customFormat="1" x14ac:dyDescent="0.25">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c r="IR245" s="2"/>
      <c r="IS245" s="2"/>
      <c r="IT245" s="2"/>
      <c r="IU245" s="2"/>
      <c r="IV245" s="2"/>
      <c r="IW245" s="2"/>
      <c r="IX245" s="2"/>
      <c r="IY245" s="2"/>
      <c r="IZ245" s="2"/>
      <c r="JA245" s="2"/>
      <c r="JB245" s="2"/>
    </row>
    <row r="246" spans="17:262" s="14" customFormat="1" x14ac:dyDescent="0.25">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c r="IR246" s="2"/>
      <c r="IS246" s="2"/>
      <c r="IT246" s="2"/>
      <c r="IU246" s="2"/>
      <c r="IV246" s="2"/>
      <c r="IW246" s="2"/>
      <c r="IX246" s="2"/>
      <c r="IY246" s="2"/>
      <c r="IZ246" s="2"/>
      <c r="JA246" s="2"/>
      <c r="JB246" s="2"/>
    </row>
    <row r="247" spans="17:262" s="14" customFormat="1" x14ac:dyDescent="0.25">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c r="IR247" s="2"/>
      <c r="IS247" s="2"/>
      <c r="IT247" s="2"/>
      <c r="IU247" s="2"/>
      <c r="IV247" s="2"/>
      <c r="IW247" s="2"/>
      <c r="IX247" s="2"/>
      <c r="IY247" s="2"/>
      <c r="IZ247" s="2"/>
      <c r="JA247" s="2"/>
      <c r="JB247" s="2"/>
    </row>
    <row r="248" spans="17:262" s="14" customFormat="1" x14ac:dyDescent="0.25">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c r="IR248" s="2"/>
      <c r="IS248" s="2"/>
      <c r="IT248" s="2"/>
      <c r="IU248" s="2"/>
      <c r="IV248" s="2"/>
      <c r="IW248" s="2"/>
      <c r="IX248" s="2"/>
      <c r="IY248" s="2"/>
      <c r="IZ248" s="2"/>
      <c r="JA248" s="2"/>
      <c r="JB248" s="2"/>
    </row>
    <row r="249" spans="17:262" s="14" customFormat="1" x14ac:dyDescent="0.25">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c r="HC249" s="2"/>
      <c r="HD249" s="2"/>
      <c r="HE249" s="2"/>
      <c r="HF249" s="2"/>
      <c r="HG249" s="2"/>
      <c r="HH249" s="2"/>
      <c r="HI249" s="2"/>
      <c r="HJ249" s="2"/>
      <c r="HK249" s="2"/>
      <c r="HL249" s="2"/>
      <c r="HM249" s="2"/>
      <c r="HN249" s="2"/>
      <c r="HO249" s="2"/>
      <c r="HP249" s="2"/>
      <c r="HQ249" s="2"/>
      <c r="HR249" s="2"/>
      <c r="HS249" s="2"/>
      <c r="HT249" s="2"/>
      <c r="HU249" s="2"/>
      <c r="HV249" s="2"/>
      <c r="HW249" s="2"/>
      <c r="HX249" s="2"/>
      <c r="HY249" s="2"/>
      <c r="HZ249" s="2"/>
      <c r="IA249" s="2"/>
      <c r="IB249" s="2"/>
      <c r="IC249" s="2"/>
      <c r="ID249" s="2"/>
      <c r="IE249" s="2"/>
      <c r="IF249" s="2"/>
      <c r="IG249" s="2"/>
      <c r="IH249" s="2"/>
      <c r="II249" s="2"/>
      <c r="IJ249" s="2"/>
      <c r="IK249" s="2"/>
      <c r="IL249" s="2"/>
      <c r="IM249" s="2"/>
      <c r="IN249" s="2"/>
      <c r="IO249" s="2"/>
      <c r="IP249" s="2"/>
      <c r="IQ249" s="2"/>
      <c r="IR249" s="2"/>
      <c r="IS249" s="2"/>
      <c r="IT249" s="2"/>
      <c r="IU249" s="2"/>
      <c r="IV249" s="2"/>
      <c r="IW249" s="2"/>
      <c r="IX249" s="2"/>
      <c r="IY249" s="2"/>
      <c r="IZ249" s="2"/>
      <c r="JA249" s="2"/>
      <c r="JB249" s="2"/>
    </row>
    <row r="250" spans="17:262" s="14" customFormat="1" x14ac:dyDescent="0.25">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c r="IR250" s="2"/>
      <c r="IS250" s="2"/>
      <c r="IT250" s="2"/>
      <c r="IU250" s="2"/>
      <c r="IV250" s="2"/>
      <c r="IW250" s="2"/>
      <c r="IX250" s="2"/>
      <c r="IY250" s="2"/>
      <c r="IZ250" s="2"/>
      <c r="JA250" s="2"/>
      <c r="JB250" s="2"/>
    </row>
    <row r="251" spans="17:262" s="14" customFormat="1" x14ac:dyDescent="0.25">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c r="IM251" s="2"/>
      <c r="IN251" s="2"/>
      <c r="IO251" s="2"/>
      <c r="IP251" s="2"/>
      <c r="IQ251" s="2"/>
      <c r="IR251" s="2"/>
      <c r="IS251" s="2"/>
      <c r="IT251" s="2"/>
      <c r="IU251" s="2"/>
      <c r="IV251" s="2"/>
      <c r="IW251" s="2"/>
      <c r="IX251" s="2"/>
      <c r="IY251" s="2"/>
      <c r="IZ251" s="2"/>
      <c r="JA251" s="2"/>
      <c r="JB251" s="2"/>
    </row>
    <row r="252" spans="17:262" s="14" customFormat="1" x14ac:dyDescent="0.25">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c r="HC252" s="2"/>
      <c r="HD252" s="2"/>
      <c r="HE252" s="2"/>
      <c r="HF252" s="2"/>
      <c r="HG252" s="2"/>
      <c r="HH252" s="2"/>
      <c r="HI252" s="2"/>
      <c r="HJ252" s="2"/>
      <c r="HK252" s="2"/>
      <c r="HL252" s="2"/>
      <c r="HM252" s="2"/>
      <c r="HN252" s="2"/>
      <c r="HO252" s="2"/>
      <c r="HP252" s="2"/>
      <c r="HQ252" s="2"/>
      <c r="HR252" s="2"/>
      <c r="HS252" s="2"/>
      <c r="HT252" s="2"/>
      <c r="HU252" s="2"/>
      <c r="HV252" s="2"/>
      <c r="HW252" s="2"/>
      <c r="HX252" s="2"/>
      <c r="HY252" s="2"/>
      <c r="HZ252" s="2"/>
      <c r="IA252" s="2"/>
      <c r="IB252" s="2"/>
      <c r="IC252" s="2"/>
      <c r="ID252" s="2"/>
      <c r="IE252" s="2"/>
      <c r="IF252" s="2"/>
      <c r="IG252" s="2"/>
      <c r="IH252" s="2"/>
      <c r="II252" s="2"/>
      <c r="IJ252" s="2"/>
      <c r="IK252" s="2"/>
      <c r="IL252" s="2"/>
      <c r="IM252" s="2"/>
      <c r="IN252" s="2"/>
      <c r="IO252" s="2"/>
      <c r="IP252" s="2"/>
      <c r="IQ252" s="2"/>
      <c r="IR252" s="2"/>
      <c r="IS252" s="2"/>
      <c r="IT252" s="2"/>
      <c r="IU252" s="2"/>
      <c r="IV252" s="2"/>
      <c r="IW252" s="2"/>
      <c r="IX252" s="2"/>
      <c r="IY252" s="2"/>
      <c r="IZ252" s="2"/>
      <c r="JA252" s="2"/>
      <c r="JB252" s="2"/>
    </row>
    <row r="253" spans="17:262" s="14" customFormat="1" x14ac:dyDescent="0.25">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c r="IN253" s="2"/>
      <c r="IO253" s="2"/>
      <c r="IP253" s="2"/>
      <c r="IQ253" s="2"/>
      <c r="IR253" s="2"/>
      <c r="IS253" s="2"/>
      <c r="IT253" s="2"/>
      <c r="IU253" s="2"/>
      <c r="IV253" s="2"/>
      <c r="IW253" s="2"/>
      <c r="IX253" s="2"/>
      <c r="IY253" s="2"/>
      <c r="IZ253" s="2"/>
      <c r="JA253" s="2"/>
      <c r="JB253" s="2"/>
    </row>
    <row r="254" spans="17:262" s="14" customFormat="1" x14ac:dyDescent="0.25">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c r="IN254" s="2"/>
      <c r="IO254" s="2"/>
      <c r="IP254" s="2"/>
      <c r="IQ254" s="2"/>
      <c r="IR254" s="2"/>
      <c r="IS254" s="2"/>
      <c r="IT254" s="2"/>
      <c r="IU254" s="2"/>
      <c r="IV254" s="2"/>
      <c r="IW254" s="2"/>
      <c r="IX254" s="2"/>
      <c r="IY254" s="2"/>
      <c r="IZ254" s="2"/>
      <c r="JA254" s="2"/>
      <c r="JB254" s="2"/>
    </row>
    <row r="255" spans="17:262" s="14" customFormat="1" x14ac:dyDescent="0.25">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c r="IN255" s="2"/>
      <c r="IO255" s="2"/>
      <c r="IP255" s="2"/>
      <c r="IQ255" s="2"/>
      <c r="IR255" s="2"/>
      <c r="IS255" s="2"/>
      <c r="IT255" s="2"/>
      <c r="IU255" s="2"/>
      <c r="IV255" s="2"/>
      <c r="IW255" s="2"/>
      <c r="IX255" s="2"/>
      <c r="IY255" s="2"/>
      <c r="IZ255" s="2"/>
      <c r="JA255" s="2"/>
      <c r="JB255" s="2"/>
    </row>
    <row r="256" spans="17:262" s="14" customFormat="1" x14ac:dyDescent="0.25">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c r="IQ256" s="2"/>
      <c r="IR256" s="2"/>
      <c r="IS256" s="2"/>
      <c r="IT256" s="2"/>
      <c r="IU256" s="2"/>
      <c r="IV256" s="2"/>
      <c r="IW256" s="2"/>
      <c r="IX256" s="2"/>
      <c r="IY256" s="2"/>
      <c r="IZ256" s="2"/>
      <c r="JA256" s="2"/>
      <c r="JB256" s="2"/>
    </row>
    <row r="257" spans="17:262" s="14" customFormat="1" x14ac:dyDescent="0.25">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c r="IR257" s="2"/>
      <c r="IS257" s="2"/>
      <c r="IT257" s="2"/>
      <c r="IU257" s="2"/>
      <c r="IV257" s="2"/>
      <c r="IW257" s="2"/>
      <c r="IX257" s="2"/>
      <c r="IY257" s="2"/>
      <c r="IZ257" s="2"/>
      <c r="JA257" s="2"/>
      <c r="JB257" s="2"/>
    </row>
    <row r="258" spans="17:262" s="14" customFormat="1" x14ac:dyDescent="0.25">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c r="IQ258" s="2"/>
      <c r="IR258" s="2"/>
      <c r="IS258" s="2"/>
      <c r="IT258" s="2"/>
      <c r="IU258" s="2"/>
      <c r="IV258" s="2"/>
      <c r="IW258" s="2"/>
      <c r="IX258" s="2"/>
      <c r="IY258" s="2"/>
      <c r="IZ258" s="2"/>
      <c r="JA258" s="2"/>
      <c r="JB258" s="2"/>
    </row>
    <row r="259" spans="17:262" s="14" customFormat="1" x14ac:dyDescent="0.25">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c r="IP259" s="2"/>
      <c r="IQ259" s="2"/>
      <c r="IR259" s="2"/>
      <c r="IS259" s="2"/>
      <c r="IT259" s="2"/>
      <c r="IU259" s="2"/>
      <c r="IV259" s="2"/>
      <c r="IW259" s="2"/>
      <c r="IX259" s="2"/>
      <c r="IY259" s="2"/>
      <c r="IZ259" s="2"/>
      <c r="JA259" s="2"/>
      <c r="JB259" s="2"/>
    </row>
    <row r="260" spans="17:262" s="14" customFormat="1" x14ac:dyDescent="0.25">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c r="IP260" s="2"/>
      <c r="IQ260" s="2"/>
      <c r="IR260" s="2"/>
      <c r="IS260" s="2"/>
      <c r="IT260" s="2"/>
      <c r="IU260" s="2"/>
      <c r="IV260" s="2"/>
      <c r="IW260" s="2"/>
      <c r="IX260" s="2"/>
      <c r="IY260" s="2"/>
      <c r="IZ260" s="2"/>
      <c r="JA260" s="2"/>
      <c r="JB260" s="2"/>
    </row>
    <row r="261" spans="17:262" s="14" customFormat="1" x14ac:dyDescent="0.25">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c r="HC261" s="2"/>
      <c r="HD261" s="2"/>
      <c r="HE261" s="2"/>
      <c r="HF261" s="2"/>
      <c r="HG261" s="2"/>
      <c r="HH261" s="2"/>
      <c r="HI261" s="2"/>
      <c r="HJ261" s="2"/>
      <c r="HK261" s="2"/>
      <c r="HL261" s="2"/>
      <c r="HM261" s="2"/>
      <c r="HN261" s="2"/>
      <c r="HO261" s="2"/>
      <c r="HP261" s="2"/>
      <c r="HQ261" s="2"/>
      <c r="HR261" s="2"/>
      <c r="HS261" s="2"/>
      <c r="HT261" s="2"/>
      <c r="HU261" s="2"/>
      <c r="HV261" s="2"/>
      <c r="HW261" s="2"/>
      <c r="HX261" s="2"/>
      <c r="HY261" s="2"/>
      <c r="HZ261" s="2"/>
      <c r="IA261" s="2"/>
      <c r="IB261" s="2"/>
      <c r="IC261" s="2"/>
      <c r="ID261" s="2"/>
      <c r="IE261" s="2"/>
      <c r="IF261" s="2"/>
      <c r="IG261" s="2"/>
      <c r="IH261" s="2"/>
      <c r="II261" s="2"/>
      <c r="IJ261" s="2"/>
      <c r="IK261" s="2"/>
      <c r="IL261" s="2"/>
      <c r="IM261" s="2"/>
      <c r="IN261" s="2"/>
      <c r="IO261" s="2"/>
      <c r="IP261" s="2"/>
      <c r="IQ261" s="2"/>
      <c r="IR261" s="2"/>
      <c r="IS261" s="2"/>
      <c r="IT261" s="2"/>
      <c r="IU261" s="2"/>
      <c r="IV261" s="2"/>
      <c r="IW261" s="2"/>
      <c r="IX261" s="2"/>
      <c r="IY261" s="2"/>
      <c r="IZ261" s="2"/>
      <c r="JA261" s="2"/>
      <c r="JB261" s="2"/>
    </row>
    <row r="262" spans="17:262" s="14" customFormat="1" x14ac:dyDescent="0.25">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c r="IO262" s="2"/>
      <c r="IP262" s="2"/>
      <c r="IQ262" s="2"/>
      <c r="IR262" s="2"/>
      <c r="IS262" s="2"/>
      <c r="IT262" s="2"/>
      <c r="IU262" s="2"/>
      <c r="IV262" s="2"/>
      <c r="IW262" s="2"/>
      <c r="IX262" s="2"/>
      <c r="IY262" s="2"/>
      <c r="IZ262" s="2"/>
      <c r="JA262" s="2"/>
      <c r="JB262" s="2"/>
    </row>
    <row r="263" spans="17:262" s="14" customFormat="1" x14ac:dyDescent="0.25">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c r="IP263" s="2"/>
      <c r="IQ263" s="2"/>
      <c r="IR263" s="2"/>
      <c r="IS263" s="2"/>
      <c r="IT263" s="2"/>
      <c r="IU263" s="2"/>
      <c r="IV263" s="2"/>
      <c r="IW263" s="2"/>
      <c r="IX263" s="2"/>
      <c r="IY263" s="2"/>
      <c r="IZ263" s="2"/>
      <c r="JA263" s="2"/>
      <c r="JB263" s="2"/>
    </row>
  </sheetData>
  <pageMargins left="0.7" right="0.7" top="0.75" bottom="0.75" header="0.3" footer="0.3"/>
  <pageSetup orientation="portrait"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Whedon</dc:creator>
  <cp:lastModifiedBy>ZOU Becky</cp:lastModifiedBy>
  <dcterms:created xsi:type="dcterms:W3CDTF">2022-12-08T17:31:19Z</dcterms:created>
  <dcterms:modified xsi:type="dcterms:W3CDTF">2023-02-07T18:22:07Z</dcterms:modified>
</cp:coreProperties>
</file>