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mc:AlternateContent xmlns:mc="http://schemas.openxmlformats.org/markup-compatibility/2006">
    <mc:Choice Requires="x15">
      <x15ac:absPath xmlns:x15ac="http://schemas.microsoft.com/office/spreadsheetml/2010/11/ac" url="G:\BUDGET\FY 2024\Internal Service Rates\FINAL ISRs 12.09.2022\"/>
    </mc:Choice>
  </mc:AlternateContent>
  <xr:revisionPtr revIDLastSave="0" documentId="13_ncr:1_{F20369A0-E4D5-4608-8E0C-84F458381C22}" xr6:coauthVersionLast="36" xr6:coauthVersionMax="36" xr10:uidLastSave="{00000000-0000-0000-0000-000000000000}"/>
  <bookViews>
    <workbookView xWindow="0" yWindow="0" windowWidth="28800" windowHeight="12510" xr2:uid="{00000000-000D-0000-FFFF-FFFF00000000}"/>
  </bookViews>
  <sheets>
    <sheet name="Overview" sheetId="1" r:id="rId1"/>
    <sheet name="FY2024 Records - Dept Summary" sheetId="2" r:id="rId2"/>
    <sheet name="FY2024 Records Details" sheetId="3" r:id="rId3"/>
    <sheet name="FY2024 EDRMS" sheetId="4" r:id="rId4"/>
    <sheet name="FY2024 Shredding" sheetId="5" r:id="rId5"/>
    <sheet name="Published Rates 4-Year Average" sheetId="6" state="hidden" r:id="rId6"/>
  </sheets>
  <calcPr calcId="191029"/>
</workbook>
</file>

<file path=xl/calcChain.xml><?xml version="1.0" encoding="utf-8"?>
<calcChain xmlns="http://schemas.openxmlformats.org/spreadsheetml/2006/main">
  <c r="P501" i="3" l="1"/>
  <c r="Q501" i="3" s="1"/>
  <c r="P26" i="3" l="1"/>
  <c r="Q26" i="3" s="1"/>
  <c r="P63" i="3"/>
  <c r="Q63" i="3" s="1"/>
  <c r="P82" i="3"/>
  <c r="Q82" i="3" s="1"/>
  <c r="P176" i="3"/>
  <c r="Q176" i="3" s="1"/>
  <c r="P232" i="3"/>
  <c r="Q232" i="3" s="1"/>
  <c r="P371" i="3"/>
  <c r="Q371" i="3" s="1"/>
  <c r="P387" i="3"/>
  <c r="Q387" i="3" s="1"/>
  <c r="P390" i="3"/>
  <c r="Q390" i="3" s="1"/>
  <c r="P408" i="3"/>
  <c r="Q408" i="3" s="1"/>
  <c r="P487" i="3"/>
  <c r="Q487" i="3" s="1"/>
  <c r="P435" i="3"/>
  <c r="Q435" i="3"/>
  <c r="V13" i="6" l="1"/>
  <c r="U13" i="6"/>
  <c r="R13" i="6"/>
  <c r="Q13" i="6"/>
  <c r="M13" i="6"/>
  <c r="L13" i="6"/>
  <c r="K13" i="6"/>
  <c r="P12" i="6"/>
  <c r="T12" i="6" s="1"/>
  <c r="O12" i="6"/>
  <c r="H12" i="6"/>
  <c r="F12" i="6"/>
  <c r="D12" i="6"/>
  <c r="B12" i="6"/>
  <c r="T11" i="6"/>
  <c r="P11" i="6"/>
  <c r="O11" i="6"/>
  <c r="H11" i="6"/>
  <c r="F11" i="6"/>
  <c r="D11" i="6"/>
  <c r="B11" i="6"/>
  <c r="T10" i="6"/>
  <c r="P10" i="6"/>
  <c r="O10" i="6"/>
  <c r="H10" i="6"/>
  <c r="F10" i="6"/>
  <c r="D10" i="6"/>
  <c r="B10" i="6"/>
  <c r="P9" i="6"/>
  <c r="T9" i="6" s="1"/>
  <c r="O9" i="6"/>
  <c r="H9" i="6"/>
  <c r="F9" i="6"/>
  <c r="D9" i="6"/>
  <c r="B9" i="6"/>
  <c r="P8" i="6"/>
  <c r="T8" i="6" s="1"/>
  <c r="O8" i="6"/>
  <c r="H8" i="6"/>
  <c r="F8" i="6"/>
  <c r="D8" i="6"/>
  <c r="B8" i="6"/>
  <c r="P7" i="6"/>
  <c r="T7" i="6" s="1"/>
  <c r="O7" i="6"/>
  <c r="H7" i="6"/>
  <c r="F7" i="6"/>
  <c r="D7" i="6"/>
  <c r="B7" i="6"/>
  <c r="P6" i="6"/>
  <c r="T6" i="6" s="1"/>
  <c r="O6" i="6"/>
  <c r="H6" i="6"/>
  <c r="F6" i="6"/>
  <c r="D6" i="6"/>
  <c r="B6" i="6"/>
  <c r="T5" i="6"/>
  <c r="P5" i="6"/>
  <c r="O5" i="6"/>
  <c r="H5" i="6"/>
  <c r="F5" i="6"/>
  <c r="D5" i="6"/>
  <c r="B5" i="6"/>
  <c r="P4" i="6"/>
  <c r="T4" i="6" s="1"/>
  <c r="O4" i="6"/>
  <c r="O13" i="6" s="1"/>
  <c r="H4" i="6"/>
  <c r="F4" i="6"/>
  <c r="D4" i="6"/>
  <c r="B4" i="6"/>
  <c r="P3" i="6"/>
  <c r="T3" i="6" s="1"/>
  <c r="O3" i="6"/>
  <c r="H3" i="6"/>
  <c r="H13" i="6" s="1"/>
  <c r="F3" i="6"/>
  <c r="D3" i="6"/>
  <c r="B3" i="6"/>
  <c r="C15" i="5"/>
  <c r="B15" i="5"/>
  <c r="F13" i="6" l="1"/>
  <c r="G7" i="6" s="1"/>
  <c r="I11" i="6"/>
  <c r="I9" i="6"/>
  <c r="G12" i="6"/>
  <c r="G10" i="6"/>
  <c r="G8" i="6"/>
  <c r="G6" i="6"/>
  <c r="I12" i="6"/>
  <c r="I10" i="6"/>
  <c r="I8" i="6"/>
  <c r="I6" i="6"/>
  <c r="I4" i="6"/>
  <c r="I7" i="6"/>
  <c r="I5" i="6"/>
  <c r="I3" i="6"/>
  <c r="G5" i="6"/>
  <c r="P13" i="6"/>
  <c r="B13" i="6"/>
  <c r="C12" i="6" s="1"/>
  <c r="T13" i="6"/>
  <c r="D13" i="6"/>
  <c r="G9" i="6" l="1"/>
  <c r="C4" i="6"/>
  <c r="G11" i="6"/>
  <c r="G3" i="6"/>
  <c r="G4" i="6"/>
  <c r="I13" i="6"/>
  <c r="E11" i="6"/>
  <c r="E9" i="6"/>
  <c r="E7" i="6"/>
  <c r="E5" i="6"/>
  <c r="E3" i="6"/>
  <c r="E12" i="6"/>
  <c r="E6" i="6"/>
  <c r="E10" i="6"/>
  <c r="E4" i="6"/>
  <c r="G13" i="6"/>
  <c r="E8" i="6"/>
  <c r="C11" i="6"/>
  <c r="C9" i="6"/>
  <c r="C7" i="6"/>
  <c r="C5" i="6"/>
  <c r="C3" i="6"/>
  <c r="C10" i="6"/>
  <c r="C8" i="6"/>
  <c r="C6" i="6"/>
  <c r="E13" i="6" l="1"/>
  <c r="C13" i="6"/>
  <c r="J12" i="6" l="1"/>
  <c r="J5" i="6"/>
  <c r="J3" i="6"/>
  <c r="J10" i="6"/>
  <c r="J8" i="6"/>
  <c r="J7" i="6"/>
  <c r="J11" i="6"/>
  <c r="J9" i="6"/>
  <c r="J6" i="6"/>
  <c r="J4" i="6"/>
  <c r="J1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2" authorId="0" shapeId="0" xr:uid="{00000000-0006-0000-0500-000001000000}">
      <text>
        <r>
          <rPr>
            <sz val="10"/>
            <color rgb="FF000000"/>
            <rFont val="Arial"/>
            <family val="2"/>
            <scheme val="minor"/>
          </rPr>
          <t>Lauren to provide these numbers to add (Items Stored)
	-Chris Brower</t>
        </r>
      </text>
    </comment>
  </commentList>
</comments>
</file>

<file path=xl/sharedStrings.xml><?xml version="1.0" encoding="utf-8"?>
<sst xmlns="http://schemas.openxmlformats.org/spreadsheetml/2006/main" count="1418" uniqueCount="635">
  <si>
    <t>Overview</t>
  </si>
  <si>
    <t>This workbook contains Records Management's internal service charges for FY 2024 budget requests.</t>
  </si>
  <si>
    <r>
      <rPr>
        <b/>
        <sz val="11"/>
        <color theme="1"/>
        <rFont val="Calibri"/>
        <family val="2"/>
      </rPr>
      <t xml:space="preserve">Please notify dca.budget@multco.us if you plan to budget a different amount and provide detail with explanation.  </t>
    </r>
    <r>
      <rPr>
        <sz val="11"/>
        <color theme="1"/>
        <rFont val="Calibri"/>
        <family val="2"/>
      </rPr>
      <t>You may be directed to the Records Management Division for follow up, however, the DCA Budget Hub should be the initial point of contact to better align DCA and client departments' budgets in the final submissions to the Budget Office.</t>
    </r>
  </si>
  <si>
    <t>Workbook Tab Contents</t>
  </si>
  <si>
    <t>FY2024 Records - Dept Summary</t>
  </si>
  <si>
    <t xml:space="preserve">The total amount that departments should budget for Records Management internal services in FY 2024 under Cost Element 60462 is totaled by department in column T. </t>
  </si>
  <si>
    <t>FY2024 Records Detail</t>
  </si>
  <si>
    <t>Lists the total record actions, which is used as the primary driver for allocating charges.  Filter can be applied for departmental review purposes.</t>
  </si>
  <si>
    <t>Notes:</t>
  </si>
  <si>
    <t>Fiscal year 2023 &amp; FY 2024 Publsihed rates are allocated using a three-year average of the FY20-FY22 driver sets.</t>
  </si>
  <si>
    <t>If you need to see the FY 2023 Publsihed rate data for a comparison, you may find it on the County's Budget Office page:</t>
  </si>
  <si>
    <t>https://multco.us/budget/fy-2023-county-assets-cost-allocations</t>
  </si>
  <si>
    <t>Records Division Published Rate Sheet</t>
  </si>
  <si>
    <t>FY 2024 Allocation for Records Services</t>
  </si>
  <si>
    <t>Record Actions</t>
  </si>
  <si>
    <t>% of  Total</t>
  </si>
  <si>
    <t>Items Accessioned</t>
  </si>
  <si>
    <t>% of Total</t>
  </si>
  <si>
    <t>Items Stored</t>
  </si>
  <si>
    <t>Electronic Doc &amp; Records Mgmt Sys</t>
  </si>
  <si>
    <t>FY 2024 % of Total</t>
  </si>
  <si>
    <t>FY 2024 Records Service Allocation</t>
  </si>
  <si>
    <t>FY 2024 vs  
FY 2023 
$ ∆</t>
  </si>
  <si>
    <t>FY 2024 vs 
FY 2023
 % ∆</t>
  </si>
  <si>
    <t>FY 2024 
Shredding
Bins</t>
  </si>
  <si>
    <t>FY 2024 
Shredding
$ Expense</t>
  </si>
  <si>
    <t>TOTAL RECORDS</t>
  </si>
  <si>
    <t>DA</t>
  </si>
  <si>
    <t>DCA</t>
  </si>
  <si>
    <t>DCHS</t>
  </si>
  <si>
    <t>DCJ</t>
  </si>
  <si>
    <t>DCM</t>
  </si>
  <si>
    <t>DCS</t>
  </si>
  <si>
    <t>HD</t>
  </si>
  <si>
    <t>JOHS</t>
  </si>
  <si>
    <t>LIB</t>
  </si>
  <si>
    <t>MCSO</t>
  </si>
  <si>
    <t>NOND</t>
  </si>
  <si>
    <t>Totals</t>
  </si>
  <si>
    <t>FY 2023 Allocation for Records Services</t>
  </si>
  <si>
    <t>Average % of Total</t>
  </si>
  <si>
    <t>Records Service Allocation*</t>
  </si>
  <si>
    <t>Shredding
Bins</t>
  </si>
  <si>
    <t>Shredding
$ Expense</t>
  </si>
  <si>
    <t>* uses FY 2018-2020 Data for Records Services</t>
  </si>
  <si>
    <t>Dept</t>
  </si>
  <si>
    <t>Agency</t>
  </si>
  <si>
    <t>STAR Agency Code</t>
  </si>
  <si>
    <t>HPRM Unique Identifier</t>
  </si>
  <si>
    <t xml:space="preserve">Requested File </t>
  </si>
  <si>
    <t>Interfiles</t>
  </si>
  <si>
    <t>Record Actions (requested files + interfiles)</t>
  </si>
  <si>
    <t>Boxes Stored</t>
  </si>
  <si>
    <t>Average of %s</t>
  </si>
  <si>
    <t>Department of County Assets</t>
  </si>
  <si>
    <t>Contracts, Procurements &amp; Strategic Sourcing</t>
  </si>
  <si>
    <t>558, 563</t>
  </si>
  <si>
    <t>Director's Office (DCA)</t>
  </si>
  <si>
    <t>DISTRIBUTION Services</t>
  </si>
  <si>
    <t>Facilities &amp; Property Management / Building Operations &amp; Maintenance / Electronic Services</t>
  </si>
  <si>
    <t>Facilities &amp; Property Management / Administration</t>
  </si>
  <si>
    <t>005, 417</t>
  </si>
  <si>
    <t>Facilities &amp; Property Management / Alarms</t>
  </si>
  <si>
    <t>Facilities &amp; Property Management / Budget &amp; Finance</t>
  </si>
  <si>
    <t>Facilities &amp; Property Management / Building Operations &amp; Maintenance</t>
  </si>
  <si>
    <t>Facilities &amp; Property Management / Contracts &amp; Procurement</t>
  </si>
  <si>
    <t>Facilities &amp; Property Management / Property Management / Planning</t>
  </si>
  <si>
    <t>Facilities &amp; Property Management / Property Management</t>
  </si>
  <si>
    <t>Finance &amp; Administration: DCA</t>
  </si>
  <si>
    <t>Fleet Services</t>
  </si>
  <si>
    <t>Human Resources: DCA</t>
  </si>
  <si>
    <t>Information Technology / Administration</t>
  </si>
  <si>
    <t>Information Technology / Applications Services /Data &amp; Reporting Services</t>
  </si>
  <si>
    <t>Information Technology / Applications Services /General Government &amp; Open Source Solutions</t>
  </si>
  <si>
    <t>Information Technology / Helpdesk and Operations</t>
  </si>
  <si>
    <t>Information Technology / Infrastructure Services / Networking</t>
  </si>
  <si>
    <t>Information Technology / Infrastructure Services / Security Services</t>
  </si>
  <si>
    <t>Information Technology / Applications Services / SAP Services</t>
  </si>
  <si>
    <t>Information Technology / Technical Services</t>
  </si>
  <si>
    <t>DCA Total</t>
  </si>
  <si>
    <t>Department of County Management</t>
  </si>
  <si>
    <t>Budget Office</t>
  </si>
  <si>
    <t>176, 259</t>
  </si>
  <si>
    <t>DART / Administration</t>
  </si>
  <si>
    <t>DART / Application Support</t>
  </si>
  <si>
    <t>DART / Customer Service, Recording &amp; Ownership</t>
  </si>
  <si>
    <t>DART / Customer Service, Recording &amp; Ownership /Marriage Licenses, Domestic Registry</t>
  </si>
  <si>
    <t>DART / Customer Service, Recording &amp; Ownership /Recording</t>
  </si>
  <si>
    <t>DART / GIS, Cartography &amp; Parcel Management</t>
  </si>
  <si>
    <t>DART / Property Valuation /Appraisal</t>
  </si>
  <si>
    <t>DART / Property Valuation /Assessment Performance Analysis</t>
  </si>
  <si>
    <t>DART / Special Programs / Assessment Special Programs</t>
  </si>
  <si>
    <t>DART / Special Programs / Board of Property Tax Appeal</t>
  </si>
  <si>
    <t>DART / Special Programs / Exemptions</t>
  </si>
  <si>
    <t>DART / Tax Accounting</t>
  </si>
  <si>
    <t>DART / Tax Operations</t>
  </si>
  <si>
    <t>DART / Tax Title</t>
  </si>
  <si>
    <t>DCM Business Services</t>
  </si>
  <si>
    <t>Director's Office (DCM)</t>
  </si>
  <si>
    <t>Division of Assessment, Recording, &amp; Taxation</t>
  </si>
  <si>
    <t>Finance &amp; Risk Management / Accounts Payable</t>
  </si>
  <si>
    <t>Finance &amp; Risk Management / Chief Financial Officer</t>
  </si>
  <si>
    <t>Finance &amp; Risk Management / Fiscal Compliance</t>
  </si>
  <si>
    <t>Finance &amp; Risk Management / General Ledger</t>
  </si>
  <si>
    <t>Finance &amp; Risk Management / Payroll</t>
  </si>
  <si>
    <t>Finance &amp; Risk Management / PERS, Deferred Compensation &amp; Tax Reporting</t>
  </si>
  <si>
    <t>Finance &amp; Risk Management / Purchasing</t>
  </si>
  <si>
    <t>Finance &amp; Risk Management / Risk Management</t>
  </si>
  <si>
    <t>Finance &amp; Risk Management / Treasury</t>
  </si>
  <si>
    <t>Human Resources / Administration</t>
  </si>
  <si>
    <t>Human Resources / Benefits</t>
  </si>
  <si>
    <t>Human Resources / Benefits / Leave</t>
  </si>
  <si>
    <t>Human Resources / Classification and Compensation Unit</t>
  </si>
  <si>
    <t>Human Resources / Employee Benefits Board</t>
  </si>
  <si>
    <t>Human Resources / Labor Relations</t>
  </si>
  <si>
    <t>Human Resources / Training &amp; Organizational Development</t>
  </si>
  <si>
    <t>Human Resources / Wellness</t>
  </si>
  <si>
    <t>DCM Total</t>
  </si>
  <si>
    <t>Community Services</t>
  </si>
  <si>
    <t>Animal Services / Administration</t>
  </si>
  <si>
    <t>Animal Services / Field Services</t>
  </si>
  <si>
    <t>Animal Services / Shelter Services</t>
  </si>
  <si>
    <t>Director's Office (DCS)</t>
  </si>
  <si>
    <t>Elections</t>
  </si>
  <si>
    <t>Land Use &amp; Transportation / Budget &amp; Operations Support / Administrative Support</t>
  </si>
  <si>
    <t>Land Use &amp; Transportation / Budget &amp; Operations Support / Fiscal</t>
  </si>
  <si>
    <t>Land Use &amp; Transportation / Budget &amp; Operations Support / Safety Program</t>
  </si>
  <si>
    <t>Land Use Planning / Code Compliance</t>
  </si>
  <si>
    <t>Land Use Planning / Community Development</t>
  </si>
  <si>
    <t>Transportation Division</t>
  </si>
  <si>
    <t>Transportation Division / Bridge Services</t>
  </si>
  <si>
    <t>Transportation Division / Dunthorpe Sewer District</t>
  </si>
  <si>
    <t>Transportation Division / Road Engineering</t>
  </si>
  <si>
    <t>Transportation Division / Road Maintenance</t>
  </si>
  <si>
    <t>Transportation Division / Surveyor's Office</t>
  </si>
  <si>
    <t>Transportation Division / Transportation Planning</t>
  </si>
  <si>
    <t>DCS Total</t>
  </si>
  <si>
    <t>Department of Community Justice</t>
  </si>
  <si>
    <t>Adult Services Division / Administration</t>
  </si>
  <si>
    <t>Adult Services Division / Adult Intake &amp; Court Services / Centralized Intake</t>
  </si>
  <si>
    <t>Adult Services Division / Adult Intake &amp; Court Services / Clean Court</t>
  </si>
  <si>
    <t>Adult Services Division / Adult Intake &amp; Court Services / Domestic Violence Unit</t>
  </si>
  <si>
    <t>Adult Services Division / Adult Intake &amp; Court Services / Hearings</t>
  </si>
  <si>
    <t>Adult Services Division / Adult Intake &amp; Court Services / Local Control</t>
  </si>
  <si>
    <t>Adult Services Division / Adult Intake &amp; Court Services / Pre-Sentence Investigation</t>
  </si>
  <si>
    <t>Adult Services Division / Adult Intake &amp; Court Services / Pretrial Services</t>
  </si>
  <si>
    <t>Adult Services Division / Adult Transition, Sanctions &amp; Services / Drug Unit</t>
  </si>
  <si>
    <t>Adult Services Division / Adult Transition, Services &amp; Sanctions / Community Service</t>
  </si>
  <si>
    <t>Adult Services Division / Adult Transition, Services &amp; Sanctions / Medium Risk Supervision</t>
  </si>
  <si>
    <t>Adult Services Division / Adult Transition, Services &amp; Sanctions / Sanctions Tracking</t>
  </si>
  <si>
    <t>Adult Services Division / Adult Transition, Services &amp; Sanctions / Transition Services Unit &amp; Housing</t>
  </si>
  <si>
    <t>Adult Services Division / Assessment &amp; Referral Center / ARC</t>
  </si>
  <si>
    <t>Adult Services Division / Day Reporting Center</t>
  </si>
  <si>
    <t>Adult Services Division / Family Services Unit</t>
  </si>
  <si>
    <t>Adult Services Division / Field Services / DUII / Deferred Sentencing</t>
  </si>
  <si>
    <t>Adult Services Division / Field Services / Gang Supervision</t>
  </si>
  <si>
    <t>Adult Services Division / Field Services / Mid-County Probation and Parole</t>
  </si>
  <si>
    <t>Adult Services Division / Field Services / Peninsula Probation and Parole</t>
  </si>
  <si>
    <t>Adult Services Division / Formal Supervised Misdemeanor Probation</t>
  </si>
  <si>
    <t>Adult Services Division / Londer Learning Center</t>
  </si>
  <si>
    <t>Adult Services Division / Monitored Misdemeanor Program</t>
  </si>
  <si>
    <t>Adult Services Division / Offender Supervision / Intensive Case Management</t>
  </si>
  <si>
    <t>Probation &amp; Parole</t>
  </si>
  <si>
    <t>XX Adult Services Division / Probation &amp; Parole / Central Probation and Parole</t>
  </si>
  <si>
    <t>Adult Services Division / Probation &amp; Parole / East Office / North Building</t>
  </si>
  <si>
    <t>XX Adult Services Division / Probation &amp; Parole / East Office / West Building</t>
  </si>
  <si>
    <t>Adult Services Division / Probation &amp; Parole / Gang Supervision</t>
  </si>
  <si>
    <t>Adult Services Division / Probation &amp; Parole / Gresham Unit (MTGR)</t>
  </si>
  <si>
    <t>Adult Services Division / Probation &amp; Parole / Northeast Unit (MTNO)</t>
  </si>
  <si>
    <t>Adult Services Division / Probation &amp; Parole / Southwest Unit (MTSW)</t>
  </si>
  <si>
    <t>Adult Services Division / Records</t>
  </si>
  <si>
    <t>Adult Services Division / Sanctions and Services / DUII Enhanced Bench</t>
  </si>
  <si>
    <t>Adult Services Division / Sanctions and Services / Women's Services</t>
  </si>
  <si>
    <t>Adult Services Division / Supervision &amp; Services / Reduced Supervision</t>
  </si>
  <si>
    <t>Adult Services Division / Support Services</t>
  </si>
  <si>
    <t>Adult Services Division / Transition, Sanctions, and Family Services / Forest Project</t>
  </si>
  <si>
    <t>Adult Services Division / Transition, Sanctions, and Family Services / Summit Project</t>
  </si>
  <si>
    <t>Business Applications &amp; Technology</t>
  </si>
  <si>
    <t>Director's Office (DCJ)</t>
  </si>
  <si>
    <t>Director's Office (DCJ) / Business Services / Financial Operations</t>
  </si>
  <si>
    <t>Director's Office (DCJ) / Business Services / Safety Program</t>
  </si>
  <si>
    <t>Employee, Community &amp; Clinical Services / Volunteer Services</t>
  </si>
  <si>
    <t>Employee, Community, &amp; Clinical Services / Family Initiative</t>
  </si>
  <si>
    <t>Employee, Community, &amp; Clinical Services / Treatment Services - Adult /Drug Court</t>
  </si>
  <si>
    <t>Employee, Community, &amp; Clinical Services / Victim &amp; Restorative Justice</t>
  </si>
  <si>
    <t>Human Resources: DCJ</t>
  </si>
  <si>
    <t>Juvenile Services Division / Treatment Services / Assessment &amp; Treatment for Youth &amp; Families (ATYF)</t>
  </si>
  <si>
    <t>Juvenile Services Division</t>
  </si>
  <si>
    <t>Juvenile Services Division / Administration</t>
  </si>
  <si>
    <t>Juvenile Services Division / Counseling &amp; Court Services</t>
  </si>
  <si>
    <t>Juvenile Services Division / Counseling &amp; Court Services / ADD &amp; Hyperactivity Disorder Project</t>
  </si>
  <si>
    <t>Juvenile Services Division / Counseling &amp; Court Services / Intake Services</t>
  </si>
  <si>
    <t>Juvenile Services Division / Counseling &amp; Court Services / Juvenile Treatment Court</t>
  </si>
  <si>
    <t>Juvenile Services Division / Counseling &amp; Court Services /Adjudication Services</t>
  </si>
  <si>
    <t>Juvenile Services Division / Counseling &amp; Court Services /Community Accountability Programs</t>
  </si>
  <si>
    <t>Juvenile Services Division / Counseling &amp; Court Services /GOALS</t>
  </si>
  <si>
    <t>Juvenile Services Division / Counseling &amp; Court Services /Placement Services</t>
  </si>
  <si>
    <t>Juvenile Services Division / Counseling &amp; Court Services /School Attendance Initiative</t>
  </si>
  <si>
    <t>Juvenile Services Division / Counseling and Court Services /Day Report Center</t>
  </si>
  <si>
    <t>Juvenile Services Division / Counseling and Court Services /Diversion Services</t>
  </si>
  <si>
    <t>Juvenile Services Division / Counseling and Court Services /Gang Resources Intervention Team</t>
  </si>
  <si>
    <t>Juvenile Services Division / Counseling and Court Services /Informal Intervention Team</t>
  </si>
  <si>
    <t>Juvenile Services Division / Counseling and Court Services /Intake Intervention Team</t>
  </si>
  <si>
    <t>Juvenile Services Division / Counseling and Court Services /Sex Offender Unit</t>
  </si>
  <si>
    <t>Juvenile Services Division / Detention Services / Detention Alternatives</t>
  </si>
  <si>
    <t>Juvenile Services Division / Detention Services /Assessment Intervention Transition Program</t>
  </si>
  <si>
    <t>Juvenile Services Division / Detention Services /Detention Services</t>
  </si>
  <si>
    <t>Juvenile Services Division / Data Services /Central Records</t>
  </si>
  <si>
    <t>Juvenile Services Division / Embrace</t>
  </si>
  <si>
    <t>Juvenile Services Division / Family Court Services</t>
  </si>
  <si>
    <t>Juvenile Services Division / Treatment Services / ASSESSMENT AND EVALUATION</t>
  </si>
  <si>
    <t>Juvenile Services Division / Treatment Services / Early Intervention Unit</t>
  </si>
  <si>
    <t>Juvenile Services Division / Treatment Services / Multi-Systemic Treatment Team</t>
  </si>
  <si>
    <t>Juvenile Services Division / Treatment Services / Residential Alcohol and Drug Unit</t>
  </si>
  <si>
    <t>Juvenile Services Division / Treatment Services / Secure Residential Treatment</t>
  </si>
  <si>
    <t>Juvenile Services Division / Treatment Services / Skill Development Unit</t>
  </si>
  <si>
    <t>Juvenile Services Division / Treatment Services / Youth Development Center</t>
  </si>
  <si>
    <t>Parole &amp; Probation / High Risk Drug Unit /HRDU</t>
  </si>
  <si>
    <t>PAROLE &amp; PROBATION / MENTAL HEALTH UNIT /MTMX</t>
  </si>
  <si>
    <t>PROBATION &amp; PAROLE / WORK RELEASE CENTER</t>
  </si>
  <si>
    <t>Parole / Sex Offender Unit /MTDV</t>
  </si>
  <si>
    <t>Parole / Sex Offender Unit /MTEA</t>
  </si>
  <si>
    <t>Parole / Sex Offender Unit /MTGR</t>
  </si>
  <si>
    <t>Parole / Sex Offender Unit /MTNO</t>
  </si>
  <si>
    <t>Probation and Parole / Sex Offender Unit /MTSX</t>
  </si>
  <si>
    <t>Research, Reports &amp; Quality Improvement</t>
  </si>
  <si>
    <t>Resource, Development, and Specialized / River Rock Program</t>
  </si>
  <si>
    <t>Resource, Development, and Specialized Services / Administration</t>
  </si>
  <si>
    <t>Resource, Development, and Specialized Services / InterChange Program</t>
  </si>
  <si>
    <t>Resource, Development, and Specialized Services / Sex Offender Services</t>
  </si>
  <si>
    <t>DCJ Total</t>
  </si>
  <si>
    <t>Department of County Human Services</t>
  </si>
  <si>
    <t>Aging, Disability &amp; Veterans Services / Administration</t>
  </si>
  <si>
    <t>Aging, Disability &amp; Veterans Services / Adult Care Home Program</t>
  </si>
  <si>
    <t>Aging, Disability &amp; Veterans Services / Adult Protective Service Program</t>
  </si>
  <si>
    <t>Aging, Disability &amp; Veterans Services / Adult Protective Services / East APS</t>
  </si>
  <si>
    <t>Aging, Disability &amp; Veterans Services / Adult Protective Services / North / Northeast APS</t>
  </si>
  <si>
    <t>Aging, Disability &amp; Veterans Services / Community Access</t>
  </si>
  <si>
    <t>Aging, Disability &amp; Veterans Services / Division Director</t>
  </si>
  <si>
    <t>Aging, Disability &amp; Veterans Services / Long Term Care / Administration</t>
  </si>
  <si>
    <t>Aging, Disability &amp; Veterans Services / Long Term Care / East ADS</t>
  </si>
  <si>
    <t>Aging, Disability &amp; Veterans Services / Long Term Care / Mid-County ADS</t>
  </si>
  <si>
    <t>Aging, Disability &amp; Veterans Services / Long Term Care / North/Northeast ADS</t>
  </si>
  <si>
    <t>Aging, Disability &amp; Veterans Services / Long Term Care / Transition and Diversion</t>
  </si>
  <si>
    <t>Aging, Disability &amp; Veterans Services / Long Term Care / Southeast ADS</t>
  </si>
  <si>
    <t>Aging, Disability &amp; Veterans Services / Long Term Care / West ADS</t>
  </si>
  <si>
    <t>Aging, Disability &amp; Veterans Services / Public Guardian / Conservator</t>
  </si>
  <si>
    <t>Business Services / Administration</t>
  </si>
  <si>
    <t>Business Services / Contracts</t>
  </si>
  <si>
    <t>Business Services / Finance</t>
  </si>
  <si>
    <t>Business Services / Information Services</t>
  </si>
  <si>
    <t>Business Services / Operations and Support Services /Data Management</t>
  </si>
  <si>
    <t>Community Services / Energy Services</t>
  </si>
  <si>
    <t>Community Services / Homeless Youth</t>
  </si>
  <si>
    <t>Community Services / Housing &amp; Public Works</t>
  </si>
  <si>
    <t>Community Services / HSP/EHA/Winter Shelter</t>
  </si>
  <si>
    <t>DCHS Department Director</t>
  </si>
  <si>
    <t>Developmental Disabilities / Administration</t>
  </si>
  <si>
    <t>Developmental Disabilities / Community Options Brokerage</t>
  </si>
  <si>
    <t>Developmental Disabilities / Gresham</t>
  </si>
  <si>
    <t>Developmental Disabilities / Operations &amp; Protective Services</t>
  </si>
  <si>
    <t>Developmental Disabilities / Quality and Specialized Services</t>
  </si>
  <si>
    <t>Developmental Disabilities / Regional Crisis Diversion Services</t>
  </si>
  <si>
    <t>Developmental Disabilities / Regional Crisis Diversion Services /Region 1</t>
  </si>
  <si>
    <t>Developmental Disabilities / Services for Adults</t>
  </si>
  <si>
    <t>Developmental Disabilities / Services for Children &amp; Young Adults</t>
  </si>
  <si>
    <t>Domestic Violence Coordinator's Office</t>
  </si>
  <si>
    <t>Human Resources: DCHS</t>
  </si>
  <si>
    <t>Long Term Care / Mid-County Area Services /Mid-County Disability Services Office</t>
  </si>
  <si>
    <t>Long Term Care / North/Northeast Area Services /North Disability Office</t>
  </si>
  <si>
    <t>Long Term Care / Southeast Area Services /Southeast Disability Services Office</t>
  </si>
  <si>
    <t>Long Term Care / West Area Services /West Portland Disability Services Office</t>
  </si>
  <si>
    <t>Planning and Special Projects</t>
  </si>
  <si>
    <t>Program Support / Support Team</t>
  </si>
  <si>
    <t>Youth &amp; Family Services / Administration</t>
  </si>
  <si>
    <t>Youth &amp; Family Services / CS / CFSC System</t>
  </si>
  <si>
    <t>Youth &amp; Family Services / CS / Clearinghouse</t>
  </si>
  <si>
    <t>Youth &amp; Family Services / Family Resources Centers</t>
  </si>
  <si>
    <t>Youth &amp; Family Services / Program Support / Contracts</t>
  </si>
  <si>
    <t>Youth &amp; Family Services / Program Support / Grant Administration</t>
  </si>
  <si>
    <t>Youth &amp; Family Services / Program Support / Personnel/Training</t>
  </si>
  <si>
    <t>Youth &amp; Family Services / School Linked Services</t>
  </si>
  <si>
    <t>Youth &amp; Family Services / School-Based Services /Roosevelt Neighborhood Health and Family Resource Center</t>
  </si>
  <si>
    <t>Youth &amp; Family Svcs / Program Support / Budget/Fiscal</t>
  </si>
  <si>
    <t>DCHS Total</t>
  </si>
  <si>
    <t>Health Department</t>
  </si>
  <si>
    <t>Behavioral Health / Chemical Dependency Managed Care</t>
  </si>
  <si>
    <t>Behavioral Health / Managed Care Administration /Garlington Mental Health Center</t>
  </si>
  <si>
    <t>Behavioral Health / Managed Care Administration /Involuntary Commitment Program</t>
  </si>
  <si>
    <t>Community Health Promotion, Partnerships &amp; Planning / Planning, Research &amp; Evaluation</t>
  </si>
  <si>
    <t>Community Health Promotion, Partnerships &amp; Planning / STARS Program</t>
  </si>
  <si>
    <t>Community Health Promotion, Partnerships, and Planning / Coalition of Community Health Clinics</t>
  </si>
  <si>
    <t>Community Health Services / Community Immunization Program</t>
  </si>
  <si>
    <t>Community Health Services / Connections Program</t>
  </si>
  <si>
    <t>Community Health Services / Disease Control</t>
  </si>
  <si>
    <t>Community Health Services / Environmental Health Services</t>
  </si>
  <si>
    <t>Community Health Services / Epidemiology</t>
  </si>
  <si>
    <t>Community Health Services / Food Handlers</t>
  </si>
  <si>
    <t>Community Health Services / HIV and Hepatitis C Community Programs</t>
  </si>
  <si>
    <t>Community Health Services / HIV Care Services Program</t>
  </si>
  <si>
    <t>Community Health Services / HIV Health Service Center</t>
  </si>
  <si>
    <t>Community Health Services / Lead Poisoning Prevention Program</t>
  </si>
  <si>
    <t>Community Health Services / Maternal Child Family Health</t>
  </si>
  <si>
    <t>Community Health Services / Maternal Child Family Health / Healthy Birth Initiative</t>
  </si>
  <si>
    <t>Community Health Services / Maternal Child Family Health / MCFH Mid County</t>
  </si>
  <si>
    <t>Community Health Services / Maternal Child Family Health / MCFH Willamette North</t>
  </si>
  <si>
    <t>Community Health Services / Maternal Child Family Health / MCFS Cascade East</t>
  </si>
  <si>
    <t>Community Health Services / Maternal Child Family Health / North Nurse Family Partnership</t>
  </si>
  <si>
    <t>Community Health Services / Maternal Child Family Health / Northeast Nurse Family Partnership</t>
  </si>
  <si>
    <t>Community Health Services / Maternal Child Family Health / Program Management</t>
  </si>
  <si>
    <t>Community Health Services / Medicaid Eligibility</t>
  </si>
  <si>
    <t>Community Health Services / Northeast Healthy Start</t>
  </si>
  <si>
    <t>Community Health Services / Occupational Health</t>
  </si>
  <si>
    <t>Community Health Services / STD Program</t>
  </si>
  <si>
    <t>Community Health Services / Tuberculosis Program</t>
  </si>
  <si>
    <t>Community Health Services / Vector Control</t>
  </si>
  <si>
    <t>Community Health Services / Vital Statistics</t>
  </si>
  <si>
    <t>Corrections Health</t>
  </si>
  <si>
    <t>Corrections Health / Inverness Jail</t>
  </si>
  <si>
    <t>Corrections Health / Juvenile Services</t>
  </si>
  <si>
    <t>County Health Officer</t>
  </si>
  <si>
    <t>County Health Officer / Emergency Medical Services</t>
  </si>
  <si>
    <t>Director's Office (HD)</t>
  </si>
  <si>
    <t>Disease Prevention and Control / Clearcorps</t>
  </si>
  <si>
    <t>Disease Prevention and Control / Portland Women's Health Study</t>
  </si>
  <si>
    <t>Edgefield Manor</t>
  </si>
  <si>
    <t>Finance &amp; Business Services</t>
  </si>
  <si>
    <t>Finance &amp; Business Services / Accounts Payable, Procurement &amp; Contracting</t>
  </si>
  <si>
    <t>Finance &amp; Business Services / Administration</t>
  </si>
  <si>
    <t>Finance &amp; Business Services / Grants Management &amp; Accounting</t>
  </si>
  <si>
    <t>Finance &amp; Business Services / Health Information Application Support &amp; Decision Support Services</t>
  </si>
  <si>
    <t>Finance &amp; Business Services / Medical Accounts Receivable</t>
  </si>
  <si>
    <t>Finance &amp; Business Services / Special Ordering Section</t>
  </si>
  <si>
    <t>HD Administration</t>
  </si>
  <si>
    <t>Health Department/Business Services</t>
  </si>
  <si>
    <t>Human Resources: HD</t>
  </si>
  <si>
    <t>Integrated Clinical Services / Administration</t>
  </si>
  <si>
    <t>Integrated Clinical Services / Appointments &amp; Information Center</t>
  </si>
  <si>
    <t>Integrated Clinical Services / Clinic Pharmacies / Mid-County Pharmacy</t>
  </si>
  <si>
    <t>Integrated Clinical Services / Clinic Pharmacies / Northeast Pharmacy</t>
  </si>
  <si>
    <t>Integrated Clinical Services / Primary Care / Rockwood Community Clinic</t>
  </si>
  <si>
    <t>Integrated Clinical Services / Clinic Pharmacies / Rockwood Pharmacy</t>
  </si>
  <si>
    <t>Integrated Clinical Services / Clinic Pharmacies /Clinic Pharmacies</t>
  </si>
  <si>
    <t>Integrated Clinical Services / Clinic Pharmacies /East County Pharmacy</t>
  </si>
  <si>
    <t>Integrated Clinical Services / Clinic Pharmacies /North Portland Pharmacy</t>
  </si>
  <si>
    <t>Integrated Clinical Services / Clinic Pharmacies /Southeast Pharmacy</t>
  </si>
  <si>
    <t>Integrated Clinical Services / Clinic Pharmacies /Westside Pharmacy</t>
  </si>
  <si>
    <t>Integrated Clinical Services / Dental Services / Administration</t>
  </si>
  <si>
    <t>Integrated Clinical Services / Dental Services / Billi Odegaard Dental Clinic</t>
  </si>
  <si>
    <t>Integrated Clinical Services / Dental Services / East County Dental Clinic</t>
  </si>
  <si>
    <t>Integrated Clinical Services / Dental Services / Mid-County Dental Clinic</t>
  </si>
  <si>
    <t>Integrated Clinical Services / Dental Services / MultiCare Dental</t>
  </si>
  <si>
    <t>Integrated Clinical Services / Dental Services / North Portland Clinic</t>
  </si>
  <si>
    <t>Integrated Clinical Services / Dental Services / Northeast Dental Clinic</t>
  </si>
  <si>
    <t>Integrated Clinical Services / Dental Services / Rockwood Dental Office</t>
  </si>
  <si>
    <t>Integrated Clinical Services / Dental Services / Southeast Dental Office</t>
  </si>
  <si>
    <t>Integrated Clinical Services / Dental Services /Dental Access Program</t>
  </si>
  <si>
    <t>Integrated Clinical Services / Dental Services /School &amp; Community Dental Health Programs</t>
  </si>
  <si>
    <t>Integrated Clinical Services / Primacy Care / La Clinica de Buena Salud</t>
  </si>
  <si>
    <t>Integrated Clinical Services / Primary Care / East County Health Center</t>
  </si>
  <si>
    <t>Integrated Clinical Services / Primary Care /Eastside School Linked Health Center</t>
  </si>
  <si>
    <t>Integrated Clinical Services / Primary Care /Mid-County Health Center</t>
  </si>
  <si>
    <t>Integrated Clinical Services / Primary Care /North Portland Health Center</t>
  </si>
  <si>
    <t>Integrated Clinical Services / Primary Care /Northeast Health Center</t>
  </si>
  <si>
    <t>Integrated Clinical Services / Programs / Breast &amp; Cervical Health Partnership</t>
  </si>
  <si>
    <t>Integrated Clinical Services / Programs / Children's Assessment Service</t>
  </si>
  <si>
    <t>Integrated Clinical Services / Programs / Westside Health Center</t>
  </si>
  <si>
    <t>Integrated Clinical Services / Programs /East County WIC</t>
  </si>
  <si>
    <t>Integrated Clinical Services / Programs /Gateway WIC</t>
  </si>
  <si>
    <t>Integrated Clinical Services / Programs /North Portland WIC</t>
  </si>
  <si>
    <t>Integrated Clinical Services / Programs /Northeast WIC</t>
  </si>
  <si>
    <t>Integrated Clinical Services / Programs /Southeast WIC</t>
  </si>
  <si>
    <t>Integrated Clinical Services / Programs /WIC Administration</t>
  </si>
  <si>
    <t>Integrated Clinical Services / School Based Health Centers / Madison Center</t>
  </si>
  <si>
    <t>Integrated Clinical Services / School Based Health Centers /Centennial Center</t>
  </si>
  <si>
    <t>Integrated Clinical Services / School Based Health Centers /Cesar Chavez Clinic</t>
  </si>
  <si>
    <t>Integrated Clinical Services / School Based Health Centers /Cleveland Center</t>
  </si>
  <si>
    <t>Integrated Clinical Services / School Based Health Centers /Franklin Center</t>
  </si>
  <si>
    <t>Integrated Clinical Services / School Based Health Centers /George Center</t>
  </si>
  <si>
    <t>Integrated Clinical Services / School Based Health Centers /Grant Center</t>
  </si>
  <si>
    <t>Integrated Clinical Services / School Based Health Centers /Jefferson Center</t>
  </si>
  <si>
    <t>Integrated Clinical Services / School Based Health Centers /Lane Center</t>
  </si>
  <si>
    <t>Integrated Clinical Services / School Based Health Centers /Lincoln Park Center</t>
  </si>
  <si>
    <t>Integrated Clinical Services / School Based Health Centers /Marshall Center</t>
  </si>
  <si>
    <t>Integrated Clinical Services / School Based Health Centers /Parkrose Center</t>
  </si>
  <si>
    <t>Integrated Clinical Services / School Based Health Centers /Roosevelt Center</t>
  </si>
  <si>
    <t>Integrated Clinical Services / School Based Health Centers /Whitaker Center</t>
  </si>
  <si>
    <t>Integrated Clinical Services / School Based Health Centers Administration</t>
  </si>
  <si>
    <t>Integrated Clinical Services / School Based Health Clinics /Binnsmead Clinic</t>
  </si>
  <si>
    <t>Integrated Clinical Services / Support Services /Laboratory</t>
  </si>
  <si>
    <t>Integrated Clinical Services / Support Services /Medical Records</t>
  </si>
  <si>
    <t>Integrated Clinical Services / Support Services /Privacy Office</t>
  </si>
  <si>
    <t>County Medical Examiner</t>
  </si>
  <si>
    <t>State Medical Examiner</t>
  </si>
  <si>
    <t>Mental Health &amp; Addiction Services / Addiction Services</t>
  </si>
  <si>
    <t>Mental Health &amp; Addiction Services / Administration</t>
  </si>
  <si>
    <t>Mental Health &amp; Addiction Services / Behavioral Health</t>
  </si>
  <si>
    <t>Mental Health &amp; Addiction Services / Call Center</t>
  </si>
  <si>
    <t>Mental Health &amp; Addiction Services / Child and Adolescent Treatment Services</t>
  </si>
  <si>
    <t>Mental Health &amp; Addiction Services / Community Mental Health /Adult Mental Health Program</t>
  </si>
  <si>
    <t>Mental Health &amp; Addiction Services / DUII Evaluation Program</t>
  </si>
  <si>
    <t>Mental Health &amp; Addiction Services / Quality Management</t>
  </si>
  <si>
    <t>Mental Health &amp; Addiction Services / System of Care to Children and Families</t>
  </si>
  <si>
    <t>Mid-County WIC</t>
  </si>
  <si>
    <t>Neighborhood Health / Community Health Field Services /East County Field Office</t>
  </si>
  <si>
    <t>Neighborhood Health / Community Health Field Services /Field Nursing</t>
  </si>
  <si>
    <t>Neighborhood Health / Community Health Field Services /Field Offices</t>
  </si>
  <si>
    <t>Neighborhood Health / Community Health Field Services /Northeast Field Office</t>
  </si>
  <si>
    <t>Neighborhood Health / Community Health Field Services /Southeast/Westside Field Office</t>
  </si>
  <si>
    <t>Neighborhood Health / Community Health Field Services /Welcome Baby</t>
  </si>
  <si>
    <t>Neighborhood Health / Neighborhood Health Access /Brentwood/Darlington Community Clinic</t>
  </si>
  <si>
    <t>Neighborhood Health / Neighborhood Health Access /Roosevelt Community Clinic</t>
  </si>
  <si>
    <t>Primary Care Clinics / Project for Community Recovery</t>
  </si>
  <si>
    <t>Primary Care Clinics / Southeast Care Center /Southeast Family Vision</t>
  </si>
  <si>
    <t>Primary Care Clinics / Southeast Community Center /Southeast Community Health Nurse</t>
  </si>
  <si>
    <t>Primary Care Clinics / Southeast Health Center /Southeast Nursing</t>
  </si>
  <si>
    <t>Integrated Clinical Services / Primary Care / Southeast Health Center</t>
  </si>
  <si>
    <t>Primary Care Services / Children's Homeless Project</t>
  </si>
  <si>
    <t>Primary Health Clinics / Neighborhood Health Clinics, Inc.</t>
  </si>
  <si>
    <t>Primary Health Clinics / Neighborhood Health Clinics, Inc. /Administration</t>
  </si>
  <si>
    <t>Program Design &amp; Evaluation Services</t>
  </si>
  <si>
    <t>Support Services / Translation &amp; Language Services</t>
  </si>
  <si>
    <t>HD Total</t>
  </si>
  <si>
    <t>Department of Library Services</t>
  </si>
  <si>
    <t>Central Library / Circulation Services</t>
  </si>
  <si>
    <t>Central Library / Reference Services</t>
  </si>
  <si>
    <t>Community Services / Administration</t>
  </si>
  <si>
    <t>Community Services / Branch Libraries</t>
  </si>
  <si>
    <t>DLS Administration / Director's Office</t>
  </si>
  <si>
    <t>DLS Administration / Public Affairs</t>
  </si>
  <si>
    <t>Outreach Services</t>
  </si>
  <si>
    <t>Support Services / Business Services</t>
  </si>
  <si>
    <t>Support Services / Automation Services</t>
  </si>
  <si>
    <t>Support Services / Human Resources</t>
  </si>
  <si>
    <t>Support Services / Learning Systems</t>
  </si>
  <si>
    <t>Support Services / Technical Services</t>
  </si>
  <si>
    <t>Support Services / Volunteer Services/Title Wave Bookstore</t>
  </si>
  <si>
    <t>Youth Services</t>
  </si>
  <si>
    <t>LIB Total</t>
  </si>
  <si>
    <t>Joint Office of Homeless Services</t>
  </si>
  <si>
    <t>JOHS Total</t>
  </si>
  <si>
    <t>Non-Departmental</t>
  </si>
  <si>
    <t>Board of County Commissioners</t>
  </si>
  <si>
    <t>Board of County Commissioners / Chair of the Board</t>
  </si>
  <si>
    <t>Board of County Commissioners / Clerk of the Board</t>
  </si>
  <si>
    <t>BOARD OF COUNTY COMMISSIONERS / COMMISSIONER, DISTRICT 1</t>
  </si>
  <si>
    <t>BOARD OF COUNTY COMMISSIONERS / COMMISSIONER, DISTRICT 2</t>
  </si>
  <si>
    <t>BOARD OF COUNTY COMMISSIONERS / COMMISSIONER, DISTRICT 3</t>
  </si>
  <si>
    <t>BOARD OF COUNTY COMMISSIONERS / COMMISSIONER, DISTRICT 4</t>
  </si>
  <si>
    <t>Communications Office</t>
  </si>
  <si>
    <t>County Attorney</t>
  </si>
  <si>
    <t>County Auditor</t>
  </si>
  <si>
    <t>Emergency Management</t>
  </si>
  <si>
    <t>Local Public Safety Coordinating Council</t>
  </si>
  <si>
    <t>Office of Community Involvement</t>
  </si>
  <si>
    <t>Office of Diversity and Equity</t>
  </si>
  <si>
    <t>Office of Sustainability</t>
  </si>
  <si>
    <t>Privacy Officer</t>
  </si>
  <si>
    <t>Non-Departmental (exc. Regional Drug, State Juvenile Court) Total</t>
  </si>
  <si>
    <t>District Attorney</t>
  </si>
  <si>
    <t>DA / Circuit Court</t>
  </si>
  <si>
    <t>DA / Control</t>
  </si>
  <si>
    <t>DA / District Court</t>
  </si>
  <si>
    <t>DA / Felony Court Division</t>
  </si>
  <si>
    <t>DA / Finance &amp; HR</t>
  </si>
  <si>
    <t>DA / Forfeitures</t>
  </si>
  <si>
    <t>DA / Gresham Trial Unit</t>
  </si>
  <si>
    <t>DA / Intake</t>
  </si>
  <si>
    <t>DA / Justice Center</t>
  </si>
  <si>
    <t>DA / MCSO Intake</t>
  </si>
  <si>
    <t>DA / SED Gresham</t>
  </si>
  <si>
    <t>DA / Unit A</t>
  </si>
  <si>
    <t>DA / Unit B</t>
  </si>
  <si>
    <t>DA / Unit D</t>
  </si>
  <si>
    <t>Family &amp; Community Justice / Child Abuse Unit</t>
  </si>
  <si>
    <t>Family &amp; Community Justice / Child Support Enforcement</t>
  </si>
  <si>
    <t>Family &amp; Community Justice / Community District Attorney Programs</t>
  </si>
  <si>
    <t>Family &amp; Community Justice / Domestic Violence Unit</t>
  </si>
  <si>
    <t>Family &amp; Community Justice / Juvenile Court Trial Unit</t>
  </si>
  <si>
    <t>Family &amp; Community Justice / Mental Commitments</t>
  </si>
  <si>
    <t>Family &amp; Community Justice / Misdemeanor Trial Unit</t>
  </si>
  <si>
    <t>Family &amp; Community Justice / Victims Assistance/Unit C</t>
  </si>
  <si>
    <t>Family &amp; Community Justice/Family Court</t>
  </si>
  <si>
    <t>Office Administration / Administrative Services</t>
  </si>
  <si>
    <t>DA Total</t>
  </si>
  <si>
    <t>Corrections Division / Administration</t>
  </si>
  <si>
    <t>Corrections Division / Facilities Services / Classification</t>
  </si>
  <si>
    <t>Corrections Division / Facility Services /Administration</t>
  </si>
  <si>
    <t>Corrections Division / Facility Services /Work Crews</t>
  </si>
  <si>
    <t>Corrections Division / Records Unit</t>
  </si>
  <si>
    <t>Corrections Division / East Side Jails / Inverness Jail</t>
  </si>
  <si>
    <t>Corrections Division / East Side Jails /Property Storage Building</t>
  </si>
  <si>
    <t>Corrections Division / West Side Jails / Restitution Center</t>
  </si>
  <si>
    <t>Corrections Division / West Side Jails /Administration</t>
  </si>
  <si>
    <t>Corrections Division / West Side Jails /Booking</t>
  </si>
  <si>
    <t>Corrections Division / West Side Jails /Courthouse Jail</t>
  </si>
  <si>
    <t>Corrections Division / West Side Jails /Courthouse Jail/Court Services</t>
  </si>
  <si>
    <t>Corrections Division / West Side Jails /Courthouse Jail/Facilities Security</t>
  </si>
  <si>
    <t>Corrections Division / West Side Jails /Courthouse Jail/Transport Unit</t>
  </si>
  <si>
    <t>Corrections Division / West Side Jails / Detention Center</t>
  </si>
  <si>
    <t>Enforcement Division / Administration</t>
  </si>
  <si>
    <t>Enforcement Division / Investigations</t>
  </si>
  <si>
    <t>Enforcement Division / Investigations / Special Investigations</t>
  </si>
  <si>
    <t>Enforcement Division / Investigations /Alarm Unit</t>
  </si>
  <si>
    <t>Enforcement Division / Investigations /Concealed Handgun Licensing Unit</t>
  </si>
  <si>
    <t>Enforcement Division / Operations / Civil Process Unit</t>
  </si>
  <si>
    <t>Enforcement Division / Operations / Logistics</t>
  </si>
  <si>
    <t>Enforcement Division / Operations / Patrol Unit</t>
  </si>
  <si>
    <t>Enforcement Division / Operations / Reserves</t>
  </si>
  <si>
    <t>Enforcement Division / Operations / Search and Rescue</t>
  </si>
  <si>
    <t>Enforcement Division / Operations / Support / Enforcement Records</t>
  </si>
  <si>
    <t>Enforcement Division / Operations / Traffic Safety</t>
  </si>
  <si>
    <t>Enforcement Division / River Patrol</t>
  </si>
  <si>
    <t>Human Resources: MCSO</t>
  </si>
  <si>
    <t>Inspector Division / Administration</t>
  </si>
  <si>
    <t>Inspector Division / Professional Standards / Inspections</t>
  </si>
  <si>
    <t>Inspector Division / Professional Standards / Internal Affairs</t>
  </si>
  <si>
    <t>MCSO Administration</t>
  </si>
  <si>
    <t>MCSO Administration / Planning and Research</t>
  </si>
  <si>
    <t>MCSO Administration / Regional Organized Crime and Narcotics Unit</t>
  </si>
  <si>
    <t>Multnomah County Sheriff's Office</t>
  </si>
  <si>
    <t>Support Division / Administration</t>
  </si>
  <si>
    <t>Support Division / Auxiliary Services</t>
  </si>
  <si>
    <t>Support Division / Auxiliary Services /Commissary</t>
  </si>
  <si>
    <t>Support Division / Auxiliary Services /Equipment</t>
  </si>
  <si>
    <t>Support Division / Auxiliary Services /Inmate Property</t>
  </si>
  <si>
    <t>Support Division / Fiscal Unit</t>
  </si>
  <si>
    <t>Support Division / Human Resources / Background Investigations</t>
  </si>
  <si>
    <t>Support Division / Human Resources /Training</t>
  </si>
  <si>
    <t>Support Division / Information Technology</t>
  </si>
  <si>
    <t>Support Division / Programs / Close Street Supervision</t>
  </si>
  <si>
    <t>Support Division / Programs / Counseling</t>
  </si>
  <si>
    <t>Support Division / Programs /Electronic Monitoring</t>
  </si>
  <si>
    <t>Support Division / Programs /In Jail Intervention Program</t>
  </si>
  <si>
    <t>Support Division / Programs /Volunteer Program</t>
  </si>
  <si>
    <t>MCSO Total</t>
  </si>
  <si>
    <t>Other - Not Included in Allocation</t>
  </si>
  <si>
    <t>Regional Drug Initiative</t>
  </si>
  <si>
    <t>State Juvenile Court</t>
  </si>
  <si>
    <t>F.R.E.D.S. / Administration</t>
  </si>
  <si>
    <t>F.R.E.D.S. / Materiel Management</t>
  </si>
  <si>
    <t>Records Management and Archives</t>
  </si>
  <si>
    <t>014, 118, 137</t>
  </si>
  <si>
    <t>Multnomah County Archives</t>
  </si>
  <si>
    <t>Multnomah County Digital Archives</t>
  </si>
  <si>
    <t>Oregon State Police Portland Forensic Laboratory</t>
  </si>
  <si>
    <t>City of Portland Archives</t>
  </si>
  <si>
    <t>Commission on Children, Families, and Community</t>
  </si>
  <si>
    <t>Other Total</t>
  </si>
  <si>
    <t>Total</t>
  </si>
  <si>
    <t>Total Minus Other</t>
  </si>
  <si>
    <t>Electronic Document and Records Management System (EDRMS)</t>
  </si>
  <si>
    <t>EDRMS Licenses</t>
  </si>
  <si>
    <t>EDRMS Allocation</t>
  </si>
  <si>
    <t>Knowledge Workers</t>
  </si>
  <si>
    <t>% Total</t>
  </si>
  <si>
    <t>% Total (Column D) x EDRMS Budget (B19)</t>
  </si>
  <si>
    <t>* Detailed user information available by contacting DCA.Budgets@multco.us</t>
  </si>
  <si>
    <t>FY 2023 using 3 Years of Data</t>
  </si>
  <si>
    <t>Allocation for Records Services</t>
  </si>
  <si>
    <t>Electronic Doc &amp; Records Mgmt Systems</t>
  </si>
  <si>
    <t>Records Service Allocation</t>
  </si>
  <si>
    <t>Services Allocation $ ∆</t>
  </si>
  <si>
    <t xml:space="preserve"> Servives Allocation % ∆</t>
  </si>
  <si>
    <t>Shredding $ ∆</t>
  </si>
  <si>
    <t xml:space="preserve"> Shredding % ∆</t>
  </si>
  <si>
    <t>Total Records 
$ ∆</t>
  </si>
  <si>
    <t xml:space="preserve"> Total Records 
% ∆</t>
  </si>
  <si>
    <t>FY 2022 Allocation*</t>
  </si>
  <si>
    <t>FY 2022 Allocation for Records Services</t>
  </si>
  <si>
    <t>FY 2022 % of Total</t>
  </si>
  <si>
    <t>FY 2022 Records Service Allocation</t>
  </si>
  <si>
    <t>FY 2022 vs  
FY 2021 
$ ∆</t>
  </si>
  <si>
    <t>FY 2022 vs 
FY 2021
 % ∆</t>
  </si>
  <si>
    <t>FY 2022 
Shredding
Bins</t>
  </si>
  <si>
    <t>FY 2022 
Shredding
$ Expense</t>
  </si>
  <si>
    <t>FY 2021 Published Record Management Internal Service Charges</t>
  </si>
  <si>
    <t>FY 2021 Allocation for Records Services</t>
  </si>
  <si>
    <t>FY 2021 % of Total</t>
  </si>
  <si>
    <t>FY 2021 Records Service Allocation</t>
  </si>
  <si>
    <t>FY 2021 vs  
FY 2020 
$ ∆</t>
  </si>
  <si>
    <t>FY 2021 vs 
FY 2020
 % ∆</t>
  </si>
  <si>
    <t>FY 2021 
Shredding
Bins</t>
  </si>
  <si>
    <t>FY 2021 
Shredding
$ Expense</t>
  </si>
  <si>
    <t>FY 2020 Published Record Management Internal Service Charges</t>
  </si>
  <si>
    <t>FY 2020 Allocation for Records Services</t>
  </si>
  <si>
    <t>FY 2020 % of Total</t>
  </si>
  <si>
    <t>FY 2020 Records Service Allocation</t>
  </si>
  <si>
    <t>FY 2020 vs  
FY 2019 
$ ∆</t>
  </si>
  <si>
    <t>FY 2020 vs 
FY 2019
 % ∆</t>
  </si>
  <si>
    <t>FY 2020 
Shredding
Bins</t>
  </si>
  <si>
    <t>FY 2020 
Shredding
$ Expense</t>
  </si>
  <si>
    <t>FY 2020 vs
FY 2019 
$ ∆</t>
  </si>
  <si>
    <t>FY 2020 vs
FY 2019
% ∆</t>
  </si>
  <si>
    <t>FY 2019 Published Record Management Internal Service Charges</t>
  </si>
  <si>
    <t>FY 2019 Allocation for Records Services</t>
  </si>
  <si>
    <t>FY 2019 % of Total</t>
  </si>
  <si>
    <t>FY 2019 Budget Allocation</t>
  </si>
  <si>
    <t>FY 2019 vs
FY 2018 
$ ∆</t>
  </si>
  <si>
    <t>FY 2019 vs
FY 2018
% ∆</t>
  </si>
  <si>
    <t>FY 2019
Shredding
$ Expense</t>
  </si>
  <si>
    <t>In FY 19</t>
  </si>
  <si>
    <t>Shredding is</t>
  </si>
  <si>
    <t>charged</t>
  </si>
  <si>
    <t>with</t>
  </si>
  <si>
    <t>FPM</t>
  </si>
  <si>
    <t>Enhanced</t>
  </si>
  <si>
    <t>Services</t>
  </si>
  <si>
    <t>FY 2024 Allocation (uses FY 2020-2022 Data for Records Services)</t>
  </si>
  <si>
    <t>FY 2023 Allocation (uses FY 2019-2021 Data for Records Services)</t>
  </si>
  <si>
    <t>% of  Total2</t>
  </si>
  <si>
    <t>% of  Total3</t>
  </si>
  <si>
    <t>FY 2024 vs  
FY 2023 
$ ∆4</t>
  </si>
  <si>
    <t>FY 2024 vs 
FY 2023
 % ∆5</t>
  </si>
  <si>
    <t>FY 2024 vs  
FY 2023 
$ ∆6</t>
  </si>
  <si>
    <t>FY 2024 vs 
FY 2023
 % ∆7</t>
  </si>
  <si>
    <t>% of  Record Actions</t>
  </si>
  <si>
    <t>% of Items Accessioned</t>
  </si>
  <si>
    <t>% of Items Storged</t>
  </si>
  <si>
    <t>% of EDRMS</t>
  </si>
  <si>
    <t>This sheet contains two tables, one for fiscal year 2024 published rates and one for fiscal year 2023 adopted rates.</t>
  </si>
  <si>
    <t xml:space="preserve">This sheet contains one table listing Record events by department, division, or section. Dashes indicate zero. </t>
  </si>
  <si>
    <t>Other</t>
  </si>
  <si>
    <t>no data</t>
  </si>
  <si>
    <t>% of Total Record Actions</t>
  </si>
  <si>
    <t>% of Total Items Accessioned</t>
  </si>
  <si>
    <t>% of Total Boxes Stored</t>
  </si>
  <si>
    <t>This sheet contains one table listing the EDRMS knowledge worker license count and cost.</t>
  </si>
  <si>
    <t>Department</t>
  </si>
  <si>
    <t>Modified Shred-It Service Levels</t>
  </si>
  <si>
    <t>This sheet contains one table listing the shredding bin count and cost.</t>
  </si>
  <si>
    <t>FY24 Budget</t>
  </si>
  <si>
    <t>Shredding Bins</t>
  </si>
  <si>
    <t>End of worksheet</t>
  </si>
  <si>
    <t>Total Budget Allocation 
(Budget in 60462)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</si>
</sst>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 numFmtId="167" formatCode="&quot;$&quot;#,##0.00"/>
    <numFmt numFmtId="168" formatCode="&quot;$&quot;#,##0"/>
  </numFmts>
  <fonts count="25" x14ac:knownFonts="1">
    <font>
      <sz val="10"/>
      <color rgb="FF000000"/>
      <name val="Arial"/>
      <scheme val="minor"/>
    </font>
    <font>
      <b/>
      <sz val="16"/>
      <color theme="1"/>
      <name val="Calibri"/>
      <family val="2"/>
    </font>
    <font>
      <sz val="11"/>
      <color theme="1"/>
      <name val="Calibri"/>
      <family val="2"/>
    </font>
    <font>
      <b/>
      <sz val="11"/>
      <color theme="1"/>
      <name val="Calibri"/>
      <family val="2"/>
    </font>
    <font>
      <b/>
      <sz val="12"/>
      <color theme="1"/>
      <name val="Calibri"/>
      <family val="2"/>
    </font>
    <font>
      <b/>
      <sz val="16"/>
      <color theme="1"/>
      <name val="Arial"/>
      <family val="2"/>
    </font>
    <font>
      <sz val="10"/>
      <color theme="1"/>
      <name val="Arial"/>
      <family val="2"/>
    </font>
    <font>
      <sz val="10"/>
      <color rgb="FFF2F2F2"/>
      <name val="Arial"/>
      <family val="2"/>
    </font>
    <font>
      <b/>
      <sz val="10"/>
      <color theme="1"/>
      <name val="Arial"/>
      <family val="2"/>
    </font>
    <font>
      <b/>
      <sz val="11"/>
      <color theme="0"/>
      <name val="Calibri"/>
      <family val="2"/>
    </font>
    <font>
      <b/>
      <sz val="11"/>
      <color rgb="FFFFFFFF"/>
      <name val="Calibri"/>
      <family val="2"/>
    </font>
    <font>
      <sz val="10"/>
      <color rgb="FF000000"/>
      <name val="Arial"/>
      <family val="2"/>
    </font>
    <font>
      <sz val="10"/>
      <name val="Arial"/>
      <family val="2"/>
    </font>
    <font>
      <b/>
      <sz val="14"/>
      <color rgb="FF000000"/>
      <name val="Calibri"/>
      <family val="2"/>
    </font>
    <font>
      <sz val="11"/>
      <color rgb="FF000000"/>
      <name val="Calibri"/>
      <family val="2"/>
    </font>
    <font>
      <b/>
      <sz val="16"/>
      <color rgb="FF000000"/>
      <name val="Calibri"/>
      <family val="2"/>
    </font>
    <font>
      <sz val="8"/>
      <color theme="1"/>
      <name val="Arial"/>
      <family val="2"/>
    </font>
    <font>
      <u/>
      <sz val="10"/>
      <color theme="10"/>
      <name val="Arial"/>
      <family val="2"/>
      <scheme val="minor"/>
    </font>
    <font>
      <sz val="10"/>
      <color rgb="FF000000"/>
      <name val="Arial"/>
      <family val="2"/>
      <scheme val="minor"/>
    </font>
    <font>
      <b/>
      <sz val="11"/>
      <name val="Calibri"/>
      <family val="2"/>
    </font>
    <font>
      <sz val="11"/>
      <name val="Calibri"/>
      <family val="2"/>
    </font>
    <font>
      <b/>
      <sz val="10"/>
      <name val="Arial"/>
      <family val="2"/>
    </font>
    <font>
      <b/>
      <i/>
      <sz val="10"/>
      <name val="Arial"/>
      <family val="2"/>
    </font>
    <font>
      <i/>
      <sz val="10"/>
      <name val="Arial"/>
      <family val="2"/>
    </font>
    <font>
      <sz val="10"/>
      <color rgb="FF000000"/>
      <name val="Arial"/>
      <scheme val="minor"/>
    </font>
  </fonts>
  <fills count="12">
    <fill>
      <patternFill patternType="none"/>
    </fill>
    <fill>
      <patternFill patternType="gray125"/>
    </fill>
    <fill>
      <patternFill patternType="solid">
        <fgColor theme="0"/>
        <bgColor theme="0"/>
      </patternFill>
    </fill>
    <fill>
      <patternFill patternType="solid">
        <fgColor rgb="FF44546A"/>
        <bgColor rgb="FF44546A"/>
      </patternFill>
    </fill>
    <fill>
      <patternFill patternType="solid">
        <fgColor rgb="FF0070C0"/>
        <bgColor rgb="FF0070C0"/>
      </patternFill>
    </fill>
    <fill>
      <patternFill patternType="solid">
        <fgColor rgb="FF1F497D"/>
        <bgColor rgb="FF1F497D"/>
      </patternFill>
    </fill>
    <fill>
      <patternFill patternType="solid">
        <fgColor rgb="FFC5D9F1"/>
        <bgColor rgb="FFC5D9F1"/>
      </patternFill>
    </fill>
    <fill>
      <patternFill patternType="solid">
        <fgColor rgb="FF8DB4E2"/>
        <bgColor rgb="FF8DB4E2"/>
      </patternFill>
    </fill>
    <fill>
      <patternFill patternType="solid">
        <fgColor rgb="FFFFFFFF"/>
        <bgColor rgb="FFFFFFFF"/>
      </patternFill>
    </fill>
    <fill>
      <patternFill patternType="solid">
        <fgColor rgb="FFE26B0A"/>
        <bgColor rgb="FFE26B0A"/>
      </patternFill>
    </fill>
    <fill>
      <patternFill patternType="solid">
        <fgColor theme="2" tint="-0.249977111117893"/>
        <bgColor indexed="64"/>
      </patternFill>
    </fill>
    <fill>
      <patternFill patternType="solid">
        <fgColor theme="2" tint="-0.34998626667073579"/>
        <bgColor indexed="64"/>
      </patternFill>
    </fill>
  </fills>
  <borders count="20">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rgb="FFCCCCCC"/>
      </left>
      <right style="medium">
        <color rgb="FFCCCCCC"/>
      </right>
      <top style="medium">
        <color rgb="FFCCCCCC"/>
      </top>
      <bottom style="medium">
        <color rgb="FFCCCCCC"/>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top style="thin">
        <color rgb="FF000000"/>
      </top>
      <bottom/>
      <diagonal/>
    </border>
  </borders>
  <cellStyleXfs count="3">
    <xf numFmtId="0" fontId="0" fillId="0" borderId="0"/>
    <xf numFmtId="0" fontId="17" fillId="0" borderId="0" applyNumberFormat="0" applyFill="0" applyBorder="0" applyAlignment="0" applyProtection="0"/>
    <xf numFmtId="43" fontId="24" fillId="0" borderId="0" applyFont="0" applyFill="0" applyBorder="0" applyAlignment="0" applyProtection="0"/>
  </cellStyleXfs>
  <cellXfs count="225">
    <xf numFmtId="0" fontId="0" fillId="0" borderId="0" xfId="0" applyFont="1" applyAlignment="1"/>
    <xf numFmtId="0" fontId="5" fillId="0" borderId="0" xfId="0" applyFont="1" applyAlignment="1">
      <alignment vertical="center"/>
    </xf>
    <xf numFmtId="0" fontId="6" fillId="0" borderId="0" xfId="0" applyFont="1" applyAlignment="1">
      <alignment vertical="center"/>
    </xf>
    <xf numFmtId="38" fontId="7" fillId="0" borderId="0" xfId="0" applyNumberFormat="1" applyFont="1"/>
    <xf numFmtId="0" fontId="1" fillId="0" borderId="0" xfId="0" applyFont="1" applyAlignment="1">
      <alignment horizontal="left"/>
    </xf>
    <xf numFmtId="0" fontId="6" fillId="0" borderId="0" xfId="0" applyFont="1" applyAlignment="1">
      <alignment horizontal="center"/>
    </xf>
    <xf numFmtId="0" fontId="6" fillId="0" borderId="0" xfId="0" applyFont="1"/>
    <xf numFmtId="0" fontId="8" fillId="0" borderId="0" xfId="0" applyFont="1" applyAlignment="1">
      <alignment horizontal="center" vertical="top"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2" fillId="2" borderId="3" xfId="0" applyFont="1" applyFill="1" applyBorder="1" applyAlignment="1">
      <alignment horizontal="left"/>
    </xf>
    <xf numFmtId="165" fontId="2" fillId="2" borderId="3" xfId="0" applyNumberFormat="1" applyFont="1" applyFill="1" applyBorder="1" applyAlignment="1">
      <alignment horizontal="center"/>
    </xf>
    <xf numFmtId="166" fontId="2" fillId="2" borderId="3" xfId="0" applyNumberFormat="1" applyFont="1" applyFill="1" applyBorder="1"/>
    <xf numFmtId="10" fontId="2" fillId="2" borderId="3" xfId="0" applyNumberFormat="1" applyFont="1" applyFill="1" applyBorder="1"/>
    <xf numFmtId="165" fontId="2" fillId="2" borderId="3" xfId="0" applyNumberFormat="1" applyFont="1" applyFill="1" applyBorder="1"/>
    <xf numFmtId="0" fontId="2" fillId="6" borderId="3" xfId="0" applyFont="1" applyFill="1" applyBorder="1" applyAlignment="1">
      <alignment horizontal="left"/>
    </xf>
    <xf numFmtId="165" fontId="2" fillId="6" borderId="3" xfId="0" applyNumberFormat="1" applyFont="1" applyFill="1" applyBorder="1" applyAlignment="1">
      <alignment horizontal="center"/>
    </xf>
    <xf numFmtId="165" fontId="2" fillId="6" borderId="3" xfId="0" applyNumberFormat="1" applyFont="1" applyFill="1" applyBorder="1"/>
    <xf numFmtId="166" fontId="2" fillId="6" borderId="3" xfId="0" applyNumberFormat="1" applyFont="1" applyFill="1" applyBorder="1"/>
    <xf numFmtId="10" fontId="2" fillId="6" borderId="3" xfId="0" applyNumberFormat="1" applyFont="1" applyFill="1" applyBorder="1"/>
    <xf numFmtId="0" fontId="3" fillId="7" borderId="3" xfId="0" applyFont="1" applyFill="1" applyBorder="1" applyAlignment="1">
      <alignment horizontal="left"/>
    </xf>
    <xf numFmtId="165" fontId="3" fillId="7" borderId="3" xfId="0" applyNumberFormat="1" applyFont="1" applyFill="1" applyBorder="1" applyAlignment="1">
      <alignment horizontal="center"/>
    </xf>
    <xf numFmtId="9" fontId="3" fillId="7" borderId="3" xfId="0" applyNumberFormat="1" applyFont="1" applyFill="1" applyBorder="1"/>
    <xf numFmtId="165" fontId="3" fillId="7" borderId="3" xfId="0" applyNumberFormat="1" applyFont="1" applyFill="1" applyBorder="1"/>
    <xf numFmtId="9" fontId="3" fillId="7" borderId="3" xfId="0" applyNumberFormat="1" applyFont="1" applyFill="1" applyBorder="1" applyAlignment="1">
      <alignment horizontal="center"/>
    </xf>
    <xf numFmtId="166" fontId="3" fillId="7" borderId="3" xfId="0" applyNumberFormat="1" applyFont="1" applyFill="1" applyBorder="1"/>
    <xf numFmtId="5" fontId="3" fillId="7" borderId="3" xfId="0" applyNumberFormat="1" applyFont="1" applyFill="1" applyBorder="1"/>
    <xf numFmtId="10" fontId="3" fillId="7" borderId="3" xfId="0" applyNumberFormat="1" applyFont="1" applyFill="1" applyBorder="1"/>
    <xf numFmtId="0" fontId="8" fillId="0" borderId="0" xfId="0" applyFont="1"/>
    <xf numFmtId="165" fontId="6" fillId="0" borderId="0" xfId="0" applyNumberFormat="1" applyFont="1" applyAlignment="1">
      <alignment horizontal="center"/>
    </xf>
    <xf numFmtId="0" fontId="8" fillId="0" borderId="0" xfId="0" applyFont="1" applyAlignment="1">
      <alignment horizontal="center" wrapText="1"/>
    </xf>
    <xf numFmtId="5" fontId="2" fillId="2" borderId="3" xfId="0" applyNumberFormat="1" applyFont="1" applyFill="1" applyBorder="1"/>
    <xf numFmtId="5" fontId="2" fillId="6" borderId="3" xfId="0" applyNumberFormat="1" applyFont="1" applyFill="1" applyBorder="1"/>
    <xf numFmtId="0" fontId="6" fillId="0" borderId="0" xfId="0" applyFont="1" applyAlignment="1"/>
    <xf numFmtId="0" fontId="11" fillId="0" borderId="0" xfId="0" applyFont="1"/>
    <xf numFmtId="49" fontId="6" fillId="0" borderId="0" xfId="0" applyNumberFormat="1" applyFont="1" applyAlignment="1">
      <alignment wrapText="1"/>
    </xf>
    <xf numFmtId="0" fontId="6" fillId="0" borderId="0" xfId="0" applyFont="1" applyAlignment="1">
      <alignment horizontal="center" wrapText="1"/>
    </xf>
    <xf numFmtId="0" fontId="13" fillId="0" borderId="0" xfId="0" applyFont="1"/>
    <xf numFmtId="0" fontId="3" fillId="0" borderId="0" xfId="0" applyFont="1"/>
    <xf numFmtId="0" fontId="2" fillId="0" borderId="0" xfId="0" applyFont="1"/>
    <xf numFmtId="0" fontId="1" fillId="0" borderId="0" xfId="0" applyFont="1"/>
    <xf numFmtId="0" fontId="10" fillId="3" borderId="2" xfId="0" applyFont="1" applyFill="1" applyBorder="1" applyAlignment="1">
      <alignment horizontal="center" wrapText="1"/>
    </xf>
    <xf numFmtId="0" fontId="10" fillId="4" borderId="12" xfId="0" applyFont="1" applyFill="1" applyBorder="1" applyAlignment="1">
      <alignment horizontal="center" wrapText="1"/>
    </xf>
    <xf numFmtId="0" fontId="10" fillId="5" borderId="12" xfId="0" applyFont="1" applyFill="1" applyBorder="1" applyAlignment="1">
      <alignment horizontal="center" wrapText="1"/>
    </xf>
    <xf numFmtId="0" fontId="10" fillId="5" borderId="6" xfId="0" applyFont="1" applyFill="1" applyBorder="1" applyAlignment="1">
      <alignment horizontal="center" wrapText="1"/>
    </xf>
    <xf numFmtId="0" fontId="8" fillId="0" borderId="0" xfId="0" applyFont="1" applyAlignment="1">
      <alignment horizontal="center" vertical="top"/>
    </xf>
    <xf numFmtId="0" fontId="10" fillId="4" borderId="2" xfId="0" applyFont="1" applyFill="1" applyBorder="1" applyAlignment="1">
      <alignment horizontal="center" wrapText="1"/>
    </xf>
    <xf numFmtId="0" fontId="10" fillId="5" borderId="3" xfId="0" applyFont="1" applyFill="1" applyBorder="1" applyAlignment="1">
      <alignment horizontal="center" wrapText="1"/>
    </xf>
    <xf numFmtId="0" fontId="2" fillId="8" borderId="2" xfId="0" applyFont="1" applyFill="1" applyBorder="1" applyAlignment="1">
      <alignment horizontal="left"/>
    </xf>
    <xf numFmtId="1" fontId="2" fillId="8" borderId="12" xfId="0" applyNumberFormat="1" applyFont="1" applyFill="1" applyBorder="1" applyAlignment="1">
      <alignment horizontal="center"/>
    </xf>
    <xf numFmtId="10" fontId="2" fillId="8" borderId="12" xfId="0" applyNumberFormat="1" applyFont="1" applyFill="1" applyBorder="1" applyAlignment="1">
      <alignment horizontal="right"/>
    </xf>
    <xf numFmtId="165" fontId="2" fillId="8" borderId="12" xfId="0" applyNumberFormat="1" applyFont="1" applyFill="1" applyBorder="1"/>
    <xf numFmtId="168" fontId="2" fillId="8" borderId="12" xfId="0" applyNumberFormat="1" applyFont="1" applyFill="1" applyBorder="1"/>
    <xf numFmtId="165" fontId="2" fillId="8" borderId="2" xfId="0" applyNumberFormat="1" applyFont="1" applyFill="1" applyBorder="1"/>
    <xf numFmtId="168" fontId="2" fillId="8" borderId="12" xfId="0" applyNumberFormat="1" applyFont="1" applyFill="1" applyBorder="1" applyAlignment="1">
      <alignment horizontal="right"/>
    </xf>
    <xf numFmtId="168" fontId="2" fillId="8" borderId="2" xfId="0" applyNumberFormat="1" applyFont="1" applyFill="1" applyBorder="1"/>
    <xf numFmtId="0" fontId="2" fillId="6" borderId="2" xfId="0" applyFont="1" applyFill="1" applyBorder="1" applyAlignment="1">
      <alignment horizontal="left"/>
    </xf>
    <xf numFmtId="1" fontId="2" fillId="6" borderId="12" xfId="0" applyNumberFormat="1" applyFont="1" applyFill="1" applyBorder="1" applyAlignment="1">
      <alignment horizontal="center"/>
    </xf>
    <xf numFmtId="10" fontId="2" fillId="6" borderId="12" xfId="0" applyNumberFormat="1" applyFont="1" applyFill="1" applyBorder="1" applyAlignment="1">
      <alignment horizontal="right"/>
    </xf>
    <xf numFmtId="165" fontId="2" fillId="6" borderId="12" xfId="0" applyNumberFormat="1" applyFont="1" applyFill="1" applyBorder="1"/>
    <xf numFmtId="168" fontId="2" fillId="6" borderId="12" xfId="0" applyNumberFormat="1" applyFont="1" applyFill="1" applyBorder="1"/>
    <xf numFmtId="165" fontId="2" fillId="6" borderId="2" xfId="0" applyNumberFormat="1" applyFont="1" applyFill="1" applyBorder="1"/>
    <xf numFmtId="168" fontId="2" fillId="6" borderId="12" xfId="0" applyNumberFormat="1" applyFont="1" applyFill="1" applyBorder="1" applyAlignment="1">
      <alignment horizontal="right"/>
    </xf>
    <xf numFmtId="168" fontId="2" fillId="6" borderId="2" xfId="0" applyNumberFormat="1" applyFont="1" applyFill="1" applyBorder="1"/>
    <xf numFmtId="3" fontId="2" fillId="8" borderId="12" xfId="0" applyNumberFormat="1" applyFont="1" applyFill="1" applyBorder="1"/>
    <xf numFmtId="3" fontId="2" fillId="6" borderId="12" xfId="0" applyNumberFormat="1" applyFont="1" applyFill="1" applyBorder="1"/>
    <xf numFmtId="0" fontId="3" fillId="7" borderId="2" xfId="0" applyFont="1" applyFill="1" applyBorder="1" applyAlignment="1">
      <alignment horizontal="left"/>
    </xf>
    <xf numFmtId="3" fontId="3" fillId="7" borderId="12" xfId="0" applyNumberFormat="1" applyFont="1" applyFill="1" applyBorder="1" applyAlignment="1">
      <alignment horizontal="center"/>
    </xf>
    <xf numFmtId="10" fontId="3" fillId="7" borderId="12" xfId="0" applyNumberFormat="1" applyFont="1" applyFill="1" applyBorder="1" applyAlignment="1">
      <alignment horizontal="right"/>
    </xf>
    <xf numFmtId="3" fontId="3" fillId="7" borderId="12" xfId="0" applyNumberFormat="1" applyFont="1" applyFill="1" applyBorder="1"/>
    <xf numFmtId="9" fontId="3" fillId="7" borderId="12" xfId="0" applyNumberFormat="1" applyFont="1" applyFill="1" applyBorder="1" applyAlignment="1">
      <alignment horizontal="right"/>
    </xf>
    <xf numFmtId="168" fontId="3" fillId="7" borderId="12" xfId="0" applyNumberFormat="1" applyFont="1" applyFill="1" applyBorder="1" applyAlignment="1">
      <alignment horizontal="right"/>
    </xf>
    <xf numFmtId="165" fontId="3" fillId="7" borderId="2" xfId="0" applyNumberFormat="1" applyFont="1" applyFill="1" applyBorder="1"/>
    <xf numFmtId="168" fontId="3" fillId="7" borderId="2" xfId="0" applyNumberFormat="1" applyFont="1" applyFill="1" applyBorder="1"/>
    <xf numFmtId="168" fontId="3" fillId="7" borderId="12" xfId="0" applyNumberFormat="1" applyFont="1" applyFill="1" applyBorder="1"/>
    <xf numFmtId="10" fontId="2" fillId="2" borderId="3" xfId="0" applyNumberFormat="1" applyFont="1" applyFill="1" applyBorder="1" applyAlignment="1">
      <alignment horizontal="right"/>
    </xf>
    <xf numFmtId="10" fontId="2" fillId="6" borderId="3" xfId="0" applyNumberFormat="1" applyFont="1" applyFill="1" applyBorder="1" applyAlignment="1">
      <alignment horizontal="right"/>
    </xf>
    <xf numFmtId="0" fontId="10" fillId="4" borderId="2" xfId="0" applyFont="1" applyFill="1" applyBorder="1" applyAlignment="1">
      <alignment horizontal="center"/>
    </xf>
    <xf numFmtId="0" fontId="10" fillId="4" borderId="12" xfId="0" applyFont="1" applyFill="1" applyBorder="1" applyAlignment="1">
      <alignment horizontal="center"/>
    </xf>
    <xf numFmtId="0" fontId="10" fillId="5" borderId="3" xfId="0" applyFont="1" applyFill="1" applyBorder="1" applyAlignment="1">
      <alignment horizontal="center"/>
    </xf>
    <xf numFmtId="0" fontId="10" fillId="5" borderId="6" xfId="0" applyFont="1" applyFill="1" applyBorder="1" applyAlignment="1">
      <alignment horizontal="center"/>
    </xf>
    <xf numFmtId="0" fontId="2" fillId="8" borderId="12" xfId="0" applyFont="1" applyFill="1" applyBorder="1" applyAlignment="1">
      <alignment horizontal="center"/>
    </xf>
    <xf numFmtId="0" fontId="2" fillId="8" borderId="12" xfId="0" applyFont="1" applyFill="1" applyBorder="1"/>
    <xf numFmtId="10" fontId="2" fillId="8" borderId="12" xfId="0" applyNumberFormat="1" applyFont="1" applyFill="1" applyBorder="1" applyAlignment="1">
      <alignment horizontal="center"/>
    </xf>
    <xf numFmtId="0" fontId="2" fillId="8" borderId="2" xfId="0" applyFont="1" applyFill="1" applyBorder="1"/>
    <xf numFmtId="0" fontId="2" fillId="6" borderId="12" xfId="0" applyFont="1" applyFill="1" applyBorder="1" applyAlignment="1">
      <alignment horizontal="center"/>
    </xf>
    <xf numFmtId="0" fontId="2" fillId="6" borderId="12" xfId="0" applyFont="1" applyFill="1" applyBorder="1"/>
    <xf numFmtId="10" fontId="2" fillId="6" borderId="12" xfId="0" applyNumberFormat="1" applyFont="1" applyFill="1" applyBorder="1" applyAlignment="1">
      <alignment horizontal="center"/>
    </xf>
    <xf numFmtId="0" fontId="2" fillId="6" borderId="2" xfId="0" applyFont="1" applyFill="1" applyBorder="1"/>
    <xf numFmtId="9" fontId="3" fillId="7" borderId="12" xfId="0" applyNumberFormat="1" applyFont="1" applyFill="1" applyBorder="1" applyAlignment="1">
      <alignment horizontal="center"/>
    </xf>
    <xf numFmtId="0" fontId="3" fillId="7" borderId="2" xfId="0" applyFont="1" applyFill="1" applyBorder="1"/>
    <xf numFmtId="0" fontId="15" fillId="8" borderId="1" xfId="0" applyFont="1" applyFill="1" applyBorder="1"/>
    <xf numFmtId="0" fontId="10" fillId="4" borderId="6" xfId="0" applyFont="1" applyFill="1" applyBorder="1" applyAlignment="1">
      <alignment horizontal="center" wrapText="1"/>
    </xf>
    <xf numFmtId="168" fontId="2" fillId="6" borderId="2" xfId="0" applyNumberFormat="1" applyFont="1" applyFill="1" applyBorder="1" applyAlignment="1">
      <alignment horizontal="right"/>
    </xf>
    <xf numFmtId="3" fontId="2" fillId="8" borderId="12" xfId="0" applyNumberFormat="1" applyFont="1" applyFill="1" applyBorder="1" applyAlignment="1">
      <alignment horizontal="center"/>
    </xf>
    <xf numFmtId="168" fontId="2" fillId="8" borderId="2" xfId="0" applyNumberFormat="1" applyFont="1" applyFill="1" applyBorder="1" applyAlignment="1">
      <alignment horizontal="right"/>
    </xf>
    <xf numFmtId="168" fontId="3" fillId="7" borderId="2" xfId="0" applyNumberFormat="1" applyFont="1" applyFill="1" applyBorder="1" applyAlignment="1">
      <alignment horizontal="right"/>
    </xf>
    <xf numFmtId="0" fontId="15" fillId="8" borderId="13" xfId="0" applyFont="1" applyFill="1" applyBorder="1"/>
    <xf numFmtId="0" fontId="6" fillId="8" borderId="1" xfId="0" applyFont="1" applyFill="1" applyBorder="1" applyAlignment="1">
      <alignment horizontal="center"/>
    </xf>
    <xf numFmtId="0" fontId="6" fillId="8" borderId="1" xfId="0" applyFont="1" applyFill="1" applyBorder="1"/>
    <xf numFmtId="0" fontId="8" fillId="8" borderId="1" xfId="0" applyFont="1" applyFill="1" applyBorder="1"/>
    <xf numFmtId="0" fontId="10" fillId="9" borderId="3" xfId="0" applyFont="1" applyFill="1" applyBorder="1" applyAlignment="1">
      <alignment horizontal="center"/>
    </xf>
    <xf numFmtId="0" fontId="16" fillId="8" borderId="14" xfId="0" applyFont="1" applyFill="1" applyBorder="1" applyAlignment="1">
      <alignment horizontal="center"/>
    </xf>
    <xf numFmtId="0" fontId="6" fillId="8" borderId="14" xfId="0" applyFont="1" applyFill="1" applyBorder="1"/>
    <xf numFmtId="0" fontId="6" fillId="8" borderId="2" xfId="0" applyFont="1" applyFill="1" applyBorder="1"/>
    <xf numFmtId="0" fontId="19" fillId="0" borderId="1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20" fillId="0" borderId="6" xfId="0" applyFont="1" applyFill="1" applyBorder="1" applyAlignment="1">
      <alignment horizontal="left"/>
    </xf>
    <xf numFmtId="165" fontId="20" fillId="0" borderId="3" xfId="0" applyNumberFormat="1" applyFont="1" applyFill="1" applyBorder="1" applyAlignment="1">
      <alignment horizontal="center"/>
    </xf>
    <xf numFmtId="164" fontId="20" fillId="0" borderId="3" xfId="0" applyNumberFormat="1" applyFont="1" applyFill="1" applyBorder="1"/>
    <xf numFmtId="166" fontId="20" fillId="0" borderId="3" xfId="0" applyNumberFormat="1" applyFont="1" applyFill="1" applyBorder="1"/>
    <xf numFmtId="10" fontId="20" fillId="0" borderId="3" xfId="0" applyNumberFormat="1" applyFont="1" applyFill="1" applyBorder="1"/>
    <xf numFmtId="165" fontId="20" fillId="0" borderId="3" xfId="0" applyNumberFormat="1" applyFont="1" applyFill="1" applyBorder="1"/>
    <xf numFmtId="10" fontId="20" fillId="0" borderId="5" xfId="0" applyNumberFormat="1" applyFont="1" applyFill="1" applyBorder="1"/>
    <xf numFmtId="164" fontId="20" fillId="0" borderId="3" xfId="0" applyNumberFormat="1" applyFont="1" applyFill="1" applyBorder="1" applyAlignment="1"/>
    <xf numFmtId="0" fontId="19" fillId="0" borderId="15" xfId="0" applyFont="1" applyFill="1" applyBorder="1" applyAlignment="1">
      <alignment horizontal="left"/>
    </xf>
    <xf numFmtId="165" fontId="19" fillId="0" borderId="16" xfId="0" applyNumberFormat="1" applyFont="1" applyFill="1" applyBorder="1" applyAlignment="1">
      <alignment horizontal="center"/>
    </xf>
    <xf numFmtId="9" fontId="19" fillId="0" borderId="16" xfId="0" applyNumberFormat="1" applyFont="1" applyFill="1" applyBorder="1"/>
    <xf numFmtId="165" fontId="19" fillId="0" borderId="16" xfId="0" applyNumberFormat="1" applyFont="1" applyFill="1" applyBorder="1"/>
    <xf numFmtId="166" fontId="19" fillId="0" borderId="16" xfId="0" applyNumberFormat="1" applyFont="1" applyFill="1" applyBorder="1"/>
    <xf numFmtId="5" fontId="19" fillId="0" borderId="16" xfId="0" applyNumberFormat="1" applyFont="1" applyFill="1" applyBorder="1"/>
    <xf numFmtId="10" fontId="19" fillId="0" borderId="16" xfId="0" applyNumberFormat="1" applyFont="1" applyFill="1" applyBorder="1"/>
    <xf numFmtId="164" fontId="19" fillId="0" borderId="16" xfId="0" applyNumberFormat="1" applyFont="1" applyFill="1" applyBorder="1"/>
    <xf numFmtId="10" fontId="19" fillId="0" borderId="17" xfId="0" applyNumberFormat="1" applyFont="1" applyFill="1" applyBorder="1"/>
    <xf numFmtId="10" fontId="20" fillId="0" borderId="3" xfId="0" applyNumberFormat="1" applyFont="1" applyFill="1" applyBorder="1" applyAlignment="1"/>
    <xf numFmtId="5" fontId="20" fillId="0" borderId="3" xfId="0" applyNumberFormat="1" applyFont="1" applyFill="1" applyBorder="1" applyAlignment="1"/>
    <xf numFmtId="5" fontId="20" fillId="0" borderId="3" xfId="0" applyNumberFormat="1" applyFont="1" applyFill="1" applyBorder="1"/>
    <xf numFmtId="166" fontId="20" fillId="0" borderId="5" xfId="0" applyNumberFormat="1" applyFont="1" applyFill="1" applyBorder="1"/>
    <xf numFmtId="5" fontId="20" fillId="0" borderId="5" xfId="0" applyNumberFormat="1" applyFont="1" applyFill="1" applyBorder="1"/>
    <xf numFmtId="166" fontId="19" fillId="0" borderId="17" xfId="0" applyNumberFormat="1" applyFont="1" applyFill="1" applyBorder="1"/>
    <xf numFmtId="9" fontId="19" fillId="0" borderId="16" xfId="0" applyNumberFormat="1" applyFont="1" applyFill="1" applyBorder="1" applyAlignment="1"/>
    <xf numFmtId="0" fontId="11" fillId="0" borderId="0" xfId="0" applyFont="1" applyFill="1" applyAlignment="1">
      <alignment horizontal="left"/>
    </xf>
    <xf numFmtId="0" fontId="21" fillId="0" borderId="7" xfId="0" applyFont="1" applyFill="1" applyBorder="1" applyAlignment="1">
      <alignment horizontal="center"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center" vertical="center" wrapText="1"/>
    </xf>
    <xf numFmtId="10" fontId="21" fillId="0" borderId="8" xfId="0" applyNumberFormat="1" applyFont="1" applyFill="1" applyBorder="1" applyAlignment="1">
      <alignment horizontal="center" vertical="center" wrapText="1"/>
    </xf>
    <xf numFmtId="10" fontId="21" fillId="0" borderId="9"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10" fontId="21" fillId="0" borderId="2" xfId="0" applyNumberFormat="1" applyFont="1" applyFill="1" applyBorder="1" applyAlignment="1">
      <alignment horizontal="center" vertical="center" wrapText="1"/>
    </xf>
    <xf numFmtId="10" fontId="21" fillId="0" borderId="3" xfId="0" applyNumberFormat="1" applyFont="1" applyFill="1" applyBorder="1" applyAlignment="1">
      <alignment horizontal="center" vertical="center" wrapText="1"/>
    </xf>
    <xf numFmtId="166" fontId="21" fillId="0" borderId="2" xfId="0" applyNumberFormat="1" applyFont="1" applyFill="1" applyBorder="1" applyAlignment="1">
      <alignment horizontal="center" vertical="center" wrapText="1"/>
    </xf>
    <xf numFmtId="0" fontId="12" fillId="0" borderId="0" xfId="0" applyFont="1" applyFill="1"/>
    <xf numFmtId="0" fontId="21" fillId="0" borderId="0" xfId="0" applyFont="1" applyFill="1"/>
    <xf numFmtId="49" fontId="12" fillId="0" borderId="0" xfId="0" applyNumberFormat="1" applyFont="1" applyFill="1" applyAlignment="1">
      <alignment horizontal="right" wrapText="1"/>
    </xf>
    <xf numFmtId="0" fontId="12" fillId="0" borderId="10" xfId="0" applyFont="1" applyFill="1" applyBorder="1" applyAlignment="1">
      <alignment wrapText="1"/>
    </xf>
    <xf numFmtId="2" fontId="12" fillId="0" borderId="0" xfId="0" applyNumberFormat="1" applyFont="1" applyFill="1" applyAlignment="1">
      <alignment horizontal="right" wrapText="1"/>
    </xf>
    <xf numFmtId="0" fontId="12" fillId="0" borderId="0" xfId="0" applyFont="1" applyFill="1" applyAlignment="1">
      <alignment wrapText="1"/>
    </xf>
    <xf numFmtId="0" fontId="12" fillId="0" borderId="0" xfId="0" applyFont="1" applyFill="1" applyAlignment="1">
      <alignment horizontal="right" wrapText="1"/>
    </xf>
    <xf numFmtId="164" fontId="12" fillId="0" borderId="0" xfId="0" applyNumberFormat="1" applyFont="1" applyFill="1" applyAlignment="1">
      <alignment wrapText="1"/>
    </xf>
    <xf numFmtId="10" fontId="21" fillId="0" borderId="0" xfId="0" applyNumberFormat="1" applyFont="1" applyFill="1" applyAlignment="1">
      <alignment wrapText="1"/>
    </xf>
    <xf numFmtId="167" fontId="21" fillId="0" borderId="0" xfId="0" applyNumberFormat="1" applyFont="1" applyFill="1"/>
    <xf numFmtId="0" fontId="21" fillId="0" borderId="1" xfId="0" applyFont="1" applyFill="1" applyBorder="1" applyAlignment="1">
      <alignment horizontal="left" vertical="top" wrapText="1"/>
    </xf>
    <xf numFmtId="49" fontId="12" fillId="0" borderId="1" xfId="0" applyNumberFormat="1" applyFont="1" applyFill="1" applyBorder="1" applyAlignment="1">
      <alignment wrapText="1"/>
    </xf>
    <xf numFmtId="0" fontId="21" fillId="0" borderId="1" xfId="0" applyFont="1" applyFill="1" applyBorder="1" applyAlignment="1">
      <alignment horizontal="right" wrapText="1"/>
    </xf>
    <xf numFmtId="1" fontId="21" fillId="0" borderId="1" xfId="0" applyNumberFormat="1" applyFont="1" applyFill="1" applyBorder="1" applyAlignment="1">
      <alignment horizontal="right" wrapText="1"/>
    </xf>
    <xf numFmtId="164" fontId="21" fillId="0" borderId="1" xfId="0" applyNumberFormat="1" applyFont="1" applyFill="1" applyBorder="1" applyAlignment="1">
      <alignment wrapText="1"/>
    </xf>
    <xf numFmtId="0" fontId="21" fillId="0" borderId="1" xfId="0" applyFont="1" applyFill="1" applyBorder="1" applyAlignment="1">
      <alignment wrapText="1"/>
    </xf>
    <xf numFmtId="10" fontId="21" fillId="0" borderId="1" xfId="0" applyNumberFormat="1" applyFont="1" applyFill="1" applyBorder="1" applyAlignment="1">
      <alignment wrapText="1"/>
    </xf>
    <xf numFmtId="1" fontId="12" fillId="0" borderId="0" xfId="0" applyNumberFormat="1" applyFont="1" applyFill="1" applyAlignment="1">
      <alignment horizontal="right" wrapText="1"/>
    </xf>
    <xf numFmtId="0" fontId="22" fillId="0" borderId="1" xfId="0" applyFont="1" applyFill="1" applyBorder="1" applyAlignment="1">
      <alignment horizontal="right"/>
    </xf>
    <xf numFmtId="0" fontId="12" fillId="0" borderId="10" xfId="0" applyFont="1" applyFill="1" applyBorder="1" applyAlignment="1">
      <alignment horizontal="right" wrapText="1"/>
    </xf>
    <xf numFmtId="44" fontId="21" fillId="0" borderId="0" xfId="0" applyNumberFormat="1" applyFont="1" applyFill="1"/>
    <xf numFmtId="1" fontId="12" fillId="0" borderId="0" xfId="0" applyNumberFormat="1" applyFont="1" applyFill="1" applyAlignment="1">
      <alignment horizontal="right"/>
    </xf>
    <xf numFmtId="44" fontId="21" fillId="0" borderId="1" xfId="0" applyNumberFormat="1" applyFont="1" applyFill="1" applyBorder="1"/>
    <xf numFmtId="0" fontId="22" fillId="0" borderId="1" xfId="0" applyFont="1" applyFill="1" applyBorder="1" applyAlignment="1">
      <alignment horizontal="right" vertical="top" wrapText="1"/>
    </xf>
    <xf numFmtId="1" fontId="12" fillId="0" borderId="0" xfId="0" applyNumberFormat="1" applyFont="1" applyFill="1" applyAlignment="1">
      <alignment wrapText="1"/>
    </xf>
    <xf numFmtId="0" fontId="23" fillId="0" borderId="0" xfId="0" applyFont="1" applyFill="1" applyAlignment="1">
      <alignment wrapText="1"/>
    </xf>
    <xf numFmtId="0" fontId="23" fillId="0" borderId="0" xfId="0" applyFont="1" applyFill="1" applyAlignment="1">
      <alignment horizontal="right" wrapText="1"/>
    </xf>
    <xf numFmtId="164" fontId="23" fillId="0" borderId="0" xfId="0" applyNumberFormat="1" applyFont="1" applyFill="1" applyAlignment="1">
      <alignment wrapText="1"/>
    </xf>
    <xf numFmtId="10" fontId="22" fillId="0" borderId="0" xfId="0" applyNumberFormat="1" applyFont="1" applyFill="1" applyAlignment="1">
      <alignment wrapText="1"/>
    </xf>
    <xf numFmtId="49" fontId="23" fillId="0" borderId="0" xfId="0" applyNumberFormat="1" applyFont="1" applyFill="1" applyAlignment="1">
      <alignment wrapText="1"/>
    </xf>
    <xf numFmtId="49" fontId="22" fillId="0" borderId="1" xfId="0" applyNumberFormat="1" applyFont="1" applyFill="1" applyBorder="1" applyAlignment="1">
      <alignment horizontal="right" wrapText="1"/>
    </xf>
    <xf numFmtId="0" fontId="22" fillId="0" borderId="1" xfId="0" applyFont="1" applyFill="1" applyBorder="1" applyAlignment="1">
      <alignment horizontal="right" wrapText="1"/>
    </xf>
    <xf numFmtId="165" fontId="21" fillId="0" borderId="11" xfId="0" applyNumberFormat="1" applyFont="1" applyFill="1" applyBorder="1" applyAlignment="1">
      <alignment horizontal="right" wrapText="1"/>
    </xf>
    <xf numFmtId="165" fontId="21" fillId="0" borderId="1" xfId="0" applyNumberFormat="1" applyFont="1" applyFill="1" applyBorder="1" applyAlignment="1">
      <alignment horizontal="right" wrapText="1"/>
    </xf>
    <xf numFmtId="165" fontId="21" fillId="0" borderId="1" xfId="0" applyNumberFormat="1" applyFont="1" applyFill="1" applyBorder="1" applyAlignment="1">
      <alignment wrapText="1"/>
    </xf>
    <xf numFmtId="0" fontId="21" fillId="11" borderId="1" xfId="0" applyFont="1" applyFill="1" applyBorder="1" applyAlignment="1">
      <alignment horizontal="left" vertical="top" wrapText="1"/>
    </xf>
    <xf numFmtId="49" fontId="12" fillId="11" borderId="1" xfId="0" applyNumberFormat="1" applyFont="1" applyFill="1" applyBorder="1" applyAlignment="1">
      <alignment wrapText="1"/>
    </xf>
    <xf numFmtId="0" fontId="21" fillId="11" borderId="1" xfId="0" applyFont="1" applyFill="1" applyBorder="1" applyAlignment="1">
      <alignment horizontal="right" wrapText="1"/>
    </xf>
    <xf numFmtId="1" fontId="21" fillId="11" borderId="1" xfId="0" applyNumberFormat="1" applyFont="1" applyFill="1" applyBorder="1" applyAlignment="1">
      <alignment horizontal="right" wrapText="1"/>
    </xf>
    <xf numFmtId="164" fontId="21" fillId="11" borderId="1" xfId="0" applyNumberFormat="1" applyFont="1" applyFill="1" applyBorder="1" applyAlignment="1">
      <alignment wrapText="1"/>
    </xf>
    <xf numFmtId="0" fontId="21" fillId="11" borderId="1" xfId="0" applyFont="1" applyFill="1" applyBorder="1" applyAlignment="1">
      <alignment wrapText="1"/>
    </xf>
    <xf numFmtId="10" fontId="21" fillId="11" borderId="1" xfId="0" applyNumberFormat="1" applyFont="1" applyFill="1" applyBorder="1" applyAlignment="1">
      <alignment wrapText="1"/>
    </xf>
    <xf numFmtId="167" fontId="21" fillId="11" borderId="1" xfId="0" applyNumberFormat="1" applyFont="1" applyFill="1" applyBorder="1"/>
    <xf numFmtId="0" fontId="22" fillId="11" borderId="1" xfId="0" applyFont="1" applyFill="1" applyBorder="1" applyAlignment="1">
      <alignment horizontal="right"/>
    </xf>
    <xf numFmtId="10" fontId="12" fillId="0" borderId="3" xfId="0" applyNumberFormat="1" applyFont="1" applyFill="1" applyBorder="1" applyAlignment="1">
      <alignment horizontal="center" vertical="center" wrapText="1"/>
    </xf>
    <xf numFmtId="10" fontId="12" fillId="0" borderId="2" xfId="0" applyNumberFormat="1" applyFont="1" applyFill="1" applyBorder="1" applyAlignment="1">
      <alignment horizontal="center" vertical="center" wrapText="1"/>
    </xf>
    <xf numFmtId="9" fontId="12" fillId="0" borderId="0" xfId="0" applyNumberFormat="1" applyFont="1" applyFill="1"/>
    <xf numFmtId="5" fontId="12" fillId="0" borderId="0" xfId="0" applyNumberFormat="1" applyFont="1" applyFill="1"/>
    <xf numFmtId="7" fontId="12" fillId="0" borderId="0" xfId="0" applyNumberFormat="1" applyFont="1" applyFill="1"/>
    <xf numFmtId="0" fontId="21" fillId="10" borderId="4" xfId="0" applyFont="1" applyFill="1" applyBorder="1" applyAlignment="1">
      <alignment vertical="center" wrapText="1"/>
    </xf>
    <xf numFmtId="0" fontId="21" fillId="10" borderId="19" xfId="0" applyFont="1" applyFill="1" applyBorder="1" applyAlignment="1">
      <alignment horizontal="left" vertical="top" wrapText="1"/>
    </xf>
    <xf numFmtId="0" fontId="21" fillId="10" borderId="19" xfId="0" applyFont="1" applyFill="1" applyBorder="1" applyAlignment="1">
      <alignment horizontal="right" wrapText="1"/>
    </xf>
    <xf numFmtId="9" fontId="21" fillId="10" borderId="19" xfId="0" applyNumberFormat="1" applyFont="1" applyFill="1" applyBorder="1" applyAlignment="1">
      <alignment wrapText="1"/>
    </xf>
    <xf numFmtId="44" fontId="21" fillId="10" borderId="19" xfId="0" applyNumberFormat="1" applyFont="1" applyFill="1" applyBorder="1"/>
    <xf numFmtId="0" fontId="3" fillId="0" borderId="18" xfId="0" applyFont="1" applyFill="1" applyBorder="1" applyAlignment="1">
      <alignment wrapText="1"/>
    </xf>
    <xf numFmtId="0" fontId="2" fillId="0" borderId="0" xfId="0" applyFont="1" applyFill="1"/>
    <xf numFmtId="165" fontId="14" fillId="0" borderId="0" xfId="0" applyNumberFormat="1" applyFont="1" applyFill="1" applyAlignment="1">
      <alignment horizontal="right"/>
    </xf>
    <xf numFmtId="168" fontId="14" fillId="0" borderId="0" xfId="0" applyNumberFormat="1" applyFont="1" applyFill="1" applyAlignment="1">
      <alignment horizontal="right"/>
    </xf>
    <xf numFmtId="0" fontId="14" fillId="0" borderId="0" xfId="0" applyFont="1" applyFill="1"/>
    <xf numFmtId="0" fontId="14" fillId="0" borderId="0" xfId="0" applyFont="1" applyFill="1" applyAlignment="1"/>
    <xf numFmtId="0" fontId="3" fillId="0" borderId="11" xfId="0" applyFont="1" applyFill="1" applyBorder="1" applyAlignment="1">
      <alignment wrapText="1"/>
    </xf>
    <xf numFmtId="1" fontId="3" fillId="0" borderId="11" xfId="0" applyNumberFormat="1" applyFont="1" applyFill="1" applyBorder="1" applyAlignment="1">
      <alignment horizontal="right"/>
    </xf>
    <xf numFmtId="168" fontId="3" fillId="0" borderId="11" xfId="0" applyNumberFormat="1" applyFont="1" applyFill="1" applyBorder="1" applyAlignment="1">
      <alignment horizontal="right"/>
    </xf>
    <xf numFmtId="0" fontId="1" fillId="0" borderId="1" xfId="0" applyFont="1" applyFill="1" applyBorder="1"/>
    <xf numFmtId="0" fontId="2" fillId="0" borderId="1" xfId="0" applyFont="1" applyFill="1" applyBorder="1"/>
    <xf numFmtId="0" fontId="0" fillId="0" borderId="0" xfId="0" applyFont="1" applyFill="1" applyAlignment="1"/>
    <xf numFmtId="0" fontId="3" fillId="0" borderId="1" xfId="0" applyFont="1" applyFill="1" applyBorder="1" applyAlignment="1">
      <alignment vertical="top" wrapText="1"/>
    </xf>
    <xf numFmtId="0" fontId="4" fillId="0" borderId="1" xfId="0" applyFont="1" applyFill="1" applyBorder="1"/>
    <xf numFmtId="0" fontId="2" fillId="0" borderId="1" xfId="0" applyFont="1" applyFill="1" applyBorder="1" applyAlignment="1">
      <alignment wrapText="1"/>
    </xf>
    <xf numFmtId="0" fontId="3" fillId="0" borderId="1" xfId="0" applyFont="1" applyFill="1" applyBorder="1"/>
    <xf numFmtId="0" fontId="17" fillId="0" borderId="1" xfId="1" applyFill="1" applyBorder="1" applyAlignment="1">
      <alignment wrapText="1"/>
    </xf>
    <xf numFmtId="5" fontId="0" fillId="0" borderId="0" xfId="0" applyNumberFormat="1" applyFont="1" applyAlignment="1"/>
    <xf numFmtId="7" fontId="0" fillId="0" borderId="0" xfId="0" applyNumberFormat="1" applyFont="1" applyAlignment="1"/>
    <xf numFmtId="168" fontId="21" fillId="0" borderId="0" xfId="0" applyNumberFormat="1" applyFont="1" applyFill="1"/>
    <xf numFmtId="168" fontId="21" fillId="11" borderId="1" xfId="0" applyNumberFormat="1" applyFont="1" applyFill="1" applyBorder="1"/>
    <xf numFmtId="0" fontId="3" fillId="0" borderId="18" xfId="0" applyFont="1" applyFill="1" applyBorder="1" applyAlignment="1">
      <alignment horizontal="center" wrapText="1"/>
    </xf>
    <xf numFmtId="165" fontId="0" fillId="0" borderId="0" xfId="2" applyNumberFormat="1" applyFont="1" applyAlignment="1"/>
    <xf numFmtId="44" fontId="0" fillId="0" borderId="0" xfId="0" applyNumberFormat="1" applyFont="1" applyAlignment="1"/>
    <xf numFmtId="43" fontId="0" fillId="0" borderId="0" xfId="0" applyNumberFormat="1" applyFont="1" applyAlignment="1"/>
  </cellXfs>
  <cellStyles count="3">
    <cellStyle name="Comma" xfId="2" builtinId="3"/>
    <cellStyle name="Hyperlink" xfId="1" builtinId="8"/>
    <cellStyle name="Normal" xfId="0" builtinId="0"/>
  </cellStyles>
  <dxfs count="75">
    <dxf>
      <font>
        <b val="0"/>
        <i val="0"/>
        <strike val="0"/>
        <condense val="0"/>
        <extend val="0"/>
        <outline val="0"/>
        <shadow val="0"/>
        <u val="none"/>
        <vertAlign val="baseline"/>
        <sz val="11"/>
        <color rgb="FF000000"/>
        <name val="Calibri"/>
        <scheme val="none"/>
      </font>
      <numFmt numFmtId="168" formatCode="&quot;$&quot;#,##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numFmt numFmtId="165" formatCode="_(* #,##0_);_(* \(#,##0\);_(* &quot;-&quot;??_);_(@_)"/>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dxf>
    <dxf>
      <border outline="0">
        <top style="thin">
          <color rgb="FF000000"/>
        </top>
        <bottom style="thin">
          <color rgb="FF000000"/>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right" vertical="bottom"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numFmt numFmtId="9" formatCode="&quot;$&quot;#,##0_);\(&quot;$&quot;#,##0\)"/>
      <fill>
        <patternFill patternType="none">
          <fgColor indexed="64"/>
          <bgColor auto="1"/>
        </patternFill>
      </fill>
    </dxf>
    <dxf>
      <font>
        <b val="0"/>
        <i val="0"/>
        <strike val="0"/>
        <condense val="0"/>
        <extend val="0"/>
        <outline val="0"/>
        <shadow val="0"/>
        <u val="none"/>
        <vertAlign val="baseline"/>
        <sz val="10"/>
        <color auto="1"/>
        <name val="Arial"/>
        <scheme val="none"/>
      </font>
      <numFmt numFmtId="13" formatCode="0%"/>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font>
        <b val="0"/>
        <i val="0"/>
        <strike val="0"/>
        <condense val="0"/>
        <extend val="0"/>
        <outline val="0"/>
        <shadow val="0"/>
        <u val="none"/>
        <vertAlign val="baseline"/>
        <sz val="10"/>
        <color auto="1"/>
        <name val="Arial"/>
        <scheme val="none"/>
      </font>
      <fill>
        <patternFill patternType="none">
          <fgColor indexed="64"/>
          <bgColor auto="1"/>
        </patternFill>
      </fill>
    </dxf>
    <dxf>
      <border outline="0">
        <bottom style="thin">
          <color rgb="FF000000"/>
        </bottom>
      </border>
    </dxf>
    <dxf>
      <font>
        <strike val="0"/>
        <outline val="0"/>
        <shadow val="0"/>
        <u val="none"/>
        <vertAlign val="baseline"/>
        <sz val="10"/>
        <color auto="1"/>
        <name val="Arial"/>
        <scheme val="none"/>
      </font>
      <numFmt numFmtId="14" formatCode="0.00%"/>
      <fill>
        <patternFill patternType="none">
          <fgColor indexed="64"/>
          <bgColor auto="1"/>
        </patternFill>
      </fill>
    </dxf>
    <dxf>
      <border outline="0">
        <bottom style="thin">
          <color rgb="FF000000"/>
        </bottom>
      </border>
    </dxf>
    <dxf>
      <font>
        <b val="0"/>
        <i val="0"/>
        <strike val="0"/>
        <condense val="0"/>
        <extend val="0"/>
        <outline val="0"/>
        <shadow val="0"/>
        <u val="none"/>
        <vertAlign val="baseline"/>
        <sz val="10"/>
        <color auto="1"/>
        <name val="Arial"/>
        <scheme val="none"/>
      </font>
      <numFmt numFmtId="14" formatCode="0.00%"/>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0"/>
        <color auto="1"/>
        <name val="Arial"/>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alignment horizontal="general" textRotation="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border outline="0">
        <top style="thin">
          <color rgb="FF000000"/>
        </top>
      </border>
    </dxf>
    <dxf>
      <border outline="0">
        <left style="thin">
          <color rgb="FF000000"/>
        </left>
        <right style="thin">
          <color rgb="FF000000"/>
        </right>
        <bottom style="thin">
          <color rgb="FF000000"/>
        </bottom>
      </border>
    </dxf>
    <dxf>
      <font>
        <strike val="0"/>
        <outline val="0"/>
        <shadow val="0"/>
        <u val="none"/>
        <vertAlign val="baseline"/>
        <sz val="11"/>
        <color auto="1"/>
        <name val="Calibri"/>
        <scheme val="none"/>
      </font>
      <fill>
        <patternFill patternType="none">
          <fgColor indexed="64"/>
          <bgColor auto="1"/>
        </patternFill>
      </fill>
    </dxf>
    <dxf>
      <border outline="0">
        <bottom style="thin">
          <color rgb="FF000000"/>
        </bottom>
      </border>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alignment horizontal="general" textRotation="0" indent="0" justifyLastLine="0" shrinkToFit="0" readingOrder="0"/>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font>
        <strike val="0"/>
        <outline val="0"/>
        <shadow val="0"/>
        <u val="none"/>
        <vertAlign val="baseline"/>
        <sz val="11"/>
        <color auto="1"/>
        <name val="Calibri"/>
        <scheme val="none"/>
      </font>
      <fill>
        <patternFill patternType="none">
          <fgColor indexed="64"/>
          <bgColor auto="1"/>
        </patternFill>
      </fill>
    </dxf>
    <dxf>
      <border outline="0">
        <top style="thin">
          <color rgb="FF000000"/>
        </top>
      </border>
    </dxf>
    <dxf>
      <border outline="0">
        <left style="thin">
          <color rgb="FF000000"/>
        </left>
        <right style="thin">
          <color rgb="FF000000"/>
        </right>
        <bottom style="thin">
          <color rgb="FF000000"/>
        </bottom>
      </border>
    </dxf>
    <dxf>
      <font>
        <strike val="0"/>
        <outline val="0"/>
        <shadow val="0"/>
        <u val="none"/>
        <vertAlign val="baseline"/>
        <sz val="11"/>
        <color auto="1"/>
        <name val="Calibri"/>
        <scheme val="none"/>
      </font>
      <fill>
        <patternFill patternType="none">
          <fgColor indexed="64"/>
          <bgColor auto="1"/>
        </patternFill>
      </fill>
    </dxf>
    <dxf>
      <border outline="0">
        <bottom style="thin">
          <color rgb="FF000000"/>
        </bottom>
      </border>
    </dxf>
    <dxf>
      <font>
        <b/>
        <i val="0"/>
        <strike val="0"/>
        <condense val="0"/>
        <extend val="0"/>
        <outline val="0"/>
        <shadow val="0"/>
        <u val="none"/>
        <vertAlign val="baseline"/>
        <sz val="11"/>
        <color auto="1"/>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T16" totalsRowShown="0" headerRowDxfId="74" dataDxfId="72" headerRowBorderDxfId="73" tableBorderDxfId="71" totalsRowBorderDxfId="70">
  <autoFilter ref="A4:T1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00000000-0010-0000-0000-000001000000}" name="FY 2024 Allocation for Records Services" dataDxfId="69"/>
    <tableColumn id="2" xr3:uid="{00000000-0010-0000-0000-000002000000}" name="Record Actions" dataDxfId="68"/>
    <tableColumn id="3" xr3:uid="{00000000-0010-0000-0000-000003000000}" name="% of  Record Actions" dataDxfId="67"/>
    <tableColumn id="4" xr3:uid="{00000000-0010-0000-0000-000004000000}" name="Items Accessioned" dataDxfId="66"/>
    <tableColumn id="5" xr3:uid="{00000000-0010-0000-0000-000005000000}" name="% of Items Accessioned" dataDxfId="65"/>
    <tableColumn id="6" xr3:uid="{00000000-0010-0000-0000-000006000000}" name="Items Stored" dataDxfId="64"/>
    <tableColumn id="7" xr3:uid="{00000000-0010-0000-0000-000007000000}" name="% of Items Storged" dataDxfId="63"/>
    <tableColumn id="8" xr3:uid="{00000000-0010-0000-0000-000008000000}" name="Electronic Doc &amp; Records Mgmt Sys" dataDxfId="62"/>
    <tableColumn id="9" xr3:uid="{00000000-0010-0000-0000-000009000000}" name="% of EDRMS" dataDxfId="61"/>
    <tableColumn id="10" xr3:uid="{00000000-0010-0000-0000-00000A000000}" name="FY 2024 % of Total" dataDxfId="60"/>
    <tableColumn id="11" xr3:uid="{00000000-0010-0000-0000-00000B000000}" name="FY 2024 Records Service Allocation" dataDxfId="59"/>
    <tableColumn id="12" xr3:uid="{00000000-0010-0000-0000-00000C000000}" name="FY 2024 vs  _x000a_FY 2023 _x000a_$ ∆" dataDxfId="58"/>
    <tableColumn id="13" xr3:uid="{00000000-0010-0000-0000-00000D000000}" name="FY 2024 vs _x000a_FY 2023_x000a_ % ∆" dataDxfId="57"/>
    <tableColumn id="14" xr3:uid="{00000000-0010-0000-0000-00000E000000}" name="FY 2024 _x000a_Shredding_x000a_Bins" dataDxfId="56"/>
    <tableColumn id="15" xr3:uid="{00000000-0010-0000-0000-00000F000000}" name="FY 2024 _x000a_Shredding_x000a_$ Expense" dataDxfId="55"/>
    <tableColumn id="16" xr3:uid="{00000000-0010-0000-0000-000010000000}" name="FY 2024 vs  _x000a_FY 2023 _x000a_$ ∆4" dataDxfId="54"/>
    <tableColumn id="17" xr3:uid="{00000000-0010-0000-0000-000011000000}" name="FY 2024 vs _x000a_FY 2023_x000a_ % ∆5" dataDxfId="53"/>
    <tableColumn id="18" xr3:uid="{00000000-0010-0000-0000-000012000000}" name="TOTAL RECORDS" dataDxfId="52"/>
    <tableColumn id="19" xr3:uid="{00000000-0010-0000-0000-000013000000}" name="FY 2024 vs  _x000a_FY 2023 _x000a_$ ∆6" dataDxfId="51"/>
    <tableColumn id="20" xr3:uid="{00000000-0010-0000-0000-000014000000}" name="FY 2024 vs _x000a_FY 2023_x000a_ % ∆7" dataDxfId="50"/>
  </tableColumns>
  <tableStyleInfo name="TableStyleMedium11" showFirstColumn="0" showLastColumn="0" showRowStripes="1" showColumnStripes="0"/>
  <extLst>
    <ext xmlns:x14="http://schemas.microsoft.com/office/spreadsheetml/2009/9/main" uri="{504A1905-F514-4f6f-8877-14C23A59335A}">
      <x14:table altText="FY 2024 Allocation (uses FY 2020-2022 Data for Records Services)" altTextSummary="Allocation of FY 2024 budgeted charges by departmen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9:N31" totalsRowShown="0" headerRowDxfId="49" dataDxfId="47" headerRowBorderDxfId="48" tableBorderDxfId="46" totalsRowBorderDxfId="45">
  <autoFilter ref="A19:N3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100-000001000000}" name="FY 2023 Allocation for Records Services" dataDxfId="44"/>
    <tableColumn id="2" xr3:uid="{00000000-0010-0000-0100-000002000000}" name="Record Actions" dataDxfId="43"/>
    <tableColumn id="3" xr3:uid="{00000000-0010-0000-0100-000003000000}" name="% of  Total" dataDxfId="42"/>
    <tableColumn id="4" xr3:uid="{00000000-0010-0000-0100-000004000000}" name="Items Accessioned" dataDxfId="41"/>
    <tableColumn id="5" xr3:uid="{00000000-0010-0000-0100-000005000000}" name="% of Total" dataDxfId="40"/>
    <tableColumn id="6" xr3:uid="{00000000-0010-0000-0100-000006000000}" name="Items Stored" dataDxfId="39"/>
    <tableColumn id="7" xr3:uid="{00000000-0010-0000-0100-000007000000}" name="% of  Total2" dataDxfId="38"/>
    <tableColumn id="8" xr3:uid="{00000000-0010-0000-0100-000008000000}" name="Electronic Doc &amp; Records Mgmt Sys" dataDxfId="37"/>
    <tableColumn id="9" xr3:uid="{00000000-0010-0000-0100-000009000000}" name="% of  Total3" dataDxfId="36"/>
    <tableColumn id="10" xr3:uid="{00000000-0010-0000-0100-00000A000000}" name="Average % of Total" dataDxfId="35"/>
    <tableColumn id="11" xr3:uid="{00000000-0010-0000-0100-00000B000000}" name="Records Service Allocation*" dataDxfId="34"/>
    <tableColumn id="12" xr3:uid="{00000000-0010-0000-0100-00000C000000}" name="Shredding_x000a_Bins" dataDxfId="33"/>
    <tableColumn id="13" xr3:uid="{00000000-0010-0000-0100-00000D000000}" name="Shredding_x000a_$ Expense" dataDxfId="32"/>
    <tableColumn id="14" xr3:uid="{00000000-0010-0000-0100-00000E000000}" name="TOTAL RECORDS" dataDxfId="31"/>
  </tableColumns>
  <tableStyleInfo name="TableStyleMedium11" showFirstColumn="0" showLastColumn="0" showRowStripes="1" showColumnStripes="0"/>
  <extLst>
    <ext xmlns:x14="http://schemas.microsoft.com/office/spreadsheetml/2009/9/main" uri="{504A1905-F514-4f6f-8877-14C23A59335A}">
      <x14:table altText="FY 2023 Allocation (uses FY 2019-2021 Data for Records Services)" altTextSummary="Allocation of FY 2023 adopted budget by department."/>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N501" totalsRowShown="0" headerRowDxfId="30" dataDxfId="29">
  <autoFilter ref="A2:N501"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Dept" dataDxfId="28"/>
    <tableColumn id="2" xr3:uid="{00000000-0010-0000-0200-000002000000}" name="Agency" dataDxfId="27"/>
    <tableColumn id="3" xr3:uid="{00000000-0010-0000-0200-000003000000}" name="STAR Agency Code" dataDxfId="26"/>
    <tableColumn id="4" xr3:uid="{00000000-0010-0000-0200-000004000000}" name="HPRM Unique Identifier" dataDxfId="25"/>
    <tableColumn id="5" xr3:uid="{00000000-0010-0000-0200-000005000000}" name="Requested File " dataDxfId="24"/>
    <tableColumn id="6" xr3:uid="{00000000-0010-0000-0200-000006000000}" name="Interfiles" dataDxfId="23"/>
    <tableColumn id="7" xr3:uid="{00000000-0010-0000-0200-000007000000}" name="Record Actions (requested files + interfiles)" dataDxfId="22"/>
    <tableColumn id="8" xr3:uid="{00000000-0010-0000-0200-000008000000}" name="% of Total Record Actions" dataDxfId="21"/>
    <tableColumn id="9" xr3:uid="{00000000-0010-0000-0200-000009000000}" name="Items Accessioned" dataDxfId="20"/>
    <tableColumn id="10" xr3:uid="{00000000-0010-0000-0200-00000A000000}" name="% of Total Items Accessioned" dataDxfId="19"/>
    <tableColumn id="11" xr3:uid="{00000000-0010-0000-0200-00000B000000}" name="Boxes Stored" dataDxfId="18"/>
    <tableColumn id="12" xr3:uid="{00000000-0010-0000-0200-00000C000000}" name="% of Total Boxes Stored" dataDxfId="17"/>
    <tableColumn id="13" xr3:uid="{00000000-0010-0000-0200-00000D000000}" name="Average of %s" dataDxfId="16"/>
    <tableColumn id="14" xr3:uid="{00000000-0010-0000-0200-00000E000000}" name="Total Budget Allocation _x000a_(Budget in 60462)" dataDxfId="15"/>
  </tableColumns>
  <tableStyleInfo name="TableStyleMedium11" showFirstColumn="0" showLastColumn="0" showRowStripes="1" showColumnStripes="0"/>
  <extLst>
    <ext xmlns:x14="http://schemas.microsoft.com/office/spreadsheetml/2009/9/main" uri="{504A1905-F514-4f6f-8877-14C23A59335A}">
      <x14:table altText="FY 2024 Record Details" altTextSummary="This sheet contains one table listing Record events by department, division, or section. "/>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D16" totalsRowShown="0" headerRowDxfId="14" dataDxfId="12" headerRowBorderDxfId="13" tableBorderDxfId="11">
  <autoFilter ref="A4:D16" xr:uid="{00000000-0009-0000-0100-000004000000}">
    <filterColumn colId="0" hiddenButton="1"/>
    <filterColumn colId="1" hiddenButton="1"/>
    <filterColumn colId="2" hiddenButton="1"/>
    <filterColumn colId="3" hiddenButton="1"/>
  </autoFilter>
  <tableColumns count="4">
    <tableColumn id="1" xr3:uid="{00000000-0010-0000-0300-000001000000}" name="Department" dataDxfId="10"/>
    <tableColumn id="2" xr3:uid="{00000000-0010-0000-0300-000002000000}" name="Knowledge Workers" dataDxfId="9"/>
    <tableColumn id="3" xr3:uid="{00000000-0010-0000-0300-000003000000}" name="% Total" dataDxfId="8"/>
    <tableColumn id="4" xr3:uid="{00000000-0010-0000-0300-000004000000}" name="% Total (Column D) x EDRMS Budget (B19)" dataDxfId="7"/>
  </tableColumns>
  <tableStyleInfo name="TableStyleMedium11" showFirstColumn="0" showLastColumn="0" showRowStripes="1" showColumnStripes="0"/>
  <extLst>
    <ext xmlns:x14="http://schemas.microsoft.com/office/spreadsheetml/2009/9/main" uri="{504A1905-F514-4f6f-8877-14C23A59335A}">
      <x14:table altText="Electronic Document and Records Management System (EDRMS) FY 2024" altTextSummary="EDRMS cost allocation by department."/>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3:C15" totalsRowShown="0" headerRowDxfId="6" dataDxfId="4" headerRowBorderDxfId="5" tableBorderDxfId="3">
  <autoFilter ref="A3:C15" xr:uid="{00000000-0009-0000-0100-000005000000}">
    <filterColumn colId="0" hiddenButton="1"/>
    <filterColumn colId="1" hiddenButton="1"/>
    <filterColumn colId="2" hiddenButton="1"/>
  </autoFilter>
  <tableColumns count="3">
    <tableColumn id="1" xr3:uid="{00000000-0010-0000-0400-000001000000}" name="Dept" dataDxfId="2"/>
    <tableColumn id="2" xr3:uid="{00000000-0010-0000-0400-000002000000}" name="Shredding Bins" dataDxfId="1"/>
    <tableColumn id="4" xr3:uid="{00000000-0010-0000-0400-000004000000}" name="FY24 Budget" dataDxfId="0"/>
  </tableColumns>
  <tableStyleInfo name="TableStyleMedium11" showFirstColumn="0" showLastColumn="0" showRowStripes="1" showColumnStripes="0"/>
  <extLst>
    <ext xmlns:x14="http://schemas.microsoft.com/office/spreadsheetml/2009/9/main" uri="{504A1905-F514-4f6f-8877-14C23A59335A}">
      <x14:table altText="Modified Shred-It Service Levels" altTextSummary="Shredding bin count by department."/>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multco.us/budget/fy-2023-county-assets-cost-allocation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
  <sheetViews>
    <sheetView tabSelected="1" workbookViewId="0"/>
  </sheetViews>
  <sheetFormatPr defaultColWidth="12.7109375" defaultRowHeight="15" customHeight="1" x14ac:dyDescent="0.2"/>
  <cols>
    <col min="1" max="1" width="119.7109375" style="211" bestFit="1" customWidth="1"/>
    <col min="2" max="21" width="9.140625" style="211" customWidth="1"/>
    <col min="22" max="26" width="14.42578125" style="211" customWidth="1"/>
    <col min="27" max="16384" width="12.7109375" style="211"/>
  </cols>
  <sheetData>
    <row r="1" spans="1:21" ht="21" x14ac:dyDescent="0.35">
      <c r="A1" s="209" t="s">
        <v>0</v>
      </c>
      <c r="B1" s="210"/>
      <c r="C1" s="210"/>
      <c r="D1" s="210"/>
      <c r="E1" s="210"/>
      <c r="F1" s="210"/>
      <c r="G1" s="210"/>
      <c r="H1" s="210"/>
      <c r="I1" s="210"/>
      <c r="J1" s="210"/>
      <c r="K1" s="210"/>
      <c r="L1" s="210"/>
      <c r="M1" s="210"/>
      <c r="N1" s="210"/>
      <c r="O1" s="210"/>
      <c r="P1" s="210"/>
      <c r="Q1" s="210"/>
      <c r="R1" s="210"/>
      <c r="S1" s="210"/>
      <c r="T1" s="210"/>
      <c r="U1" s="210"/>
    </row>
    <row r="2" spans="1:21" x14ac:dyDescent="0.25">
      <c r="A2" s="210" t="s">
        <v>1</v>
      </c>
      <c r="B2" s="210"/>
      <c r="C2" s="210"/>
      <c r="D2" s="210"/>
      <c r="E2" s="210"/>
      <c r="F2" s="210"/>
      <c r="G2" s="210"/>
      <c r="H2" s="210"/>
      <c r="I2" s="210"/>
      <c r="J2" s="210"/>
      <c r="K2" s="210"/>
      <c r="L2" s="210"/>
      <c r="M2" s="210"/>
      <c r="N2" s="210"/>
      <c r="O2" s="210"/>
      <c r="P2" s="210"/>
      <c r="Q2" s="210"/>
      <c r="R2" s="210"/>
      <c r="S2" s="210"/>
      <c r="T2" s="210"/>
      <c r="U2" s="210"/>
    </row>
    <row r="3" spans="1:21" ht="45" x14ac:dyDescent="0.25">
      <c r="A3" s="212" t="s">
        <v>2</v>
      </c>
      <c r="B3" s="210"/>
      <c r="C3" s="210"/>
      <c r="D3" s="210"/>
      <c r="E3" s="210"/>
      <c r="F3" s="210"/>
      <c r="G3" s="210"/>
      <c r="H3" s="210"/>
      <c r="I3" s="210"/>
      <c r="J3" s="210"/>
      <c r="K3" s="210"/>
      <c r="L3" s="210"/>
      <c r="M3" s="210"/>
      <c r="N3" s="210"/>
      <c r="O3" s="210"/>
      <c r="P3" s="210"/>
      <c r="Q3" s="210"/>
      <c r="R3" s="210"/>
      <c r="S3" s="210"/>
      <c r="T3" s="210"/>
      <c r="U3" s="210"/>
    </row>
    <row r="4" spans="1:21" ht="34.15" customHeight="1" x14ac:dyDescent="0.35">
      <c r="A4" s="209" t="s">
        <v>3</v>
      </c>
      <c r="B4" s="210"/>
      <c r="C4" s="210"/>
      <c r="D4" s="210"/>
      <c r="E4" s="210"/>
      <c r="F4" s="210"/>
      <c r="G4" s="210"/>
      <c r="H4" s="210"/>
      <c r="I4" s="210"/>
      <c r="J4" s="210"/>
      <c r="K4" s="210"/>
      <c r="L4" s="210"/>
      <c r="M4" s="210"/>
      <c r="N4" s="210"/>
      <c r="O4" s="210"/>
      <c r="P4" s="210"/>
      <c r="Q4" s="210"/>
      <c r="R4" s="210"/>
      <c r="S4" s="210"/>
      <c r="T4" s="210"/>
      <c r="U4" s="210"/>
    </row>
    <row r="5" spans="1:21" ht="14.25" customHeight="1" x14ac:dyDescent="0.25">
      <c r="A5" s="213" t="s">
        <v>4</v>
      </c>
      <c r="B5" s="210"/>
      <c r="C5" s="210"/>
      <c r="D5" s="210"/>
      <c r="E5" s="210"/>
      <c r="F5" s="210"/>
      <c r="G5" s="210"/>
      <c r="H5" s="210"/>
      <c r="I5" s="210"/>
      <c r="J5" s="210"/>
      <c r="K5" s="210"/>
      <c r="L5" s="210"/>
      <c r="M5" s="210"/>
      <c r="N5" s="210"/>
      <c r="O5" s="210"/>
      <c r="P5" s="210"/>
      <c r="Q5" s="210"/>
      <c r="R5" s="210"/>
      <c r="S5" s="210"/>
      <c r="T5" s="210"/>
      <c r="U5" s="210"/>
    </row>
    <row r="6" spans="1:21" ht="30" x14ac:dyDescent="0.25">
      <c r="A6" s="214" t="s">
        <v>5</v>
      </c>
      <c r="B6" s="210"/>
      <c r="C6" s="210"/>
      <c r="D6" s="210"/>
      <c r="E6" s="210"/>
      <c r="F6" s="210"/>
      <c r="G6" s="210"/>
      <c r="H6" s="210"/>
      <c r="I6" s="210"/>
      <c r="J6" s="210"/>
      <c r="K6" s="210"/>
      <c r="L6" s="210"/>
      <c r="M6" s="210"/>
      <c r="N6" s="210"/>
      <c r="O6" s="210"/>
      <c r="P6" s="210"/>
      <c r="Q6" s="210"/>
      <c r="R6" s="210"/>
      <c r="S6" s="210"/>
      <c r="T6" s="210"/>
      <c r="U6" s="210"/>
    </row>
    <row r="7" spans="1:21" ht="30.6" customHeight="1" x14ac:dyDescent="0.25">
      <c r="A7" s="213" t="s">
        <v>6</v>
      </c>
      <c r="B7" s="210"/>
      <c r="C7" s="210"/>
      <c r="D7" s="210"/>
      <c r="E7" s="210"/>
      <c r="F7" s="210"/>
      <c r="G7" s="210"/>
      <c r="H7" s="210"/>
      <c r="I7" s="210"/>
      <c r="J7" s="210"/>
      <c r="K7" s="210"/>
      <c r="L7" s="210"/>
      <c r="M7" s="210"/>
      <c r="N7" s="210"/>
      <c r="O7" s="210"/>
      <c r="P7" s="210"/>
      <c r="Q7" s="210"/>
      <c r="R7" s="210"/>
      <c r="S7" s="210"/>
      <c r="T7" s="210"/>
      <c r="U7" s="210"/>
    </row>
    <row r="8" spans="1:21" ht="14.25" customHeight="1" x14ac:dyDescent="0.25">
      <c r="A8" s="210" t="s">
        <v>7</v>
      </c>
      <c r="B8" s="210"/>
      <c r="C8" s="210"/>
      <c r="D8" s="210"/>
      <c r="E8" s="210"/>
      <c r="F8" s="210"/>
      <c r="G8" s="210"/>
      <c r="H8" s="210"/>
      <c r="I8" s="210"/>
      <c r="J8" s="210"/>
      <c r="K8" s="210"/>
      <c r="L8" s="210"/>
      <c r="M8" s="210"/>
      <c r="N8" s="210"/>
      <c r="O8" s="210"/>
      <c r="P8" s="210"/>
      <c r="Q8" s="210"/>
      <c r="R8" s="210"/>
      <c r="S8" s="210"/>
      <c r="T8" s="210"/>
      <c r="U8" s="210"/>
    </row>
    <row r="9" spans="1:21" ht="27.6" customHeight="1" x14ac:dyDescent="0.25">
      <c r="A9" s="215" t="s">
        <v>8</v>
      </c>
      <c r="B9" s="210"/>
      <c r="C9" s="210"/>
      <c r="D9" s="210"/>
      <c r="E9" s="210"/>
      <c r="F9" s="210"/>
      <c r="G9" s="210"/>
      <c r="H9" s="210"/>
      <c r="I9" s="210"/>
      <c r="J9" s="210"/>
      <c r="K9" s="210"/>
      <c r="L9" s="210"/>
      <c r="M9" s="210"/>
      <c r="N9" s="210"/>
      <c r="O9" s="210"/>
      <c r="P9" s="210"/>
      <c r="Q9" s="210"/>
      <c r="R9" s="210"/>
      <c r="S9" s="210"/>
      <c r="T9" s="210"/>
      <c r="U9" s="210"/>
    </row>
    <row r="10" spans="1:21" ht="14.25" customHeight="1" x14ac:dyDescent="0.25">
      <c r="A10" s="214" t="s">
        <v>9</v>
      </c>
      <c r="B10" s="210"/>
      <c r="C10" s="210"/>
      <c r="D10" s="210"/>
      <c r="E10" s="210"/>
      <c r="F10" s="210"/>
      <c r="G10" s="210"/>
      <c r="H10" s="210"/>
      <c r="I10" s="210"/>
      <c r="J10" s="210"/>
      <c r="K10" s="210"/>
      <c r="L10" s="210"/>
      <c r="M10" s="210"/>
      <c r="N10" s="210"/>
      <c r="O10" s="210"/>
      <c r="P10" s="210"/>
      <c r="Q10" s="210"/>
      <c r="R10" s="210"/>
      <c r="S10" s="210"/>
      <c r="T10" s="210"/>
      <c r="U10" s="210"/>
    </row>
    <row r="11" spans="1:21" x14ac:dyDescent="0.25">
      <c r="A11" s="214" t="s">
        <v>10</v>
      </c>
      <c r="B11" s="210"/>
      <c r="C11" s="210"/>
      <c r="D11" s="210"/>
      <c r="E11" s="210"/>
      <c r="F11" s="210"/>
      <c r="G11" s="210"/>
      <c r="H11" s="210"/>
      <c r="I11" s="210"/>
      <c r="J11" s="210"/>
      <c r="K11" s="210"/>
      <c r="L11" s="210"/>
      <c r="M11" s="210"/>
      <c r="N11" s="210"/>
      <c r="O11" s="210"/>
      <c r="P11" s="210"/>
      <c r="Q11" s="210"/>
      <c r="R11" s="210"/>
      <c r="S11" s="210"/>
      <c r="T11" s="210"/>
      <c r="U11" s="210"/>
    </row>
    <row r="12" spans="1:21" ht="14.25" customHeight="1" x14ac:dyDescent="0.25">
      <c r="A12" s="216" t="s">
        <v>11</v>
      </c>
      <c r="B12" s="210"/>
      <c r="C12" s="210"/>
      <c r="D12" s="210"/>
      <c r="E12" s="210"/>
      <c r="F12" s="210"/>
      <c r="G12" s="210"/>
      <c r="H12" s="210"/>
      <c r="I12" s="210"/>
      <c r="J12" s="210"/>
      <c r="K12" s="210"/>
      <c r="L12" s="210"/>
      <c r="M12" s="210"/>
      <c r="N12" s="210"/>
      <c r="O12" s="210"/>
      <c r="P12" s="210"/>
      <c r="Q12" s="210"/>
      <c r="R12" s="210"/>
      <c r="S12" s="210"/>
      <c r="T12" s="210"/>
      <c r="U12" s="210"/>
    </row>
    <row r="13" spans="1:21" ht="14.25" customHeight="1" x14ac:dyDescent="0.25">
      <c r="A13" s="210"/>
      <c r="B13" s="210"/>
      <c r="C13" s="210"/>
      <c r="D13" s="210"/>
      <c r="E13" s="210"/>
      <c r="F13" s="210"/>
      <c r="G13" s="210"/>
      <c r="H13" s="210"/>
      <c r="I13" s="210"/>
      <c r="J13" s="210"/>
      <c r="K13" s="210"/>
      <c r="L13" s="210"/>
      <c r="M13" s="210"/>
      <c r="N13" s="210"/>
      <c r="O13" s="210"/>
      <c r="P13" s="210"/>
      <c r="Q13" s="210"/>
      <c r="R13" s="210"/>
      <c r="S13" s="210"/>
      <c r="T13" s="210"/>
      <c r="U13" s="210"/>
    </row>
  </sheetData>
  <hyperlinks>
    <hyperlink ref="A12"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3"/>
  <sheetViews>
    <sheetView zoomScale="140" zoomScaleNormal="140" workbookViewId="0">
      <pane xSplit="1" ySplit="4" topLeftCell="B5" activePane="bottomRight" state="frozen"/>
      <selection pane="topRight" activeCell="B1" sqref="B1"/>
      <selection pane="bottomLeft" activeCell="A5" sqref="A5"/>
      <selection pane="bottomRight" activeCell="A4" sqref="A4"/>
    </sheetView>
  </sheetViews>
  <sheetFormatPr defaultColWidth="12.7109375" defaultRowHeight="15" customHeight="1" x14ac:dyDescent="0.2"/>
  <cols>
    <col min="1" max="1" width="17.140625" customWidth="1"/>
    <col min="2" max="2" width="10.7109375" customWidth="1"/>
    <col min="3" max="3" width="8.28515625" customWidth="1"/>
    <col min="4" max="4" width="12.7109375" customWidth="1"/>
    <col min="5" max="5" width="11.7109375" customWidth="1"/>
    <col min="6" max="6" width="10.7109375" customWidth="1"/>
    <col min="7" max="7" width="12.7109375" customWidth="1"/>
    <col min="8" max="8" width="14" customWidth="1"/>
    <col min="9" max="9" width="9.85546875" customWidth="1"/>
    <col min="10" max="10" width="10.5703125" customWidth="1"/>
    <col min="11" max="11" width="15.7109375" customWidth="1"/>
    <col min="12" max="12" width="12.140625" customWidth="1"/>
    <col min="13" max="13" width="11.42578125" customWidth="1"/>
    <col min="14" max="14" width="13.85546875" customWidth="1"/>
    <col min="15" max="15" width="11" customWidth="1"/>
    <col min="16" max="17" width="10.85546875" customWidth="1"/>
    <col min="18" max="18" width="12.7109375" customWidth="1"/>
    <col min="19" max="19" width="11.28515625" customWidth="1"/>
    <col min="20" max="20" width="10.42578125" customWidth="1"/>
  </cols>
  <sheetData>
    <row r="1" spans="1:20" ht="20.25" x14ac:dyDescent="0.2">
      <c r="A1" s="1" t="s">
        <v>12</v>
      </c>
      <c r="B1" s="2"/>
      <c r="C1" s="2"/>
      <c r="D1" s="2"/>
      <c r="E1" s="2"/>
      <c r="F1" s="2"/>
      <c r="G1" s="2"/>
      <c r="H1" s="2"/>
      <c r="I1" s="2"/>
      <c r="J1" s="2"/>
      <c r="K1" s="3"/>
      <c r="L1" s="3"/>
      <c r="M1" s="3"/>
      <c r="N1" s="2"/>
      <c r="O1" s="2"/>
      <c r="P1" s="2"/>
      <c r="Q1" s="2"/>
      <c r="R1" s="2"/>
      <c r="S1" s="2"/>
      <c r="T1" s="2"/>
    </row>
    <row r="2" spans="1:20" ht="12.75" x14ac:dyDescent="0.2">
      <c r="A2" s="136" t="s">
        <v>620</v>
      </c>
      <c r="B2" s="2"/>
      <c r="C2" s="2"/>
      <c r="D2" s="2"/>
      <c r="E2" s="2"/>
      <c r="F2" s="2"/>
      <c r="G2" s="2"/>
      <c r="H2" s="2"/>
      <c r="I2" s="2"/>
      <c r="J2" s="2"/>
      <c r="K2" s="3"/>
      <c r="L2" s="3"/>
      <c r="M2" s="3"/>
      <c r="N2" s="2"/>
      <c r="O2" s="2"/>
      <c r="P2" s="2"/>
      <c r="Q2" s="2"/>
      <c r="R2" s="2"/>
      <c r="S2" s="2"/>
      <c r="T2" s="2"/>
    </row>
    <row r="3" spans="1:20" ht="21" x14ac:dyDescent="0.35">
      <c r="A3" s="4" t="s">
        <v>608</v>
      </c>
      <c r="B3" s="5"/>
      <c r="C3" s="6"/>
      <c r="D3" s="6"/>
      <c r="E3" s="5"/>
      <c r="F3" s="6"/>
      <c r="G3" s="6"/>
      <c r="H3" s="6"/>
      <c r="I3" s="6"/>
      <c r="J3" s="6"/>
      <c r="K3" s="6"/>
      <c r="L3" s="6"/>
      <c r="M3" s="6"/>
      <c r="N3" s="6"/>
      <c r="O3" s="6"/>
      <c r="P3" s="6"/>
      <c r="Q3" s="6"/>
      <c r="R3" s="6"/>
      <c r="S3" s="6"/>
      <c r="T3" s="7"/>
    </row>
    <row r="4" spans="1:20" ht="45" x14ac:dyDescent="0.2">
      <c r="A4" s="108" t="s">
        <v>13</v>
      </c>
      <c r="B4" s="109" t="s">
        <v>14</v>
      </c>
      <c r="C4" s="109" t="s">
        <v>616</v>
      </c>
      <c r="D4" s="109" t="s">
        <v>16</v>
      </c>
      <c r="E4" s="109" t="s">
        <v>617</v>
      </c>
      <c r="F4" s="109" t="s">
        <v>18</v>
      </c>
      <c r="G4" s="109" t="s">
        <v>618</v>
      </c>
      <c r="H4" s="109" t="s">
        <v>19</v>
      </c>
      <c r="I4" s="109" t="s">
        <v>619</v>
      </c>
      <c r="J4" s="110" t="s">
        <v>20</v>
      </c>
      <c r="K4" s="110" t="s">
        <v>21</v>
      </c>
      <c r="L4" s="109" t="s">
        <v>22</v>
      </c>
      <c r="M4" s="109" t="s">
        <v>23</v>
      </c>
      <c r="N4" s="109" t="s">
        <v>24</v>
      </c>
      <c r="O4" s="109" t="s">
        <v>25</v>
      </c>
      <c r="P4" s="109" t="s">
        <v>612</v>
      </c>
      <c r="Q4" s="109" t="s">
        <v>613</v>
      </c>
      <c r="R4" s="110" t="s">
        <v>26</v>
      </c>
      <c r="S4" s="110" t="s">
        <v>614</v>
      </c>
      <c r="T4" s="111" t="s">
        <v>615</v>
      </c>
    </row>
    <row r="5" spans="1:20" ht="12.75" customHeight="1" x14ac:dyDescent="0.25">
      <c r="A5" s="112" t="s">
        <v>27</v>
      </c>
      <c r="B5" s="113">
        <v>2330</v>
      </c>
      <c r="C5" s="114">
        <v>0.37935525887333121</v>
      </c>
      <c r="D5" s="113">
        <v>1479</v>
      </c>
      <c r="E5" s="119">
        <v>0.28971596474045058</v>
      </c>
      <c r="F5" s="113">
        <v>7807</v>
      </c>
      <c r="G5" s="114">
        <v>0.20439848147663309</v>
      </c>
      <c r="H5" s="113">
        <v>0</v>
      </c>
      <c r="I5" s="114">
        <v>0</v>
      </c>
      <c r="J5" s="114">
        <v>0.29115656836347154</v>
      </c>
      <c r="K5" s="115">
        <v>581168.61036022496</v>
      </c>
      <c r="L5" s="115">
        <v>231774.61036022496</v>
      </c>
      <c r="M5" s="116">
        <v>0.66336173592055092</v>
      </c>
      <c r="N5" s="117">
        <v>32</v>
      </c>
      <c r="O5" s="115">
        <v>24255.099924999915</v>
      </c>
      <c r="P5" s="115">
        <v>452.09992499991495</v>
      </c>
      <c r="Q5" s="114">
        <v>1.8993401041881904E-2</v>
      </c>
      <c r="R5" s="115">
        <v>605423.71028522484</v>
      </c>
      <c r="S5" s="115">
        <v>232226.71028522484</v>
      </c>
      <c r="T5" s="118">
        <v>0.62226306825945765</v>
      </c>
    </row>
    <row r="6" spans="1:20" ht="12.75" customHeight="1" x14ac:dyDescent="0.25">
      <c r="A6" s="112" t="s">
        <v>28</v>
      </c>
      <c r="B6" s="113">
        <v>12</v>
      </c>
      <c r="C6" s="114">
        <v>1.9537609899055682E-3</v>
      </c>
      <c r="D6" s="117">
        <v>123</v>
      </c>
      <c r="E6" s="119">
        <v>2.4094025465230165E-2</v>
      </c>
      <c r="F6" s="117">
        <v>923</v>
      </c>
      <c r="G6" s="114">
        <v>2.4165466684120958E-2</v>
      </c>
      <c r="H6" s="117">
        <v>0</v>
      </c>
      <c r="I6" s="114">
        <v>0</v>
      </c>
      <c r="J6" s="114">
        <v>1.6737751046418899E-2</v>
      </c>
      <c r="K6" s="115">
        <v>32929.671872972038</v>
      </c>
      <c r="L6" s="115">
        <v>-905.32812702796218</v>
      </c>
      <c r="M6" s="116">
        <v>-2.6757148722564274E-2</v>
      </c>
      <c r="N6" s="117">
        <v>6</v>
      </c>
      <c r="O6" s="115">
        <v>2771.8148249999999</v>
      </c>
      <c r="P6" s="115">
        <v>2771.8148249999999</v>
      </c>
      <c r="Q6" s="119">
        <v>1</v>
      </c>
      <c r="R6" s="115">
        <v>35701.486697972039</v>
      </c>
      <c r="S6" s="115">
        <v>1866.4866979720391</v>
      </c>
      <c r="T6" s="118">
        <v>5.5164377064342816E-2</v>
      </c>
    </row>
    <row r="7" spans="1:20" ht="12.75" customHeight="1" x14ac:dyDescent="0.25">
      <c r="A7" s="112" t="s">
        <v>29</v>
      </c>
      <c r="B7" s="113">
        <v>1275</v>
      </c>
      <c r="C7" s="114">
        <v>0.20758710517746665</v>
      </c>
      <c r="D7" s="117">
        <v>800</v>
      </c>
      <c r="E7" s="119">
        <v>0.15670910871694418</v>
      </c>
      <c r="F7" s="117">
        <v>7530</v>
      </c>
      <c r="G7" s="114">
        <v>0.19714622332766074</v>
      </c>
      <c r="H7" s="117">
        <v>62</v>
      </c>
      <c r="I7" s="114">
        <v>0.15085158150851583</v>
      </c>
      <c r="J7" s="114">
        <v>0.18714747907402385</v>
      </c>
      <c r="K7" s="115">
        <v>392588.30979988334</v>
      </c>
      <c r="L7" s="115">
        <v>42171.30979988334</v>
      </c>
      <c r="M7" s="116">
        <v>0.12034607282147652</v>
      </c>
      <c r="N7" s="117">
        <v>82</v>
      </c>
      <c r="O7" s="115">
        <v>36747.55109999999</v>
      </c>
      <c r="P7" s="115">
        <v>-294.44890000001033</v>
      </c>
      <c r="Q7" s="114">
        <v>-7.9490551266133119E-3</v>
      </c>
      <c r="R7" s="115">
        <v>429335.86089988332</v>
      </c>
      <c r="S7" s="115">
        <v>41876.860899883322</v>
      </c>
      <c r="T7" s="118">
        <v>0.10808075409238996</v>
      </c>
    </row>
    <row r="8" spans="1:20" ht="12.75" customHeight="1" x14ac:dyDescent="0.25">
      <c r="A8" s="112" t="s">
        <v>30</v>
      </c>
      <c r="B8" s="113">
        <v>1388</v>
      </c>
      <c r="C8" s="114">
        <v>0.22598502116574404</v>
      </c>
      <c r="D8" s="117">
        <v>648</v>
      </c>
      <c r="E8" s="119">
        <v>0.1269343780607248</v>
      </c>
      <c r="F8" s="117">
        <v>4650</v>
      </c>
      <c r="G8" s="114">
        <v>0.1217436837282367</v>
      </c>
      <c r="H8" s="117">
        <v>220</v>
      </c>
      <c r="I8" s="114">
        <v>0.53527980535279807</v>
      </c>
      <c r="J8" s="114">
        <v>0.15822102765156851</v>
      </c>
      <c r="K8" s="115">
        <v>383342.42970034119</v>
      </c>
      <c r="L8" s="115">
        <v>-27705.570299658808</v>
      </c>
      <c r="M8" s="116">
        <v>-6.740227491596798E-2</v>
      </c>
      <c r="N8" s="117">
        <v>76</v>
      </c>
      <c r="O8" s="115">
        <v>32994.559399999991</v>
      </c>
      <c r="P8" s="115">
        <v>-270.440600000009</v>
      </c>
      <c r="Q8" s="114">
        <v>-8.1298842627388849E-3</v>
      </c>
      <c r="R8" s="115">
        <v>416336.98910034116</v>
      </c>
      <c r="S8" s="115">
        <v>-27976.010899658839</v>
      </c>
      <c r="T8" s="118">
        <v>-6.2964646318381043E-2</v>
      </c>
    </row>
    <row r="9" spans="1:20" ht="12.75" customHeight="1" x14ac:dyDescent="0.25">
      <c r="A9" s="112" t="s">
        <v>31</v>
      </c>
      <c r="B9" s="113">
        <v>307</v>
      </c>
      <c r="C9" s="114">
        <v>4.9983718658417456E-2</v>
      </c>
      <c r="D9" s="117">
        <v>287</v>
      </c>
      <c r="E9" s="119">
        <v>5.6219392752203716E-2</v>
      </c>
      <c r="F9" s="117">
        <v>1981</v>
      </c>
      <c r="G9" s="114">
        <v>5.1865427411964926E-2</v>
      </c>
      <c r="H9" s="117">
        <v>19</v>
      </c>
      <c r="I9" s="114">
        <v>4.6228710462287104E-2</v>
      </c>
      <c r="J9" s="114">
        <v>5.2689512940862035E-2</v>
      </c>
      <c r="K9" s="115">
        <v>111003.37968730417</v>
      </c>
      <c r="L9" s="115">
        <v>25572.379687304172</v>
      </c>
      <c r="M9" s="116">
        <v>0.29933372765511551</v>
      </c>
      <c r="N9" s="117">
        <v>13</v>
      </c>
      <c r="O9" s="115">
        <v>4238.0676000000003</v>
      </c>
      <c r="P9" s="115">
        <v>-0.93239999999968859</v>
      </c>
      <c r="Q9" s="114">
        <v>-2.1995753715491593E-4</v>
      </c>
      <c r="R9" s="115">
        <v>115241.44728730417</v>
      </c>
      <c r="S9" s="115">
        <v>25571.447287304167</v>
      </c>
      <c r="T9" s="118">
        <v>0.28517282577566821</v>
      </c>
    </row>
    <row r="10" spans="1:20" ht="12.75" customHeight="1" x14ac:dyDescent="0.25">
      <c r="A10" s="112" t="s">
        <v>32</v>
      </c>
      <c r="B10" s="113">
        <v>108</v>
      </c>
      <c r="C10" s="114">
        <v>1.7583848909150112E-2</v>
      </c>
      <c r="D10" s="117">
        <v>117</v>
      </c>
      <c r="E10" s="119">
        <v>2.2918707149853088E-2</v>
      </c>
      <c r="F10" s="117">
        <v>1097</v>
      </c>
      <c r="G10" s="114">
        <v>2.8721036784919489E-2</v>
      </c>
      <c r="H10" s="117">
        <v>9</v>
      </c>
      <c r="I10" s="114">
        <v>2.1897810218978103E-2</v>
      </c>
      <c r="J10" s="114">
        <v>2.3074530947974226E-2</v>
      </c>
      <c r="K10" s="115">
        <v>48820.634087771519</v>
      </c>
      <c r="L10" s="115">
        <v>9908.6340877715193</v>
      </c>
      <c r="M10" s="116">
        <v>0.25464211779840457</v>
      </c>
      <c r="N10" s="117">
        <v>9</v>
      </c>
      <c r="O10" s="115">
        <v>15865.267875000001</v>
      </c>
      <c r="P10" s="115">
        <v>1556.2678750000014</v>
      </c>
      <c r="Q10" s="114">
        <v>0.10876147005381238</v>
      </c>
      <c r="R10" s="115">
        <v>64685.901962771517</v>
      </c>
      <c r="S10" s="115">
        <v>11464.901962771517</v>
      </c>
      <c r="T10" s="118">
        <v>0.21542064152818469</v>
      </c>
    </row>
    <row r="11" spans="1:20" ht="12.75" customHeight="1" x14ac:dyDescent="0.25">
      <c r="A11" s="112" t="s">
        <v>33</v>
      </c>
      <c r="B11" s="113">
        <v>398</v>
      </c>
      <c r="C11" s="114">
        <v>6.4799739498534695E-2</v>
      </c>
      <c r="D11" s="117">
        <v>688</v>
      </c>
      <c r="E11" s="119">
        <v>0.13476983349657198</v>
      </c>
      <c r="F11" s="117">
        <v>9429</v>
      </c>
      <c r="G11" s="114">
        <v>0.24686477287603087</v>
      </c>
      <c r="H11" s="117">
        <v>61</v>
      </c>
      <c r="I11" s="114">
        <v>0.14841849148418493</v>
      </c>
      <c r="J11" s="114">
        <v>0.14881144862371246</v>
      </c>
      <c r="K11" s="115">
        <v>315760.02679662069</v>
      </c>
      <c r="L11" s="115">
        <v>7229.0267966206884</v>
      </c>
      <c r="M11" s="116">
        <v>2.3430471481376874E-2</v>
      </c>
      <c r="N11" s="117">
        <v>189</v>
      </c>
      <c r="O11" s="115">
        <v>108249.93007499994</v>
      </c>
      <c r="P11" s="115">
        <v>-1129.0699250000616</v>
      </c>
      <c r="Q11" s="114">
        <v>-1.0322547518262754E-2</v>
      </c>
      <c r="R11" s="115">
        <v>424009.95687162061</v>
      </c>
      <c r="S11" s="115">
        <v>6099.9568716206122</v>
      </c>
      <c r="T11" s="118">
        <v>1.4596341010314691E-2</v>
      </c>
    </row>
    <row r="12" spans="1:20" ht="12.75" customHeight="1" x14ac:dyDescent="0.25">
      <c r="A12" s="112" t="s">
        <v>34</v>
      </c>
      <c r="B12" s="113">
        <v>0</v>
      </c>
      <c r="C12" s="114">
        <v>0</v>
      </c>
      <c r="D12" s="117">
        <v>0</v>
      </c>
      <c r="E12" s="119">
        <v>0</v>
      </c>
      <c r="F12" s="117">
        <v>0</v>
      </c>
      <c r="G12" s="114">
        <v>0</v>
      </c>
      <c r="H12" s="117">
        <v>0</v>
      </c>
      <c r="I12" s="114">
        <v>0</v>
      </c>
      <c r="J12" s="114">
        <v>0</v>
      </c>
      <c r="K12" s="115">
        <v>0</v>
      </c>
      <c r="L12" s="115">
        <v>0</v>
      </c>
      <c r="M12" s="116">
        <v>0</v>
      </c>
      <c r="N12" s="117">
        <v>1</v>
      </c>
      <c r="O12" s="115">
        <v>808.12875000000008</v>
      </c>
      <c r="P12" s="115">
        <v>-807.87124999999992</v>
      </c>
      <c r="Q12" s="114">
        <v>-0.49992032797029695</v>
      </c>
      <c r="R12" s="115">
        <v>808.12875000000008</v>
      </c>
      <c r="S12" s="115">
        <v>-807.87124999999992</v>
      </c>
      <c r="T12" s="118">
        <v>-0.49992032797029695</v>
      </c>
    </row>
    <row r="13" spans="1:20" ht="12.75" customHeight="1" x14ac:dyDescent="0.25">
      <c r="A13" s="112" t="s">
        <v>35</v>
      </c>
      <c r="B13" s="113">
        <v>1</v>
      </c>
      <c r="C13" s="114">
        <v>1.6281341582546403E-4</v>
      </c>
      <c r="D13" s="117">
        <v>63</v>
      </c>
      <c r="E13" s="119">
        <v>1.2340842311459354E-2</v>
      </c>
      <c r="F13" s="117">
        <v>203</v>
      </c>
      <c r="G13" s="114">
        <v>5.3148317842649558E-3</v>
      </c>
      <c r="H13" s="117">
        <v>2</v>
      </c>
      <c r="I13" s="114">
        <v>4.8661800486618006E-3</v>
      </c>
      <c r="J13" s="114">
        <v>5.9394958371832588E-3</v>
      </c>
      <c r="K13" s="115">
        <v>12469.483138397314</v>
      </c>
      <c r="L13" s="115">
        <v>-4155.5168616026858</v>
      </c>
      <c r="M13" s="116">
        <v>-0.24995590144978561</v>
      </c>
      <c r="N13" s="117">
        <v>45</v>
      </c>
      <c r="O13" s="115">
        <v>21957.859949999995</v>
      </c>
      <c r="P13" s="115">
        <v>-0.14005000000543077</v>
      </c>
      <c r="Q13" s="114">
        <v>-6.3780854360793688E-6</v>
      </c>
      <c r="R13" s="115">
        <v>34427.343088397305</v>
      </c>
      <c r="S13" s="115">
        <v>-4155.6569116026949</v>
      </c>
      <c r="T13" s="118">
        <v>-0.10770694118141914</v>
      </c>
    </row>
    <row r="14" spans="1:20" ht="12.75" customHeight="1" x14ac:dyDescent="0.25">
      <c r="A14" s="112" t="s">
        <v>36</v>
      </c>
      <c r="B14" s="113">
        <v>208</v>
      </c>
      <c r="C14" s="114">
        <v>3.386519049169652E-2</v>
      </c>
      <c r="D14" s="117">
        <v>785</v>
      </c>
      <c r="E14" s="119">
        <v>0.15377081292850148</v>
      </c>
      <c r="F14" s="117">
        <v>3295</v>
      </c>
      <c r="G14" s="114">
        <v>8.626783610420212E-2</v>
      </c>
      <c r="H14" s="117">
        <v>35</v>
      </c>
      <c r="I14" s="114">
        <v>8.5158150851581502E-2</v>
      </c>
      <c r="J14" s="114">
        <v>9.1301279841466715E-2</v>
      </c>
      <c r="K14" s="115">
        <v>192985.84730117384</v>
      </c>
      <c r="L14" s="115">
        <v>15815.847301173839</v>
      </c>
      <c r="M14" s="116">
        <v>8.9269330593067894E-2</v>
      </c>
      <c r="N14" s="117">
        <v>30</v>
      </c>
      <c r="O14" s="115">
        <v>20033.509999999991</v>
      </c>
      <c r="P14" s="115">
        <v>-812.49000000000888</v>
      </c>
      <c r="Q14" s="114">
        <v>-3.8975822699798948E-2</v>
      </c>
      <c r="R14" s="115">
        <v>213019.35730117382</v>
      </c>
      <c r="S14" s="115">
        <v>15003.357301173819</v>
      </c>
      <c r="T14" s="118">
        <v>7.5768409124382971E-2</v>
      </c>
    </row>
    <row r="15" spans="1:20" ht="12.75" customHeight="1" x14ac:dyDescent="0.25">
      <c r="A15" s="112" t="s">
        <v>37</v>
      </c>
      <c r="B15" s="113">
        <v>115</v>
      </c>
      <c r="C15" s="114">
        <v>1.8723542819928361E-2</v>
      </c>
      <c r="D15" s="117">
        <v>115</v>
      </c>
      <c r="E15" s="119">
        <v>2.2526934378060724E-2</v>
      </c>
      <c r="F15" s="117">
        <v>1280</v>
      </c>
      <c r="G15" s="114">
        <v>3.3512239821966223E-2</v>
      </c>
      <c r="H15" s="117">
        <v>3</v>
      </c>
      <c r="I15" s="114">
        <v>7.2992700729927005E-3</v>
      </c>
      <c r="J15" s="114">
        <v>2.4920905673318432E-2</v>
      </c>
      <c r="K15" s="115">
        <v>50664.607255311086</v>
      </c>
      <c r="L15" s="115">
        <v>7787.6072553110862</v>
      </c>
      <c r="M15" s="116">
        <v>0.18162668226114434</v>
      </c>
      <c r="N15" s="117">
        <v>23</v>
      </c>
      <c r="O15" s="115">
        <v>18196.374249999935</v>
      </c>
      <c r="P15" s="115">
        <v>834.37424999993527</v>
      </c>
      <c r="Q15" s="114">
        <v>4.8057496256187958E-2</v>
      </c>
      <c r="R15" s="115">
        <v>68860.981505311021</v>
      </c>
      <c r="S15" s="115">
        <v>8621.9815053110215</v>
      </c>
      <c r="T15" s="118">
        <v>0.14312955901178673</v>
      </c>
    </row>
    <row r="16" spans="1:20" ht="12.75" customHeight="1" x14ac:dyDescent="0.25">
      <c r="A16" s="120" t="s">
        <v>38</v>
      </c>
      <c r="B16" s="121">
        <v>6142</v>
      </c>
      <c r="C16" s="122">
        <v>1</v>
      </c>
      <c r="D16" s="123">
        <v>5105</v>
      </c>
      <c r="E16" s="135">
        <v>1</v>
      </c>
      <c r="F16" s="123">
        <v>38195</v>
      </c>
      <c r="G16" s="122">
        <v>1</v>
      </c>
      <c r="H16" s="123">
        <v>411</v>
      </c>
      <c r="I16" s="122">
        <v>1.0000000000000002</v>
      </c>
      <c r="J16" s="122">
        <v>0.99999999999999978</v>
      </c>
      <c r="K16" s="124">
        <v>2121733</v>
      </c>
      <c r="L16" s="125">
        <v>307493.00000000023</v>
      </c>
      <c r="M16" s="126">
        <v>0.16948860128759163</v>
      </c>
      <c r="N16" s="123">
        <v>506</v>
      </c>
      <c r="O16" s="125">
        <v>286118.16374999977</v>
      </c>
      <c r="P16" s="125">
        <v>2299.163749999756</v>
      </c>
      <c r="Q16" s="127">
        <v>8.100809847120017E-3</v>
      </c>
      <c r="R16" s="124">
        <v>2407851.1637499998</v>
      </c>
      <c r="S16" s="124">
        <v>309792.16374999977</v>
      </c>
      <c r="T16" s="128">
        <v>0.14765655482043158</v>
      </c>
    </row>
    <row r="17" spans="1:20" ht="15" customHeight="1" x14ac:dyDescent="0.2">
      <c r="A17" s="2"/>
      <c r="B17" s="32"/>
      <c r="C17" s="6"/>
      <c r="D17" s="6"/>
      <c r="E17" s="36"/>
      <c r="F17" s="6"/>
      <c r="G17" s="6"/>
      <c r="H17" s="6"/>
      <c r="I17" s="6"/>
      <c r="J17" s="6"/>
      <c r="K17" s="6"/>
      <c r="L17" s="6"/>
      <c r="M17" s="6"/>
      <c r="N17" s="6"/>
      <c r="O17" s="6"/>
      <c r="P17" s="6"/>
      <c r="Q17" s="6"/>
      <c r="R17" s="6"/>
      <c r="S17" s="6"/>
      <c r="T17" s="6"/>
    </row>
    <row r="18" spans="1:20" ht="21" x14ac:dyDescent="0.35">
      <c r="A18" s="4" t="s">
        <v>609</v>
      </c>
      <c r="B18" s="32"/>
      <c r="C18" s="6"/>
      <c r="D18" s="6"/>
      <c r="E18" s="36"/>
      <c r="F18" s="6"/>
      <c r="G18" s="6"/>
      <c r="H18" s="6"/>
      <c r="I18" s="6"/>
      <c r="J18" s="6"/>
      <c r="K18" s="33"/>
      <c r="L18" s="33"/>
      <c r="M18" s="33"/>
      <c r="N18" s="6"/>
      <c r="O18" s="6"/>
      <c r="P18" s="6"/>
      <c r="Q18" s="6"/>
      <c r="R18" s="6"/>
      <c r="S18" s="6"/>
      <c r="T18" s="6"/>
    </row>
    <row r="19" spans="1:20" ht="45" x14ac:dyDescent="0.2">
      <c r="A19" s="108" t="s">
        <v>39</v>
      </c>
      <c r="B19" s="110" t="s">
        <v>14</v>
      </c>
      <c r="C19" s="110" t="s">
        <v>15</v>
      </c>
      <c r="D19" s="110" t="s">
        <v>16</v>
      </c>
      <c r="E19" s="109" t="s">
        <v>17</v>
      </c>
      <c r="F19" s="110" t="s">
        <v>18</v>
      </c>
      <c r="G19" s="110" t="s">
        <v>610</v>
      </c>
      <c r="H19" s="109" t="s">
        <v>19</v>
      </c>
      <c r="I19" s="109" t="s">
        <v>611</v>
      </c>
      <c r="J19" s="110" t="s">
        <v>40</v>
      </c>
      <c r="K19" s="110" t="s">
        <v>41</v>
      </c>
      <c r="L19" s="109" t="s">
        <v>42</v>
      </c>
      <c r="M19" s="109" t="s">
        <v>43</v>
      </c>
      <c r="N19" s="111" t="s">
        <v>26</v>
      </c>
      <c r="O19" s="6"/>
      <c r="P19" s="6"/>
    </row>
    <row r="20" spans="1:20" ht="12.75" customHeight="1" x14ac:dyDescent="0.25">
      <c r="A20" s="112" t="s">
        <v>27</v>
      </c>
      <c r="B20" s="113">
        <v>1576</v>
      </c>
      <c r="C20" s="116">
        <v>0.26657645466847085</v>
      </c>
      <c r="D20" s="117">
        <v>1710</v>
      </c>
      <c r="E20" s="129">
        <v>0.24572496048282799</v>
      </c>
      <c r="F20" s="117">
        <v>9188</v>
      </c>
      <c r="G20" s="116">
        <v>0.22354687233887252</v>
      </c>
      <c r="H20" s="113">
        <v>0</v>
      </c>
      <c r="I20" s="116">
        <v>0</v>
      </c>
      <c r="J20" s="129">
        <v>0.245</v>
      </c>
      <c r="K20" s="130">
        <v>349394</v>
      </c>
      <c r="L20" s="117">
        <v>31</v>
      </c>
      <c r="M20" s="131">
        <v>23803</v>
      </c>
      <c r="N20" s="132">
        <v>373197</v>
      </c>
      <c r="O20" s="6"/>
      <c r="P20" s="6"/>
    </row>
    <row r="21" spans="1:20" ht="12.75" customHeight="1" x14ac:dyDescent="0.25">
      <c r="A21" s="112" t="s">
        <v>28</v>
      </c>
      <c r="B21" s="113">
        <v>26</v>
      </c>
      <c r="C21" s="116">
        <v>4.3978349120433018E-3</v>
      </c>
      <c r="D21" s="117">
        <v>179</v>
      </c>
      <c r="E21" s="129">
        <v>2.5722086506681993E-2</v>
      </c>
      <c r="F21" s="117">
        <v>1038</v>
      </c>
      <c r="G21" s="116">
        <v>2.5254859979075932E-2</v>
      </c>
      <c r="H21" s="117">
        <v>0</v>
      </c>
      <c r="I21" s="116">
        <v>0</v>
      </c>
      <c r="J21" s="129">
        <v>1.7999999999999999E-2</v>
      </c>
      <c r="K21" s="130">
        <v>33835</v>
      </c>
      <c r="L21" s="117">
        <v>5</v>
      </c>
      <c r="M21" s="131">
        <v>0</v>
      </c>
      <c r="N21" s="133">
        <v>33835</v>
      </c>
      <c r="O21" s="6"/>
      <c r="P21" s="6"/>
    </row>
    <row r="22" spans="1:20" ht="12.75" customHeight="1" x14ac:dyDescent="0.25">
      <c r="A22" s="112" t="s">
        <v>29</v>
      </c>
      <c r="B22" s="113">
        <v>1429</v>
      </c>
      <c r="C22" s="116">
        <v>0.24171177266576455</v>
      </c>
      <c r="D22" s="117">
        <v>964</v>
      </c>
      <c r="E22" s="129">
        <v>0.13852565023710303</v>
      </c>
      <c r="F22" s="117">
        <v>7985</v>
      </c>
      <c r="G22" s="116">
        <v>0.19427751149607067</v>
      </c>
      <c r="H22" s="117">
        <v>0</v>
      </c>
      <c r="I22" s="116">
        <v>0</v>
      </c>
      <c r="J22" s="129">
        <v>0.192</v>
      </c>
      <c r="K22" s="130">
        <v>350417</v>
      </c>
      <c r="L22" s="117">
        <v>83</v>
      </c>
      <c r="M22" s="131">
        <v>37042</v>
      </c>
      <c r="N22" s="133">
        <v>387459</v>
      </c>
      <c r="O22" s="6"/>
      <c r="P22" s="6"/>
    </row>
    <row r="23" spans="1:20" ht="12.75" customHeight="1" x14ac:dyDescent="0.25">
      <c r="A23" s="112" t="s">
        <v>30</v>
      </c>
      <c r="B23" s="113">
        <v>1685</v>
      </c>
      <c r="C23" s="116">
        <v>0.28501353179972944</v>
      </c>
      <c r="D23" s="117">
        <v>1180</v>
      </c>
      <c r="E23" s="129">
        <v>0.16956459261388127</v>
      </c>
      <c r="F23" s="117">
        <v>5229</v>
      </c>
      <c r="G23" s="116">
        <v>0.12722318191771489</v>
      </c>
      <c r="H23" s="117">
        <v>197</v>
      </c>
      <c r="I23" s="116">
        <v>0.6985815602836879</v>
      </c>
      <c r="J23" s="129">
        <v>0.19400000000000001</v>
      </c>
      <c r="K23" s="130">
        <v>411048</v>
      </c>
      <c r="L23" s="117">
        <v>76</v>
      </c>
      <c r="M23" s="131">
        <v>33265</v>
      </c>
      <c r="N23" s="133">
        <v>444313</v>
      </c>
      <c r="O23" s="6"/>
      <c r="P23" s="6"/>
    </row>
    <row r="24" spans="1:20" ht="12.75" customHeight="1" x14ac:dyDescent="0.25">
      <c r="A24" s="112" t="s">
        <v>31</v>
      </c>
      <c r="B24" s="113">
        <v>123</v>
      </c>
      <c r="C24" s="116">
        <v>2.0805142083897155E-2</v>
      </c>
      <c r="D24" s="117">
        <v>400</v>
      </c>
      <c r="E24" s="129">
        <v>5.7479522919959759E-2</v>
      </c>
      <c r="F24" s="117">
        <v>2083</v>
      </c>
      <c r="G24" s="116">
        <v>5.0680032116006905E-2</v>
      </c>
      <c r="H24" s="117">
        <v>22</v>
      </c>
      <c r="I24" s="116">
        <v>7.8014184397163122E-2</v>
      </c>
      <c r="J24" s="129">
        <v>4.2999999999999997E-2</v>
      </c>
      <c r="K24" s="130">
        <v>85431</v>
      </c>
      <c r="L24" s="117">
        <v>13</v>
      </c>
      <c r="M24" s="131">
        <v>4239</v>
      </c>
      <c r="N24" s="133">
        <v>89670</v>
      </c>
      <c r="O24" s="6"/>
      <c r="P24" s="6"/>
    </row>
    <row r="25" spans="1:20" ht="12.75" customHeight="1" x14ac:dyDescent="0.25">
      <c r="A25" s="112" t="s">
        <v>32</v>
      </c>
      <c r="B25" s="113">
        <v>50</v>
      </c>
      <c r="C25" s="116">
        <v>8.4573748308525015E-3</v>
      </c>
      <c r="D25" s="117">
        <v>163</v>
      </c>
      <c r="E25" s="129">
        <v>2.3422905589883605E-2</v>
      </c>
      <c r="F25" s="117">
        <v>1142</v>
      </c>
      <c r="G25" s="116">
        <v>2.7785212038636528E-2</v>
      </c>
      <c r="H25" s="117">
        <v>8</v>
      </c>
      <c r="I25" s="116">
        <v>2.8368794326241134E-2</v>
      </c>
      <c r="J25" s="129">
        <v>0.02</v>
      </c>
      <c r="K25" s="130">
        <v>38912</v>
      </c>
      <c r="L25" s="117">
        <v>9</v>
      </c>
      <c r="M25" s="131">
        <v>14309</v>
      </c>
      <c r="N25" s="133">
        <v>53221</v>
      </c>
      <c r="O25" s="6"/>
      <c r="P25" s="6"/>
    </row>
    <row r="26" spans="1:20" ht="12.75" customHeight="1" x14ac:dyDescent="0.25">
      <c r="A26" s="112" t="s">
        <v>33</v>
      </c>
      <c r="B26" s="113">
        <v>604</v>
      </c>
      <c r="C26" s="116">
        <v>0.10216508795669824</v>
      </c>
      <c r="D26" s="117">
        <v>1185</v>
      </c>
      <c r="E26" s="129">
        <v>0.1702830866503808</v>
      </c>
      <c r="F26" s="117">
        <v>9112</v>
      </c>
      <c r="G26" s="116">
        <v>0.22169776891073209</v>
      </c>
      <c r="H26" s="117">
        <v>20</v>
      </c>
      <c r="I26" s="116">
        <v>7.0921985815602842E-2</v>
      </c>
      <c r="J26" s="129">
        <v>0.16500000000000001</v>
      </c>
      <c r="K26" s="130">
        <v>308531</v>
      </c>
      <c r="L26" s="117">
        <v>187</v>
      </c>
      <c r="M26" s="131">
        <v>109379</v>
      </c>
      <c r="N26" s="133">
        <v>417910</v>
      </c>
      <c r="O26" s="6"/>
      <c r="P26" s="6"/>
    </row>
    <row r="27" spans="1:20" ht="12.75" customHeight="1" x14ac:dyDescent="0.25">
      <c r="A27" s="112" t="s">
        <v>34</v>
      </c>
      <c r="B27" s="113">
        <v>0</v>
      </c>
      <c r="C27" s="116">
        <v>0</v>
      </c>
      <c r="D27" s="117">
        <v>0</v>
      </c>
      <c r="E27" s="129">
        <v>0</v>
      </c>
      <c r="F27" s="117">
        <v>0</v>
      </c>
      <c r="G27" s="116">
        <v>0</v>
      </c>
      <c r="H27" s="117">
        <v>0</v>
      </c>
      <c r="I27" s="116">
        <v>0</v>
      </c>
      <c r="J27" s="129">
        <v>0</v>
      </c>
      <c r="K27" s="130">
        <v>0</v>
      </c>
      <c r="L27" s="117">
        <v>3</v>
      </c>
      <c r="M27" s="131">
        <v>1616</v>
      </c>
      <c r="N27" s="133">
        <v>1616</v>
      </c>
      <c r="O27" s="6"/>
      <c r="P27" s="6"/>
    </row>
    <row r="28" spans="1:20" ht="12.75" customHeight="1" x14ac:dyDescent="0.25">
      <c r="A28" s="112" t="s">
        <v>35</v>
      </c>
      <c r="B28" s="113">
        <v>1</v>
      </c>
      <c r="C28" s="116">
        <v>1.6914749661705008E-4</v>
      </c>
      <c r="D28" s="117">
        <v>129</v>
      </c>
      <c r="E28" s="129">
        <v>1.8537146141687024E-2</v>
      </c>
      <c r="F28" s="117">
        <v>303</v>
      </c>
      <c r="G28" s="116">
        <v>7.372083404296733E-3</v>
      </c>
      <c r="H28" s="117">
        <v>2</v>
      </c>
      <c r="I28" s="116">
        <v>7.0921985815602835E-3</v>
      </c>
      <c r="J28" s="129">
        <v>8.9999999999999993E-3</v>
      </c>
      <c r="K28" s="130">
        <v>16625</v>
      </c>
      <c r="L28" s="117">
        <v>45</v>
      </c>
      <c r="M28" s="131">
        <v>21958</v>
      </c>
      <c r="N28" s="133">
        <v>38583</v>
      </c>
      <c r="O28" s="6"/>
      <c r="P28" s="6"/>
    </row>
    <row r="29" spans="1:20" ht="12.75" customHeight="1" x14ac:dyDescent="0.25">
      <c r="A29" s="112" t="s">
        <v>36</v>
      </c>
      <c r="B29" s="113">
        <v>346</v>
      </c>
      <c r="C29" s="116">
        <v>5.8525033829499327E-2</v>
      </c>
      <c r="D29" s="117">
        <v>889</v>
      </c>
      <c r="E29" s="129">
        <v>0.12774823968961055</v>
      </c>
      <c r="F29" s="117">
        <v>3650</v>
      </c>
      <c r="G29" s="116">
        <v>8.8805625167270863E-2</v>
      </c>
      <c r="H29" s="117">
        <v>30</v>
      </c>
      <c r="I29" s="116">
        <v>0.10638297872340426</v>
      </c>
      <c r="J29" s="129">
        <v>9.1999999999999998E-2</v>
      </c>
      <c r="K29" s="130">
        <v>177170</v>
      </c>
      <c r="L29" s="117">
        <v>32</v>
      </c>
      <c r="M29" s="131">
        <v>20846</v>
      </c>
      <c r="N29" s="133">
        <v>198016</v>
      </c>
      <c r="O29" s="6"/>
      <c r="P29" s="6"/>
    </row>
    <row r="30" spans="1:20" ht="12.75" customHeight="1" x14ac:dyDescent="0.25">
      <c r="A30" s="112" t="s">
        <v>37</v>
      </c>
      <c r="B30" s="113">
        <v>72</v>
      </c>
      <c r="C30" s="116">
        <v>1.2178619756427604E-2</v>
      </c>
      <c r="D30" s="117">
        <v>160</v>
      </c>
      <c r="E30" s="129">
        <v>2.2991809167983907E-2</v>
      </c>
      <c r="F30" s="117">
        <v>1371</v>
      </c>
      <c r="G30" s="116">
        <v>3.3356852631322841E-2</v>
      </c>
      <c r="H30" s="117">
        <v>3</v>
      </c>
      <c r="I30" s="116">
        <v>1.0638297872340425E-2</v>
      </c>
      <c r="J30" s="129">
        <v>2.3E-2</v>
      </c>
      <c r="K30" s="130">
        <v>42877</v>
      </c>
      <c r="L30" s="117">
        <v>22</v>
      </c>
      <c r="M30" s="131">
        <v>17362</v>
      </c>
      <c r="N30" s="133">
        <v>60239</v>
      </c>
      <c r="O30" s="6"/>
      <c r="P30" s="6"/>
    </row>
    <row r="31" spans="1:20" ht="12.75" customHeight="1" x14ac:dyDescent="0.25">
      <c r="A31" s="120" t="s">
        <v>38</v>
      </c>
      <c r="B31" s="121">
        <v>5912</v>
      </c>
      <c r="C31" s="122">
        <v>1</v>
      </c>
      <c r="D31" s="123">
        <v>6959</v>
      </c>
      <c r="E31" s="135">
        <v>0.99999999999999989</v>
      </c>
      <c r="F31" s="123">
        <v>41101</v>
      </c>
      <c r="G31" s="122">
        <v>0.99999999999999989</v>
      </c>
      <c r="H31" s="123">
        <v>282</v>
      </c>
      <c r="I31" s="122">
        <v>1</v>
      </c>
      <c r="J31" s="122">
        <v>1.0010000000000001</v>
      </c>
      <c r="K31" s="125">
        <v>1814240</v>
      </c>
      <c r="L31" s="123">
        <v>506</v>
      </c>
      <c r="M31" s="125">
        <v>283819</v>
      </c>
      <c r="N31" s="134">
        <v>2098059</v>
      </c>
      <c r="O31" s="6"/>
      <c r="P31" s="6"/>
    </row>
    <row r="32" spans="1:20" ht="12.75" customHeight="1" x14ac:dyDescent="0.2">
      <c r="A32" s="31" t="s">
        <v>633</v>
      </c>
      <c r="B32" s="5"/>
      <c r="C32" s="6"/>
      <c r="D32" s="6"/>
      <c r="E32" s="5"/>
      <c r="F32" s="6"/>
      <c r="G32" s="6"/>
      <c r="H32" s="6"/>
      <c r="I32" s="6"/>
      <c r="J32" s="6"/>
      <c r="K32" s="6"/>
      <c r="L32" s="33"/>
      <c r="M32" s="33"/>
      <c r="N32" s="6"/>
      <c r="O32" s="6"/>
      <c r="P32" s="6"/>
      <c r="Q32" s="6"/>
      <c r="R32" s="6"/>
      <c r="S32" s="6"/>
      <c r="T32" s="6"/>
    </row>
    <row r="33" spans="1:20" ht="12.75" customHeight="1" x14ac:dyDescent="0.2">
      <c r="A33" s="6"/>
      <c r="B33" s="5"/>
      <c r="C33" s="6"/>
      <c r="D33" s="6"/>
      <c r="E33" s="5"/>
      <c r="F33" s="6"/>
      <c r="G33" s="6"/>
      <c r="H33" s="6"/>
      <c r="I33" s="6"/>
      <c r="J33" s="6"/>
      <c r="K33" s="6"/>
      <c r="L33" s="33"/>
      <c r="M33" s="33"/>
      <c r="N33" s="6"/>
      <c r="O33" s="36"/>
      <c r="P33" s="6"/>
      <c r="Q33" s="6"/>
      <c r="R33" s="6"/>
      <c r="S33" s="6"/>
      <c r="T33" s="6"/>
    </row>
  </sheetData>
  <pageMargins left="0.7" right="0.7" top="0.75" bottom="0.75" header="0" footer="0"/>
  <pageSetup orientation="portrait"/>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03"/>
  <sheetViews>
    <sheetView zoomScale="160" zoomScaleNormal="160" workbookViewId="0">
      <pane xSplit="2" ySplit="2" topLeftCell="C3" activePane="bottomRight" state="frozen"/>
      <selection pane="topRight" activeCell="C1" sqref="C1"/>
      <selection pane="bottomLeft" activeCell="A3" sqref="A3"/>
      <selection pane="bottomRight" activeCell="C3" sqref="C3"/>
    </sheetView>
  </sheetViews>
  <sheetFormatPr defaultColWidth="12.7109375" defaultRowHeight="15" customHeight="1" outlineLevelRow="1" x14ac:dyDescent="0.2"/>
  <cols>
    <col min="1" max="1" width="14.42578125" customWidth="1"/>
    <col min="2" max="2" width="77.85546875" customWidth="1"/>
    <col min="3" max="3" width="19.85546875" customWidth="1"/>
    <col min="4" max="4" width="23" customWidth="1"/>
    <col min="5" max="5" width="16.28515625" customWidth="1"/>
    <col min="6" max="6" width="10.28515625" customWidth="1"/>
    <col min="7" max="7" width="18.42578125" customWidth="1"/>
    <col min="8" max="8" width="11.7109375" customWidth="1"/>
    <col min="9" max="9" width="13.140625" customWidth="1"/>
    <col min="10" max="10" width="12.7109375" customWidth="1"/>
    <col min="11" max="11" width="10.7109375" customWidth="1"/>
    <col min="12" max="12" width="12.7109375" customWidth="1"/>
    <col min="13" max="13" width="12" customWidth="1"/>
    <col min="14" max="14" width="16.42578125" customWidth="1"/>
    <col min="17" max="17" width="14.28515625" bestFit="1" customWidth="1"/>
  </cols>
  <sheetData>
    <row r="1" spans="1:14" ht="13.5" customHeight="1" x14ac:dyDescent="0.2">
      <c r="A1" t="s">
        <v>621</v>
      </c>
      <c r="B1" s="6"/>
      <c r="C1" s="38"/>
      <c r="D1" s="38"/>
      <c r="E1" s="39"/>
      <c r="F1" s="39"/>
      <c r="G1" s="39"/>
      <c r="H1" s="39"/>
      <c r="I1" s="39"/>
      <c r="J1" s="39"/>
      <c r="K1" s="39"/>
      <c r="L1" s="39"/>
      <c r="M1" s="39"/>
      <c r="N1" s="39"/>
    </row>
    <row r="2" spans="1:14" ht="38.25" x14ac:dyDescent="0.2">
      <c r="A2" s="137" t="s">
        <v>45</v>
      </c>
      <c r="B2" s="138" t="s">
        <v>46</v>
      </c>
      <c r="C2" s="137" t="s">
        <v>47</v>
      </c>
      <c r="D2" s="137" t="s">
        <v>48</v>
      </c>
      <c r="E2" s="137" t="s">
        <v>49</v>
      </c>
      <c r="F2" s="137" t="s">
        <v>50</v>
      </c>
      <c r="G2" s="139" t="s">
        <v>51</v>
      </c>
      <c r="H2" s="140" t="s">
        <v>624</v>
      </c>
      <c r="I2" s="139" t="s">
        <v>16</v>
      </c>
      <c r="J2" s="141" t="s">
        <v>625</v>
      </c>
      <c r="K2" s="142" t="s">
        <v>52</v>
      </c>
      <c r="L2" s="143" t="s">
        <v>626</v>
      </c>
      <c r="M2" s="144" t="s">
        <v>53</v>
      </c>
      <c r="N2" s="145" t="s">
        <v>634</v>
      </c>
    </row>
    <row r="3" spans="1:14" ht="12.75" customHeight="1" thickBot="1" x14ac:dyDescent="0.25">
      <c r="A3" s="146" t="s">
        <v>28</v>
      </c>
      <c r="B3" s="147" t="s">
        <v>54</v>
      </c>
      <c r="C3" s="148" t="s">
        <v>623</v>
      </c>
      <c r="D3" s="148" t="s">
        <v>623</v>
      </c>
      <c r="E3" s="148" t="s">
        <v>623</v>
      </c>
      <c r="F3" s="148" t="s">
        <v>623</v>
      </c>
      <c r="G3" s="148" t="s">
        <v>623</v>
      </c>
      <c r="H3" s="148" t="s">
        <v>623</v>
      </c>
      <c r="I3" s="148" t="s">
        <v>623</v>
      </c>
      <c r="J3" s="148" t="s">
        <v>623</v>
      </c>
      <c r="K3" s="148" t="s">
        <v>623</v>
      </c>
      <c r="L3" s="148" t="s">
        <v>623</v>
      </c>
      <c r="M3" s="148" t="s">
        <v>623</v>
      </c>
      <c r="N3" s="148" t="s">
        <v>623</v>
      </c>
    </row>
    <row r="4" spans="1:14" ht="12.75" customHeight="1" thickBot="1" x14ac:dyDescent="0.25">
      <c r="A4" s="146" t="s">
        <v>28</v>
      </c>
      <c r="B4" s="149" t="s">
        <v>55</v>
      </c>
      <c r="C4" s="150" t="s">
        <v>56</v>
      </c>
      <c r="D4" s="151">
        <v>2442</v>
      </c>
      <c r="E4" s="152">
        <v>0</v>
      </c>
      <c r="F4" s="152">
        <v>0</v>
      </c>
      <c r="G4" s="152">
        <v>0</v>
      </c>
      <c r="H4" s="153">
        <v>0</v>
      </c>
      <c r="I4" s="151">
        <v>0</v>
      </c>
      <c r="J4" s="153">
        <v>0</v>
      </c>
      <c r="K4" s="152">
        <v>57</v>
      </c>
      <c r="L4" s="153">
        <v>1.4923419295719334E-3</v>
      </c>
      <c r="M4" s="154">
        <v>4.9744730985731118E-4</v>
      </c>
      <c r="N4" s="219">
        <v>978.6822535579546</v>
      </c>
    </row>
    <row r="5" spans="1:14" ht="12.75" customHeight="1" thickBot="1" x14ac:dyDescent="0.25">
      <c r="A5" s="146" t="s">
        <v>28</v>
      </c>
      <c r="B5" s="149" t="s">
        <v>57</v>
      </c>
      <c r="C5" s="152"/>
      <c r="D5" s="151">
        <v>9341</v>
      </c>
      <c r="E5" s="152">
        <v>0</v>
      </c>
      <c r="F5" s="152">
        <v>0</v>
      </c>
      <c r="G5" s="152">
        <v>0</v>
      </c>
      <c r="H5" s="153">
        <v>0</v>
      </c>
      <c r="I5" s="151">
        <v>0</v>
      </c>
      <c r="J5" s="153">
        <v>0</v>
      </c>
      <c r="K5" s="152">
        <v>0</v>
      </c>
      <c r="L5" s="153">
        <v>0</v>
      </c>
      <c r="M5" s="154">
        <v>0</v>
      </c>
      <c r="N5" s="219">
        <v>0</v>
      </c>
    </row>
    <row r="6" spans="1:14" ht="12.75" customHeight="1" thickBot="1" x14ac:dyDescent="0.25">
      <c r="A6" s="146" t="s">
        <v>28</v>
      </c>
      <c r="B6" s="149" t="s">
        <v>58</v>
      </c>
      <c r="C6" s="151">
        <v>139</v>
      </c>
      <c r="D6" s="151">
        <v>2436</v>
      </c>
      <c r="E6" s="152">
        <v>0</v>
      </c>
      <c r="F6" s="152">
        <v>0</v>
      </c>
      <c r="G6" s="152">
        <v>0</v>
      </c>
      <c r="H6" s="153">
        <v>0</v>
      </c>
      <c r="I6" s="151">
        <v>3</v>
      </c>
      <c r="J6" s="153">
        <v>5.8765915768854064E-4</v>
      </c>
      <c r="K6" s="152">
        <v>4</v>
      </c>
      <c r="L6" s="153">
        <v>1.0472574944364446E-4</v>
      </c>
      <c r="M6" s="154">
        <v>2.307949690440617E-4</v>
      </c>
      <c r="N6" s="219">
        <v>454.06807100569324</v>
      </c>
    </row>
    <row r="7" spans="1:14" ht="12.75" customHeight="1" thickBot="1" x14ac:dyDescent="0.25">
      <c r="A7" s="146" t="s">
        <v>28</v>
      </c>
      <c r="B7" s="149" t="s">
        <v>59</v>
      </c>
      <c r="C7" s="151">
        <v>187</v>
      </c>
      <c r="D7" s="151">
        <v>2188</v>
      </c>
      <c r="E7" s="152">
        <v>0</v>
      </c>
      <c r="F7" s="152">
        <v>0</v>
      </c>
      <c r="G7" s="152">
        <v>0</v>
      </c>
      <c r="H7" s="153">
        <v>0</v>
      </c>
      <c r="I7" s="151">
        <v>0</v>
      </c>
      <c r="J7" s="153">
        <v>0</v>
      </c>
      <c r="K7" s="152">
        <v>2</v>
      </c>
      <c r="L7" s="153">
        <v>5.2362874721822228E-5</v>
      </c>
      <c r="M7" s="154">
        <v>1.7454291573940742E-5</v>
      </c>
      <c r="N7" s="219">
        <v>34.339728195015951</v>
      </c>
    </row>
    <row r="8" spans="1:14" ht="12.75" customHeight="1" thickBot="1" x14ac:dyDescent="0.25">
      <c r="A8" s="146" t="s">
        <v>28</v>
      </c>
      <c r="B8" s="149" t="s">
        <v>60</v>
      </c>
      <c r="C8" s="150" t="s">
        <v>61</v>
      </c>
      <c r="D8" s="151">
        <v>2147</v>
      </c>
      <c r="E8" s="152">
        <v>0</v>
      </c>
      <c r="F8" s="152">
        <v>0</v>
      </c>
      <c r="G8" s="152">
        <v>0</v>
      </c>
      <c r="H8" s="153">
        <v>0</v>
      </c>
      <c r="I8" s="151">
        <v>0</v>
      </c>
      <c r="J8" s="153">
        <v>0</v>
      </c>
      <c r="K8" s="152">
        <v>8</v>
      </c>
      <c r="L8" s="153">
        <v>2.0945149888728891E-4</v>
      </c>
      <c r="M8" s="154">
        <v>6.9817166295762966E-5</v>
      </c>
      <c r="N8" s="219">
        <v>137.3589127800638</v>
      </c>
    </row>
    <row r="9" spans="1:14" ht="12.75" customHeight="1" thickBot="1" x14ac:dyDescent="0.25">
      <c r="A9" s="146" t="s">
        <v>28</v>
      </c>
      <c r="B9" s="149" t="s">
        <v>62</v>
      </c>
      <c r="C9" s="151">
        <v>545</v>
      </c>
      <c r="D9" s="151">
        <v>2148</v>
      </c>
      <c r="E9" s="152">
        <v>0</v>
      </c>
      <c r="F9" s="152">
        <v>0</v>
      </c>
      <c r="G9" s="152">
        <v>0</v>
      </c>
      <c r="H9" s="153">
        <v>0</v>
      </c>
      <c r="I9" s="151">
        <v>0</v>
      </c>
      <c r="J9" s="153">
        <v>0</v>
      </c>
      <c r="K9" s="152">
        <v>0</v>
      </c>
      <c r="L9" s="153">
        <v>0</v>
      </c>
      <c r="M9" s="154">
        <v>0</v>
      </c>
      <c r="N9" s="219">
        <v>0</v>
      </c>
    </row>
    <row r="10" spans="1:14" ht="12.75" customHeight="1" thickBot="1" x14ac:dyDescent="0.25">
      <c r="A10" s="146" t="s">
        <v>28</v>
      </c>
      <c r="B10" s="149" t="s">
        <v>63</v>
      </c>
      <c r="C10" s="151">
        <v>419</v>
      </c>
      <c r="D10" s="151">
        <v>2149</v>
      </c>
      <c r="E10" s="152">
        <v>0</v>
      </c>
      <c r="F10" s="152">
        <v>0</v>
      </c>
      <c r="G10" s="152">
        <v>0</v>
      </c>
      <c r="H10" s="153">
        <v>0</v>
      </c>
      <c r="I10" s="151">
        <v>0</v>
      </c>
      <c r="J10" s="153">
        <v>0</v>
      </c>
      <c r="K10" s="152">
        <v>0</v>
      </c>
      <c r="L10" s="153">
        <v>0</v>
      </c>
      <c r="M10" s="154">
        <v>0</v>
      </c>
      <c r="N10" s="219">
        <v>0</v>
      </c>
    </row>
    <row r="11" spans="1:14" ht="12.75" customHeight="1" thickBot="1" x14ac:dyDescent="0.25">
      <c r="A11" s="146" t="s">
        <v>28</v>
      </c>
      <c r="B11" s="149" t="s">
        <v>64</v>
      </c>
      <c r="C11" s="151">
        <v>252</v>
      </c>
      <c r="D11" s="151">
        <v>2150</v>
      </c>
      <c r="E11" s="152">
        <v>0</v>
      </c>
      <c r="F11" s="152">
        <v>0</v>
      </c>
      <c r="G11" s="152">
        <v>0</v>
      </c>
      <c r="H11" s="153">
        <v>0</v>
      </c>
      <c r="I11" s="151">
        <v>0</v>
      </c>
      <c r="J11" s="153">
        <v>0</v>
      </c>
      <c r="K11" s="152">
        <v>18</v>
      </c>
      <c r="L11" s="153">
        <v>4.7126587249640006E-4</v>
      </c>
      <c r="M11" s="154">
        <v>1.5708862416546668E-4</v>
      </c>
      <c r="N11" s="219">
        <v>309.05755375514354</v>
      </c>
    </row>
    <row r="12" spans="1:14" ht="12.75" customHeight="1" thickBot="1" x14ac:dyDescent="0.25">
      <c r="A12" s="146" t="s">
        <v>28</v>
      </c>
      <c r="B12" s="149" t="s">
        <v>65</v>
      </c>
      <c r="C12" s="151">
        <v>418</v>
      </c>
      <c r="D12" s="151">
        <v>2151</v>
      </c>
      <c r="E12" s="152">
        <v>0</v>
      </c>
      <c r="F12" s="152">
        <v>0</v>
      </c>
      <c r="G12" s="152">
        <v>0</v>
      </c>
      <c r="H12" s="153">
        <v>0</v>
      </c>
      <c r="I12" s="151">
        <v>0</v>
      </c>
      <c r="J12" s="153">
        <v>0</v>
      </c>
      <c r="K12" s="152">
        <v>10</v>
      </c>
      <c r="L12" s="153">
        <v>2.6181437360911112E-4</v>
      </c>
      <c r="M12" s="154">
        <v>8.7271457869703711E-5</v>
      </c>
      <c r="N12" s="219">
        <v>171.69864097507974</v>
      </c>
    </row>
    <row r="13" spans="1:14" ht="12.75" customHeight="1" thickBot="1" x14ac:dyDescent="0.25">
      <c r="A13" s="146" t="s">
        <v>28</v>
      </c>
      <c r="B13" s="149" t="s">
        <v>66</v>
      </c>
      <c r="C13" s="151">
        <v>410</v>
      </c>
      <c r="D13" s="151">
        <v>2153</v>
      </c>
      <c r="E13" s="152">
        <v>2</v>
      </c>
      <c r="F13" s="152">
        <v>0</v>
      </c>
      <c r="G13" s="152">
        <v>2</v>
      </c>
      <c r="H13" s="153">
        <v>3.2562683165092806E-4</v>
      </c>
      <c r="I13" s="151">
        <v>0</v>
      </c>
      <c r="J13" s="153">
        <v>0</v>
      </c>
      <c r="K13" s="152">
        <v>592</v>
      </c>
      <c r="L13" s="153">
        <v>1.5499410917659379E-2</v>
      </c>
      <c r="M13" s="154">
        <v>5.2750125831034361E-3</v>
      </c>
      <c r="N13" s="219">
        <v>10378.106585517726</v>
      </c>
    </row>
    <row r="14" spans="1:14" ht="12.75" customHeight="1" thickBot="1" x14ac:dyDescent="0.25">
      <c r="A14" s="146" t="s">
        <v>28</v>
      </c>
      <c r="B14" s="149" t="s">
        <v>67</v>
      </c>
      <c r="C14" s="151">
        <v>420</v>
      </c>
      <c r="D14" s="151">
        <v>2152</v>
      </c>
      <c r="E14" s="152">
        <v>0</v>
      </c>
      <c r="F14" s="152">
        <v>0</v>
      </c>
      <c r="G14" s="152">
        <v>0</v>
      </c>
      <c r="H14" s="153">
        <v>0</v>
      </c>
      <c r="I14" s="151">
        <v>2</v>
      </c>
      <c r="J14" s="153">
        <v>3.9177277179236041E-4</v>
      </c>
      <c r="K14" s="152">
        <v>23</v>
      </c>
      <c r="L14" s="153">
        <v>6.0217305930095565E-4</v>
      </c>
      <c r="M14" s="154">
        <v>3.3131527703110535E-4</v>
      </c>
      <c r="N14" s="219">
        <v>651.83261731979098</v>
      </c>
    </row>
    <row r="15" spans="1:14" ht="12.75" customHeight="1" thickBot="1" x14ac:dyDescent="0.25">
      <c r="A15" s="146" t="s">
        <v>28</v>
      </c>
      <c r="B15" s="149" t="s">
        <v>68</v>
      </c>
      <c r="C15" s="151">
        <v>556</v>
      </c>
      <c r="D15" s="151">
        <v>2165</v>
      </c>
      <c r="E15" s="152">
        <v>4</v>
      </c>
      <c r="F15" s="152">
        <v>0</v>
      </c>
      <c r="G15" s="152">
        <v>4</v>
      </c>
      <c r="H15" s="153">
        <v>6.5125366330185612E-4</v>
      </c>
      <c r="I15" s="151">
        <v>89</v>
      </c>
      <c r="J15" s="153">
        <v>1.7433888344760038E-2</v>
      </c>
      <c r="K15" s="152">
        <v>81</v>
      </c>
      <c r="L15" s="153">
        <v>2.1206964262338E-3</v>
      </c>
      <c r="M15" s="154">
        <v>6.7352794780985645E-3</v>
      </c>
      <c r="N15" s="219">
        <v>13251.048638415441</v>
      </c>
    </row>
    <row r="16" spans="1:14" ht="12.75" customHeight="1" thickBot="1" x14ac:dyDescent="0.25">
      <c r="A16" s="146" t="s">
        <v>28</v>
      </c>
      <c r="B16" s="149" t="s">
        <v>69</v>
      </c>
      <c r="C16" s="151">
        <v>304</v>
      </c>
      <c r="D16" s="151">
        <v>2189</v>
      </c>
      <c r="E16" s="152">
        <v>0</v>
      </c>
      <c r="F16" s="152">
        <v>0</v>
      </c>
      <c r="G16" s="152">
        <v>0</v>
      </c>
      <c r="H16" s="153">
        <v>0</v>
      </c>
      <c r="I16" s="151">
        <v>12</v>
      </c>
      <c r="J16" s="153">
        <v>2.3506366307541626E-3</v>
      </c>
      <c r="K16" s="152">
        <v>18</v>
      </c>
      <c r="L16" s="153">
        <v>4.7126587249640006E-4</v>
      </c>
      <c r="M16" s="154">
        <v>9.4063416775018753E-4</v>
      </c>
      <c r="N16" s="219">
        <v>1850.612012217789</v>
      </c>
    </row>
    <row r="17" spans="1:17" ht="12.75" customHeight="1" thickBot="1" x14ac:dyDescent="0.25">
      <c r="A17" s="146" t="s">
        <v>28</v>
      </c>
      <c r="B17" s="149" t="s">
        <v>70</v>
      </c>
      <c r="C17" s="152">
        <v>18</v>
      </c>
      <c r="D17" s="152">
        <v>2203</v>
      </c>
      <c r="E17" s="152">
        <v>6</v>
      </c>
      <c r="F17" s="152">
        <v>0</v>
      </c>
      <c r="G17" s="152">
        <v>6</v>
      </c>
      <c r="H17" s="153">
        <v>9.7688049495278412E-4</v>
      </c>
      <c r="I17" s="151">
        <v>17</v>
      </c>
      <c r="J17" s="153">
        <v>3.3300685602350635E-3</v>
      </c>
      <c r="K17" s="152">
        <v>91</v>
      </c>
      <c r="L17" s="153">
        <v>2.3825107998429115E-3</v>
      </c>
      <c r="M17" s="154">
        <v>2.2298199516769196E-3</v>
      </c>
      <c r="N17" s="219">
        <v>4386.9675684076537</v>
      </c>
    </row>
    <row r="18" spans="1:17" ht="12.75" customHeight="1" thickBot="1" x14ac:dyDescent="0.25">
      <c r="A18" s="146" t="s">
        <v>28</v>
      </c>
      <c r="B18" s="149" t="s">
        <v>71</v>
      </c>
      <c r="C18" s="151">
        <v>30</v>
      </c>
      <c r="D18" s="151">
        <v>2211</v>
      </c>
      <c r="E18" s="152">
        <v>0</v>
      </c>
      <c r="F18" s="152">
        <v>0</v>
      </c>
      <c r="G18" s="152">
        <v>0</v>
      </c>
      <c r="H18" s="153">
        <v>0</v>
      </c>
      <c r="I18" s="151">
        <v>0</v>
      </c>
      <c r="J18" s="153">
        <v>0</v>
      </c>
      <c r="K18" s="152">
        <v>0</v>
      </c>
      <c r="L18" s="153">
        <v>0</v>
      </c>
      <c r="M18" s="154">
        <v>0</v>
      </c>
      <c r="N18" s="219">
        <v>0</v>
      </c>
    </row>
    <row r="19" spans="1:17" ht="12.75" customHeight="1" thickBot="1" x14ac:dyDescent="0.25">
      <c r="A19" s="146" t="s">
        <v>28</v>
      </c>
      <c r="B19" s="149" t="s">
        <v>72</v>
      </c>
      <c r="C19" s="151">
        <v>549</v>
      </c>
      <c r="D19" s="151">
        <v>2205</v>
      </c>
      <c r="E19" s="152">
        <v>0</v>
      </c>
      <c r="F19" s="152">
        <v>0</v>
      </c>
      <c r="G19" s="152">
        <v>0</v>
      </c>
      <c r="H19" s="153">
        <v>0</v>
      </c>
      <c r="I19" s="151">
        <v>0</v>
      </c>
      <c r="J19" s="153">
        <v>0</v>
      </c>
      <c r="K19" s="152">
        <v>0</v>
      </c>
      <c r="L19" s="153">
        <v>0</v>
      </c>
      <c r="M19" s="154">
        <v>0</v>
      </c>
      <c r="N19" s="219">
        <v>0</v>
      </c>
    </row>
    <row r="20" spans="1:17" ht="12.75" customHeight="1" thickBot="1" x14ac:dyDescent="0.25">
      <c r="A20" s="146" t="s">
        <v>28</v>
      </c>
      <c r="B20" s="149" t="s">
        <v>73</v>
      </c>
      <c r="C20" s="151">
        <v>547</v>
      </c>
      <c r="D20" s="151">
        <v>2206</v>
      </c>
      <c r="E20" s="152">
        <v>0</v>
      </c>
      <c r="F20" s="152">
        <v>0</v>
      </c>
      <c r="G20" s="152">
        <v>0</v>
      </c>
      <c r="H20" s="153">
        <v>0</v>
      </c>
      <c r="I20" s="151">
        <v>0</v>
      </c>
      <c r="J20" s="153">
        <v>0</v>
      </c>
      <c r="K20" s="152">
        <v>0</v>
      </c>
      <c r="L20" s="153">
        <v>0</v>
      </c>
      <c r="M20" s="154">
        <v>0</v>
      </c>
      <c r="N20" s="219">
        <v>0</v>
      </c>
    </row>
    <row r="21" spans="1:17" ht="12.75" customHeight="1" thickBot="1" x14ac:dyDescent="0.25">
      <c r="A21" s="146" t="s">
        <v>28</v>
      </c>
      <c r="B21" s="149" t="s">
        <v>74</v>
      </c>
      <c r="C21" s="151">
        <v>570</v>
      </c>
      <c r="D21" s="151">
        <v>2208</v>
      </c>
      <c r="E21" s="152">
        <v>0</v>
      </c>
      <c r="F21" s="152">
        <v>0</v>
      </c>
      <c r="G21" s="152">
        <v>0</v>
      </c>
      <c r="H21" s="153">
        <v>0</v>
      </c>
      <c r="I21" s="151">
        <v>0</v>
      </c>
      <c r="J21" s="153">
        <v>0</v>
      </c>
      <c r="K21" s="152">
        <v>0</v>
      </c>
      <c r="L21" s="153">
        <v>0</v>
      </c>
      <c r="M21" s="154">
        <v>0</v>
      </c>
      <c r="N21" s="219">
        <v>0</v>
      </c>
    </row>
    <row r="22" spans="1:17" ht="12.75" customHeight="1" thickBot="1" x14ac:dyDescent="0.25">
      <c r="A22" s="146" t="s">
        <v>28</v>
      </c>
      <c r="B22" s="149" t="s">
        <v>75</v>
      </c>
      <c r="C22" s="151">
        <v>31</v>
      </c>
      <c r="D22" s="151">
        <v>2209</v>
      </c>
      <c r="E22" s="152">
        <v>0</v>
      </c>
      <c r="F22" s="152">
        <v>0</v>
      </c>
      <c r="G22" s="152">
        <v>0</v>
      </c>
      <c r="H22" s="153">
        <v>0</v>
      </c>
      <c r="I22" s="151">
        <v>0</v>
      </c>
      <c r="J22" s="153">
        <v>0</v>
      </c>
      <c r="K22" s="152">
        <v>0</v>
      </c>
      <c r="L22" s="153">
        <v>0</v>
      </c>
      <c r="M22" s="154">
        <v>0</v>
      </c>
      <c r="N22" s="219">
        <v>0</v>
      </c>
    </row>
    <row r="23" spans="1:17" ht="12.75" customHeight="1" thickBot="1" x14ac:dyDescent="0.25">
      <c r="A23" s="146" t="s">
        <v>28</v>
      </c>
      <c r="B23" s="149" t="s">
        <v>76</v>
      </c>
      <c r="C23" s="151">
        <v>525</v>
      </c>
      <c r="D23" s="151">
        <v>2210</v>
      </c>
      <c r="E23" s="152">
        <v>0</v>
      </c>
      <c r="F23" s="152">
        <v>0</v>
      </c>
      <c r="G23" s="152">
        <v>0</v>
      </c>
      <c r="H23" s="153">
        <v>0</v>
      </c>
      <c r="I23" s="151">
        <v>0</v>
      </c>
      <c r="J23" s="153">
        <v>0</v>
      </c>
      <c r="K23" s="152">
        <v>0</v>
      </c>
      <c r="L23" s="153">
        <v>0</v>
      </c>
      <c r="M23" s="154">
        <v>0</v>
      </c>
      <c r="N23" s="219">
        <v>0</v>
      </c>
    </row>
    <row r="24" spans="1:17" ht="12.75" customHeight="1" thickBot="1" x14ac:dyDescent="0.25">
      <c r="A24" s="146" t="s">
        <v>28</v>
      </c>
      <c r="B24" s="149" t="s">
        <v>77</v>
      </c>
      <c r="C24" s="151">
        <v>408</v>
      </c>
      <c r="D24" s="151">
        <v>2207</v>
      </c>
      <c r="E24" s="152">
        <v>0</v>
      </c>
      <c r="F24" s="152">
        <v>0</v>
      </c>
      <c r="G24" s="152">
        <v>0</v>
      </c>
      <c r="H24" s="153">
        <v>0</v>
      </c>
      <c r="I24" s="151">
        <v>0</v>
      </c>
      <c r="J24" s="153">
        <v>0</v>
      </c>
      <c r="K24" s="152">
        <v>19</v>
      </c>
      <c r="L24" s="153">
        <v>4.9744730985731118E-4</v>
      </c>
      <c r="M24" s="154">
        <v>1.6581576995243705E-4</v>
      </c>
      <c r="N24" s="219">
        <v>326.22741785265157</v>
      </c>
    </row>
    <row r="25" spans="1:17" ht="12.75" customHeight="1" thickBot="1" x14ac:dyDescent="0.25">
      <c r="A25" s="146" t="s">
        <v>28</v>
      </c>
      <c r="B25" s="149" t="s">
        <v>78</v>
      </c>
      <c r="C25" s="151">
        <v>567</v>
      </c>
      <c r="D25" s="151">
        <v>2212</v>
      </c>
      <c r="E25" s="152">
        <v>0</v>
      </c>
      <c r="F25" s="152">
        <v>0</v>
      </c>
      <c r="G25" s="152">
        <v>0</v>
      </c>
      <c r="H25" s="153">
        <v>0</v>
      </c>
      <c r="I25" s="151">
        <v>0</v>
      </c>
      <c r="J25" s="153">
        <v>0</v>
      </c>
      <c r="K25" s="152">
        <v>0</v>
      </c>
      <c r="L25" s="153">
        <v>0</v>
      </c>
      <c r="M25" s="154">
        <v>0</v>
      </c>
      <c r="N25" s="219">
        <v>0</v>
      </c>
    </row>
    <row r="26" spans="1:17" ht="12.75" customHeight="1" x14ac:dyDescent="0.2">
      <c r="A26" s="181" t="s">
        <v>28</v>
      </c>
      <c r="B26" s="189" t="s">
        <v>79</v>
      </c>
      <c r="C26" s="182"/>
      <c r="D26" s="182"/>
      <c r="E26" s="183">
        <v>12</v>
      </c>
      <c r="F26" s="183">
        <v>0</v>
      </c>
      <c r="G26" s="184">
        <v>12</v>
      </c>
      <c r="H26" s="185">
        <v>1.9537609899055682E-3</v>
      </c>
      <c r="I26" s="186">
        <v>123</v>
      </c>
      <c r="J26" s="185">
        <v>2.4094025465230165E-2</v>
      </c>
      <c r="K26" s="186">
        <v>923</v>
      </c>
      <c r="L26" s="185">
        <v>2.4165466684120958E-2</v>
      </c>
      <c r="M26" s="187">
        <v>1.6737751046418895E-2</v>
      </c>
      <c r="N26" s="220">
        <v>32930</v>
      </c>
      <c r="P26" s="217">
        <f>'FY2024 EDRMS'!D6</f>
        <v>0</v>
      </c>
      <c r="Q26" s="217">
        <f>Table3[[#This Row],[Total Budget Allocation 
(Budget in 60462)]]+P26</f>
        <v>32930</v>
      </c>
    </row>
    <row r="27" spans="1:17" ht="12.75" customHeight="1" x14ac:dyDescent="0.2">
      <c r="A27" s="146" t="s">
        <v>31</v>
      </c>
      <c r="B27" s="147" t="s">
        <v>80</v>
      </c>
      <c r="C27" s="148" t="s">
        <v>623</v>
      </c>
      <c r="D27" s="148" t="s">
        <v>623</v>
      </c>
      <c r="E27" s="148" t="s">
        <v>623</v>
      </c>
      <c r="F27" s="148" t="s">
        <v>623</v>
      </c>
      <c r="G27" s="148" t="s">
        <v>623</v>
      </c>
      <c r="H27" s="148" t="s">
        <v>623</v>
      </c>
      <c r="I27" s="148" t="s">
        <v>623</v>
      </c>
      <c r="J27" s="148" t="s">
        <v>623</v>
      </c>
      <c r="K27" s="148" t="s">
        <v>623</v>
      </c>
      <c r="L27" s="148" t="s">
        <v>623</v>
      </c>
      <c r="M27" s="148" t="s">
        <v>623</v>
      </c>
      <c r="N27" s="148" t="s">
        <v>623</v>
      </c>
    </row>
    <row r="28" spans="1:17" ht="12.75" customHeight="1" x14ac:dyDescent="0.2">
      <c r="A28" s="146" t="s">
        <v>31</v>
      </c>
      <c r="B28" s="146" t="s">
        <v>81</v>
      </c>
      <c r="C28" s="163" t="s">
        <v>82</v>
      </c>
      <c r="D28" s="152">
        <v>1987</v>
      </c>
      <c r="E28" s="152">
        <v>0</v>
      </c>
      <c r="F28" s="152">
        <v>0</v>
      </c>
      <c r="G28" s="152">
        <v>0</v>
      </c>
      <c r="H28" s="153">
        <v>0</v>
      </c>
      <c r="I28" s="151">
        <v>0</v>
      </c>
      <c r="J28" s="153">
        <v>0</v>
      </c>
      <c r="K28" s="152">
        <v>3</v>
      </c>
      <c r="L28" s="153">
        <v>7.8544312082733339E-5</v>
      </c>
      <c r="M28" s="154">
        <v>2.6181437360911114E-5</v>
      </c>
      <c r="N28" s="155">
        <v>52.259955491556489</v>
      </c>
    </row>
    <row r="29" spans="1:17" ht="12.75" customHeight="1" x14ac:dyDescent="0.2">
      <c r="A29" s="146" t="s">
        <v>31</v>
      </c>
      <c r="B29" s="146" t="s">
        <v>83</v>
      </c>
      <c r="C29" s="152">
        <v>4</v>
      </c>
      <c r="D29" s="152">
        <v>2102</v>
      </c>
      <c r="E29" s="152">
        <v>0</v>
      </c>
      <c r="F29" s="152">
        <v>0</v>
      </c>
      <c r="G29" s="152">
        <v>0</v>
      </c>
      <c r="H29" s="153">
        <v>0</v>
      </c>
      <c r="I29" s="151">
        <v>0</v>
      </c>
      <c r="J29" s="153">
        <v>0</v>
      </c>
      <c r="K29" s="152">
        <v>26</v>
      </c>
      <c r="L29" s="153">
        <v>6.8071737138368895E-4</v>
      </c>
      <c r="M29" s="154">
        <v>2.2690579046122966E-4</v>
      </c>
      <c r="N29" s="155">
        <v>452.91961426015621</v>
      </c>
    </row>
    <row r="30" spans="1:17" ht="12.75" customHeight="1" x14ac:dyDescent="0.2">
      <c r="A30" s="146" t="s">
        <v>31</v>
      </c>
      <c r="B30" s="146" t="s">
        <v>84</v>
      </c>
      <c r="C30" s="152">
        <v>226</v>
      </c>
      <c r="D30" s="152">
        <v>2103</v>
      </c>
      <c r="E30" s="152">
        <v>0</v>
      </c>
      <c r="F30" s="152">
        <v>0</v>
      </c>
      <c r="G30" s="152">
        <v>0</v>
      </c>
      <c r="H30" s="153">
        <v>0</v>
      </c>
      <c r="I30" s="151">
        <v>0</v>
      </c>
      <c r="J30" s="153">
        <v>0</v>
      </c>
      <c r="K30" s="152">
        <v>0</v>
      </c>
      <c r="L30" s="153">
        <v>0</v>
      </c>
      <c r="M30" s="154">
        <v>0</v>
      </c>
      <c r="N30" s="155">
        <v>0</v>
      </c>
    </row>
    <row r="31" spans="1:17" ht="12.75" customHeight="1" x14ac:dyDescent="0.2">
      <c r="A31" s="146" t="s">
        <v>31</v>
      </c>
      <c r="B31" s="146" t="s">
        <v>85</v>
      </c>
      <c r="C31" s="152">
        <v>10</v>
      </c>
      <c r="D31" s="152">
        <v>2104</v>
      </c>
      <c r="E31" s="152">
        <v>0</v>
      </c>
      <c r="F31" s="152">
        <v>0</v>
      </c>
      <c r="G31" s="152">
        <v>0</v>
      </c>
      <c r="H31" s="153">
        <v>0</v>
      </c>
      <c r="I31" s="151">
        <v>0</v>
      </c>
      <c r="J31" s="153">
        <v>0</v>
      </c>
      <c r="K31" s="152">
        <v>2</v>
      </c>
      <c r="L31" s="153">
        <v>5.2362874721822228E-5</v>
      </c>
      <c r="M31" s="154">
        <v>1.7454291573940742E-5</v>
      </c>
      <c r="N31" s="155">
        <v>34.839970327704322</v>
      </c>
    </row>
    <row r="32" spans="1:17" ht="12.75" customHeight="1" x14ac:dyDescent="0.2">
      <c r="A32" s="146" t="s">
        <v>31</v>
      </c>
      <c r="B32" s="146" t="s">
        <v>86</v>
      </c>
      <c r="C32" s="152">
        <v>145</v>
      </c>
      <c r="D32" s="152">
        <v>2113</v>
      </c>
      <c r="E32" s="152">
        <v>0</v>
      </c>
      <c r="F32" s="152">
        <v>0</v>
      </c>
      <c r="G32" s="152">
        <v>0</v>
      </c>
      <c r="H32" s="153">
        <v>0</v>
      </c>
      <c r="I32" s="151">
        <v>0</v>
      </c>
      <c r="J32" s="153">
        <v>0</v>
      </c>
      <c r="K32" s="152">
        <v>0</v>
      </c>
      <c r="L32" s="153">
        <v>0</v>
      </c>
      <c r="M32" s="154">
        <v>0</v>
      </c>
      <c r="N32" s="155">
        <v>0</v>
      </c>
    </row>
    <row r="33" spans="1:14" ht="12.75" customHeight="1" x14ac:dyDescent="0.2">
      <c r="A33" s="146" t="s">
        <v>31</v>
      </c>
      <c r="B33" s="146" t="s">
        <v>87</v>
      </c>
      <c r="C33" s="152">
        <v>9</v>
      </c>
      <c r="D33" s="152">
        <v>2105</v>
      </c>
      <c r="E33" s="152">
        <v>0</v>
      </c>
      <c r="F33" s="152">
        <v>0</v>
      </c>
      <c r="G33" s="152">
        <v>0</v>
      </c>
      <c r="H33" s="153">
        <v>0</v>
      </c>
      <c r="I33" s="151">
        <v>3</v>
      </c>
      <c r="J33" s="153">
        <v>5.8765915768854064E-4</v>
      </c>
      <c r="K33" s="152">
        <v>12</v>
      </c>
      <c r="L33" s="153">
        <v>3.1417724833093336E-4</v>
      </c>
      <c r="M33" s="154">
        <v>3.0061213533982465E-4</v>
      </c>
      <c r="N33" s="155">
        <v>600.04256437562844</v>
      </c>
    </row>
    <row r="34" spans="1:14" ht="12.75" customHeight="1" x14ac:dyDescent="0.2">
      <c r="A34" s="146" t="s">
        <v>31</v>
      </c>
      <c r="B34" s="146" t="s">
        <v>88</v>
      </c>
      <c r="C34" s="152">
        <v>15</v>
      </c>
      <c r="D34" s="152">
        <v>2106</v>
      </c>
      <c r="E34" s="152">
        <v>0</v>
      </c>
      <c r="F34" s="152">
        <v>0</v>
      </c>
      <c r="G34" s="152">
        <v>0</v>
      </c>
      <c r="H34" s="153">
        <v>0</v>
      </c>
      <c r="I34" s="151">
        <v>4</v>
      </c>
      <c r="J34" s="153">
        <v>7.8354554358472082E-4</v>
      </c>
      <c r="K34" s="152">
        <v>48</v>
      </c>
      <c r="L34" s="153">
        <v>1.2567089933237334E-3</v>
      </c>
      <c r="M34" s="154">
        <v>6.8008484563615145E-4</v>
      </c>
      <c r="N34" s="155">
        <v>1357.4962777441071</v>
      </c>
    </row>
    <row r="35" spans="1:14" ht="12.75" customHeight="1" x14ac:dyDescent="0.2">
      <c r="A35" s="146" t="s">
        <v>31</v>
      </c>
      <c r="B35" s="146" t="s">
        <v>89</v>
      </c>
      <c r="C35" s="152">
        <v>7</v>
      </c>
      <c r="D35" s="152">
        <v>2107</v>
      </c>
      <c r="E35" s="152">
        <v>1</v>
      </c>
      <c r="F35" s="152">
        <v>120</v>
      </c>
      <c r="G35" s="152">
        <v>121</v>
      </c>
      <c r="H35" s="153">
        <v>1.9700423314881147E-2</v>
      </c>
      <c r="I35" s="151">
        <v>70</v>
      </c>
      <c r="J35" s="153">
        <v>1.3712047012732615E-2</v>
      </c>
      <c r="K35" s="152">
        <v>261</v>
      </c>
      <c r="L35" s="153">
        <v>6.833355151197801E-3</v>
      </c>
      <c r="M35" s="154">
        <v>1.3415275159603855E-2</v>
      </c>
      <c r="N35" s="155">
        <v>26777.814872555307</v>
      </c>
    </row>
    <row r="36" spans="1:14" ht="12.75" customHeight="1" x14ac:dyDescent="0.2">
      <c r="A36" s="146" t="s">
        <v>31</v>
      </c>
      <c r="B36" s="146" t="s">
        <v>90</v>
      </c>
      <c r="C36" s="163">
        <v>555</v>
      </c>
      <c r="D36" s="152">
        <v>2108</v>
      </c>
      <c r="E36" s="152">
        <v>0</v>
      </c>
      <c r="F36" s="152">
        <v>0</v>
      </c>
      <c r="G36" s="152">
        <v>0</v>
      </c>
      <c r="H36" s="153">
        <v>0</v>
      </c>
      <c r="I36" s="151">
        <v>0</v>
      </c>
      <c r="J36" s="153">
        <v>0</v>
      </c>
      <c r="K36" s="152">
        <v>0</v>
      </c>
      <c r="L36" s="153">
        <v>0</v>
      </c>
      <c r="M36" s="154">
        <v>0</v>
      </c>
      <c r="N36" s="155">
        <v>0</v>
      </c>
    </row>
    <row r="37" spans="1:14" ht="12.75" customHeight="1" x14ac:dyDescent="0.2">
      <c r="A37" s="146" t="s">
        <v>31</v>
      </c>
      <c r="B37" s="146" t="s">
        <v>91</v>
      </c>
      <c r="C37" s="152"/>
      <c r="D37" s="152">
        <v>9905</v>
      </c>
      <c r="E37" s="152">
        <v>0</v>
      </c>
      <c r="F37" s="152">
        <v>0</v>
      </c>
      <c r="G37" s="152">
        <v>0</v>
      </c>
      <c r="H37" s="153">
        <v>0</v>
      </c>
      <c r="I37" s="151">
        <v>0</v>
      </c>
      <c r="J37" s="153">
        <v>0</v>
      </c>
      <c r="K37" s="152">
        <v>0</v>
      </c>
      <c r="L37" s="153">
        <v>0</v>
      </c>
      <c r="M37" s="154">
        <v>0</v>
      </c>
      <c r="N37" s="155">
        <v>0</v>
      </c>
    </row>
    <row r="38" spans="1:14" ht="12.75" customHeight="1" x14ac:dyDescent="0.2">
      <c r="A38" s="146" t="s">
        <v>31</v>
      </c>
      <c r="B38" s="146" t="s">
        <v>92</v>
      </c>
      <c r="C38" s="152">
        <v>13</v>
      </c>
      <c r="D38" s="152">
        <v>2109</v>
      </c>
      <c r="E38" s="152">
        <v>2</v>
      </c>
      <c r="F38" s="152">
        <v>0</v>
      </c>
      <c r="G38" s="152">
        <v>2</v>
      </c>
      <c r="H38" s="153">
        <v>3.2562683165092806E-4</v>
      </c>
      <c r="I38" s="151">
        <v>0</v>
      </c>
      <c r="J38" s="153">
        <v>0</v>
      </c>
      <c r="K38" s="152">
        <v>43</v>
      </c>
      <c r="L38" s="153">
        <v>1.1258018065191779E-3</v>
      </c>
      <c r="M38" s="154">
        <v>4.83809546056702E-4</v>
      </c>
      <c r="N38" s="155">
        <v>965.71723678785509</v>
      </c>
    </row>
    <row r="39" spans="1:14" ht="12.75" customHeight="1" x14ac:dyDescent="0.2">
      <c r="A39" s="146" t="s">
        <v>31</v>
      </c>
      <c r="B39" s="146" t="s">
        <v>93</v>
      </c>
      <c r="C39" s="152">
        <v>8</v>
      </c>
      <c r="D39" s="152">
        <v>2110</v>
      </c>
      <c r="E39" s="152">
        <v>0</v>
      </c>
      <c r="F39" s="152">
        <v>0</v>
      </c>
      <c r="G39" s="152">
        <v>0</v>
      </c>
      <c r="H39" s="153">
        <v>0</v>
      </c>
      <c r="I39" s="151">
        <v>0</v>
      </c>
      <c r="J39" s="153">
        <v>0</v>
      </c>
      <c r="K39" s="152">
        <v>6</v>
      </c>
      <c r="L39" s="153">
        <v>1.5708862416546668E-4</v>
      </c>
      <c r="M39" s="154">
        <v>5.2362874721822228E-5</v>
      </c>
      <c r="N39" s="155">
        <v>104.51991098311298</v>
      </c>
    </row>
    <row r="40" spans="1:14" ht="12.75" customHeight="1" x14ac:dyDescent="0.2">
      <c r="A40" s="146" t="s">
        <v>31</v>
      </c>
      <c r="B40" s="146" t="s">
        <v>94</v>
      </c>
      <c r="C40" s="152">
        <v>122</v>
      </c>
      <c r="D40" s="152">
        <v>2111</v>
      </c>
      <c r="E40" s="152">
        <v>0</v>
      </c>
      <c r="F40" s="152">
        <v>0</v>
      </c>
      <c r="G40" s="152">
        <v>0</v>
      </c>
      <c r="H40" s="153">
        <v>0</v>
      </c>
      <c r="I40" s="151">
        <v>37</v>
      </c>
      <c r="J40" s="153">
        <v>7.2477962781586679E-3</v>
      </c>
      <c r="K40" s="152">
        <v>240</v>
      </c>
      <c r="L40" s="153">
        <v>6.2835449666186673E-3</v>
      </c>
      <c r="M40" s="154">
        <v>4.5104470815924454E-3</v>
      </c>
      <c r="N40" s="155">
        <v>9003.1635957071503</v>
      </c>
    </row>
    <row r="41" spans="1:14" ht="12.75" customHeight="1" x14ac:dyDescent="0.2">
      <c r="A41" s="146" t="s">
        <v>31</v>
      </c>
      <c r="B41" s="146" t="s">
        <v>95</v>
      </c>
      <c r="C41" s="152">
        <v>11</v>
      </c>
      <c r="D41" s="152">
        <v>2112</v>
      </c>
      <c r="E41" s="152">
        <v>6</v>
      </c>
      <c r="F41" s="152">
        <v>13</v>
      </c>
      <c r="G41" s="152">
        <v>19</v>
      </c>
      <c r="H41" s="153">
        <v>3.0934549006838164E-3</v>
      </c>
      <c r="I41" s="151">
        <v>13</v>
      </c>
      <c r="J41" s="153">
        <v>2.5465230166503428E-3</v>
      </c>
      <c r="K41" s="152">
        <v>55</v>
      </c>
      <c r="L41" s="153">
        <v>1.4399790548501113E-3</v>
      </c>
      <c r="M41" s="154">
        <v>2.3599856573947569E-3</v>
      </c>
      <c r="N41" s="155">
        <v>4710.6942111702947</v>
      </c>
    </row>
    <row r="42" spans="1:14" ht="12.75" customHeight="1" x14ac:dyDescent="0.2">
      <c r="A42" s="146" t="s">
        <v>31</v>
      </c>
      <c r="B42" s="146" t="s">
        <v>96</v>
      </c>
      <c r="C42" s="163">
        <v>116</v>
      </c>
      <c r="D42" s="152">
        <v>2071</v>
      </c>
      <c r="E42" s="152">
        <v>1</v>
      </c>
      <c r="F42" s="152">
        <v>0</v>
      </c>
      <c r="G42" s="152">
        <v>1</v>
      </c>
      <c r="H42" s="153">
        <v>1.6281341582546403E-4</v>
      </c>
      <c r="I42" s="151">
        <v>0</v>
      </c>
      <c r="J42" s="153">
        <v>0</v>
      </c>
      <c r="K42" s="152">
        <v>50</v>
      </c>
      <c r="L42" s="153">
        <v>1.3090718680455558E-3</v>
      </c>
      <c r="M42" s="154">
        <v>4.9062842795700664E-4</v>
      </c>
      <c r="N42" s="155">
        <v>979.3281955637143</v>
      </c>
    </row>
    <row r="43" spans="1:14" ht="12.75" customHeight="1" x14ac:dyDescent="0.2">
      <c r="A43" s="146" t="s">
        <v>31</v>
      </c>
      <c r="B43" s="146" t="s">
        <v>97</v>
      </c>
      <c r="C43" s="152"/>
      <c r="D43" s="152">
        <v>9978</v>
      </c>
      <c r="E43" s="152">
        <v>0</v>
      </c>
      <c r="F43" s="152">
        <v>0</v>
      </c>
      <c r="G43" s="152">
        <v>0</v>
      </c>
      <c r="H43" s="153">
        <v>0</v>
      </c>
      <c r="I43" s="151">
        <v>18</v>
      </c>
      <c r="J43" s="153">
        <v>3.5259549461312441E-3</v>
      </c>
      <c r="K43" s="152">
        <v>47</v>
      </c>
      <c r="L43" s="153">
        <v>1.2305275559628224E-3</v>
      </c>
      <c r="M43" s="154">
        <v>1.5854941673646887E-3</v>
      </c>
      <c r="N43" s="155">
        <v>3164.7557571574671</v>
      </c>
    </row>
    <row r="44" spans="1:14" ht="12.75" customHeight="1" x14ac:dyDescent="0.2">
      <c r="A44" s="146" t="s">
        <v>31</v>
      </c>
      <c r="B44" s="146" t="s">
        <v>98</v>
      </c>
      <c r="C44" s="152">
        <v>22</v>
      </c>
      <c r="D44" s="152">
        <v>2073</v>
      </c>
      <c r="E44" s="152">
        <v>0</v>
      </c>
      <c r="F44" s="152">
        <v>0</v>
      </c>
      <c r="G44" s="152">
        <v>0</v>
      </c>
      <c r="H44" s="153">
        <v>0</v>
      </c>
      <c r="I44" s="151">
        <v>8</v>
      </c>
      <c r="J44" s="153">
        <v>1.5670910871694416E-3</v>
      </c>
      <c r="K44" s="152">
        <v>71</v>
      </c>
      <c r="L44" s="153">
        <v>1.8588820526246892E-3</v>
      </c>
      <c r="M44" s="154">
        <v>1.1419910465980435E-3</v>
      </c>
      <c r="N44" s="155">
        <v>2279.4929263919103</v>
      </c>
    </row>
    <row r="45" spans="1:14" ht="12.75" customHeight="1" x14ac:dyDescent="0.2">
      <c r="A45" s="146" t="s">
        <v>31</v>
      </c>
      <c r="B45" s="146" t="s">
        <v>99</v>
      </c>
      <c r="C45" s="152"/>
      <c r="D45" s="152">
        <v>9172</v>
      </c>
      <c r="E45" s="152">
        <v>0</v>
      </c>
      <c r="F45" s="152">
        <v>0</v>
      </c>
      <c r="G45" s="152">
        <v>0</v>
      </c>
      <c r="H45" s="153">
        <v>0</v>
      </c>
      <c r="I45" s="151">
        <v>0</v>
      </c>
      <c r="J45" s="153">
        <v>0</v>
      </c>
      <c r="K45" s="152">
        <v>0</v>
      </c>
      <c r="L45" s="153">
        <v>0</v>
      </c>
      <c r="M45" s="154">
        <v>0</v>
      </c>
      <c r="N45" s="155">
        <v>0</v>
      </c>
    </row>
    <row r="46" spans="1:14" ht="12.75" customHeight="1" x14ac:dyDescent="0.2">
      <c r="A46" s="146" t="s">
        <v>31</v>
      </c>
      <c r="B46" s="146" t="s">
        <v>100</v>
      </c>
      <c r="C46" s="152">
        <v>21</v>
      </c>
      <c r="D46" s="152">
        <v>2173</v>
      </c>
      <c r="E46" s="152">
        <v>0</v>
      </c>
      <c r="F46" s="152">
        <v>0</v>
      </c>
      <c r="G46" s="152">
        <v>0</v>
      </c>
      <c r="H46" s="153">
        <v>0</v>
      </c>
      <c r="I46" s="151">
        <v>19</v>
      </c>
      <c r="J46" s="153">
        <v>3.7218413320274243E-3</v>
      </c>
      <c r="K46" s="152">
        <v>49</v>
      </c>
      <c r="L46" s="153">
        <v>1.2828904306846445E-3</v>
      </c>
      <c r="M46" s="154">
        <v>1.668243920904023E-3</v>
      </c>
      <c r="N46" s="155">
        <v>3329.9299749549723</v>
      </c>
    </row>
    <row r="47" spans="1:14" ht="12.75" customHeight="1" x14ac:dyDescent="0.2">
      <c r="A47" s="146" t="s">
        <v>31</v>
      </c>
      <c r="B47" s="146" t="s">
        <v>101</v>
      </c>
      <c r="C47" s="152">
        <v>565</v>
      </c>
      <c r="D47" s="152">
        <v>2175</v>
      </c>
      <c r="E47" s="152">
        <v>0</v>
      </c>
      <c r="F47" s="152">
        <v>0</v>
      </c>
      <c r="G47" s="152">
        <v>0</v>
      </c>
      <c r="H47" s="153">
        <v>0</v>
      </c>
      <c r="I47" s="151">
        <v>0</v>
      </c>
      <c r="J47" s="153">
        <v>0</v>
      </c>
      <c r="K47" s="152">
        <v>7</v>
      </c>
      <c r="L47" s="153">
        <v>1.832700615263778E-4</v>
      </c>
      <c r="M47" s="154">
        <v>6.1090020508792594E-5</v>
      </c>
      <c r="N47" s="155">
        <v>121.93989614696513</v>
      </c>
    </row>
    <row r="48" spans="1:14" ht="12.75" customHeight="1" x14ac:dyDescent="0.2">
      <c r="A48" s="146" t="s">
        <v>31</v>
      </c>
      <c r="B48" s="146" t="s">
        <v>102</v>
      </c>
      <c r="C48" s="152"/>
      <c r="D48" s="152">
        <v>10008</v>
      </c>
      <c r="E48" s="152">
        <v>0</v>
      </c>
      <c r="F48" s="152">
        <v>0</v>
      </c>
      <c r="G48" s="152">
        <v>0</v>
      </c>
      <c r="H48" s="153">
        <v>0</v>
      </c>
      <c r="I48" s="151">
        <v>0</v>
      </c>
      <c r="J48" s="153">
        <v>0</v>
      </c>
      <c r="K48" s="152">
        <v>1</v>
      </c>
      <c r="L48" s="153">
        <v>2.6181437360911114E-5</v>
      </c>
      <c r="M48" s="154">
        <v>8.7271457869703708E-6</v>
      </c>
      <c r="N48" s="155">
        <v>17.419985163852161</v>
      </c>
    </row>
    <row r="49" spans="1:17" ht="12.75" customHeight="1" x14ac:dyDescent="0.2">
      <c r="A49" s="146" t="s">
        <v>31</v>
      </c>
      <c r="B49" s="146" t="s">
        <v>103</v>
      </c>
      <c r="C49" s="163">
        <v>26</v>
      </c>
      <c r="D49" s="152">
        <v>2176</v>
      </c>
      <c r="E49" s="152">
        <v>7</v>
      </c>
      <c r="F49" s="152">
        <v>0</v>
      </c>
      <c r="G49" s="152">
        <v>7</v>
      </c>
      <c r="H49" s="153">
        <v>1.1396939107782482E-3</v>
      </c>
      <c r="I49" s="151">
        <v>0</v>
      </c>
      <c r="J49" s="153">
        <v>0</v>
      </c>
      <c r="K49" s="152">
        <v>62</v>
      </c>
      <c r="L49" s="153">
        <v>1.6232491163764892E-3</v>
      </c>
      <c r="M49" s="154">
        <v>9.2098100905157901E-4</v>
      </c>
      <c r="N49" s="155">
        <v>1838.3416417565763</v>
      </c>
    </row>
    <row r="50" spans="1:17" ht="12.75" customHeight="1" x14ac:dyDescent="0.2">
      <c r="A50" s="146" t="s">
        <v>31</v>
      </c>
      <c r="B50" s="146" t="s">
        <v>104</v>
      </c>
      <c r="C50" s="152">
        <v>28</v>
      </c>
      <c r="D50" s="152">
        <v>2177</v>
      </c>
      <c r="E50" s="152">
        <v>10</v>
      </c>
      <c r="F50" s="152">
        <v>111</v>
      </c>
      <c r="G50" s="152">
        <v>121</v>
      </c>
      <c r="H50" s="153">
        <v>1.9700423314881147E-2</v>
      </c>
      <c r="I50" s="151">
        <v>112</v>
      </c>
      <c r="J50" s="153">
        <v>2.1939275220372183E-2</v>
      </c>
      <c r="K50" s="152">
        <v>242</v>
      </c>
      <c r="L50" s="153">
        <v>6.3359078413404895E-3</v>
      </c>
      <c r="M50" s="154">
        <v>1.5991868792197942E-2</v>
      </c>
      <c r="N50" s="155">
        <v>31920.873548173753</v>
      </c>
    </row>
    <row r="51" spans="1:17" ht="12.75" customHeight="1" x14ac:dyDescent="0.2">
      <c r="A51" s="146" t="s">
        <v>31</v>
      </c>
      <c r="B51" s="146" t="s">
        <v>105</v>
      </c>
      <c r="C51" s="152">
        <v>532</v>
      </c>
      <c r="D51" s="152">
        <v>2178</v>
      </c>
      <c r="E51" s="152">
        <v>0</v>
      </c>
      <c r="F51" s="152">
        <v>0</v>
      </c>
      <c r="G51" s="152">
        <v>0</v>
      </c>
      <c r="H51" s="153">
        <v>0</v>
      </c>
      <c r="I51" s="151">
        <v>0</v>
      </c>
      <c r="J51" s="153">
        <v>0</v>
      </c>
      <c r="K51" s="152">
        <v>2</v>
      </c>
      <c r="L51" s="153">
        <v>5.2362874721822228E-5</v>
      </c>
      <c r="M51" s="154">
        <v>1.7454291573940742E-5</v>
      </c>
      <c r="N51" s="155">
        <v>34.839970327704322</v>
      </c>
    </row>
    <row r="52" spans="1:17" ht="12.75" customHeight="1" x14ac:dyDescent="0.2">
      <c r="A52" s="146" t="s">
        <v>31</v>
      </c>
      <c r="B52" s="146" t="s">
        <v>106</v>
      </c>
      <c r="C52" s="152">
        <v>12</v>
      </c>
      <c r="D52" s="152">
        <v>2179</v>
      </c>
      <c r="E52" s="152">
        <v>10</v>
      </c>
      <c r="F52" s="152">
        <v>0</v>
      </c>
      <c r="G52" s="152">
        <v>10</v>
      </c>
      <c r="H52" s="153">
        <v>1.6281341582546401E-3</v>
      </c>
      <c r="I52" s="151">
        <v>1</v>
      </c>
      <c r="J52" s="153">
        <v>1.9588638589618021E-4</v>
      </c>
      <c r="K52" s="152">
        <v>193</v>
      </c>
      <c r="L52" s="153">
        <v>5.0530174106558452E-3</v>
      </c>
      <c r="M52" s="154">
        <v>2.2923459849355549E-3</v>
      </c>
      <c r="N52" s="155">
        <v>4575.6807578043281</v>
      </c>
    </row>
    <row r="53" spans="1:17" ht="12.75" customHeight="1" x14ac:dyDescent="0.2">
      <c r="A53" s="146" t="s">
        <v>31</v>
      </c>
      <c r="B53" s="146" t="s">
        <v>107</v>
      </c>
      <c r="C53" s="163">
        <v>33</v>
      </c>
      <c r="D53" s="152">
        <v>2180</v>
      </c>
      <c r="E53" s="152">
        <v>0</v>
      </c>
      <c r="F53" s="152">
        <v>0</v>
      </c>
      <c r="G53" s="152">
        <v>0</v>
      </c>
      <c r="H53" s="153">
        <v>0</v>
      </c>
      <c r="I53" s="151">
        <v>0</v>
      </c>
      <c r="J53" s="153">
        <v>0</v>
      </c>
      <c r="K53" s="152">
        <v>169</v>
      </c>
      <c r="L53" s="153">
        <v>4.4246629139939779E-3</v>
      </c>
      <c r="M53" s="154">
        <v>1.4748876379979926E-3</v>
      </c>
      <c r="N53" s="155">
        <v>2943.977492691015</v>
      </c>
    </row>
    <row r="54" spans="1:17" ht="12.75" customHeight="1" x14ac:dyDescent="0.2">
      <c r="A54" s="146" t="s">
        <v>31</v>
      </c>
      <c r="B54" s="146" t="s">
        <v>108</v>
      </c>
      <c r="C54" s="163">
        <v>29</v>
      </c>
      <c r="D54" s="152">
        <v>2181</v>
      </c>
      <c r="E54" s="152">
        <v>0</v>
      </c>
      <c r="F54" s="152">
        <v>0</v>
      </c>
      <c r="G54" s="152">
        <v>0</v>
      </c>
      <c r="H54" s="153">
        <v>0</v>
      </c>
      <c r="I54" s="151">
        <v>0</v>
      </c>
      <c r="J54" s="153">
        <v>0</v>
      </c>
      <c r="K54" s="152">
        <v>35</v>
      </c>
      <c r="L54" s="153">
        <v>9.1635030763188895E-4</v>
      </c>
      <c r="M54" s="154">
        <v>3.0545010254396298E-4</v>
      </c>
      <c r="N54" s="155">
        <v>609.69948073482567</v>
      </c>
    </row>
    <row r="55" spans="1:17" ht="12.75" customHeight="1" x14ac:dyDescent="0.2">
      <c r="A55" s="146" t="s">
        <v>31</v>
      </c>
      <c r="B55" s="146" t="s">
        <v>109</v>
      </c>
      <c r="C55" s="152">
        <v>19</v>
      </c>
      <c r="D55" s="152">
        <v>1995</v>
      </c>
      <c r="E55" s="152">
        <v>0</v>
      </c>
      <c r="F55" s="152">
        <v>0</v>
      </c>
      <c r="G55" s="152">
        <v>0</v>
      </c>
      <c r="H55" s="153">
        <v>0</v>
      </c>
      <c r="I55" s="151">
        <v>0</v>
      </c>
      <c r="J55" s="153">
        <v>0</v>
      </c>
      <c r="K55" s="152">
        <v>8</v>
      </c>
      <c r="L55" s="153">
        <v>2.0945149888728891E-4</v>
      </c>
      <c r="M55" s="154">
        <v>6.9817166295762966E-5</v>
      </c>
      <c r="N55" s="155">
        <v>139.35988131081729</v>
      </c>
    </row>
    <row r="56" spans="1:17" ht="12.75" customHeight="1" x14ac:dyDescent="0.2">
      <c r="A56" s="146" t="s">
        <v>31</v>
      </c>
      <c r="B56" s="146" t="s">
        <v>110</v>
      </c>
      <c r="C56" s="152"/>
      <c r="D56" s="152">
        <v>9435</v>
      </c>
      <c r="E56" s="152">
        <v>15</v>
      </c>
      <c r="F56" s="152">
        <v>0</v>
      </c>
      <c r="G56" s="152">
        <v>15</v>
      </c>
      <c r="H56" s="153">
        <v>2.4422012373819602E-3</v>
      </c>
      <c r="I56" s="151">
        <v>2</v>
      </c>
      <c r="J56" s="153">
        <v>3.9177277179236041E-4</v>
      </c>
      <c r="K56" s="152">
        <v>248</v>
      </c>
      <c r="L56" s="153">
        <v>6.4929964655059567E-3</v>
      </c>
      <c r="M56" s="154">
        <v>3.1089901582267592E-3</v>
      </c>
      <c r="N56" s="155">
        <v>6205.7588761415291</v>
      </c>
    </row>
    <row r="57" spans="1:17" ht="12.75" customHeight="1" x14ac:dyDescent="0.2">
      <c r="A57" s="146" t="s">
        <v>31</v>
      </c>
      <c r="B57" s="146" t="s">
        <v>111</v>
      </c>
      <c r="C57" s="152"/>
      <c r="D57" s="152">
        <v>9641</v>
      </c>
      <c r="E57" s="152">
        <v>2</v>
      </c>
      <c r="F57" s="152">
        <v>0</v>
      </c>
      <c r="G57" s="152">
        <v>2</v>
      </c>
      <c r="H57" s="153">
        <v>3.2562683165092806E-4</v>
      </c>
      <c r="I57" s="151">
        <v>0</v>
      </c>
      <c r="J57" s="153">
        <v>0</v>
      </c>
      <c r="K57" s="152">
        <v>26</v>
      </c>
      <c r="L57" s="153">
        <v>6.8071737138368895E-4</v>
      </c>
      <c r="M57" s="154">
        <v>3.3544806767820567E-4</v>
      </c>
      <c r="N57" s="155">
        <v>669.57748900236834</v>
      </c>
    </row>
    <row r="58" spans="1:17" ht="12.75" customHeight="1" x14ac:dyDescent="0.2">
      <c r="A58" s="146" t="s">
        <v>31</v>
      </c>
      <c r="B58" s="146" t="s">
        <v>112</v>
      </c>
      <c r="C58" s="152">
        <v>391</v>
      </c>
      <c r="D58" s="152">
        <v>2197</v>
      </c>
      <c r="E58" s="152">
        <v>0</v>
      </c>
      <c r="F58" s="152">
        <v>0</v>
      </c>
      <c r="G58" s="152">
        <v>0</v>
      </c>
      <c r="H58" s="153">
        <v>0</v>
      </c>
      <c r="I58" s="151">
        <v>0</v>
      </c>
      <c r="J58" s="153">
        <v>0</v>
      </c>
      <c r="K58" s="152">
        <v>14</v>
      </c>
      <c r="L58" s="153">
        <v>3.6654012305275559E-4</v>
      </c>
      <c r="M58" s="154">
        <v>1.2218004101758519E-4</v>
      </c>
      <c r="N58" s="155">
        <v>243.87979229393025</v>
      </c>
    </row>
    <row r="59" spans="1:17" ht="12.75" customHeight="1" x14ac:dyDescent="0.2">
      <c r="A59" s="146" t="s">
        <v>31</v>
      </c>
      <c r="B59" s="146" t="s">
        <v>113</v>
      </c>
      <c r="C59" s="152">
        <v>395</v>
      </c>
      <c r="D59" s="152">
        <v>2198</v>
      </c>
      <c r="E59" s="152">
        <v>0</v>
      </c>
      <c r="F59" s="152">
        <v>0</v>
      </c>
      <c r="G59" s="152">
        <v>0</v>
      </c>
      <c r="H59" s="153">
        <v>0</v>
      </c>
      <c r="I59" s="151">
        <v>0</v>
      </c>
      <c r="J59" s="153">
        <v>0</v>
      </c>
      <c r="K59" s="152">
        <v>9</v>
      </c>
      <c r="L59" s="153">
        <v>2.3563293624820003E-4</v>
      </c>
      <c r="M59" s="154">
        <v>7.8544312082733339E-5</v>
      </c>
      <c r="N59" s="155">
        <v>156.77986647466946</v>
      </c>
    </row>
    <row r="60" spans="1:17" ht="12.75" customHeight="1" x14ac:dyDescent="0.2">
      <c r="A60" s="146" t="s">
        <v>31</v>
      </c>
      <c r="B60" s="146" t="s">
        <v>114</v>
      </c>
      <c r="C60" s="152">
        <v>16</v>
      </c>
      <c r="D60" s="152">
        <v>2199</v>
      </c>
      <c r="E60" s="152">
        <v>9</v>
      </c>
      <c r="F60" s="152">
        <v>0</v>
      </c>
      <c r="G60" s="152">
        <v>9</v>
      </c>
      <c r="H60" s="153">
        <v>1.4653207424291761E-3</v>
      </c>
      <c r="I60" s="151">
        <v>0</v>
      </c>
      <c r="J60" s="153">
        <v>0</v>
      </c>
      <c r="K60" s="152">
        <v>52</v>
      </c>
      <c r="L60" s="153">
        <v>1.3614347427673779E-3</v>
      </c>
      <c r="M60" s="154">
        <v>9.4225182839885143E-4</v>
      </c>
      <c r="N60" s="155">
        <v>1880.7996648602671</v>
      </c>
    </row>
    <row r="61" spans="1:17" ht="12.75" customHeight="1" x14ac:dyDescent="0.2">
      <c r="A61" s="146" t="s">
        <v>31</v>
      </c>
      <c r="B61" s="146" t="s">
        <v>115</v>
      </c>
      <c r="C61" s="152">
        <v>393</v>
      </c>
      <c r="D61" s="152">
        <v>2202</v>
      </c>
      <c r="E61" s="152">
        <v>0</v>
      </c>
      <c r="F61" s="152">
        <v>0</v>
      </c>
      <c r="G61" s="152">
        <v>0</v>
      </c>
      <c r="H61" s="153">
        <v>0</v>
      </c>
      <c r="I61" s="151">
        <v>0</v>
      </c>
      <c r="J61" s="153">
        <v>0</v>
      </c>
      <c r="K61" s="152">
        <v>0</v>
      </c>
      <c r="L61" s="153">
        <v>0</v>
      </c>
      <c r="M61" s="154">
        <v>0</v>
      </c>
      <c r="N61" s="155">
        <v>0</v>
      </c>
    </row>
    <row r="62" spans="1:17" ht="12.75" customHeight="1" x14ac:dyDescent="0.2">
      <c r="A62" s="146" t="s">
        <v>31</v>
      </c>
      <c r="B62" s="146" t="s">
        <v>116</v>
      </c>
      <c r="C62" s="152">
        <v>228</v>
      </c>
      <c r="D62" s="152">
        <v>2174</v>
      </c>
      <c r="E62" s="152">
        <v>0</v>
      </c>
      <c r="F62" s="152">
        <v>0</v>
      </c>
      <c r="G62" s="152">
        <v>0</v>
      </c>
      <c r="H62" s="153">
        <v>0</v>
      </c>
      <c r="I62" s="151">
        <v>0</v>
      </c>
      <c r="J62" s="153">
        <v>0</v>
      </c>
      <c r="K62" s="152">
        <v>0</v>
      </c>
      <c r="L62" s="153">
        <v>0</v>
      </c>
      <c r="M62" s="154">
        <v>0</v>
      </c>
      <c r="N62" s="155">
        <v>0</v>
      </c>
    </row>
    <row r="63" spans="1:17" ht="12.75" customHeight="1" x14ac:dyDescent="0.2">
      <c r="A63" s="181"/>
      <c r="B63" s="189" t="s">
        <v>117</v>
      </c>
      <c r="C63" s="182"/>
      <c r="D63" s="182"/>
      <c r="E63" s="183">
        <v>63</v>
      </c>
      <c r="F63" s="183">
        <v>244</v>
      </c>
      <c r="G63" s="184">
        <v>307</v>
      </c>
      <c r="H63" s="185">
        <v>4.9983718658417456E-2</v>
      </c>
      <c r="I63" s="186">
        <v>287</v>
      </c>
      <c r="J63" s="185">
        <v>5.6219392752203723E-2</v>
      </c>
      <c r="K63" s="186">
        <v>1981</v>
      </c>
      <c r="L63" s="185">
        <v>5.1865427411964919E-2</v>
      </c>
      <c r="M63" s="187">
        <v>5.2689512940862028E-2</v>
      </c>
      <c r="N63" s="188">
        <v>105171.90340635354</v>
      </c>
      <c r="P63" s="217">
        <f>'FY2024 EDRMS'!D9</f>
        <v>5831.4744525547449</v>
      </c>
      <c r="Q63" s="217">
        <f>Table3[[#This Row],[Total Budget Allocation 
(Budget in 60462)]]+P63</f>
        <v>111003.37785890828</v>
      </c>
    </row>
    <row r="64" spans="1:17" ht="12.75" customHeight="1" x14ac:dyDescent="0.2">
      <c r="A64" s="146" t="s">
        <v>32</v>
      </c>
      <c r="B64" s="147" t="s">
        <v>118</v>
      </c>
      <c r="C64" s="148" t="s">
        <v>623</v>
      </c>
      <c r="D64" s="148" t="s">
        <v>623</v>
      </c>
      <c r="E64" s="148" t="s">
        <v>623</v>
      </c>
      <c r="F64" s="148" t="s">
        <v>623</v>
      </c>
      <c r="G64" s="148" t="s">
        <v>623</v>
      </c>
      <c r="H64" s="148" t="s">
        <v>623</v>
      </c>
      <c r="I64" s="148" t="s">
        <v>623</v>
      </c>
      <c r="J64" s="148" t="s">
        <v>623</v>
      </c>
      <c r="K64" s="148" t="s">
        <v>623</v>
      </c>
      <c r="L64" s="148" t="s">
        <v>623</v>
      </c>
      <c r="M64" s="148" t="s">
        <v>623</v>
      </c>
      <c r="N64" s="148" t="s">
        <v>623</v>
      </c>
    </row>
    <row r="65" spans="1:14" ht="12.75" customHeight="1" x14ac:dyDescent="0.2">
      <c r="A65" s="146" t="s">
        <v>32</v>
      </c>
      <c r="B65" s="146" t="s">
        <v>119</v>
      </c>
      <c r="C65" s="151">
        <v>3</v>
      </c>
      <c r="D65" s="151">
        <v>1973</v>
      </c>
      <c r="E65" s="152">
        <v>0</v>
      </c>
      <c r="F65" s="152">
        <v>0</v>
      </c>
      <c r="G65" s="152">
        <v>0</v>
      </c>
      <c r="H65" s="153">
        <v>0</v>
      </c>
      <c r="I65" s="151">
        <v>2</v>
      </c>
      <c r="J65" s="153">
        <v>3.9177277179236041E-4</v>
      </c>
      <c r="K65" s="152">
        <v>24</v>
      </c>
      <c r="L65" s="153">
        <v>6.2835449666186671E-4</v>
      </c>
      <c r="M65" s="154">
        <v>3.4004242281807573E-4</v>
      </c>
      <c r="N65" s="155">
        <v>678.74813887205357</v>
      </c>
    </row>
    <row r="66" spans="1:14" ht="12.75" customHeight="1" x14ac:dyDescent="0.2">
      <c r="A66" s="146" t="s">
        <v>32</v>
      </c>
      <c r="B66" s="146" t="s">
        <v>120</v>
      </c>
      <c r="C66" s="151">
        <v>523</v>
      </c>
      <c r="D66" s="151">
        <v>1974</v>
      </c>
      <c r="E66" s="152">
        <v>4</v>
      </c>
      <c r="F66" s="152">
        <v>0</v>
      </c>
      <c r="G66" s="152">
        <v>4</v>
      </c>
      <c r="H66" s="153">
        <v>6.5125366330185612E-4</v>
      </c>
      <c r="I66" s="151">
        <v>9</v>
      </c>
      <c r="J66" s="153">
        <v>1.762977473065622E-3</v>
      </c>
      <c r="K66" s="152">
        <v>171</v>
      </c>
      <c r="L66" s="153">
        <v>4.4770257887158001E-3</v>
      </c>
      <c r="M66" s="154">
        <v>2.2970856416944263E-3</v>
      </c>
      <c r="N66" s="155">
        <v>4585.141439731352</v>
      </c>
    </row>
    <row r="67" spans="1:14" ht="12.75" customHeight="1" x14ac:dyDescent="0.2">
      <c r="A67" s="146" t="s">
        <v>32</v>
      </c>
      <c r="B67" s="146" t="s">
        <v>121</v>
      </c>
      <c r="C67" s="151">
        <v>524</v>
      </c>
      <c r="D67" s="151">
        <v>1975</v>
      </c>
      <c r="E67" s="152">
        <v>2</v>
      </c>
      <c r="F67" s="152">
        <v>85</v>
      </c>
      <c r="G67" s="152">
        <v>87</v>
      </c>
      <c r="H67" s="153">
        <v>1.416476717681537E-2</v>
      </c>
      <c r="I67" s="151">
        <v>40</v>
      </c>
      <c r="J67" s="153">
        <v>7.8354554358472089E-3</v>
      </c>
      <c r="K67" s="152">
        <v>122</v>
      </c>
      <c r="L67" s="153">
        <v>3.1941353580311558E-3</v>
      </c>
      <c r="M67" s="154">
        <v>8.3981193235645787E-3</v>
      </c>
      <c r="N67" s="155">
        <v>16763.225640068224</v>
      </c>
    </row>
    <row r="68" spans="1:14" ht="12.75" customHeight="1" x14ac:dyDescent="0.2">
      <c r="A68" s="146" t="s">
        <v>32</v>
      </c>
      <c r="B68" s="146" t="s">
        <v>122</v>
      </c>
      <c r="C68" s="151">
        <v>146</v>
      </c>
      <c r="D68" s="151">
        <v>2074</v>
      </c>
      <c r="E68" s="152">
        <v>7</v>
      </c>
      <c r="F68" s="152">
        <v>0</v>
      </c>
      <c r="G68" s="152">
        <v>7</v>
      </c>
      <c r="H68" s="153">
        <v>1.1396939107782482E-3</v>
      </c>
      <c r="I68" s="151">
        <v>2</v>
      </c>
      <c r="J68" s="153">
        <v>3.9177277179236041E-4</v>
      </c>
      <c r="K68" s="152">
        <v>42</v>
      </c>
      <c r="L68" s="153">
        <v>1.0996203691582668E-3</v>
      </c>
      <c r="M68" s="154">
        <v>8.7702901724295845E-4</v>
      </c>
      <c r="N68" s="155">
        <v>1750.6104334191348</v>
      </c>
    </row>
    <row r="69" spans="1:14" ht="12.75" customHeight="1" x14ac:dyDescent="0.2">
      <c r="A69" s="146" t="s">
        <v>32</v>
      </c>
      <c r="B69" s="146" t="s">
        <v>123</v>
      </c>
      <c r="C69" s="151">
        <v>17</v>
      </c>
      <c r="D69" s="151">
        <v>2122</v>
      </c>
      <c r="E69" s="152">
        <v>0</v>
      </c>
      <c r="F69" s="152">
        <v>0</v>
      </c>
      <c r="G69" s="152">
        <v>0</v>
      </c>
      <c r="H69" s="153">
        <v>0</v>
      </c>
      <c r="I69" s="151">
        <v>0</v>
      </c>
      <c r="J69" s="153">
        <v>0</v>
      </c>
      <c r="K69" s="152">
        <v>235</v>
      </c>
      <c r="L69" s="153">
        <v>6.1526377798141116E-3</v>
      </c>
      <c r="M69" s="154">
        <v>2.0508792599380371E-3</v>
      </c>
      <c r="N69" s="155">
        <v>4093.6965135052578</v>
      </c>
    </row>
    <row r="70" spans="1:14" ht="12.75" customHeight="1" x14ac:dyDescent="0.2">
      <c r="A70" s="146" t="s">
        <v>32</v>
      </c>
      <c r="B70" s="146" t="s">
        <v>124</v>
      </c>
      <c r="C70" s="151">
        <v>520</v>
      </c>
      <c r="D70" s="151">
        <v>2305</v>
      </c>
      <c r="E70" s="152">
        <v>0</v>
      </c>
      <c r="F70" s="152">
        <v>0</v>
      </c>
      <c r="G70" s="152">
        <v>0</v>
      </c>
      <c r="H70" s="153">
        <v>0</v>
      </c>
      <c r="I70" s="151">
        <v>8</v>
      </c>
      <c r="J70" s="153">
        <v>1.5670910871694416E-3</v>
      </c>
      <c r="K70" s="152">
        <v>19</v>
      </c>
      <c r="L70" s="153">
        <v>4.9744730985731118E-4</v>
      </c>
      <c r="M70" s="154">
        <v>6.8817946567558427E-4</v>
      </c>
      <c r="N70" s="155">
        <v>1373.6536978715978</v>
      </c>
    </row>
    <row r="71" spans="1:14" ht="12.75" customHeight="1" x14ac:dyDescent="0.2">
      <c r="A71" s="146" t="s">
        <v>32</v>
      </c>
      <c r="B71" s="146" t="s">
        <v>125</v>
      </c>
      <c r="C71" s="151">
        <v>519</v>
      </c>
      <c r="D71" s="151">
        <v>2306</v>
      </c>
      <c r="E71" s="152">
        <v>4</v>
      </c>
      <c r="F71" s="152">
        <v>0</v>
      </c>
      <c r="G71" s="152">
        <v>4</v>
      </c>
      <c r="H71" s="153">
        <v>6.5125366330185612E-4</v>
      </c>
      <c r="I71" s="151">
        <v>29</v>
      </c>
      <c r="J71" s="153">
        <v>5.6807051909892265E-3</v>
      </c>
      <c r="K71" s="152">
        <v>52</v>
      </c>
      <c r="L71" s="153">
        <v>1.3614347427673779E-3</v>
      </c>
      <c r="M71" s="154">
        <v>2.5644645323528201E-3</v>
      </c>
      <c r="N71" s="155">
        <v>5118.8481546289613</v>
      </c>
    </row>
    <row r="72" spans="1:14" ht="12.75" customHeight="1" x14ac:dyDescent="0.2">
      <c r="A72" s="146" t="s">
        <v>32</v>
      </c>
      <c r="B72" s="146" t="s">
        <v>126</v>
      </c>
      <c r="C72" s="151">
        <v>502</v>
      </c>
      <c r="D72" s="151">
        <v>2307</v>
      </c>
      <c r="E72" s="152">
        <v>0</v>
      </c>
      <c r="F72" s="152">
        <v>0</v>
      </c>
      <c r="G72" s="152">
        <v>0</v>
      </c>
      <c r="H72" s="153">
        <v>0</v>
      </c>
      <c r="I72" s="151">
        <v>0</v>
      </c>
      <c r="J72" s="153">
        <v>0</v>
      </c>
      <c r="K72" s="152">
        <v>3</v>
      </c>
      <c r="L72" s="153">
        <v>7.8544312082733339E-5</v>
      </c>
      <c r="M72" s="154">
        <v>2.6181437360911114E-5</v>
      </c>
      <c r="N72" s="155">
        <v>52.259955491556489</v>
      </c>
    </row>
    <row r="73" spans="1:14" ht="12.75" customHeight="1" x14ac:dyDescent="0.2">
      <c r="A73" s="146" t="s">
        <v>32</v>
      </c>
      <c r="B73" s="146" t="s">
        <v>127</v>
      </c>
      <c r="C73" s="151">
        <v>491</v>
      </c>
      <c r="D73" s="151">
        <v>2143</v>
      </c>
      <c r="E73" s="152">
        <v>0</v>
      </c>
      <c r="F73" s="152">
        <v>0</v>
      </c>
      <c r="G73" s="152">
        <v>0</v>
      </c>
      <c r="H73" s="153">
        <v>0</v>
      </c>
      <c r="I73" s="151">
        <v>0</v>
      </c>
      <c r="J73" s="153">
        <v>0</v>
      </c>
      <c r="K73" s="152">
        <v>0</v>
      </c>
      <c r="L73" s="153">
        <v>0</v>
      </c>
      <c r="M73" s="154">
        <v>0</v>
      </c>
      <c r="N73" s="155">
        <v>0</v>
      </c>
    </row>
    <row r="74" spans="1:14" ht="12.75" customHeight="1" x14ac:dyDescent="0.2">
      <c r="A74" s="146" t="s">
        <v>32</v>
      </c>
      <c r="B74" s="146" t="s">
        <v>128</v>
      </c>
      <c r="C74" s="151">
        <v>383</v>
      </c>
      <c r="D74" s="151">
        <v>2315</v>
      </c>
      <c r="E74" s="152">
        <v>0</v>
      </c>
      <c r="F74" s="152">
        <v>0</v>
      </c>
      <c r="G74" s="152">
        <v>0</v>
      </c>
      <c r="H74" s="153">
        <v>0</v>
      </c>
      <c r="I74" s="151">
        <v>0</v>
      </c>
      <c r="J74" s="153">
        <v>0</v>
      </c>
      <c r="K74" s="152">
        <v>5</v>
      </c>
      <c r="L74" s="153">
        <v>1.3090718680455556E-4</v>
      </c>
      <c r="M74" s="154">
        <v>4.3635728934851856E-5</v>
      </c>
      <c r="N74" s="155">
        <v>87.099925819260804</v>
      </c>
    </row>
    <row r="75" spans="1:14" ht="12.75" customHeight="1" x14ac:dyDescent="0.2">
      <c r="A75" s="146" t="s">
        <v>32</v>
      </c>
      <c r="B75" s="146" t="s">
        <v>129</v>
      </c>
      <c r="C75" s="152"/>
      <c r="D75" s="151">
        <v>3753</v>
      </c>
      <c r="E75" s="152">
        <v>0</v>
      </c>
      <c r="F75" s="152">
        <v>0</v>
      </c>
      <c r="G75" s="152">
        <v>0</v>
      </c>
      <c r="H75" s="153">
        <v>0</v>
      </c>
      <c r="I75" s="151">
        <v>0</v>
      </c>
      <c r="J75" s="153">
        <v>0</v>
      </c>
      <c r="K75" s="152">
        <v>0</v>
      </c>
      <c r="L75" s="153">
        <v>0</v>
      </c>
      <c r="M75" s="154">
        <v>0</v>
      </c>
      <c r="N75" s="155">
        <v>0</v>
      </c>
    </row>
    <row r="76" spans="1:14" ht="12.75" customHeight="1" x14ac:dyDescent="0.2">
      <c r="A76" s="146" t="s">
        <v>32</v>
      </c>
      <c r="B76" s="146" t="s">
        <v>130</v>
      </c>
      <c r="C76" s="151">
        <v>263</v>
      </c>
      <c r="D76" s="151">
        <v>2304</v>
      </c>
      <c r="E76" s="152">
        <v>0</v>
      </c>
      <c r="F76" s="152">
        <v>0</v>
      </c>
      <c r="G76" s="152">
        <v>0</v>
      </c>
      <c r="H76" s="153">
        <v>0</v>
      </c>
      <c r="I76" s="151">
        <v>20</v>
      </c>
      <c r="J76" s="153">
        <v>3.9177277179236044E-3</v>
      </c>
      <c r="K76" s="152">
        <v>232</v>
      </c>
      <c r="L76" s="153">
        <v>6.0740934677313788E-3</v>
      </c>
      <c r="M76" s="154">
        <v>3.3306070618849943E-3</v>
      </c>
      <c r="N76" s="155">
        <v>6648.121507409719</v>
      </c>
    </row>
    <row r="77" spans="1:14" ht="12.75" customHeight="1" x14ac:dyDescent="0.2">
      <c r="A77" s="146" t="s">
        <v>32</v>
      </c>
      <c r="B77" s="146" t="s">
        <v>131</v>
      </c>
      <c r="C77" s="152"/>
      <c r="D77" s="151">
        <v>10163</v>
      </c>
      <c r="E77" s="152">
        <v>0</v>
      </c>
      <c r="F77" s="152">
        <v>0</v>
      </c>
      <c r="G77" s="152">
        <v>0</v>
      </c>
      <c r="H77" s="153">
        <v>0</v>
      </c>
      <c r="I77" s="151">
        <v>0</v>
      </c>
      <c r="J77" s="153">
        <v>0</v>
      </c>
      <c r="K77" s="152">
        <v>0</v>
      </c>
      <c r="L77" s="153">
        <v>0</v>
      </c>
      <c r="M77" s="154">
        <v>0</v>
      </c>
      <c r="N77" s="155">
        <v>0</v>
      </c>
    </row>
    <row r="78" spans="1:14" ht="12.75" customHeight="1" x14ac:dyDescent="0.2">
      <c r="A78" s="146" t="s">
        <v>32</v>
      </c>
      <c r="B78" s="146" t="s">
        <v>132</v>
      </c>
      <c r="C78" s="151">
        <v>140</v>
      </c>
      <c r="D78" s="151">
        <v>2310</v>
      </c>
      <c r="E78" s="152">
        <v>6</v>
      </c>
      <c r="F78" s="152">
        <v>0</v>
      </c>
      <c r="G78" s="152">
        <v>6</v>
      </c>
      <c r="H78" s="153">
        <v>9.7688049495278412E-4</v>
      </c>
      <c r="I78" s="151">
        <v>0</v>
      </c>
      <c r="J78" s="153">
        <v>0</v>
      </c>
      <c r="K78" s="152">
        <v>69</v>
      </c>
      <c r="L78" s="153">
        <v>1.8065191779028668E-3</v>
      </c>
      <c r="M78" s="154">
        <v>9.2779989095188376E-4</v>
      </c>
      <c r="N78" s="155">
        <v>1851.9526005324356</v>
      </c>
    </row>
    <row r="79" spans="1:14" ht="12.75" customHeight="1" x14ac:dyDescent="0.2">
      <c r="A79" s="146" t="s">
        <v>32</v>
      </c>
      <c r="B79" s="146" t="s">
        <v>133</v>
      </c>
      <c r="C79" s="151">
        <v>503</v>
      </c>
      <c r="D79" s="151">
        <v>2312</v>
      </c>
      <c r="E79" s="152">
        <v>0</v>
      </c>
      <c r="F79" s="152">
        <v>0</v>
      </c>
      <c r="G79" s="152">
        <v>0</v>
      </c>
      <c r="H79" s="153">
        <v>0</v>
      </c>
      <c r="I79" s="151">
        <v>7</v>
      </c>
      <c r="J79" s="153">
        <v>1.3712047012732615E-3</v>
      </c>
      <c r="K79" s="152">
        <v>32</v>
      </c>
      <c r="L79" s="153">
        <v>8.3780599554915565E-4</v>
      </c>
      <c r="M79" s="154">
        <v>7.3633689894080567E-4</v>
      </c>
      <c r="N79" s="155">
        <v>1469.7792575318749</v>
      </c>
    </row>
    <row r="80" spans="1:14" ht="12.75" customHeight="1" x14ac:dyDescent="0.2">
      <c r="A80" s="146" t="s">
        <v>32</v>
      </c>
      <c r="B80" s="146" t="s">
        <v>134</v>
      </c>
      <c r="C80" s="151">
        <v>120</v>
      </c>
      <c r="D80" s="151">
        <v>2314</v>
      </c>
      <c r="E80" s="152">
        <v>0</v>
      </c>
      <c r="F80" s="152">
        <v>0</v>
      </c>
      <c r="G80" s="152">
        <v>0</v>
      </c>
      <c r="H80" s="153">
        <v>0</v>
      </c>
      <c r="I80" s="151">
        <v>0</v>
      </c>
      <c r="J80" s="153">
        <v>0</v>
      </c>
      <c r="K80" s="152">
        <v>1</v>
      </c>
      <c r="L80" s="153">
        <v>2.6181437360911114E-5</v>
      </c>
      <c r="M80" s="154">
        <v>8.7271457869703708E-6</v>
      </c>
      <c r="N80" s="155">
        <v>17.419985163852161</v>
      </c>
    </row>
    <row r="81" spans="1:17" ht="12.75" customHeight="1" x14ac:dyDescent="0.2">
      <c r="A81" s="146" t="s">
        <v>32</v>
      </c>
      <c r="B81" s="146" t="s">
        <v>135</v>
      </c>
      <c r="C81" s="151">
        <v>126</v>
      </c>
      <c r="D81" s="151">
        <v>2309</v>
      </c>
      <c r="E81" s="152">
        <v>0</v>
      </c>
      <c r="F81" s="152">
        <v>0</v>
      </c>
      <c r="G81" s="152">
        <v>0</v>
      </c>
      <c r="H81" s="153">
        <v>0</v>
      </c>
      <c r="I81" s="151">
        <v>0</v>
      </c>
      <c r="J81" s="153">
        <v>0</v>
      </c>
      <c r="K81" s="152">
        <v>90</v>
      </c>
      <c r="L81" s="153">
        <v>2.3563293624820005E-3</v>
      </c>
      <c r="M81" s="154">
        <v>7.8544312082733353E-4</v>
      </c>
      <c r="N81" s="155">
        <v>1567.7986647466948</v>
      </c>
    </row>
    <row r="82" spans="1:17" ht="12.75" customHeight="1" x14ac:dyDescent="0.2">
      <c r="A82" s="181"/>
      <c r="B82" s="189" t="s">
        <v>136</v>
      </c>
      <c r="C82" s="182"/>
      <c r="D82" s="182"/>
      <c r="E82" s="183">
        <v>23</v>
      </c>
      <c r="F82" s="183">
        <v>85</v>
      </c>
      <c r="G82" s="184">
        <v>108</v>
      </c>
      <c r="H82" s="185">
        <v>1.7583848909150115E-2</v>
      </c>
      <c r="I82" s="186">
        <v>117</v>
      </c>
      <c r="J82" s="185">
        <v>2.2918707149853085E-2</v>
      </c>
      <c r="K82" s="186">
        <v>1097</v>
      </c>
      <c r="L82" s="185">
        <v>2.8721036784919492E-2</v>
      </c>
      <c r="M82" s="187">
        <v>2.3074530947974233E-2</v>
      </c>
      <c r="N82" s="188">
        <v>46058.35591479198</v>
      </c>
      <c r="P82" s="218">
        <f>'FY2024 EDRMS'!D10</f>
        <v>2762.277372262774</v>
      </c>
      <c r="Q82" s="218">
        <f>Table3[[#This Row],[Total Budget Allocation 
(Budget in 60462)]]+P82</f>
        <v>48820.633287054756</v>
      </c>
    </row>
    <row r="83" spans="1:17" ht="12.75" customHeight="1" x14ac:dyDescent="0.2">
      <c r="A83" s="146" t="s">
        <v>30</v>
      </c>
      <c r="B83" s="147" t="s">
        <v>137</v>
      </c>
      <c r="C83" s="148" t="s">
        <v>623</v>
      </c>
      <c r="D83" s="148" t="s">
        <v>623</v>
      </c>
      <c r="E83" s="148" t="s">
        <v>623</v>
      </c>
      <c r="F83" s="148" t="s">
        <v>623</v>
      </c>
      <c r="G83" s="148" t="s">
        <v>623</v>
      </c>
      <c r="H83" s="148" t="s">
        <v>623</v>
      </c>
      <c r="I83" s="148" t="s">
        <v>623</v>
      </c>
      <c r="J83" s="148" t="s">
        <v>623</v>
      </c>
      <c r="K83" s="148" t="s">
        <v>623</v>
      </c>
      <c r="L83" s="148" t="s">
        <v>623</v>
      </c>
      <c r="M83" s="148" t="s">
        <v>623</v>
      </c>
      <c r="N83" s="148" t="s">
        <v>623</v>
      </c>
    </row>
    <row r="84" spans="1:17" ht="12.75" customHeight="1" x14ac:dyDescent="0.2">
      <c r="A84" s="146" t="s">
        <v>30</v>
      </c>
      <c r="B84" s="146" t="s">
        <v>138</v>
      </c>
      <c r="C84" s="165">
        <v>341</v>
      </c>
      <c r="D84" s="165">
        <v>1929</v>
      </c>
      <c r="E84" s="152">
        <v>0</v>
      </c>
      <c r="F84" s="152">
        <v>0</v>
      </c>
      <c r="G84" s="152">
        <v>0</v>
      </c>
      <c r="H84" s="153">
        <v>0</v>
      </c>
      <c r="I84" s="151">
        <v>0</v>
      </c>
      <c r="J84" s="153">
        <v>0</v>
      </c>
      <c r="K84" s="152">
        <v>15</v>
      </c>
      <c r="L84" s="153">
        <v>3.9272156041366671E-4</v>
      </c>
      <c r="M84" s="154">
        <v>1.3090718680455556E-4</v>
      </c>
      <c r="N84" s="155">
        <v>261.2997774577824</v>
      </c>
    </row>
    <row r="85" spans="1:17" ht="12.75" customHeight="1" x14ac:dyDescent="0.2">
      <c r="A85" s="146" t="s">
        <v>30</v>
      </c>
      <c r="B85" s="146" t="s">
        <v>139</v>
      </c>
      <c r="C85" s="165">
        <v>373</v>
      </c>
      <c r="D85" s="165">
        <v>1930</v>
      </c>
      <c r="E85" s="152">
        <v>1</v>
      </c>
      <c r="F85" s="152">
        <v>0</v>
      </c>
      <c r="G85" s="152">
        <v>1</v>
      </c>
      <c r="H85" s="153">
        <v>1.6281341582546403E-4</v>
      </c>
      <c r="I85" s="151">
        <v>0</v>
      </c>
      <c r="J85" s="153">
        <v>0</v>
      </c>
      <c r="K85" s="152">
        <v>14</v>
      </c>
      <c r="L85" s="153">
        <v>3.6654012305275559E-4</v>
      </c>
      <c r="M85" s="154">
        <v>1.7645117962607321E-4</v>
      </c>
      <c r="N85" s="155">
        <v>352.20872966503634</v>
      </c>
    </row>
    <row r="86" spans="1:17" ht="12.75" customHeight="1" x14ac:dyDescent="0.2">
      <c r="A86" s="146" t="s">
        <v>30</v>
      </c>
      <c r="B86" s="146" t="s">
        <v>140</v>
      </c>
      <c r="C86" s="165">
        <v>475</v>
      </c>
      <c r="D86" s="165">
        <v>1931</v>
      </c>
      <c r="E86" s="152">
        <v>0</v>
      </c>
      <c r="F86" s="152">
        <v>0</v>
      </c>
      <c r="G86" s="152">
        <v>0</v>
      </c>
      <c r="H86" s="153">
        <v>0</v>
      </c>
      <c r="I86" s="151">
        <v>0</v>
      </c>
      <c r="J86" s="153">
        <v>0</v>
      </c>
      <c r="K86" s="152">
        <v>0</v>
      </c>
      <c r="L86" s="153">
        <v>0</v>
      </c>
      <c r="M86" s="154">
        <v>0</v>
      </c>
      <c r="N86" s="155">
        <v>0</v>
      </c>
    </row>
    <row r="87" spans="1:17" ht="12.75" customHeight="1" x14ac:dyDescent="0.2">
      <c r="A87" s="146" t="s">
        <v>30</v>
      </c>
      <c r="B87" s="146" t="s">
        <v>141</v>
      </c>
      <c r="C87" s="165">
        <v>320</v>
      </c>
      <c r="D87" s="165">
        <v>1932</v>
      </c>
      <c r="E87" s="152">
        <v>27</v>
      </c>
      <c r="F87" s="152">
        <v>0</v>
      </c>
      <c r="G87" s="152">
        <v>27</v>
      </c>
      <c r="H87" s="153">
        <v>4.3959622272875289E-3</v>
      </c>
      <c r="I87" s="151">
        <v>0</v>
      </c>
      <c r="J87" s="153">
        <v>0</v>
      </c>
      <c r="K87" s="152">
        <v>121</v>
      </c>
      <c r="L87" s="153">
        <v>3.1679539206702447E-3</v>
      </c>
      <c r="M87" s="154">
        <v>2.5213053826525912E-3</v>
      </c>
      <c r="N87" s="155">
        <v>5032.6995138459752</v>
      </c>
    </row>
    <row r="88" spans="1:17" ht="12.75" customHeight="1" x14ac:dyDescent="0.2">
      <c r="A88" s="146" t="s">
        <v>30</v>
      </c>
      <c r="B88" s="146" t="s">
        <v>142</v>
      </c>
      <c r="C88" s="165">
        <v>339</v>
      </c>
      <c r="D88" s="165">
        <v>1933</v>
      </c>
      <c r="E88" s="152">
        <v>0</v>
      </c>
      <c r="F88" s="152">
        <v>0</v>
      </c>
      <c r="G88" s="152">
        <v>0</v>
      </c>
      <c r="H88" s="153">
        <v>0</v>
      </c>
      <c r="I88" s="151">
        <v>0</v>
      </c>
      <c r="J88" s="153">
        <v>0</v>
      </c>
      <c r="K88" s="152">
        <v>17</v>
      </c>
      <c r="L88" s="153">
        <v>4.4508443513548894E-4</v>
      </c>
      <c r="M88" s="154">
        <v>1.4836147837849631E-4</v>
      </c>
      <c r="N88" s="155">
        <v>296.13974778548675</v>
      </c>
    </row>
    <row r="89" spans="1:17" ht="12.75" customHeight="1" x14ac:dyDescent="0.2">
      <c r="A89" s="146" t="s">
        <v>30</v>
      </c>
      <c r="B89" s="146" t="s">
        <v>143</v>
      </c>
      <c r="C89" s="165">
        <v>319</v>
      </c>
      <c r="D89" s="165">
        <v>1934</v>
      </c>
      <c r="E89" s="152">
        <v>0</v>
      </c>
      <c r="F89" s="152">
        <v>0</v>
      </c>
      <c r="G89" s="152">
        <v>0</v>
      </c>
      <c r="H89" s="153">
        <v>0</v>
      </c>
      <c r="I89" s="151">
        <v>0</v>
      </c>
      <c r="J89" s="153">
        <v>0</v>
      </c>
      <c r="K89" s="152">
        <v>0</v>
      </c>
      <c r="L89" s="153">
        <v>0</v>
      </c>
      <c r="M89" s="154">
        <v>0</v>
      </c>
      <c r="N89" s="155">
        <v>0</v>
      </c>
    </row>
    <row r="90" spans="1:17" ht="12.75" customHeight="1" x14ac:dyDescent="0.2">
      <c r="A90" s="146" t="s">
        <v>30</v>
      </c>
      <c r="B90" s="146" t="s">
        <v>144</v>
      </c>
      <c r="C90" s="165">
        <v>317</v>
      </c>
      <c r="D90" s="165">
        <v>1937</v>
      </c>
      <c r="E90" s="152">
        <v>0</v>
      </c>
      <c r="F90" s="152">
        <v>0</v>
      </c>
      <c r="G90" s="152">
        <v>0</v>
      </c>
      <c r="H90" s="153">
        <v>0</v>
      </c>
      <c r="I90" s="151">
        <v>0</v>
      </c>
      <c r="J90" s="153">
        <v>0</v>
      </c>
      <c r="K90" s="152">
        <v>3</v>
      </c>
      <c r="L90" s="153">
        <v>7.8544312082733339E-5</v>
      </c>
      <c r="M90" s="154">
        <v>2.6181437360911114E-5</v>
      </c>
      <c r="N90" s="155">
        <v>52.259955491556489</v>
      </c>
    </row>
    <row r="91" spans="1:17" ht="12.75" customHeight="1" x14ac:dyDescent="0.2">
      <c r="A91" s="146" t="s">
        <v>30</v>
      </c>
      <c r="B91" s="146" t="s">
        <v>145</v>
      </c>
      <c r="C91" s="165">
        <v>353</v>
      </c>
      <c r="D91" s="165">
        <v>1935</v>
      </c>
      <c r="E91" s="152">
        <v>0</v>
      </c>
      <c r="F91" s="152">
        <v>0</v>
      </c>
      <c r="G91" s="152">
        <v>0</v>
      </c>
      <c r="H91" s="153">
        <v>0</v>
      </c>
      <c r="I91" s="151">
        <v>0</v>
      </c>
      <c r="J91" s="153">
        <v>0</v>
      </c>
      <c r="K91" s="152">
        <v>3</v>
      </c>
      <c r="L91" s="153">
        <v>7.8544312082733339E-5</v>
      </c>
      <c r="M91" s="154">
        <v>2.6181437360911114E-5</v>
      </c>
      <c r="N91" s="155">
        <v>52.259955491556489</v>
      </c>
    </row>
    <row r="92" spans="1:17" ht="12.75" customHeight="1" x14ac:dyDescent="0.2">
      <c r="A92" s="146" t="s">
        <v>30</v>
      </c>
      <c r="B92" s="146" t="s">
        <v>146</v>
      </c>
      <c r="C92" s="165">
        <v>159</v>
      </c>
      <c r="D92" s="165">
        <v>1938</v>
      </c>
      <c r="E92" s="152">
        <v>0</v>
      </c>
      <c r="F92" s="152">
        <v>0</v>
      </c>
      <c r="G92" s="152">
        <v>0</v>
      </c>
      <c r="H92" s="153">
        <v>0</v>
      </c>
      <c r="I92" s="151">
        <v>0</v>
      </c>
      <c r="J92" s="153">
        <v>0</v>
      </c>
      <c r="K92" s="152">
        <v>0</v>
      </c>
      <c r="L92" s="153">
        <v>0</v>
      </c>
      <c r="M92" s="154">
        <v>0</v>
      </c>
      <c r="N92" s="155">
        <v>0</v>
      </c>
    </row>
    <row r="93" spans="1:17" ht="12.75" customHeight="1" x14ac:dyDescent="0.2">
      <c r="A93" s="146" t="s">
        <v>30</v>
      </c>
      <c r="B93" s="146" t="s">
        <v>147</v>
      </c>
      <c r="C93" s="165">
        <v>80</v>
      </c>
      <c r="D93" s="165">
        <v>1939</v>
      </c>
      <c r="E93" s="152">
        <v>2</v>
      </c>
      <c r="F93" s="152">
        <v>0</v>
      </c>
      <c r="G93" s="152">
        <v>2</v>
      </c>
      <c r="H93" s="153">
        <v>3.2562683165092806E-4</v>
      </c>
      <c r="I93" s="151">
        <v>5</v>
      </c>
      <c r="J93" s="153">
        <v>9.7943192948090111E-4</v>
      </c>
      <c r="K93" s="152">
        <v>5</v>
      </c>
      <c r="L93" s="153">
        <v>1.3090718680455556E-4</v>
      </c>
      <c r="M93" s="154">
        <v>4.7865531597879492E-4</v>
      </c>
      <c r="N93" s="155">
        <v>955.42903791047718</v>
      </c>
    </row>
    <row r="94" spans="1:17" ht="12.75" customHeight="1" x14ac:dyDescent="0.2">
      <c r="A94" s="146" t="s">
        <v>30</v>
      </c>
      <c r="B94" s="146" t="s">
        <v>148</v>
      </c>
      <c r="C94" s="165">
        <v>561</v>
      </c>
      <c r="D94" s="165">
        <v>1945</v>
      </c>
      <c r="E94" s="152">
        <v>0</v>
      </c>
      <c r="F94" s="152">
        <v>0</v>
      </c>
      <c r="G94" s="152">
        <v>0</v>
      </c>
      <c r="H94" s="153">
        <v>0</v>
      </c>
      <c r="I94" s="151">
        <v>0</v>
      </c>
      <c r="J94" s="153">
        <v>0</v>
      </c>
      <c r="K94" s="152">
        <v>0</v>
      </c>
      <c r="L94" s="153">
        <v>0</v>
      </c>
      <c r="M94" s="154">
        <v>0</v>
      </c>
      <c r="N94" s="155">
        <v>0</v>
      </c>
    </row>
    <row r="95" spans="1:17" ht="12.75" customHeight="1" x14ac:dyDescent="0.2">
      <c r="A95" s="146" t="s">
        <v>30</v>
      </c>
      <c r="B95" s="146" t="s">
        <v>149</v>
      </c>
      <c r="C95" s="165">
        <v>374</v>
      </c>
      <c r="D95" s="165">
        <v>1946</v>
      </c>
      <c r="E95" s="152">
        <v>0</v>
      </c>
      <c r="F95" s="152">
        <v>0</v>
      </c>
      <c r="G95" s="152">
        <v>0</v>
      </c>
      <c r="H95" s="153">
        <v>0</v>
      </c>
      <c r="I95" s="151">
        <v>0</v>
      </c>
      <c r="J95" s="153">
        <v>0</v>
      </c>
      <c r="K95" s="152">
        <v>0</v>
      </c>
      <c r="L95" s="153">
        <v>0</v>
      </c>
      <c r="M95" s="154">
        <v>0</v>
      </c>
      <c r="N95" s="155">
        <v>0</v>
      </c>
    </row>
    <row r="96" spans="1:17" ht="12.75" customHeight="1" x14ac:dyDescent="0.2">
      <c r="A96" s="146" t="s">
        <v>30</v>
      </c>
      <c r="B96" s="146" t="s">
        <v>150</v>
      </c>
      <c r="C96" s="165">
        <v>185</v>
      </c>
      <c r="D96" s="165">
        <v>1947</v>
      </c>
      <c r="E96" s="152">
        <v>0</v>
      </c>
      <c r="F96" s="152">
        <v>0</v>
      </c>
      <c r="G96" s="152">
        <v>0</v>
      </c>
      <c r="H96" s="153">
        <v>0</v>
      </c>
      <c r="I96" s="151">
        <v>1</v>
      </c>
      <c r="J96" s="153">
        <v>1.9588638589618021E-4</v>
      </c>
      <c r="K96" s="152">
        <v>9</v>
      </c>
      <c r="L96" s="153">
        <v>2.3563293624820003E-4</v>
      </c>
      <c r="M96" s="154">
        <v>1.4383977404812675E-4</v>
      </c>
      <c r="N96" s="155">
        <v>287.11411394447032</v>
      </c>
    </row>
    <row r="97" spans="1:14" ht="12.75" customHeight="1" x14ac:dyDescent="0.2">
      <c r="A97" s="146" t="s">
        <v>30</v>
      </c>
      <c r="B97" s="146" t="s">
        <v>151</v>
      </c>
      <c r="C97" s="165">
        <v>568</v>
      </c>
      <c r="D97" s="165">
        <v>1948</v>
      </c>
      <c r="E97" s="152">
        <v>1</v>
      </c>
      <c r="F97" s="152">
        <v>0</v>
      </c>
      <c r="G97" s="152">
        <v>1</v>
      </c>
      <c r="H97" s="153">
        <v>1.6281341582546403E-4</v>
      </c>
      <c r="I97" s="151">
        <v>0</v>
      </c>
      <c r="J97" s="153">
        <v>0</v>
      </c>
      <c r="K97" s="152">
        <v>13</v>
      </c>
      <c r="L97" s="153">
        <v>3.4035868569184447E-4</v>
      </c>
      <c r="M97" s="154">
        <v>1.6772403383910283E-4</v>
      </c>
      <c r="N97" s="155">
        <v>334.78874450118417</v>
      </c>
    </row>
    <row r="98" spans="1:14" ht="12.75" customHeight="1" x14ac:dyDescent="0.2">
      <c r="A98" s="146" t="s">
        <v>30</v>
      </c>
      <c r="B98" s="146" t="s">
        <v>152</v>
      </c>
      <c r="C98" s="165">
        <v>355</v>
      </c>
      <c r="D98" s="165">
        <v>1940</v>
      </c>
      <c r="E98" s="152">
        <v>0</v>
      </c>
      <c r="F98" s="152">
        <v>0</v>
      </c>
      <c r="G98" s="152">
        <v>0</v>
      </c>
      <c r="H98" s="153">
        <v>0</v>
      </c>
      <c r="I98" s="151">
        <v>0</v>
      </c>
      <c r="J98" s="153">
        <v>0</v>
      </c>
      <c r="K98" s="152">
        <v>0</v>
      </c>
      <c r="L98" s="153">
        <v>0</v>
      </c>
      <c r="M98" s="154">
        <v>0</v>
      </c>
      <c r="N98" s="155">
        <v>0</v>
      </c>
    </row>
    <row r="99" spans="1:14" ht="12.75" customHeight="1" x14ac:dyDescent="0.2">
      <c r="A99" s="146" t="s">
        <v>30</v>
      </c>
      <c r="B99" s="146" t="s">
        <v>153</v>
      </c>
      <c r="C99" s="165">
        <v>481</v>
      </c>
      <c r="D99" s="165">
        <v>1942</v>
      </c>
      <c r="E99" s="152">
        <v>1</v>
      </c>
      <c r="F99" s="152">
        <v>0</v>
      </c>
      <c r="G99" s="152">
        <v>1</v>
      </c>
      <c r="H99" s="153">
        <v>1.6281341582546403E-4</v>
      </c>
      <c r="I99" s="151">
        <v>0</v>
      </c>
      <c r="J99" s="153">
        <v>0</v>
      </c>
      <c r="K99" s="152">
        <v>8</v>
      </c>
      <c r="L99" s="153">
        <v>2.0945149888728891E-4</v>
      </c>
      <c r="M99" s="154">
        <v>1.2408830490425097E-4</v>
      </c>
      <c r="N99" s="155">
        <v>247.68881868192332</v>
      </c>
    </row>
    <row r="100" spans="1:14" ht="12.75" customHeight="1" x14ac:dyDescent="0.2">
      <c r="A100" s="146" t="s">
        <v>30</v>
      </c>
      <c r="B100" s="146" t="s">
        <v>154</v>
      </c>
      <c r="C100" s="165">
        <v>476</v>
      </c>
      <c r="D100" s="165">
        <v>1921</v>
      </c>
      <c r="E100" s="152">
        <v>0</v>
      </c>
      <c r="F100" s="152">
        <v>0</v>
      </c>
      <c r="G100" s="152">
        <v>0</v>
      </c>
      <c r="H100" s="153">
        <v>0</v>
      </c>
      <c r="I100" s="151">
        <v>0</v>
      </c>
      <c r="J100" s="153">
        <v>0</v>
      </c>
      <c r="K100" s="152">
        <v>0</v>
      </c>
      <c r="L100" s="153">
        <v>0</v>
      </c>
      <c r="M100" s="154">
        <v>0</v>
      </c>
      <c r="N100" s="155">
        <v>0</v>
      </c>
    </row>
    <row r="101" spans="1:14" ht="12.75" customHeight="1" x14ac:dyDescent="0.2">
      <c r="A101" s="146" t="s">
        <v>30</v>
      </c>
      <c r="B101" s="146" t="s">
        <v>155</v>
      </c>
      <c r="C101" s="165">
        <v>377</v>
      </c>
      <c r="D101" s="165">
        <v>1919</v>
      </c>
      <c r="E101" s="152">
        <v>0</v>
      </c>
      <c r="F101" s="152">
        <v>0</v>
      </c>
      <c r="G101" s="152">
        <v>0</v>
      </c>
      <c r="H101" s="153">
        <v>0</v>
      </c>
      <c r="I101" s="151">
        <v>0</v>
      </c>
      <c r="J101" s="153">
        <v>0</v>
      </c>
      <c r="K101" s="152">
        <v>0</v>
      </c>
      <c r="L101" s="153">
        <v>0</v>
      </c>
      <c r="M101" s="154">
        <v>0</v>
      </c>
      <c r="N101" s="155">
        <v>0</v>
      </c>
    </row>
    <row r="102" spans="1:14" ht="12.75" customHeight="1" x14ac:dyDescent="0.2">
      <c r="A102" s="146" t="s">
        <v>30</v>
      </c>
      <c r="B102" s="146" t="s">
        <v>156</v>
      </c>
      <c r="C102" s="165">
        <v>181</v>
      </c>
      <c r="D102" s="165">
        <v>1922</v>
      </c>
      <c r="E102" s="152">
        <v>0</v>
      </c>
      <c r="F102" s="152">
        <v>0</v>
      </c>
      <c r="G102" s="152">
        <v>0</v>
      </c>
      <c r="H102" s="153">
        <v>0</v>
      </c>
      <c r="I102" s="151">
        <v>0</v>
      </c>
      <c r="J102" s="153">
        <v>0</v>
      </c>
      <c r="K102" s="152">
        <v>0</v>
      </c>
      <c r="L102" s="153">
        <v>0</v>
      </c>
      <c r="M102" s="154">
        <v>0</v>
      </c>
      <c r="N102" s="155">
        <v>0</v>
      </c>
    </row>
    <row r="103" spans="1:14" ht="12.75" customHeight="1" x14ac:dyDescent="0.2">
      <c r="A103" s="146" t="s">
        <v>30</v>
      </c>
      <c r="B103" s="146" t="s">
        <v>157</v>
      </c>
      <c r="C103" s="165">
        <v>101</v>
      </c>
      <c r="D103" s="165">
        <v>1923</v>
      </c>
      <c r="E103" s="152">
        <v>0</v>
      </c>
      <c r="F103" s="152">
        <v>0</v>
      </c>
      <c r="G103" s="152">
        <v>0</v>
      </c>
      <c r="H103" s="153">
        <v>0</v>
      </c>
      <c r="I103" s="151">
        <v>0</v>
      </c>
      <c r="J103" s="153">
        <v>0</v>
      </c>
      <c r="K103" s="152">
        <v>0</v>
      </c>
      <c r="L103" s="153">
        <v>0</v>
      </c>
      <c r="M103" s="154">
        <v>0</v>
      </c>
      <c r="N103" s="155">
        <v>0</v>
      </c>
    </row>
    <row r="104" spans="1:14" ht="12.75" customHeight="1" x14ac:dyDescent="0.2">
      <c r="A104" s="146" t="s">
        <v>30</v>
      </c>
      <c r="B104" s="146" t="s">
        <v>158</v>
      </c>
      <c r="C104" s="165">
        <v>188</v>
      </c>
      <c r="D104" s="165">
        <v>1949</v>
      </c>
      <c r="E104" s="152">
        <v>0</v>
      </c>
      <c r="F104" s="152">
        <v>0</v>
      </c>
      <c r="G104" s="152">
        <v>0</v>
      </c>
      <c r="H104" s="153">
        <v>0</v>
      </c>
      <c r="I104" s="151">
        <v>0</v>
      </c>
      <c r="J104" s="153">
        <v>0</v>
      </c>
      <c r="K104" s="152">
        <v>0</v>
      </c>
      <c r="L104" s="153">
        <v>0</v>
      </c>
      <c r="M104" s="154">
        <v>0</v>
      </c>
      <c r="N104" s="155">
        <v>0</v>
      </c>
    </row>
    <row r="105" spans="1:14" ht="12.75" customHeight="1" x14ac:dyDescent="0.2">
      <c r="A105" s="146" t="s">
        <v>30</v>
      </c>
      <c r="B105" s="146" t="s">
        <v>159</v>
      </c>
      <c r="C105" s="165">
        <v>376</v>
      </c>
      <c r="D105" s="165">
        <v>1944</v>
      </c>
      <c r="E105" s="152">
        <v>0</v>
      </c>
      <c r="F105" s="152">
        <v>0</v>
      </c>
      <c r="G105" s="152">
        <v>0</v>
      </c>
      <c r="H105" s="153">
        <v>0</v>
      </c>
      <c r="I105" s="151">
        <v>0</v>
      </c>
      <c r="J105" s="153">
        <v>0</v>
      </c>
      <c r="K105" s="152">
        <v>0</v>
      </c>
      <c r="L105" s="153">
        <v>0</v>
      </c>
      <c r="M105" s="154">
        <v>0</v>
      </c>
      <c r="N105" s="155">
        <v>0</v>
      </c>
    </row>
    <row r="106" spans="1:14" ht="12.75" customHeight="1" x14ac:dyDescent="0.2">
      <c r="A106" s="146" t="s">
        <v>30</v>
      </c>
      <c r="B106" s="146" t="s">
        <v>160</v>
      </c>
      <c r="C106" s="165">
        <v>442</v>
      </c>
      <c r="D106" s="165">
        <v>1941</v>
      </c>
      <c r="E106" s="152">
        <v>115</v>
      </c>
      <c r="F106" s="152">
        <v>5</v>
      </c>
      <c r="G106" s="152">
        <v>120</v>
      </c>
      <c r="H106" s="153">
        <v>1.9537609899055682E-2</v>
      </c>
      <c r="I106" s="151">
        <v>0</v>
      </c>
      <c r="J106" s="153">
        <v>0</v>
      </c>
      <c r="K106" s="152">
        <v>89</v>
      </c>
      <c r="L106" s="153">
        <v>2.330147925121089E-3</v>
      </c>
      <c r="M106" s="154">
        <v>7.2892526080589231E-3</v>
      </c>
      <c r="N106" s="155">
        <v>14549.851164115567</v>
      </c>
    </row>
    <row r="107" spans="1:14" ht="12.75" customHeight="1" x14ac:dyDescent="0.2">
      <c r="A107" s="146" t="s">
        <v>30</v>
      </c>
      <c r="B107" s="146" t="s">
        <v>161</v>
      </c>
      <c r="C107" s="165">
        <v>254</v>
      </c>
      <c r="D107" s="165">
        <v>1924</v>
      </c>
      <c r="E107" s="152">
        <v>0</v>
      </c>
      <c r="F107" s="152">
        <v>0</v>
      </c>
      <c r="G107" s="152">
        <v>0</v>
      </c>
      <c r="H107" s="153">
        <v>0</v>
      </c>
      <c r="I107" s="151">
        <v>0</v>
      </c>
      <c r="J107" s="153">
        <v>0</v>
      </c>
      <c r="K107" s="152">
        <v>0</v>
      </c>
      <c r="L107" s="153">
        <v>0</v>
      </c>
      <c r="M107" s="154">
        <v>0</v>
      </c>
      <c r="N107" s="155">
        <v>0</v>
      </c>
    </row>
    <row r="108" spans="1:14" ht="12.75" customHeight="1" x14ac:dyDescent="0.2">
      <c r="A108" s="146" t="s">
        <v>30</v>
      </c>
      <c r="B108" s="146" t="s">
        <v>162</v>
      </c>
      <c r="C108" s="152"/>
      <c r="D108" s="165">
        <v>9646</v>
      </c>
      <c r="E108" s="152">
        <v>252</v>
      </c>
      <c r="F108" s="152">
        <v>153</v>
      </c>
      <c r="G108" s="152">
        <v>405</v>
      </c>
      <c r="H108" s="153">
        <v>6.5939433409312923E-2</v>
      </c>
      <c r="I108" s="151">
        <v>265</v>
      </c>
      <c r="J108" s="153">
        <v>5.190989226248776E-2</v>
      </c>
      <c r="K108" s="152">
        <v>742</v>
      </c>
      <c r="L108" s="153">
        <v>1.9426626521796046E-2</v>
      </c>
      <c r="M108" s="154">
        <v>4.5758650731198912E-2</v>
      </c>
      <c r="N108" s="155">
        <v>91337.424206373486</v>
      </c>
    </row>
    <row r="109" spans="1:14" ht="12.75" customHeight="1" x14ac:dyDescent="0.2">
      <c r="A109" s="146" t="s">
        <v>30</v>
      </c>
      <c r="B109" s="146" t="s">
        <v>163</v>
      </c>
      <c r="C109" s="165">
        <v>174</v>
      </c>
      <c r="D109" s="165">
        <v>1951</v>
      </c>
      <c r="E109" s="152">
        <v>0</v>
      </c>
      <c r="F109" s="152">
        <v>0</v>
      </c>
      <c r="G109" s="152">
        <v>0</v>
      </c>
      <c r="H109" s="153">
        <v>0</v>
      </c>
      <c r="I109" s="151">
        <v>0</v>
      </c>
      <c r="J109" s="153">
        <v>0</v>
      </c>
      <c r="K109" s="152">
        <v>0</v>
      </c>
      <c r="L109" s="153">
        <v>0</v>
      </c>
      <c r="M109" s="154">
        <v>0</v>
      </c>
      <c r="N109" s="155">
        <v>0</v>
      </c>
    </row>
    <row r="110" spans="1:14" ht="12.75" customHeight="1" x14ac:dyDescent="0.2">
      <c r="A110" s="146" t="s">
        <v>30</v>
      </c>
      <c r="B110" s="146" t="s">
        <v>164</v>
      </c>
      <c r="C110" s="152"/>
      <c r="D110" s="165">
        <v>17973</v>
      </c>
      <c r="E110" s="152">
        <v>0</v>
      </c>
      <c r="F110" s="152">
        <v>0</v>
      </c>
      <c r="G110" s="152">
        <v>0</v>
      </c>
      <c r="H110" s="153">
        <v>0</v>
      </c>
      <c r="I110" s="151">
        <v>0</v>
      </c>
      <c r="J110" s="153">
        <v>0</v>
      </c>
      <c r="K110" s="152">
        <v>0</v>
      </c>
      <c r="L110" s="153">
        <v>0</v>
      </c>
      <c r="M110" s="154">
        <v>0</v>
      </c>
      <c r="N110" s="155">
        <v>0</v>
      </c>
    </row>
    <row r="111" spans="1:14" ht="12.75" customHeight="1" x14ac:dyDescent="0.2">
      <c r="A111" s="146" t="s">
        <v>30</v>
      </c>
      <c r="B111" s="146" t="s">
        <v>165</v>
      </c>
      <c r="C111" s="165">
        <v>173</v>
      </c>
      <c r="D111" s="165">
        <v>1952</v>
      </c>
      <c r="E111" s="152">
        <v>18</v>
      </c>
      <c r="F111" s="152">
        <v>1</v>
      </c>
      <c r="G111" s="152">
        <v>19</v>
      </c>
      <c r="H111" s="153">
        <v>3.0934549006838164E-3</v>
      </c>
      <c r="I111" s="151">
        <v>0</v>
      </c>
      <c r="J111" s="153">
        <v>0</v>
      </c>
      <c r="K111" s="152">
        <v>15</v>
      </c>
      <c r="L111" s="153">
        <v>3.9272156041366671E-4</v>
      </c>
      <c r="M111" s="154">
        <v>1.1620588203658277E-3</v>
      </c>
      <c r="N111" s="155">
        <v>2319.5495875087972</v>
      </c>
    </row>
    <row r="112" spans="1:14" ht="12.75" customHeight="1" x14ac:dyDescent="0.2">
      <c r="A112" s="146" t="s">
        <v>30</v>
      </c>
      <c r="B112" s="146" t="s">
        <v>166</v>
      </c>
      <c r="C112" s="165">
        <v>526</v>
      </c>
      <c r="D112" s="165">
        <v>1953</v>
      </c>
      <c r="E112" s="152">
        <v>0</v>
      </c>
      <c r="F112" s="152">
        <v>0</v>
      </c>
      <c r="G112" s="152">
        <v>0</v>
      </c>
      <c r="H112" s="153">
        <v>0</v>
      </c>
      <c r="I112" s="151">
        <v>0</v>
      </c>
      <c r="J112" s="153">
        <v>0</v>
      </c>
      <c r="K112" s="152">
        <v>0</v>
      </c>
      <c r="L112" s="153">
        <v>0</v>
      </c>
      <c r="M112" s="154">
        <v>0</v>
      </c>
      <c r="N112" s="155">
        <v>0</v>
      </c>
    </row>
    <row r="113" spans="1:14" ht="12.75" customHeight="1" x14ac:dyDescent="0.2">
      <c r="A113" s="146" t="s">
        <v>30</v>
      </c>
      <c r="B113" s="146" t="s">
        <v>167</v>
      </c>
      <c r="C113" s="165">
        <v>180</v>
      </c>
      <c r="D113" s="165">
        <v>1954</v>
      </c>
      <c r="E113" s="152">
        <v>16</v>
      </c>
      <c r="F113" s="152">
        <v>1</v>
      </c>
      <c r="G113" s="152">
        <v>17</v>
      </c>
      <c r="H113" s="153">
        <v>2.7678280690328883E-3</v>
      </c>
      <c r="I113" s="151">
        <v>0</v>
      </c>
      <c r="J113" s="153">
        <v>0</v>
      </c>
      <c r="K113" s="152">
        <v>112</v>
      </c>
      <c r="L113" s="153">
        <v>2.9323209844220447E-3</v>
      </c>
      <c r="M113" s="154">
        <v>1.9000496844849776E-3</v>
      </c>
      <c r="N113" s="155">
        <v>3792.6302736602447</v>
      </c>
    </row>
    <row r="114" spans="1:14" ht="12.75" customHeight="1" x14ac:dyDescent="0.2">
      <c r="A114" s="146" t="s">
        <v>30</v>
      </c>
      <c r="B114" s="146" t="s">
        <v>168</v>
      </c>
      <c r="C114" s="165">
        <v>175</v>
      </c>
      <c r="D114" s="165">
        <v>1955</v>
      </c>
      <c r="E114" s="152">
        <v>19</v>
      </c>
      <c r="F114" s="152">
        <v>1</v>
      </c>
      <c r="G114" s="152">
        <v>20</v>
      </c>
      <c r="H114" s="153">
        <v>3.2562683165092803E-3</v>
      </c>
      <c r="I114" s="151">
        <v>0</v>
      </c>
      <c r="J114" s="153">
        <v>0</v>
      </c>
      <c r="K114" s="152">
        <v>73</v>
      </c>
      <c r="L114" s="153">
        <v>1.9112449273465113E-3</v>
      </c>
      <c r="M114" s="154">
        <v>1.7225044146185972E-3</v>
      </c>
      <c r="N114" s="155">
        <v>3438.2376643833286</v>
      </c>
    </row>
    <row r="115" spans="1:14" ht="12.75" customHeight="1" x14ac:dyDescent="0.2">
      <c r="A115" s="146" t="s">
        <v>30</v>
      </c>
      <c r="B115" s="146" t="s">
        <v>169</v>
      </c>
      <c r="C115" s="165">
        <v>182</v>
      </c>
      <c r="D115" s="165">
        <v>1956</v>
      </c>
      <c r="E115" s="152">
        <v>159</v>
      </c>
      <c r="F115" s="152">
        <v>84</v>
      </c>
      <c r="G115" s="152">
        <v>243</v>
      </c>
      <c r="H115" s="153">
        <v>3.9563660045587756E-2</v>
      </c>
      <c r="I115" s="151">
        <v>0</v>
      </c>
      <c r="J115" s="153">
        <v>0</v>
      </c>
      <c r="K115" s="152">
        <v>497</v>
      </c>
      <c r="L115" s="153">
        <v>1.3012174368372823E-2</v>
      </c>
      <c r="M115" s="154">
        <v>1.752527813798686E-2</v>
      </c>
      <c r="N115" s="155">
        <v>34981.664407613294</v>
      </c>
    </row>
    <row r="116" spans="1:14" ht="12.75" customHeight="1" x14ac:dyDescent="0.2">
      <c r="A116" s="146" t="s">
        <v>30</v>
      </c>
      <c r="B116" s="146" t="s">
        <v>170</v>
      </c>
      <c r="C116" s="152"/>
      <c r="D116" s="165">
        <v>17971</v>
      </c>
      <c r="E116" s="152">
        <v>0</v>
      </c>
      <c r="F116" s="152">
        <v>0</v>
      </c>
      <c r="G116" s="152">
        <v>0</v>
      </c>
      <c r="H116" s="153">
        <v>0</v>
      </c>
      <c r="I116" s="151">
        <v>0</v>
      </c>
      <c r="J116" s="153">
        <v>0</v>
      </c>
      <c r="K116" s="152">
        <v>0</v>
      </c>
      <c r="L116" s="153">
        <v>0</v>
      </c>
      <c r="M116" s="154">
        <v>0</v>
      </c>
      <c r="N116" s="155">
        <v>0</v>
      </c>
    </row>
    <row r="117" spans="1:14" ht="12.75" customHeight="1" x14ac:dyDescent="0.2">
      <c r="A117" s="146" t="s">
        <v>30</v>
      </c>
      <c r="B117" s="146" t="s">
        <v>171</v>
      </c>
      <c r="C117" s="165">
        <v>494</v>
      </c>
      <c r="D117" s="165">
        <v>1925</v>
      </c>
      <c r="E117" s="152">
        <v>0</v>
      </c>
      <c r="F117" s="152">
        <v>0</v>
      </c>
      <c r="G117" s="152">
        <v>0</v>
      </c>
      <c r="H117" s="153">
        <v>0</v>
      </c>
      <c r="I117" s="151">
        <v>0</v>
      </c>
      <c r="J117" s="153">
        <v>0</v>
      </c>
      <c r="K117" s="152">
        <v>0</v>
      </c>
      <c r="L117" s="153">
        <v>0</v>
      </c>
      <c r="M117" s="154">
        <v>0</v>
      </c>
      <c r="N117" s="155">
        <v>0</v>
      </c>
    </row>
    <row r="118" spans="1:14" ht="12.75" customHeight="1" x14ac:dyDescent="0.2">
      <c r="A118" s="146" t="s">
        <v>30</v>
      </c>
      <c r="B118" s="146" t="s">
        <v>172</v>
      </c>
      <c r="C118" s="165">
        <v>46</v>
      </c>
      <c r="D118" s="165">
        <v>1926</v>
      </c>
      <c r="E118" s="152">
        <v>0</v>
      </c>
      <c r="F118" s="152">
        <v>0</v>
      </c>
      <c r="G118" s="152">
        <v>0</v>
      </c>
      <c r="H118" s="153">
        <v>0</v>
      </c>
      <c r="I118" s="151">
        <v>0</v>
      </c>
      <c r="J118" s="153">
        <v>0</v>
      </c>
      <c r="K118" s="152">
        <v>0</v>
      </c>
      <c r="L118" s="153">
        <v>0</v>
      </c>
      <c r="M118" s="154">
        <v>0</v>
      </c>
      <c r="N118" s="155">
        <v>0</v>
      </c>
    </row>
    <row r="119" spans="1:14" ht="12.75" customHeight="1" x14ac:dyDescent="0.2">
      <c r="A119" s="146" t="s">
        <v>30</v>
      </c>
      <c r="B119" s="146" t="s">
        <v>173</v>
      </c>
      <c r="C119" s="165">
        <v>272</v>
      </c>
      <c r="D119" s="165">
        <v>1950</v>
      </c>
      <c r="E119" s="152">
        <v>27</v>
      </c>
      <c r="F119" s="152">
        <v>2</v>
      </c>
      <c r="G119" s="152">
        <v>29</v>
      </c>
      <c r="H119" s="153">
        <v>4.7215890589384565E-3</v>
      </c>
      <c r="I119" s="151">
        <v>0</v>
      </c>
      <c r="J119" s="153">
        <v>0</v>
      </c>
      <c r="K119" s="152">
        <v>101</v>
      </c>
      <c r="L119" s="153">
        <v>2.6443251734520226E-3</v>
      </c>
      <c r="M119" s="154">
        <v>2.45530474413016E-3</v>
      </c>
      <c r="N119" s="155">
        <v>4900.9576853111439</v>
      </c>
    </row>
    <row r="120" spans="1:14" ht="12.75" customHeight="1" x14ac:dyDescent="0.2">
      <c r="A120" s="146" t="s">
        <v>30</v>
      </c>
      <c r="B120" s="146" t="s">
        <v>174</v>
      </c>
      <c r="C120" s="152"/>
      <c r="D120" s="165">
        <v>10235</v>
      </c>
      <c r="E120" s="152">
        <v>2</v>
      </c>
      <c r="F120" s="152">
        <v>0</v>
      </c>
      <c r="G120" s="152">
        <v>2</v>
      </c>
      <c r="H120" s="153">
        <v>3.2562683165092806E-4</v>
      </c>
      <c r="I120" s="151">
        <v>16</v>
      </c>
      <c r="J120" s="153">
        <v>3.1341821743388833E-3</v>
      </c>
      <c r="K120" s="152">
        <v>16</v>
      </c>
      <c r="L120" s="153">
        <v>4.1890299777457783E-4</v>
      </c>
      <c r="M120" s="154">
        <v>1.2929040012547965E-3</v>
      </c>
      <c r="N120" s="155">
        <v>2580.7255968806603</v>
      </c>
    </row>
    <row r="121" spans="1:14" ht="12.75" customHeight="1" x14ac:dyDescent="0.2">
      <c r="A121" s="146" t="s">
        <v>30</v>
      </c>
      <c r="B121" s="146" t="s">
        <v>175</v>
      </c>
      <c r="C121" s="165">
        <v>316</v>
      </c>
      <c r="D121" s="165">
        <v>1927</v>
      </c>
      <c r="E121" s="152">
        <v>0</v>
      </c>
      <c r="F121" s="152">
        <v>0</v>
      </c>
      <c r="G121" s="152">
        <v>0</v>
      </c>
      <c r="H121" s="153">
        <v>0</v>
      </c>
      <c r="I121" s="151">
        <v>0</v>
      </c>
      <c r="J121" s="153">
        <v>0</v>
      </c>
      <c r="K121" s="152">
        <v>0</v>
      </c>
      <c r="L121" s="153">
        <v>0</v>
      </c>
      <c r="M121" s="154">
        <v>0</v>
      </c>
      <c r="N121" s="155">
        <v>0</v>
      </c>
    </row>
    <row r="122" spans="1:14" ht="12.75" customHeight="1" x14ac:dyDescent="0.2">
      <c r="A122" s="146" t="s">
        <v>30</v>
      </c>
      <c r="B122" s="146" t="s">
        <v>176</v>
      </c>
      <c r="C122" s="165">
        <v>464</v>
      </c>
      <c r="D122" s="165">
        <v>1928</v>
      </c>
      <c r="E122" s="152">
        <v>0</v>
      </c>
      <c r="F122" s="152">
        <v>0</v>
      </c>
      <c r="G122" s="152">
        <v>0</v>
      </c>
      <c r="H122" s="153">
        <v>0</v>
      </c>
      <c r="I122" s="151">
        <v>0</v>
      </c>
      <c r="J122" s="153">
        <v>0</v>
      </c>
      <c r="K122" s="152">
        <v>0</v>
      </c>
      <c r="L122" s="153">
        <v>0</v>
      </c>
      <c r="M122" s="154">
        <v>0</v>
      </c>
      <c r="N122" s="155">
        <v>0</v>
      </c>
    </row>
    <row r="123" spans="1:14" ht="12.75" customHeight="1" x14ac:dyDescent="0.2">
      <c r="A123" s="146" t="s">
        <v>30</v>
      </c>
      <c r="B123" s="146" t="s">
        <v>177</v>
      </c>
      <c r="C123" s="165">
        <v>360</v>
      </c>
      <c r="D123" s="165">
        <v>2204</v>
      </c>
      <c r="E123" s="152">
        <v>0</v>
      </c>
      <c r="F123" s="152">
        <v>0</v>
      </c>
      <c r="G123" s="152">
        <v>0</v>
      </c>
      <c r="H123" s="153">
        <v>0</v>
      </c>
      <c r="I123" s="151">
        <v>0</v>
      </c>
      <c r="J123" s="153">
        <v>0</v>
      </c>
      <c r="K123" s="152">
        <v>0</v>
      </c>
      <c r="L123" s="153">
        <v>0</v>
      </c>
      <c r="M123" s="154">
        <v>0</v>
      </c>
      <c r="N123" s="155">
        <v>0</v>
      </c>
    </row>
    <row r="124" spans="1:14" ht="12.75" customHeight="1" x14ac:dyDescent="0.2">
      <c r="A124" s="146" t="s">
        <v>30</v>
      </c>
      <c r="B124" s="146" t="s">
        <v>178</v>
      </c>
      <c r="C124" s="165">
        <v>156</v>
      </c>
      <c r="D124" s="165">
        <v>2087</v>
      </c>
      <c r="E124" s="152">
        <v>0</v>
      </c>
      <c r="F124" s="152">
        <v>0</v>
      </c>
      <c r="G124" s="152">
        <v>0</v>
      </c>
      <c r="H124" s="153">
        <v>0</v>
      </c>
      <c r="I124" s="151">
        <v>0</v>
      </c>
      <c r="J124" s="153">
        <v>0</v>
      </c>
      <c r="K124" s="152">
        <v>47</v>
      </c>
      <c r="L124" s="153">
        <v>1.2305275559628224E-3</v>
      </c>
      <c r="M124" s="154">
        <v>4.1017585198760745E-4</v>
      </c>
      <c r="N124" s="155">
        <v>818.73930270105166</v>
      </c>
    </row>
    <row r="125" spans="1:14" ht="12.75" customHeight="1" x14ac:dyDescent="0.2">
      <c r="A125" s="146" t="s">
        <v>30</v>
      </c>
      <c r="B125" s="146" t="s">
        <v>179</v>
      </c>
      <c r="C125" s="165">
        <v>160</v>
      </c>
      <c r="D125" s="165">
        <v>2088</v>
      </c>
      <c r="E125" s="152">
        <v>5</v>
      </c>
      <c r="F125" s="152">
        <v>0</v>
      </c>
      <c r="G125" s="152">
        <v>5</v>
      </c>
      <c r="H125" s="153">
        <v>8.1406707912732006E-4</v>
      </c>
      <c r="I125" s="151">
        <v>93</v>
      </c>
      <c r="J125" s="153">
        <v>1.821743388834476E-2</v>
      </c>
      <c r="K125" s="152">
        <v>161</v>
      </c>
      <c r="L125" s="153">
        <v>4.2152114151066894E-3</v>
      </c>
      <c r="M125" s="154">
        <v>7.748904127526257E-3</v>
      </c>
      <c r="N125" s="155">
        <v>15467.347312927208</v>
      </c>
    </row>
    <row r="126" spans="1:14" ht="12.75" customHeight="1" x14ac:dyDescent="0.2">
      <c r="A126" s="146" t="s">
        <v>30</v>
      </c>
      <c r="B126" s="146" t="s">
        <v>180</v>
      </c>
      <c r="C126" s="165">
        <v>372</v>
      </c>
      <c r="D126" s="165">
        <v>2089</v>
      </c>
      <c r="E126" s="152">
        <v>0</v>
      </c>
      <c r="F126" s="152">
        <v>0</v>
      </c>
      <c r="G126" s="152">
        <v>0</v>
      </c>
      <c r="H126" s="153">
        <v>0</v>
      </c>
      <c r="I126" s="151">
        <v>0</v>
      </c>
      <c r="J126" s="153">
        <v>0</v>
      </c>
      <c r="K126" s="152">
        <v>0</v>
      </c>
      <c r="L126" s="153">
        <v>0</v>
      </c>
      <c r="M126" s="154">
        <v>0</v>
      </c>
      <c r="N126" s="155">
        <v>0</v>
      </c>
    </row>
    <row r="127" spans="1:14" ht="12.75" customHeight="1" x14ac:dyDescent="0.2">
      <c r="A127" s="146" t="s">
        <v>30</v>
      </c>
      <c r="B127" s="146" t="s">
        <v>181</v>
      </c>
      <c r="C127" s="165">
        <v>370</v>
      </c>
      <c r="D127" s="165">
        <v>2126</v>
      </c>
      <c r="E127" s="152">
        <v>7</v>
      </c>
      <c r="F127" s="152">
        <v>0</v>
      </c>
      <c r="G127" s="152">
        <v>7</v>
      </c>
      <c r="H127" s="153">
        <v>1.1396939107782482E-3</v>
      </c>
      <c r="I127" s="151">
        <v>8</v>
      </c>
      <c r="J127" s="153">
        <v>1.5670910871694416E-3</v>
      </c>
      <c r="K127" s="152">
        <v>16</v>
      </c>
      <c r="L127" s="153">
        <v>4.1890299777457783E-4</v>
      </c>
      <c r="M127" s="154">
        <v>1.0418959985740892E-3</v>
      </c>
      <c r="N127" s="155">
        <v>2079.6963039777838</v>
      </c>
    </row>
    <row r="128" spans="1:14" ht="12.75" customHeight="1" x14ac:dyDescent="0.2">
      <c r="A128" s="146" t="s">
        <v>30</v>
      </c>
      <c r="B128" s="146" t="s">
        <v>182</v>
      </c>
      <c r="C128" s="165">
        <v>470</v>
      </c>
      <c r="D128" s="165">
        <v>2127</v>
      </c>
      <c r="E128" s="152">
        <v>0</v>
      </c>
      <c r="F128" s="152">
        <v>0</v>
      </c>
      <c r="G128" s="152">
        <v>0</v>
      </c>
      <c r="H128" s="153">
        <v>0</v>
      </c>
      <c r="I128" s="151">
        <v>0</v>
      </c>
      <c r="J128" s="153">
        <v>0</v>
      </c>
      <c r="K128" s="152">
        <v>0</v>
      </c>
      <c r="L128" s="153">
        <v>0</v>
      </c>
      <c r="M128" s="154">
        <v>0</v>
      </c>
      <c r="N128" s="155">
        <v>0</v>
      </c>
    </row>
    <row r="129" spans="1:14" ht="12.75" customHeight="1" x14ac:dyDescent="0.2">
      <c r="A129" s="146" t="s">
        <v>30</v>
      </c>
      <c r="B129" s="146" t="s">
        <v>183</v>
      </c>
      <c r="C129" s="165">
        <v>375</v>
      </c>
      <c r="D129" s="165">
        <v>2128</v>
      </c>
      <c r="E129" s="152">
        <v>0</v>
      </c>
      <c r="F129" s="152">
        <v>0</v>
      </c>
      <c r="G129" s="152">
        <v>0</v>
      </c>
      <c r="H129" s="153">
        <v>0</v>
      </c>
      <c r="I129" s="151">
        <v>0</v>
      </c>
      <c r="J129" s="153">
        <v>0</v>
      </c>
      <c r="K129" s="152">
        <v>0</v>
      </c>
      <c r="L129" s="153">
        <v>0</v>
      </c>
      <c r="M129" s="154">
        <v>0</v>
      </c>
      <c r="N129" s="155">
        <v>0</v>
      </c>
    </row>
    <row r="130" spans="1:14" ht="12.75" customHeight="1" x14ac:dyDescent="0.2">
      <c r="A130" s="146" t="s">
        <v>30</v>
      </c>
      <c r="B130" s="146" t="s">
        <v>184</v>
      </c>
      <c r="C130" s="165">
        <v>469</v>
      </c>
      <c r="D130" s="165">
        <v>2129</v>
      </c>
      <c r="E130" s="152">
        <v>0</v>
      </c>
      <c r="F130" s="152">
        <v>0</v>
      </c>
      <c r="G130" s="152">
        <v>0</v>
      </c>
      <c r="H130" s="153">
        <v>0</v>
      </c>
      <c r="I130" s="151">
        <v>0</v>
      </c>
      <c r="J130" s="153">
        <v>0</v>
      </c>
      <c r="K130" s="152">
        <v>0</v>
      </c>
      <c r="L130" s="153">
        <v>0</v>
      </c>
      <c r="M130" s="154">
        <v>0</v>
      </c>
      <c r="N130" s="155">
        <v>0</v>
      </c>
    </row>
    <row r="131" spans="1:14" ht="12.75" customHeight="1" x14ac:dyDescent="0.2">
      <c r="A131" s="146" t="s">
        <v>30</v>
      </c>
      <c r="B131" s="146" t="s">
        <v>185</v>
      </c>
      <c r="C131" s="165">
        <v>371</v>
      </c>
      <c r="D131" s="165">
        <v>2125</v>
      </c>
      <c r="E131" s="152">
        <v>64</v>
      </c>
      <c r="F131" s="152">
        <v>0</v>
      </c>
      <c r="G131" s="152">
        <v>64</v>
      </c>
      <c r="H131" s="153">
        <v>1.0420058612829698E-2</v>
      </c>
      <c r="I131" s="151">
        <v>52</v>
      </c>
      <c r="J131" s="153">
        <v>1.0186092066601371E-2</v>
      </c>
      <c r="K131" s="152">
        <v>273</v>
      </c>
      <c r="L131" s="153">
        <v>7.1475323995287337E-3</v>
      </c>
      <c r="M131" s="154">
        <v>9.2512276929866012E-3</v>
      </c>
      <c r="N131" s="155">
        <v>18466.088809912071</v>
      </c>
    </row>
    <row r="132" spans="1:14" ht="12.75" customHeight="1" x14ac:dyDescent="0.2">
      <c r="A132" s="146" t="s">
        <v>30</v>
      </c>
      <c r="B132" s="146" t="s">
        <v>186</v>
      </c>
      <c r="C132" s="165">
        <v>541</v>
      </c>
      <c r="D132" s="165">
        <v>2275</v>
      </c>
      <c r="E132" s="152">
        <v>3</v>
      </c>
      <c r="F132" s="152">
        <v>0</v>
      </c>
      <c r="G132" s="152">
        <v>3</v>
      </c>
      <c r="H132" s="153">
        <v>4.8844024747639206E-4</v>
      </c>
      <c r="I132" s="151">
        <v>22</v>
      </c>
      <c r="J132" s="153">
        <v>4.3095004897159648E-3</v>
      </c>
      <c r="K132" s="152">
        <v>86</v>
      </c>
      <c r="L132" s="153">
        <v>2.2516036130383558E-3</v>
      </c>
      <c r="M132" s="154">
        <v>2.3498481167435708E-3</v>
      </c>
      <c r="N132" s="155">
        <v>4690.4589805402229</v>
      </c>
    </row>
    <row r="133" spans="1:14" ht="12.75" customHeight="1" x14ac:dyDescent="0.2">
      <c r="A133" s="146" t="s">
        <v>30</v>
      </c>
      <c r="B133" s="146" t="s">
        <v>187</v>
      </c>
      <c r="C133" s="152"/>
      <c r="D133" s="165">
        <v>3718</v>
      </c>
      <c r="E133" s="152">
        <v>0</v>
      </c>
      <c r="F133" s="152">
        <v>0</v>
      </c>
      <c r="G133" s="152">
        <v>0</v>
      </c>
      <c r="H133" s="153">
        <v>0</v>
      </c>
      <c r="I133" s="151">
        <v>0</v>
      </c>
      <c r="J133" s="153">
        <v>0</v>
      </c>
      <c r="K133" s="152">
        <v>0</v>
      </c>
      <c r="L133" s="153">
        <v>0</v>
      </c>
      <c r="M133" s="154">
        <v>0</v>
      </c>
      <c r="N133" s="155">
        <v>0</v>
      </c>
    </row>
    <row r="134" spans="1:14" ht="12.75" customHeight="1" x14ac:dyDescent="0.2">
      <c r="A134" s="146" t="s">
        <v>30</v>
      </c>
      <c r="B134" s="146" t="s">
        <v>188</v>
      </c>
      <c r="C134" s="165">
        <v>256</v>
      </c>
      <c r="D134" s="165">
        <v>2276</v>
      </c>
      <c r="E134" s="152">
        <v>4</v>
      </c>
      <c r="F134" s="152">
        <v>0</v>
      </c>
      <c r="G134" s="152">
        <v>4</v>
      </c>
      <c r="H134" s="153">
        <v>6.5125366330185612E-4</v>
      </c>
      <c r="I134" s="151">
        <v>0</v>
      </c>
      <c r="J134" s="153">
        <v>0</v>
      </c>
      <c r="K134" s="152">
        <v>18</v>
      </c>
      <c r="L134" s="153">
        <v>4.7126587249640006E-4</v>
      </c>
      <c r="M134" s="154">
        <v>3.7417317859941873E-4</v>
      </c>
      <c r="N134" s="155">
        <v>746.87548243376318</v>
      </c>
    </row>
    <row r="135" spans="1:14" ht="12.75" customHeight="1" x14ac:dyDescent="0.2">
      <c r="A135" s="146" t="s">
        <v>30</v>
      </c>
      <c r="B135" s="146" t="s">
        <v>189</v>
      </c>
      <c r="C135" s="165">
        <v>364</v>
      </c>
      <c r="D135" s="165">
        <v>2277</v>
      </c>
      <c r="E135" s="152">
        <v>0</v>
      </c>
      <c r="F135" s="152">
        <v>0</v>
      </c>
      <c r="G135" s="152">
        <v>0</v>
      </c>
      <c r="H135" s="153">
        <v>0</v>
      </c>
      <c r="I135" s="151">
        <v>0</v>
      </c>
      <c r="J135" s="153">
        <v>0</v>
      </c>
      <c r="K135" s="152">
        <v>0</v>
      </c>
      <c r="L135" s="153">
        <v>0</v>
      </c>
      <c r="M135" s="154">
        <v>0</v>
      </c>
      <c r="N135" s="155">
        <v>0</v>
      </c>
    </row>
    <row r="136" spans="1:14" ht="12.75" customHeight="1" x14ac:dyDescent="0.2">
      <c r="A136" s="146" t="s">
        <v>30</v>
      </c>
      <c r="B136" s="146" t="s">
        <v>190</v>
      </c>
      <c r="C136" s="165">
        <v>223</v>
      </c>
      <c r="D136" s="165">
        <v>2278</v>
      </c>
      <c r="E136" s="152">
        <v>0</v>
      </c>
      <c r="F136" s="152">
        <v>0</v>
      </c>
      <c r="G136" s="152">
        <v>0</v>
      </c>
      <c r="H136" s="153">
        <v>0</v>
      </c>
      <c r="I136" s="151">
        <v>0</v>
      </c>
      <c r="J136" s="153">
        <v>0</v>
      </c>
      <c r="K136" s="152">
        <v>0</v>
      </c>
      <c r="L136" s="153">
        <v>0</v>
      </c>
      <c r="M136" s="154">
        <v>0</v>
      </c>
      <c r="N136" s="155">
        <v>0</v>
      </c>
    </row>
    <row r="137" spans="1:14" ht="12.75" customHeight="1" x14ac:dyDescent="0.2">
      <c r="A137" s="146" t="s">
        <v>30</v>
      </c>
      <c r="B137" s="146" t="s">
        <v>191</v>
      </c>
      <c r="C137" s="165">
        <v>363</v>
      </c>
      <c r="D137" s="165">
        <v>2282</v>
      </c>
      <c r="E137" s="152">
        <v>0</v>
      </c>
      <c r="F137" s="152">
        <v>0</v>
      </c>
      <c r="G137" s="152">
        <v>0</v>
      </c>
      <c r="H137" s="153">
        <v>0</v>
      </c>
      <c r="I137" s="151">
        <v>0</v>
      </c>
      <c r="J137" s="153">
        <v>0</v>
      </c>
      <c r="K137" s="152">
        <v>1</v>
      </c>
      <c r="L137" s="153">
        <v>2.6181437360911114E-5</v>
      </c>
      <c r="M137" s="154">
        <v>8.7271457869703708E-6</v>
      </c>
      <c r="N137" s="155">
        <v>17.419985163852161</v>
      </c>
    </row>
    <row r="138" spans="1:14" ht="12.75" customHeight="1" x14ac:dyDescent="0.2">
      <c r="A138" s="146" t="s">
        <v>30</v>
      </c>
      <c r="B138" s="146" t="s">
        <v>192</v>
      </c>
      <c r="C138" s="165">
        <v>473</v>
      </c>
      <c r="D138" s="165">
        <v>2283</v>
      </c>
      <c r="E138" s="152">
        <v>0</v>
      </c>
      <c r="F138" s="152">
        <v>0</v>
      </c>
      <c r="G138" s="152">
        <v>0</v>
      </c>
      <c r="H138" s="153">
        <v>0</v>
      </c>
      <c r="I138" s="151">
        <v>0</v>
      </c>
      <c r="J138" s="153">
        <v>0</v>
      </c>
      <c r="K138" s="152">
        <v>0</v>
      </c>
      <c r="L138" s="153">
        <v>0</v>
      </c>
      <c r="M138" s="154">
        <v>0</v>
      </c>
      <c r="N138" s="155">
        <v>0</v>
      </c>
    </row>
    <row r="139" spans="1:14" ht="12.75" customHeight="1" x14ac:dyDescent="0.2">
      <c r="A139" s="146" t="s">
        <v>30</v>
      </c>
      <c r="B139" s="146" t="s">
        <v>193</v>
      </c>
      <c r="C139" s="165">
        <v>241</v>
      </c>
      <c r="D139" s="165">
        <v>2279</v>
      </c>
      <c r="E139" s="152">
        <v>0</v>
      </c>
      <c r="F139" s="152">
        <v>0</v>
      </c>
      <c r="G139" s="152">
        <v>0</v>
      </c>
      <c r="H139" s="153">
        <v>0</v>
      </c>
      <c r="I139" s="151">
        <v>0</v>
      </c>
      <c r="J139" s="153">
        <v>0</v>
      </c>
      <c r="K139" s="152">
        <v>0</v>
      </c>
      <c r="L139" s="153">
        <v>0</v>
      </c>
      <c r="M139" s="154">
        <v>0</v>
      </c>
      <c r="N139" s="155">
        <v>0</v>
      </c>
    </row>
    <row r="140" spans="1:14" ht="12.75" customHeight="1" x14ac:dyDescent="0.2">
      <c r="A140" s="146" t="s">
        <v>30</v>
      </c>
      <c r="B140" s="146" t="s">
        <v>194</v>
      </c>
      <c r="C140" s="165">
        <v>250</v>
      </c>
      <c r="D140" s="165">
        <v>2280</v>
      </c>
      <c r="E140" s="152">
        <v>0</v>
      </c>
      <c r="F140" s="152">
        <v>0</v>
      </c>
      <c r="G140" s="152">
        <v>0</v>
      </c>
      <c r="H140" s="153">
        <v>0</v>
      </c>
      <c r="I140" s="151">
        <v>6</v>
      </c>
      <c r="J140" s="153">
        <v>1.1753183153770813E-3</v>
      </c>
      <c r="K140" s="152">
        <v>6</v>
      </c>
      <c r="L140" s="153">
        <v>1.5708862416546668E-4</v>
      </c>
      <c r="M140" s="154">
        <v>4.4413564651418265E-4</v>
      </c>
      <c r="N140" s="155">
        <v>886.52539580191808</v>
      </c>
    </row>
    <row r="141" spans="1:14" ht="12.75" customHeight="1" x14ac:dyDescent="0.2">
      <c r="A141" s="146" t="s">
        <v>30</v>
      </c>
      <c r="B141" s="146" t="s">
        <v>195</v>
      </c>
      <c r="C141" s="165">
        <v>498</v>
      </c>
      <c r="D141" s="165">
        <v>2281</v>
      </c>
      <c r="E141" s="152">
        <v>0</v>
      </c>
      <c r="F141" s="152">
        <v>0</v>
      </c>
      <c r="G141" s="152">
        <v>0</v>
      </c>
      <c r="H141" s="153">
        <v>0</v>
      </c>
      <c r="I141" s="151">
        <v>0</v>
      </c>
      <c r="J141" s="153">
        <v>0</v>
      </c>
      <c r="K141" s="152">
        <v>0</v>
      </c>
      <c r="L141" s="153">
        <v>0</v>
      </c>
      <c r="M141" s="154">
        <v>0</v>
      </c>
      <c r="N141" s="155">
        <v>0</v>
      </c>
    </row>
    <row r="142" spans="1:14" ht="12.75" customHeight="1" x14ac:dyDescent="0.2">
      <c r="A142" s="146" t="s">
        <v>30</v>
      </c>
      <c r="B142" s="146" t="s">
        <v>196</v>
      </c>
      <c r="C142" s="165">
        <v>368</v>
      </c>
      <c r="D142" s="165">
        <v>2284</v>
      </c>
      <c r="E142" s="152">
        <v>0</v>
      </c>
      <c r="F142" s="152">
        <v>0</v>
      </c>
      <c r="G142" s="152">
        <v>0</v>
      </c>
      <c r="H142" s="153">
        <v>0</v>
      </c>
      <c r="I142" s="151">
        <v>0</v>
      </c>
      <c r="J142" s="153">
        <v>0</v>
      </c>
      <c r="K142" s="152">
        <v>0</v>
      </c>
      <c r="L142" s="153">
        <v>0</v>
      </c>
      <c r="M142" s="154">
        <v>0</v>
      </c>
      <c r="N142" s="155">
        <v>0</v>
      </c>
    </row>
    <row r="143" spans="1:14" ht="12.75" customHeight="1" x14ac:dyDescent="0.2">
      <c r="A143" s="146" t="s">
        <v>30</v>
      </c>
      <c r="B143" s="146" t="s">
        <v>197</v>
      </c>
      <c r="C143" s="165">
        <v>365</v>
      </c>
      <c r="D143" s="165">
        <v>2285</v>
      </c>
      <c r="E143" s="152">
        <v>0</v>
      </c>
      <c r="F143" s="152">
        <v>0</v>
      </c>
      <c r="G143" s="152">
        <v>0</v>
      </c>
      <c r="H143" s="153">
        <v>0</v>
      </c>
      <c r="I143" s="151">
        <v>0</v>
      </c>
      <c r="J143" s="153">
        <v>0</v>
      </c>
      <c r="K143" s="152">
        <v>0</v>
      </c>
      <c r="L143" s="153">
        <v>0</v>
      </c>
      <c r="M143" s="154">
        <v>0</v>
      </c>
      <c r="N143" s="155">
        <v>0</v>
      </c>
    </row>
    <row r="144" spans="1:14" ht="12.75" customHeight="1" x14ac:dyDescent="0.2">
      <c r="A144" s="146" t="s">
        <v>30</v>
      </c>
      <c r="B144" s="146" t="s">
        <v>198</v>
      </c>
      <c r="C144" s="165">
        <v>362</v>
      </c>
      <c r="D144" s="165">
        <v>2286</v>
      </c>
      <c r="E144" s="152">
        <v>0</v>
      </c>
      <c r="F144" s="152">
        <v>0</v>
      </c>
      <c r="G144" s="152">
        <v>0</v>
      </c>
      <c r="H144" s="153">
        <v>0</v>
      </c>
      <c r="I144" s="151">
        <v>0</v>
      </c>
      <c r="J144" s="153">
        <v>0</v>
      </c>
      <c r="K144" s="152">
        <v>0</v>
      </c>
      <c r="L144" s="153">
        <v>0</v>
      </c>
      <c r="M144" s="154">
        <v>0</v>
      </c>
      <c r="N144" s="155">
        <v>0</v>
      </c>
    </row>
    <row r="145" spans="1:14" ht="12.75" customHeight="1" x14ac:dyDescent="0.2">
      <c r="A145" s="146" t="s">
        <v>30</v>
      </c>
      <c r="B145" s="146" t="s">
        <v>199</v>
      </c>
      <c r="C145" s="165">
        <v>238</v>
      </c>
      <c r="D145" s="165">
        <v>2287</v>
      </c>
      <c r="E145" s="152">
        <v>0</v>
      </c>
      <c r="F145" s="152">
        <v>0</v>
      </c>
      <c r="G145" s="152">
        <v>0</v>
      </c>
      <c r="H145" s="153">
        <v>0</v>
      </c>
      <c r="I145" s="151">
        <v>0</v>
      </c>
      <c r="J145" s="153">
        <v>0</v>
      </c>
      <c r="K145" s="152">
        <v>0</v>
      </c>
      <c r="L145" s="153">
        <v>0</v>
      </c>
      <c r="M145" s="154">
        <v>0</v>
      </c>
      <c r="N145" s="155">
        <v>0</v>
      </c>
    </row>
    <row r="146" spans="1:14" ht="12.75" customHeight="1" x14ac:dyDescent="0.2">
      <c r="A146" s="146" t="s">
        <v>30</v>
      </c>
      <c r="B146" s="146" t="s">
        <v>200</v>
      </c>
      <c r="C146" s="165">
        <v>361</v>
      </c>
      <c r="D146" s="165">
        <v>2288</v>
      </c>
      <c r="E146" s="152">
        <v>0</v>
      </c>
      <c r="F146" s="152">
        <v>0</v>
      </c>
      <c r="G146" s="152">
        <v>0</v>
      </c>
      <c r="H146" s="153">
        <v>0</v>
      </c>
      <c r="I146" s="151">
        <v>0</v>
      </c>
      <c r="J146" s="153">
        <v>0</v>
      </c>
      <c r="K146" s="152">
        <v>0</v>
      </c>
      <c r="L146" s="153">
        <v>0</v>
      </c>
      <c r="M146" s="154">
        <v>0</v>
      </c>
      <c r="N146" s="155">
        <v>0</v>
      </c>
    </row>
    <row r="147" spans="1:14" ht="12.75" customHeight="1" x14ac:dyDescent="0.2">
      <c r="A147" s="146" t="s">
        <v>30</v>
      </c>
      <c r="B147" s="146" t="s">
        <v>201</v>
      </c>
      <c r="C147" s="165">
        <v>351</v>
      </c>
      <c r="D147" s="165">
        <v>2289</v>
      </c>
      <c r="E147" s="152">
        <v>0</v>
      </c>
      <c r="F147" s="152">
        <v>0</v>
      </c>
      <c r="G147" s="152">
        <v>0</v>
      </c>
      <c r="H147" s="153">
        <v>0</v>
      </c>
      <c r="I147" s="151">
        <v>0</v>
      </c>
      <c r="J147" s="153">
        <v>0</v>
      </c>
      <c r="K147" s="152">
        <v>1</v>
      </c>
      <c r="L147" s="153">
        <v>2.6181437360911114E-5</v>
      </c>
      <c r="M147" s="154">
        <v>8.7271457869703708E-6</v>
      </c>
      <c r="N147" s="155">
        <v>17.419985163852161</v>
      </c>
    </row>
    <row r="148" spans="1:14" ht="12.75" customHeight="1" x14ac:dyDescent="0.2">
      <c r="A148" s="146" t="s">
        <v>30</v>
      </c>
      <c r="B148" s="146" t="s">
        <v>202</v>
      </c>
      <c r="C148" s="165">
        <v>471</v>
      </c>
      <c r="D148" s="165">
        <v>2290</v>
      </c>
      <c r="E148" s="152">
        <v>0</v>
      </c>
      <c r="F148" s="152">
        <v>0</v>
      </c>
      <c r="G148" s="152">
        <v>0</v>
      </c>
      <c r="H148" s="153">
        <v>0</v>
      </c>
      <c r="I148" s="151">
        <v>0</v>
      </c>
      <c r="J148" s="153">
        <v>0</v>
      </c>
      <c r="K148" s="152">
        <v>0</v>
      </c>
      <c r="L148" s="153">
        <v>0</v>
      </c>
      <c r="M148" s="154">
        <v>0</v>
      </c>
      <c r="N148" s="155">
        <v>0</v>
      </c>
    </row>
    <row r="149" spans="1:14" ht="12.75" customHeight="1" x14ac:dyDescent="0.2">
      <c r="A149" s="146" t="s">
        <v>30</v>
      </c>
      <c r="B149" s="146" t="s">
        <v>203</v>
      </c>
      <c r="C149" s="165">
        <v>366</v>
      </c>
      <c r="D149" s="165">
        <v>2291</v>
      </c>
      <c r="E149" s="152">
        <v>0</v>
      </c>
      <c r="F149" s="152">
        <v>0</v>
      </c>
      <c r="G149" s="152">
        <v>0</v>
      </c>
      <c r="H149" s="153">
        <v>0</v>
      </c>
      <c r="I149" s="151">
        <v>0</v>
      </c>
      <c r="J149" s="153">
        <v>0</v>
      </c>
      <c r="K149" s="152">
        <v>0</v>
      </c>
      <c r="L149" s="153">
        <v>0</v>
      </c>
      <c r="M149" s="154">
        <v>0</v>
      </c>
      <c r="N149" s="155">
        <v>0</v>
      </c>
    </row>
    <row r="150" spans="1:14" ht="12.75" customHeight="1" x14ac:dyDescent="0.2">
      <c r="A150" s="146" t="s">
        <v>30</v>
      </c>
      <c r="B150" s="146" t="s">
        <v>204</v>
      </c>
      <c r="C150" s="165">
        <v>349</v>
      </c>
      <c r="D150" s="165">
        <v>2293</v>
      </c>
      <c r="E150" s="152">
        <v>2</v>
      </c>
      <c r="F150" s="152">
        <v>0</v>
      </c>
      <c r="G150" s="152">
        <v>2</v>
      </c>
      <c r="H150" s="153">
        <v>3.2562683165092806E-4</v>
      </c>
      <c r="I150" s="151">
        <v>0</v>
      </c>
      <c r="J150" s="153">
        <v>0</v>
      </c>
      <c r="K150" s="152">
        <v>13</v>
      </c>
      <c r="L150" s="153">
        <v>3.4035868569184447E-4</v>
      </c>
      <c r="M150" s="154">
        <v>2.2199517244759085E-4</v>
      </c>
      <c r="N150" s="155">
        <v>443.11768187229023</v>
      </c>
    </row>
    <row r="151" spans="1:14" ht="12.75" customHeight="1" x14ac:dyDescent="0.2">
      <c r="A151" s="146" t="s">
        <v>30</v>
      </c>
      <c r="B151" s="146" t="s">
        <v>205</v>
      </c>
      <c r="C151" s="165">
        <v>336</v>
      </c>
      <c r="D151" s="165">
        <v>2292</v>
      </c>
      <c r="E151" s="152">
        <v>0</v>
      </c>
      <c r="F151" s="152">
        <v>0</v>
      </c>
      <c r="G151" s="152">
        <v>0</v>
      </c>
      <c r="H151" s="153">
        <v>0</v>
      </c>
      <c r="I151" s="151">
        <v>0</v>
      </c>
      <c r="J151" s="153">
        <v>0</v>
      </c>
      <c r="K151" s="152">
        <v>0</v>
      </c>
      <c r="L151" s="153">
        <v>0</v>
      </c>
      <c r="M151" s="154">
        <v>0</v>
      </c>
      <c r="N151" s="155">
        <v>0</v>
      </c>
    </row>
    <row r="152" spans="1:14" ht="12.75" customHeight="1" x14ac:dyDescent="0.2">
      <c r="A152" s="146" t="s">
        <v>30</v>
      </c>
      <c r="B152" s="146" t="s">
        <v>206</v>
      </c>
      <c r="C152" s="165">
        <v>260</v>
      </c>
      <c r="D152" s="165">
        <v>2294</v>
      </c>
      <c r="E152" s="152">
        <v>10</v>
      </c>
      <c r="F152" s="152">
        <v>0</v>
      </c>
      <c r="G152" s="152">
        <v>10</v>
      </c>
      <c r="H152" s="153">
        <v>1.6281341582546401E-3</v>
      </c>
      <c r="I152" s="151">
        <v>0</v>
      </c>
      <c r="J152" s="153">
        <v>0</v>
      </c>
      <c r="K152" s="152">
        <v>55</v>
      </c>
      <c r="L152" s="153">
        <v>1.4399790548501113E-3</v>
      </c>
      <c r="M152" s="154">
        <v>1.0227044043682506E-3</v>
      </c>
      <c r="N152" s="155">
        <v>2041.3885577229296</v>
      </c>
    </row>
    <row r="153" spans="1:14" ht="12.75" customHeight="1" x14ac:dyDescent="0.2">
      <c r="A153" s="146" t="s">
        <v>30</v>
      </c>
      <c r="B153" s="146" t="s">
        <v>207</v>
      </c>
      <c r="C153" s="165">
        <v>74</v>
      </c>
      <c r="D153" s="165">
        <v>2295</v>
      </c>
      <c r="E153" s="152">
        <v>277</v>
      </c>
      <c r="F153" s="152">
        <v>16</v>
      </c>
      <c r="G153" s="152">
        <v>293</v>
      </c>
      <c r="H153" s="153">
        <v>4.7704330836860959E-2</v>
      </c>
      <c r="I153" s="151">
        <v>91</v>
      </c>
      <c r="J153" s="153">
        <v>1.7825661116552399E-2</v>
      </c>
      <c r="K153" s="152">
        <v>1639</v>
      </c>
      <c r="L153" s="153">
        <v>4.2911375834533319E-2</v>
      </c>
      <c r="M153" s="154">
        <v>3.6147122595982226E-2</v>
      </c>
      <c r="N153" s="155">
        <v>72152.150853039639</v>
      </c>
    </row>
    <row r="154" spans="1:14" ht="12.75" customHeight="1" x14ac:dyDescent="0.2">
      <c r="A154" s="146" t="s">
        <v>30</v>
      </c>
      <c r="B154" s="146" t="s">
        <v>208</v>
      </c>
      <c r="C154" s="165">
        <v>472</v>
      </c>
      <c r="D154" s="165">
        <v>2296</v>
      </c>
      <c r="E154" s="152">
        <v>0</v>
      </c>
      <c r="F154" s="152">
        <v>0</v>
      </c>
      <c r="G154" s="152">
        <v>0</v>
      </c>
      <c r="H154" s="153">
        <v>0</v>
      </c>
      <c r="I154" s="151">
        <v>0</v>
      </c>
      <c r="J154" s="153">
        <v>0</v>
      </c>
      <c r="K154" s="152">
        <v>0</v>
      </c>
      <c r="L154" s="153">
        <v>0</v>
      </c>
      <c r="M154" s="154">
        <v>0</v>
      </c>
      <c r="N154" s="155">
        <v>0</v>
      </c>
    </row>
    <row r="155" spans="1:14" ht="12.75" customHeight="1" x14ac:dyDescent="0.2">
      <c r="A155" s="146" t="s">
        <v>30</v>
      </c>
      <c r="B155" s="146" t="s">
        <v>209</v>
      </c>
      <c r="C155" s="165">
        <v>231</v>
      </c>
      <c r="D155" s="165">
        <v>2297</v>
      </c>
      <c r="E155" s="152">
        <v>37</v>
      </c>
      <c r="F155" s="152">
        <v>0</v>
      </c>
      <c r="G155" s="152">
        <v>37</v>
      </c>
      <c r="H155" s="153">
        <v>6.024096385542169E-3</v>
      </c>
      <c r="I155" s="151">
        <v>19</v>
      </c>
      <c r="J155" s="153">
        <v>3.7218413320274243E-3</v>
      </c>
      <c r="K155" s="152">
        <v>247</v>
      </c>
      <c r="L155" s="153">
        <v>6.4668150281450452E-3</v>
      </c>
      <c r="M155" s="154">
        <v>5.4042509152382135E-3</v>
      </c>
      <c r="N155" s="155">
        <v>10787.257720128626</v>
      </c>
    </row>
    <row r="156" spans="1:14" ht="12.75" customHeight="1" x14ac:dyDescent="0.2">
      <c r="A156" s="146" t="s">
        <v>30</v>
      </c>
      <c r="B156" s="146" t="s">
        <v>210</v>
      </c>
      <c r="C156" s="152"/>
      <c r="D156" s="165">
        <v>18169</v>
      </c>
      <c r="E156" s="152">
        <v>0</v>
      </c>
      <c r="F156" s="152">
        <v>0</v>
      </c>
      <c r="G156" s="152">
        <v>0</v>
      </c>
      <c r="H156" s="153">
        <v>0</v>
      </c>
      <c r="I156" s="151">
        <v>13</v>
      </c>
      <c r="J156" s="153">
        <v>2.5465230166503428E-3</v>
      </c>
      <c r="K156" s="152">
        <v>12</v>
      </c>
      <c r="L156" s="153">
        <v>3.1417724833093336E-4</v>
      </c>
      <c r="M156" s="154">
        <v>9.5356675499375868E-4</v>
      </c>
      <c r="N156" s="155">
        <v>1903.385039073637</v>
      </c>
    </row>
    <row r="157" spans="1:14" ht="12.75" customHeight="1" x14ac:dyDescent="0.2">
      <c r="A157" s="146" t="s">
        <v>30</v>
      </c>
      <c r="B157" s="146" t="s">
        <v>211</v>
      </c>
      <c r="C157" s="165">
        <v>517</v>
      </c>
      <c r="D157" s="165">
        <v>2298</v>
      </c>
      <c r="E157" s="152">
        <v>0</v>
      </c>
      <c r="F157" s="152">
        <v>0</v>
      </c>
      <c r="G157" s="152">
        <v>0</v>
      </c>
      <c r="H157" s="153">
        <v>0</v>
      </c>
      <c r="I157" s="151">
        <v>0</v>
      </c>
      <c r="J157" s="153">
        <v>0</v>
      </c>
      <c r="K157" s="152">
        <v>1</v>
      </c>
      <c r="L157" s="153">
        <v>2.6181437360911114E-5</v>
      </c>
      <c r="M157" s="154">
        <v>8.7271457869703708E-6</v>
      </c>
      <c r="N157" s="155">
        <v>17.419985163852161</v>
      </c>
    </row>
    <row r="158" spans="1:14" ht="12.75" customHeight="1" x14ac:dyDescent="0.2">
      <c r="A158" s="146" t="s">
        <v>30</v>
      </c>
      <c r="B158" s="146" t="s">
        <v>212</v>
      </c>
      <c r="C158" s="165">
        <v>352</v>
      </c>
      <c r="D158" s="165">
        <v>2299</v>
      </c>
      <c r="E158" s="152">
        <v>0</v>
      </c>
      <c r="F158" s="152">
        <v>0</v>
      </c>
      <c r="G158" s="152">
        <v>0</v>
      </c>
      <c r="H158" s="153">
        <v>0</v>
      </c>
      <c r="I158" s="151">
        <v>1</v>
      </c>
      <c r="J158" s="153">
        <v>1.9588638589618021E-4</v>
      </c>
      <c r="K158" s="152">
        <v>0</v>
      </c>
      <c r="L158" s="153">
        <v>0</v>
      </c>
      <c r="M158" s="154">
        <v>6.5295461965393406E-5</v>
      </c>
      <c r="N158" s="155">
        <v>130.33424746980086</v>
      </c>
    </row>
    <row r="159" spans="1:14" ht="12.75" customHeight="1" x14ac:dyDescent="0.2">
      <c r="A159" s="146" t="s">
        <v>30</v>
      </c>
      <c r="B159" s="146" t="s">
        <v>213</v>
      </c>
      <c r="C159" s="165">
        <v>474</v>
      </c>
      <c r="D159" s="165">
        <v>2300</v>
      </c>
      <c r="E159" s="152">
        <v>0</v>
      </c>
      <c r="F159" s="152">
        <v>0</v>
      </c>
      <c r="G159" s="152">
        <v>0</v>
      </c>
      <c r="H159" s="153">
        <v>0</v>
      </c>
      <c r="I159" s="151">
        <v>0</v>
      </c>
      <c r="J159" s="153">
        <v>0</v>
      </c>
      <c r="K159" s="152">
        <v>17</v>
      </c>
      <c r="L159" s="153">
        <v>4.4508443513548894E-4</v>
      </c>
      <c r="M159" s="154">
        <v>1.4836147837849631E-4</v>
      </c>
      <c r="N159" s="155">
        <v>296.13974778548675</v>
      </c>
    </row>
    <row r="160" spans="1:14" ht="12.75" customHeight="1" x14ac:dyDescent="0.2">
      <c r="A160" s="146" t="s">
        <v>30</v>
      </c>
      <c r="B160" s="146" t="s">
        <v>214</v>
      </c>
      <c r="C160" s="165">
        <v>369</v>
      </c>
      <c r="D160" s="165">
        <v>2301</v>
      </c>
      <c r="E160" s="152">
        <v>0</v>
      </c>
      <c r="F160" s="152">
        <v>0</v>
      </c>
      <c r="G160" s="152">
        <v>0</v>
      </c>
      <c r="H160" s="153">
        <v>0</v>
      </c>
      <c r="I160" s="151">
        <v>0</v>
      </c>
      <c r="J160" s="153">
        <v>0</v>
      </c>
      <c r="K160" s="152">
        <v>4</v>
      </c>
      <c r="L160" s="153">
        <v>1.0472574944364446E-4</v>
      </c>
      <c r="M160" s="154">
        <v>3.4908583147881483E-5</v>
      </c>
      <c r="N160" s="155">
        <v>69.679940655408643</v>
      </c>
    </row>
    <row r="161" spans="1:17" ht="12.75" customHeight="1" x14ac:dyDescent="0.2">
      <c r="A161" s="146" t="s">
        <v>30</v>
      </c>
      <c r="B161" s="146" t="s">
        <v>215</v>
      </c>
      <c r="C161" s="165">
        <v>367</v>
      </c>
      <c r="D161" s="165">
        <v>2302</v>
      </c>
      <c r="E161" s="152">
        <v>0</v>
      </c>
      <c r="F161" s="152">
        <v>0</v>
      </c>
      <c r="G161" s="152">
        <v>0</v>
      </c>
      <c r="H161" s="153">
        <v>0</v>
      </c>
      <c r="I161" s="151">
        <v>0</v>
      </c>
      <c r="J161" s="153">
        <v>0</v>
      </c>
      <c r="K161" s="152">
        <v>2</v>
      </c>
      <c r="L161" s="153">
        <v>5.2362874721822228E-5</v>
      </c>
      <c r="M161" s="154">
        <v>1.7454291573940742E-5</v>
      </c>
      <c r="N161" s="155">
        <v>34.839970327704322</v>
      </c>
    </row>
    <row r="162" spans="1:17" ht="12.75" customHeight="1" x14ac:dyDescent="0.2">
      <c r="A162" s="146" t="s">
        <v>30</v>
      </c>
      <c r="B162" s="146" t="s">
        <v>216</v>
      </c>
      <c r="C162" s="165">
        <v>528</v>
      </c>
      <c r="D162" s="165">
        <v>2303</v>
      </c>
      <c r="E162" s="152">
        <v>0</v>
      </c>
      <c r="F162" s="152">
        <v>0</v>
      </c>
      <c r="G162" s="152">
        <v>0</v>
      </c>
      <c r="H162" s="153">
        <v>0</v>
      </c>
      <c r="I162" s="151">
        <v>0</v>
      </c>
      <c r="J162" s="153">
        <v>0</v>
      </c>
      <c r="K162" s="152">
        <v>0</v>
      </c>
      <c r="L162" s="153">
        <v>0</v>
      </c>
      <c r="M162" s="154">
        <v>0</v>
      </c>
      <c r="N162" s="155">
        <v>0</v>
      </c>
    </row>
    <row r="163" spans="1:17" ht="12.75" customHeight="1" x14ac:dyDescent="0.2">
      <c r="A163" s="146" t="s">
        <v>30</v>
      </c>
      <c r="B163" s="146" t="s">
        <v>217</v>
      </c>
      <c r="C163" s="165">
        <v>518</v>
      </c>
      <c r="D163" s="165">
        <v>2367</v>
      </c>
      <c r="E163" s="152">
        <v>0</v>
      </c>
      <c r="F163" s="152">
        <v>0</v>
      </c>
      <c r="G163" s="152">
        <v>0</v>
      </c>
      <c r="H163" s="153">
        <v>0</v>
      </c>
      <c r="I163" s="151">
        <v>0</v>
      </c>
      <c r="J163" s="153">
        <v>0</v>
      </c>
      <c r="K163" s="152">
        <v>0</v>
      </c>
      <c r="L163" s="153">
        <v>0</v>
      </c>
      <c r="M163" s="154">
        <v>0</v>
      </c>
      <c r="N163" s="155">
        <v>0</v>
      </c>
    </row>
    <row r="164" spans="1:17" ht="12.75" customHeight="1" x14ac:dyDescent="0.2">
      <c r="A164" s="146" t="s">
        <v>30</v>
      </c>
      <c r="B164" s="146" t="s">
        <v>218</v>
      </c>
      <c r="C164" s="165">
        <v>513</v>
      </c>
      <c r="D164" s="165">
        <v>2368</v>
      </c>
      <c r="E164" s="152">
        <v>0</v>
      </c>
      <c r="F164" s="152">
        <v>0</v>
      </c>
      <c r="G164" s="152">
        <v>0</v>
      </c>
      <c r="H164" s="153">
        <v>0</v>
      </c>
      <c r="I164" s="151">
        <v>0</v>
      </c>
      <c r="J164" s="153">
        <v>0</v>
      </c>
      <c r="K164" s="152">
        <v>1</v>
      </c>
      <c r="L164" s="153">
        <v>2.6181437360911114E-5</v>
      </c>
      <c r="M164" s="154">
        <v>8.7271457869703708E-6</v>
      </c>
      <c r="N164" s="155">
        <v>17.419985163852161</v>
      </c>
    </row>
    <row r="165" spans="1:17" ht="12.75" customHeight="1" x14ac:dyDescent="0.2">
      <c r="A165" s="146" t="s">
        <v>30</v>
      </c>
      <c r="B165" s="146" t="s">
        <v>219</v>
      </c>
      <c r="C165" s="165">
        <v>184</v>
      </c>
      <c r="D165" s="165">
        <v>2421</v>
      </c>
      <c r="E165" s="152">
        <v>0</v>
      </c>
      <c r="F165" s="152">
        <v>0</v>
      </c>
      <c r="G165" s="152">
        <v>0</v>
      </c>
      <c r="H165" s="153">
        <v>0</v>
      </c>
      <c r="I165" s="151">
        <v>0</v>
      </c>
      <c r="J165" s="153">
        <v>0</v>
      </c>
      <c r="K165" s="152">
        <v>9</v>
      </c>
      <c r="L165" s="153">
        <v>2.3563293624820003E-4</v>
      </c>
      <c r="M165" s="154">
        <v>7.8544312082733339E-5</v>
      </c>
      <c r="N165" s="155">
        <v>156.77986647466946</v>
      </c>
    </row>
    <row r="166" spans="1:17" ht="12.75" customHeight="1" x14ac:dyDescent="0.2">
      <c r="A166" s="146" t="s">
        <v>30</v>
      </c>
      <c r="B166" s="146" t="s">
        <v>220</v>
      </c>
      <c r="C166" s="165">
        <v>510</v>
      </c>
      <c r="D166" s="165">
        <v>2371</v>
      </c>
      <c r="E166" s="152">
        <v>4</v>
      </c>
      <c r="F166" s="152">
        <v>1</v>
      </c>
      <c r="G166" s="152">
        <v>5</v>
      </c>
      <c r="H166" s="153">
        <v>8.1406707912732006E-4</v>
      </c>
      <c r="I166" s="151">
        <v>0</v>
      </c>
      <c r="J166" s="153">
        <v>0</v>
      </c>
      <c r="K166" s="152">
        <v>6</v>
      </c>
      <c r="L166" s="153">
        <v>1.5708862416546668E-4</v>
      </c>
      <c r="M166" s="154">
        <v>3.2371856776426227E-4</v>
      </c>
      <c r="N166" s="155">
        <v>646.1645978386432</v>
      </c>
    </row>
    <row r="167" spans="1:17" ht="12.75" customHeight="1" x14ac:dyDescent="0.2">
      <c r="A167" s="146" t="s">
        <v>30</v>
      </c>
      <c r="B167" s="146" t="s">
        <v>221</v>
      </c>
      <c r="C167" s="165">
        <v>509</v>
      </c>
      <c r="D167" s="165">
        <v>2370</v>
      </c>
      <c r="E167" s="152">
        <v>0</v>
      </c>
      <c r="F167" s="152">
        <v>0</v>
      </c>
      <c r="G167" s="152">
        <v>0</v>
      </c>
      <c r="H167" s="153">
        <v>0</v>
      </c>
      <c r="I167" s="151">
        <v>0</v>
      </c>
      <c r="J167" s="153">
        <v>0</v>
      </c>
      <c r="K167" s="152">
        <v>0</v>
      </c>
      <c r="L167" s="153">
        <v>0</v>
      </c>
      <c r="M167" s="154">
        <v>0</v>
      </c>
      <c r="N167" s="155">
        <v>0</v>
      </c>
    </row>
    <row r="168" spans="1:17" ht="12.75" customHeight="1" x14ac:dyDescent="0.2">
      <c r="A168" s="146" t="s">
        <v>30</v>
      </c>
      <c r="B168" s="146" t="s">
        <v>222</v>
      </c>
      <c r="C168" s="165">
        <v>511</v>
      </c>
      <c r="D168" s="165">
        <v>2372</v>
      </c>
      <c r="E168" s="152">
        <v>0</v>
      </c>
      <c r="F168" s="152">
        <v>0</v>
      </c>
      <c r="G168" s="152">
        <v>0</v>
      </c>
      <c r="H168" s="153">
        <v>0</v>
      </c>
      <c r="I168" s="151">
        <v>0</v>
      </c>
      <c r="J168" s="153">
        <v>0</v>
      </c>
      <c r="K168" s="152">
        <v>0</v>
      </c>
      <c r="L168" s="153">
        <v>0</v>
      </c>
      <c r="M168" s="154">
        <v>0</v>
      </c>
      <c r="N168" s="155">
        <v>0</v>
      </c>
    </row>
    <row r="169" spans="1:17" ht="12.75" customHeight="1" x14ac:dyDescent="0.2">
      <c r="A169" s="146" t="s">
        <v>30</v>
      </c>
      <c r="B169" s="146" t="s">
        <v>223</v>
      </c>
      <c r="C169" s="165">
        <v>512</v>
      </c>
      <c r="D169" s="165">
        <v>2373</v>
      </c>
      <c r="E169" s="152">
        <v>0</v>
      </c>
      <c r="F169" s="152">
        <v>0</v>
      </c>
      <c r="G169" s="152">
        <v>0</v>
      </c>
      <c r="H169" s="153">
        <v>0</v>
      </c>
      <c r="I169" s="151">
        <v>0</v>
      </c>
      <c r="J169" s="153">
        <v>0</v>
      </c>
      <c r="K169" s="152">
        <v>0</v>
      </c>
      <c r="L169" s="153">
        <v>0</v>
      </c>
      <c r="M169" s="154">
        <v>0</v>
      </c>
      <c r="N169" s="155">
        <v>0</v>
      </c>
    </row>
    <row r="170" spans="1:17" ht="12.75" customHeight="1" x14ac:dyDescent="0.2">
      <c r="A170" s="146" t="s">
        <v>30</v>
      </c>
      <c r="B170" s="146" t="s">
        <v>224</v>
      </c>
      <c r="C170" s="165">
        <v>508</v>
      </c>
      <c r="D170" s="165">
        <v>2423</v>
      </c>
      <c r="E170" s="152">
        <v>42</v>
      </c>
      <c r="F170" s="152">
        <v>29</v>
      </c>
      <c r="G170" s="152">
        <v>71</v>
      </c>
      <c r="H170" s="153">
        <v>1.1559752523607945E-2</v>
      </c>
      <c r="I170" s="151">
        <v>55</v>
      </c>
      <c r="J170" s="153">
        <v>1.0773751224289911E-2</v>
      </c>
      <c r="K170" s="152">
        <v>165</v>
      </c>
      <c r="L170" s="153">
        <v>4.3199371645503337E-3</v>
      </c>
      <c r="M170" s="154">
        <v>8.8844803041493968E-3</v>
      </c>
      <c r="N170" s="155">
        <v>17734.035716223181</v>
      </c>
    </row>
    <row r="171" spans="1:17" ht="12.75" customHeight="1" x14ac:dyDescent="0.2">
      <c r="A171" s="146" t="s">
        <v>30</v>
      </c>
      <c r="B171" s="146" t="s">
        <v>225</v>
      </c>
      <c r="C171" s="165">
        <v>347</v>
      </c>
      <c r="D171" s="165">
        <v>2428</v>
      </c>
      <c r="E171" s="152">
        <v>0</v>
      </c>
      <c r="F171" s="152">
        <v>0</v>
      </c>
      <c r="G171" s="152">
        <v>0</v>
      </c>
      <c r="H171" s="153">
        <v>0</v>
      </c>
      <c r="I171" s="151">
        <v>1</v>
      </c>
      <c r="J171" s="153">
        <v>1.9588638589618021E-4</v>
      </c>
      <c r="K171" s="152">
        <v>17</v>
      </c>
      <c r="L171" s="153">
        <v>4.4508443513548894E-4</v>
      </c>
      <c r="M171" s="154">
        <v>2.136569403438897E-4</v>
      </c>
      <c r="N171" s="155">
        <v>426.47399525528755</v>
      </c>
    </row>
    <row r="172" spans="1:17" ht="12.75" customHeight="1" x14ac:dyDescent="0.2">
      <c r="A172" s="146" t="s">
        <v>30</v>
      </c>
      <c r="B172" s="146" t="s">
        <v>226</v>
      </c>
      <c r="C172" s="165">
        <v>489</v>
      </c>
      <c r="D172" s="165">
        <v>2430</v>
      </c>
      <c r="E172" s="152">
        <v>0</v>
      </c>
      <c r="F172" s="152">
        <v>0</v>
      </c>
      <c r="G172" s="152">
        <v>0</v>
      </c>
      <c r="H172" s="153">
        <v>0</v>
      </c>
      <c r="I172" s="151">
        <v>0</v>
      </c>
      <c r="J172" s="153">
        <v>0</v>
      </c>
      <c r="K172" s="152">
        <v>0</v>
      </c>
      <c r="L172" s="153">
        <v>0</v>
      </c>
      <c r="M172" s="154">
        <v>0</v>
      </c>
      <c r="N172" s="155">
        <v>0</v>
      </c>
    </row>
    <row r="173" spans="1:17" ht="12.75" customHeight="1" x14ac:dyDescent="0.2">
      <c r="A173" s="146" t="s">
        <v>30</v>
      </c>
      <c r="B173" s="146" t="s">
        <v>227</v>
      </c>
      <c r="C173" s="165">
        <v>467</v>
      </c>
      <c r="D173" s="165">
        <v>2431</v>
      </c>
      <c r="E173" s="152">
        <v>0</v>
      </c>
      <c r="F173" s="152">
        <v>0</v>
      </c>
      <c r="G173" s="152">
        <v>0</v>
      </c>
      <c r="H173" s="153">
        <v>0</v>
      </c>
      <c r="I173" s="151">
        <v>0</v>
      </c>
      <c r="J173" s="153">
        <v>0</v>
      </c>
      <c r="K173" s="152">
        <v>0</v>
      </c>
      <c r="L173" s="153">
        <v>0</v>
      </c>
      <c r="M173" s="154">
        <v>0</v>
      </c>
      <c r="N173" s="155">
        <v>0</v>
      </c>
    </row>
    <row r="174" spans="1:17" ht="12.75" customHeight="1" x14ac:dyDescent="0.2">
      <c r="A174" s="146" t="s">
        <v>30</v>
      </c>
      <c r="B174" s="146" t="s">
        <v>228</v>
      </c>
      <c r="C174" s="165">
        <v>466</v>
      </c>
      <c r="D174" s="165">
        <v>2432</v>
      </c>
      <c r="E174" s="152">
        <v>0</v>
      </c>
      <c r="F174" s="152">
        <v>0</v>
      </c>
      <c r="G174" s="152">
        <v>0</v>
      </c>
      <c r="H174" s="153">
        <v>0</v>
      </c>
      <c r="I174" s="151">
        <v>0</v>
      </c>
      <c r="J174" s="153">
        <v>0</v>
      </c>
      <c r="K174" s="152">
        <v>0</v>
      </c>
      <c r="L174" s="153">
        <v>0</v>
      </c>
      <c r="M174" s="154">
        <v>0</v>
      </c>
      <c r="N174" s="155">
        <v>0</v>
      </c>
    </row>
    <row r="175" spans="1:17" ht="12.75" customHeight="1" x14ac:dyDescent="0.2">
      <c r="A175" s="146" t="s">
        <v>30</v>
      </c>
      <c r="B175" s="146" t="s">
        <v>229</v>
      </c>
      <c r="C175" s="165">
        <v>468</v>
      </c>
      <c r="D175" s="165">
        <v>2433</v>
      </c>
      <c r="E175" s="152">
        <v>0</v>
      </c>
      <c r="F175" s="152">
        <v>0</v>
      </c>
      <c r="G175" s="152">
        <v>0</v>
      </c>
      <c r="H175" s="153">
        <v>0</v>
      </c>
      <c r="I175" s="151">
        <v>0</v>
      </c>
      <c r="J175" s="153">
        <v>0</v>
      </c>
      <c r="K175" s="152">
        <v>0</v>
      </c>
      <c r="L175" s="153">
        <v>0</v>
      </c>
      <c r="M175" s="154">
        <v>0</v>
      </c>
      <c r="N175" s="155">
        <v>0</v>
      </c>
    </row>
    <row r="176" spans="1:17" ht="12.75" customHeight="1" x14ac:dyDescent="0.2">
      <c r="A176" s="181"/>
      <c r="B176" s="189" t="s">
        <v>230</v>
      </c>
      <c r="C176" s="182"/>
      <c r="D176" s="182"/>
      <c r="E176" s="183">
        <v>1095</v>
      </c>
      <c r="F176" s="183">
        <v>293</v>
      </c>
      <c r="G176" s="184">
        <v>1388</v>
      </c>
      <c r="H176" s="185">
        <v>0.22598502116574407</v>
      </c>
      <c r="I176" s="186">
        <v>648</v>
      </c>
      <c r="J176" s="185">
        <v>0.12693437806072477</v>
      </c>
      <c r="K176" s="186">
        <v>4650</v>
      </c>
      <c r="L176" s="185">
        <v>0.12174368372823668</v>
      </c>
      <c r="M176" s="187">
        <v>0.15822102765156851</v>
      </c>
      <c r="N176" s="188">
        <v>315820.0884434387</v>
      </c>
      <c r="P176" s="217">
        <f>'FY2024 EDRMS'!D8</f>
        <v>67522.335766423363</v>
      </c>
      <c r="Q176" s="217">
        <f>Table3[[#This Row],[Total Budget Allocation 
(Budget in 60462)]]+P176</f>
        <v>383342.42420986207</v>
      </c>
    </row>
    <row r="177" spans="1:14" ht="12.75" customHeight="1" x14ac:dyDescent="0.2">
      <c r="A177" s="146" t="s">
        <v>29</v>
      </c>
      <c r="B177" s="147" t="s">
        <v>231</v>
      </c>
      <c r="C177" s="148" t="s">
        <v>623</v>
      </c>
      <c r="D177" s="148" t="s">
        <v>623</v>
      </c>
      <c r="E177" s="148" t="s">
        <v>623</v>
      </c>
      <c r="F177" s="148" t="s">
        <v>623</v>
      </c>
      <c r="G177" s="148" t="s">
        <v>623</v>
      </c>
      <c r="H177" s="148" t="s">
        <v>623</v>
      </c>
      <c r="I177" s="148" t="s">
        <v>623</v>
      </c>
      <c r="J177" s="148" t="s">
        <v>623</v>
      </c>
      <c r="K177" s="148" t="s">
        <v>623</v>
      </c>
      <c r="L177" s="148" t="s">
        <v>623</v>
      </c>
      <c r="M177" s="148" t="s">
        <v>623</v>
      </c>
      <c r="N177" s="148" t="s">
        <v>623</v>
      </c>
    </row>
    <row r="178" spans="1:14" ht="12.75" customHeight="1" x14ac:dyDescent="0.2">
      <c r="A178" s="146" t="s">
        <v>29</v>
      </c>
      <c r="B178" s="146" t="s">
        <v>232</v>
      </c>
      <c r="C178" s="163">
        <v>35</v>
      </c>
      <c r="D178" s="152">
        <v>1957</v>
      </c>
      <c r="E178" s="152">
        <v>0</v>
      </c>
      <c r="F178" s="152">
        <v>0</v>
      </c>
      <c r="G178" s="152">
        <v>0</v>
      </c>
      <c r="H178" s="153">
        <v>0</v>
      </c>
      <c r="I178" s="151">
        <v>1</v>
      </c>
      <c r="J178" s="153">
        <v>1.9588638589618021E-4</v>
      </c>
      <c r="K178" s="152">
        <v>146</v>
      </c>
      <c r="L178" s="153">
        <v>3.8224898546930226E-3</v>
      </c>
      <c r="M178" s="154">
        <v>1.3394587468630677E-3</v>
      </c>
      <c r="N178" s="166">
        <v>2673.6520813922166</v>
      </c>
    </row>
    <row r="179" spans="1:14" ht="12.75" customHeight="1" x14ac:dyDescent="0.2">
      <c r="A179" s="146" t="s">
        <v>29</v>
      </c>
      <c r="B179" s="146" t="s">
        <v>233</v>
      </c>
      <c r="C179" s="163">
        <v>153</v>
      </c>
      <c r="D179" s="152">
        <v>1958</v>
      </c>
      <c r="E179" s="152">
        <v>4</v>
      </c>
      <c r="F179" s="152">
        <v>0</v>
      </c>
      <c r="G179" s="152">
        <v>4</v>
      </c>
      <c r="H179" s="153">
        <v>6.5125366330185612E-4</v>
      </c>
      <c r="I179" s="151">
        <v>0</v>
      </c>
      <c r="J179" s="153">
        <v>0</v>
      </c>
      <c r="K179" s="152">
        <v>49</v>
      </c>
      <c r="L179" s="153">
        <v>1.2828904306846445E-3</v>
      </c>
      <c r="M179" s="154">
        <v>6.4471469799550016E-4</v>
      </c>
      <c r="N179" s="166">
        <v>1286.89502251318</v>
      </c>
    </row>
    <row r="180" spans="1:14" ht="12.75" customHeight="1" x14ac:dyDescent="0.2">
      <c r="A180" s="146" t="s">
        <v>29</v>
      </c>
      <c r="B180" s="146" t="s">
        <v>234</v>
      </c>
      <c r="C180" s="163">
        <v>493</v>
      </c>
      <c r="D180" s="152">
        <v>1959</v>
      </c>
      <c r="E180" s="152">
        <v>15</v>
      </c>
      <c r="F180" s="152">
        <v>0</v>
      </c>
      <c r="G180" s="152">
        <v>15</v>
      </c>
      <c r="H180" s="153">
        <v>2.4422012373819602E-3</v>
      </c>
      <c r="I180" s="151">
        <v>80</v>
      </c>
      <c r="J180" s="153">
        <v>1.5670910871694418E-2</v>
      </c>
      <c r="K180" s="152">
        <v>580</v>
      </c>
      <c r="L180" s="153">
        <v>1.5185233669328446E-2</v>
      </c>
      <c r="M180" s="154">
        <v>1.1099448592801606E-2</v>
      </c>
      <c r="N180" s="166">
        <v>22155.265253184909</v>
      </c>
    </row>
    <row r="181" spans="1:14" ht="12.75" customHeight="1" x14ac:dyDescent="0.2">
      <c r="A181" s="146" t="s">
        <v>29</v>
      </c>
      <c r="B181" s="146" t="s">
        <v>235</v>
      </c>
      <c r="C181" s="163">
        <v>564</v>
      </c>
      <c r="D181" s="152">
        <v>1960</v>
      </c>
      <c r="E181" s="152">
        <v>0</v>
      </c>
      <c r="F181" s="152">
        <v>0</v>
      </c>
      <c r="G181" s="152">
        <v>0</v>
      </c>
      <c r="H181" s="153">
        <v>0</v>
      </c>
      <c r="I181" s="151">
        <v>0</v>
      </c>
      <c r="J181" s="153">
        <v>0</v>
      </c>
      <c r="K181" s="152">
        <v>23</v>
      </c>
      <c r="L181" s="153">
        <v>6.0217305930095565E-4</v>
      </c>
      <c r="M181" s="154">
        <v>2.0072435310031854E-4</v>
      </c>
      <c r="N181" s="166">
        <v>400.65965876859974</v>
      </c>
    </row>
    <row r="182" spans="1:14" ht="12.75" customHeight="1" x14ac:dyDescent="0.2">
      <c r="A182" s="146" t="s">
        <v>29</v>
      </c>
      <c r="B182" s="146" t="s">
        <v>236</v>
      </c>
      <c r="C182" s="163">
        <v>566</v>
      </c>
      <c r="D182" s="152">
        <v>1961</v>
      </c>
      <c r="E182" s="152">
        <v>0</v>
      </c>
      <c r="F182" s="152">
        <v>0</v>
      </c>
      <c r="G182" s="152">
        <v>0</v>
      </c>
      <c r="H182" s="153">
        <v>0</v>
      </c>
      <c r="I182" s="151">
        <v>1</v>
      </c>
      <c r="J182" s="153">
        <v>1.9588638589618021E-4</v>
      </c>
      <c r="K182" s="152">
        <v>19</v>
      </c>
      <c r="L182" s="153">
        <v>4.9744730985731118E-4</v>
      </c>
      <c r="M182" s="154">
        <v>2.3111123191783044E-4</v>
      </c>
      <c r="N182" s="166">
        <v>461.3139655829919</v>
      </c>
    </row>
    <row r="183" spans="1:14" ht="12.75" customHeight="1" x14ac:dyDescent="0.2">
      <c r="A183" s="146" t="s">
        <v>29</v>
      </c>
      <c r="B183" s="146" t="s">
        <v>237</v>
      </c>
      <c r="C183" s="163">
        <v>135</v>
      </c>
      <c r="D183" s="152">
        <v>1962</v>
      </c>
      <c r="E183" s="152">
        <v>0</v>
      </c>
      <c r="F183" s="152">
        <v>0</v>
      </c>
      <c r="G183" s="152">
        <v>0</v>
      </c>
      <c r="H183" s="153">
        <v>0</v>
      </c>
      <c r="I183" s="151">
        <v>18</v>
      </c>
      <c r="J183" s="153">
        <v>3.5259549461312441E-3</v>
      </c>
      <c r="K183" s="152">
        <v>74</v>
      </c>
      <c r="L183" s="153">
        <v>1.9374263647074224E-3</v>
      </c>
      <c r="M183" s="154">
        <v>1.8211271036128887E-3</v>
      </c>
      <c r="N183" s="166">
        <v>3635.0953565814752</v>
      </c>
    </row>
    <row r="184" spans="1:14" ht="12.75" customHeight="1" x14ac:dyDescent="0.2">
      <c r="A184" s="146" t="s">
        <v>29</v>
      </c>
      <c r="B184" s="146" t="s">
        <v>238</v>
      </c>
      <c r="C184" s="163">
        <v>387</v>
      </c>
      <c r="D184" s="152">
        <v>1963</v>
      </c>
      <c r="E184" s="152">
        <v>0</v>
      </c>
      <c r="F184" s="152">
        <v>0</v>
      </c>
      <c r="G184" s="152">
        <v>0</v>
      </c>
      <c r="H184" s="153">
        <v>0</v>
      </c>
      <c r="I184" s="151">
        <v>0</v>
      </c>
      <c r="J184" s="153">
        <v>0</v>
      </c>
      <c r="K184" s="152">
        <v>0</v>
      </c>
      <c r="L184" s="153">
        <v>0</v>
      </c>
      <c r="M184" s="154">
        <v>0</v>
      </c>
      <c r="N184" s="166">
        <v>0</v>
      </c>
    </row>
    <row r="185" spans="1:14" ht="12.75" customHeight="1" x14ac:dyDescent="0.2">
      <c r="A185" s="146" t="s">
        <v>29</v>
      </c>
      <c r="B185" s="146" t="s">
        <v>239</v>
      </c>
      <c r="C185" s="163">
        <v>169</v>
      </c>
      <c r="D185" s="152">
        <v>2317</v>
      </c>
      <c r="E185" s="152">
        <v>0</v>
      </c>
      <c r="F185" s="152">
        <v>0</v>
      </c>
      <c r="G185" s="152">
        <v>0</v>
      </c>
      <c r="H185" s="153">
        <v>0</v>
      </c>
      <c r="I185" s="151">
        <v>0</v>
      </c>
      <c r="J185" s="153">
        <v>0</v>
      </c>
      <c r="K185" s="152">
        <v>0</v>
      </c>
      <c r="L185" s="153">
        <v>0</v>
      </c>
      <c r="M185" s="154">
        <v>0</v>
      </c>
      <c r="N185" s="166">
        <v>0</v>
      </c>
    </row>
    <row r="186" spans="1:14" ht="12.75" customHeight="1" x14ac:dyDescent="0.2">
      <c r="A186" s="146" t="s">
        <v>29</v>
      </c>
      <c r="B186" s="146" t="s">
        <v>240</v>
      </c>
      <c r="C186" s="163">
        <v>245</v>
      </c>
      <c r="D186" s="152">
        <v>1964</v>
      </c>
      <c r="E186" s="152">
        <v>39</v>
      </c>
      <c r="F186" s="152">
        <v>0</v>
      </c>
      <c r="G186" s="152">
        <v>39</v>
      </c>
      <c r="H186" s="153">
        <v>6.3497232171930967E-3</v>
      </c>
      <c r="I186" s="151">
        <v>114</v>
      </c>
      <c r="J186" s="153">
        <v>2.2331047992164545E-2</v>
      </c>
      <c r="K186" s="152">
        <v>467</v>
      </c>
      <c r="L186" s="153">
        <v>1.222673124754549E-2</v>
      </c>
      <c r="M186" s="154">
        <v>1.3635834152301044E-2</v>
      </c>
      <c r="N186" s="166">
        <v>27218.065840549392</v>
      </c>
    </row>
    <row r="187" spans="1:14" ht="12" customHeight="1" x14ac:dyDescent="0.2">
      <c r="A187" s="146" t="s">
        <v>29</v>
      </c>
      <c r="B187" s="146" t="s">
        <v>241</v>
      </c>
      <c r="C187" s="163">
        <v>39</v>
      </c>
      <c r="D187" s="152">
        <v>1965</v>
      </c>
      <c r="E187" s="152">
        <v>104</v>
      </c>
      <c r="F187" s="152">
        <v>0</v>
      </c>
      <c r="G187" s="152">
        <v>104</v>
      </c>
      <c r="H187" s="153">
        <v>1.6932595245848257E-2</v>
      </c>
      <c r="I187" s="151">
        <v>214</v>
      </c>
      <c r="J187" s="153">
        <v>4.1919686581782564E-2</v>
      </c>
      <c r="K187" s="152">
        <v>712</v>
      </c>
      <c r="L187" s="153">
        <v>1.8641183400968712E-2</v>
      </c>
      <c r="M187" s="154">
        <v>2.5831155076199843E-2</v>
      </c>
      <c r="N187" s="166">
        <v>51560.767881795146</v>
      </c>
    </row>
    <row r="188" spans="1:14" ht="12" customHeight="1" x14ac:dyDescent="0.2">
      <c r="A188" s="146" t="s">
        <v>29</v>
      </c>
      <c r="B188" s="146" t="s">
        <v>242</v>
      </c>
      <c r="C188" s="152">
        <v>36</v>
      </c>
      <c r="D188" s="152">
        <v>1966</v>
      </c>
      <c r="E188" s="152">
        <v>0</v>
      </c>
      <c r="F188" s="152">
        <v>0</v>
      </c>
      <c r="G188" s="152">
        <v>0</v>
      </c>
      <c r="H188" s="153">
        <v>0</v>
      </c>
      <c r="I188" s="151">
        <v>46</v>
      </c>
      <c r="J188" s="153">
        <v>9.0107737512242891E-3</v>
      </c>
      <c r="K188" s="152">
        <v>278</v>
      </c>
      <c r="L188" s="153">
        <v>7.2784395863332895E-3</v>
      </c>
      <c r="M188" s="154">
        <v>5.4297377791858595E-3</v>
      </c>
      <c r="N188" s="166">
        <v>10838.131259161739</v>
      </c>
    </row>
    <row r="189" spans="1:14" ht="12" customHeight="1" x14ac:dyDescent="0.2">
      <c r="A189" s="146" t="s">
        <v>29</v>
      </c>
      <c r="B189" s="146" t="s">
        <v>243</v>
      </c>
      <c r="C189" s="163">
        <v>384</v>
      </c>
      <c r="D189" s="152">
        <v>1967</v>
      </c>
      <c r="E189" s="152">
        <v>0</v>
      </c>
      <c r="F189" s="152">
        <v>0</v>
      </c>
      <c r="G189" s="152">
        <v>0</v>
      </c>
      <c r="H189" s="153">
        <v>0</v>
      </c>
      <c r="I189" s="151">
        <v>0</v>
      </c>
      <c r="J189" s="153">
        <v>0</v>
      </c>
      <c r="K189" s="152">
        <v>2</v>
      </c>
      <c r="L189" s="153">
        <v>5.2362874721822228E-5</v>
      </c>
      <c r="M189" s="154">
        <v>1.7454291573940742E-5</v>
      </c>
      <c r="N189" s="166">
        <v>34.839970327704322</v>
      </c>
    </row>
    <row r="190" spans="1:14" ht="12" customHeight="1" x14ac:dyDescent="0.2">
      <c r="A190" s="146" t="s">
        <v>29</v>
      </c>
      <c r="B190" s="146" t="s">
        <v>244</v>
      </c>
      <c r="C190" s="163">
        <v>108</v>
      </c>
      <c r="D190" s="152">
        <v>1968</v>
      </c>
      <c r="E190" s="152">
        <v>37</v>
      </c>
      <c r="F190" s="152">
        <v>205</v>
      </c>
      <c r="G190" s="152">
        <v>242</v>
      </c>
      <c r="H190" s="153">
        <v>3.9400846629762294E-2</v>
      </c>
      <c r="I190" s="151">
        <v>56</v>
      </c>
      <c r="J190" s="153">
        <v>1.0969637610186092E-2</v>
      </c>
      <c r="K190" s="152">
        <v>293</v>
      </c>
      <c r="L190" s="153">
        <v>7.6711611467469567E-3</v>
      </c>
      <c r="M190" s="154">
        <v>1.9347215128898448E-2</v>
      </c>
      <c r="N190" s="166">
        <v>38618.376355125198</v>
      </c>
    </row>
    <row r="191" spans="1:14" ht="12.75" customHeight="1" x14ac:dyDescent="0.2">
      <c r="A191" s="146" t="s">
        <v>29</v>
      </c>
      <c r="B191" s="146" t="s">
        <v>245</v>
      </c>
      <c r="C191" s="163">
        <v>42</v>
      </c>
      <c r="D191" s="152">
        <v>1969</v>
      </c>
      <c r="E191" s="152">
        <v>5</v>
      </c>
      <c r="F191" s="152">
        <v>4</v>
      </c>
      <c r="G191" s="152">
        <v>9</v>
      </c>
      <c r="H191" s="153">
        <v>1.4653207424291761E-3</v>
      </c>
      <c r="I191" s="151">
        <v>54</v>
      </c>
      <c r="J191" s="153">
        <v>1.0577864838393732E-2</v>
      </c>
      <c r="K191" s="152">
        <v>216</v>
      </c>
      <c r="L191" s="153">
        <v>5.6551904699568009E-3</v>
      </c>
      <c r="M191" s="154">
        <v>5.8994586835932365E-3</v>
      </c>
      <c r="N191" s="166">
        <v>11775.726595101269</v>
      </c>
    </row>
    <row r="192" spans="1:14" ht="12.75" customHeight="1" x14ac:dyDescent="0.2">
      <c r="A192" s="146" t="s">
        <v>29</v>
      </c>
      <c r="B192" s="146" t="s">
        <v>246</v>
      </c>
      <c r="C192" s="163">
        <v>41</v>
      </c>
      <c r="D192" s="152">
        <v>1970</v>
      </c>
      <c r="E192" s="152">
        <v>0</v>
      </c>
      <c r="F192" s="152">
        <v>0</v>
      </c>
      <c r="G192" s="152">
        <v>0</v>
      </c>
      <c r="H192" s="153">
        <v>0</v>
      </c>
      <c r="I192" s="151">
        <v>0</v>
      </c>
      <c r="J192" s="153">
        <v>0</v>
      </c>
      <c r="K192" s="152">
        <v>185</v>
      </c>
      <c r="L192" s="153">
        <v>4.8435659117685558E-3</v>
      </c>
      <c r="M192" s="154">
        <v>1.6145219705895185E-3</v>
      </c>
      <c r="N192" s="166">
        <v>3222.6972553126498</v>
      </c>
    </row>
    <row r="193" spans="1:14" ht="12.75" customHeight="1" x14ac:dyDescent="0.2">
      <c r="A193" s="146" t="s">
        <v>29</v>
      </c>
      <c r="B193" s="146" t="s">
        <v>247</v>
      </c>
      <c r="C193" s="163">
        <v>141</v>
      </c>
      <c r="D193" s="152">
        <v>1989</v>
      </c>
      <c r="E193" s="152">
        <v>0</v>
      </c>
      <c r="F193" s="152">
        <v>0</v>
      </c>
      <c r="G193" s="152">
        <v>0</v>
      </c>
      <c r="H193" s="153">
        <v>0</v>
      </c>
      <c r="I193" s="151">
        <v>0</v>
      </c>
      <c r="J193" s="153">
        <v>0</v>
      </c>
      <c r="K193" s="152">
        <v>5</v>
      </c>
      <c r="L193" s="153">
        <v>1.3090718680455556E-4</v>
      </c>
      <c r="M193" s="154">
        <v>4.3635728934851856E-5</v>
      </c>
      <c r="N193" s="166">
        <v>87.099925819260804</v>
      </c>
    </row>
    <row r="194" spans="1:14" ht="12.75" customHeight="1" x14ac:dyDescent="0.2">
      <c r="A194" s="146" t="s">
        <v>29</v>
      </c>
      <c r="B194" s="146" t="s">
        <v>248</v>
      </c>
      <c r="C194" s="163">
        <v>296</v>
      </c>
      <c r="D194" s="152">
        <v>1990</v>
      </c>
      <c r="E194" s="152">
        <v>0</v>
      </c>
      <c r="F194" s="152">
        <v>0</v>
      </c>
      <c r="G194" s="152">
        <v>0</v>
      </c>
      <c r="H194" s="153">
        <v>0</v>
      </c>
      <c r="I194" s="151">
        <v>0</v>
      </c>
      <c r="J194" s="153">
        <v>0</v>
      </c>
      <c r="K194" s="152">
        <v>13</v>
      </c>
      <c r="L194" s="153">
        <v>3.4035868569184447E-4</v>
      </c>
      <c r="M194" s="154">
        <v>1.1345289523061483E-4</v>
      </c>
      <c r="N194" s="166">
        <v>226.4598071300781</v>
      </c>
    </row>
    <row r="195" spans="1:14" ht="12.75" customHeight="1" x14ac:dyDescent="0.2">
      <c r="A195" s="146" t="s">
        <v>29</v>
      </c>
      <c r="B195" s="146" t="s">
        <v>249</v>
      </c>
      <c r="C195" s="163">
        <v>306</v>
      </c>
      <c r="D195" s="152">
        <v>1991</v>
      </c>
      <c r="E195" s="152">
        <v>3</v>
      </c>
      <c r="F195" s="152">
        <v>0</v>
      </c>
      <c r="G195" s="152">
        <v>3</v>
      </c>
      <c r="H195" s="153">
        <v>4.8844024747639206E-4</v>
      </c>
      <c r="I195" s="151">
        <v>88</v>
      </c>
      <c r="J195" s="153">
        <v>1.7238001958863859E-2</v>
      </c>
      <c r="K195" s="152">
        <v>178</v>
      </c>
      <c r="L195" s="153">
        <v>4.6602958502421779E-3</v>
      </c>
      <c r="M195" s="154">
        <v>7.4622460188608101E-3</v>
      </c>
      <c r="N195" s="166">
        <v>14895.157948621478</v>
      </c>
    </row>
    <row r="196" spans="1:14" ht="12.75" customHeight="1" x14ac:dyDescent="0.2">
      <c r="A196" s="146" t="s">
        <v>29</v>
      </c>
      <c r="B196" s="146" t="s">
        <v>250</v>
      </c>
      <c r="C196" s="163">
        <v>77</v>
      </c>
      <c r="D196" s="152">
        <v>1992</v>
      </c>
      <c r="E196" s="152">
        <v>0</v>
      </c>
      <c r="F196" s="152">
        <v>0</v>
      </c>
      <c r="G196" s="152">
        <v>0</v>
      </c>
      <c r="H196" s="153">
        <v>0</v>
      </c>
      <c r="I196" s="151">
        <v>0</v>
      </c>
      <c r="J196" s="153">
        <v>0</v>
      </c>
      <c r="K196" s="152">
        <v>0</v>
      </c>
      <c r="L196" s="153">
        <v>0</v>
      </c>
      <c r="M196" s="154">
        <v>0</v>
      </c>
      <c r="N196" s="166">
        <v>0</v>
      </c>
    </row>
    <row r="197" spans="1:14" ht="12" customHeight="1" x14ac:dyDescent="0.2">
      <c r="A197" s="146" t="s">
        <v>29</v>
      </c>
      <c r="B197" s="146" t="s">
        <v>251</v>
      </c>
      <c r="C197" s="163">
        <v>237</v>
      </c>
      <c r="D197" s="152">
        <v>1994</v>
      </c>
      <c r="E197" s="152">
        <v>0</v>
      </c>
      <c r="F197" s="152">
        <v>0</v>
      </c>
      <c r="G197" s="152">
        <v>0</v>
      </c>
      <c r="H197" s="153">
        <v>0</v>
      </c>
      <c r="I197" s="151">
        <v>0</v>
      </c>
      <c r="J197" s="153">
        <v>0</v>
      </c>
      <c r="K197" s="152">
        <v>0</v>
      </c>
      <c r="L197" s="153">
        <v>0</v>
      </c>
      <c r="M197" s="154">
        <v>0</v>
      </c>
      <c r="N197" s="166">
        <v>0</v>
      </c>
    </row>
    <row r="198" spans="1:14" ht="12.75" customHeight="1" x14ac:dyDescent="0.2">
      <c r="A198" s="146" t="s">
        <v>29</v>
      </c>
      <c r="B198" s="146" t="s">
        <v>118</v>
      </c>
      <c r="C198" s="163">
        <v>479</v>
      </c>
      <c r="D198" s="152">
        <v>2028</v>
      </c>
      <c r="E198" s="152">
        <v>0</v>
      </c>
      <c r="F198" s="152">
        <v>0</v>
      </c>
      <c r="G198" s="152">
        <v>0</v>
      </c>
      <c r="H198" s="153">
        <v>0</v>
      </c>
      <c r="I198" s="151">
        <v>0</v>
      </c>
      <c r="J198" s="153">
        <v>0</v>
      </c>
      <c r="K198" s="152">
        <v>11</v>
      </c>
      <c r="L198" s="153">
        <v>2.8799581097002224E-4</v>
      </c>
      <c r="M198" s="154">
        <v>9.5998603656674084E-5</v>
      </c>
      <c r="N198" s="166">
        <v>191.61983680237378</v>
      </c>
    </row>
    <row r="199" spans="1:14" ht="12.75" customHeight="1" x14ac:dyDescent="0.2">
      <c r="A199" s="146" t="s">
        <v>29</v>
      </c>
      <c r="B199" s="146" t="s">
        <v>252</v>
      </c>
      <c r="C199" s="152">
        <v>416</v>
      </c>
      <c r="D199" s="152">
        <v>2040</v>
      </c>
      <c r="E199" s="152">
        <v>3</v>
      </c>
      <c r="F199" s="152">
        <v>0</v>
      </c>
      <c r="G199" s="152">
        <v>3</v>
      </c>
      <c r="H199" s="153">
        <v>4.8844024747639206E-4</v>
      </c>
      <c r="I199" s="151">
        <v>62</v>
      </c>
      <c r="J199" s="153">
        <v>1.2144955925563174E-2</v>
      </c>
      <c r="K199" s="152">
        <v>377</v>
      </c>
      <c r="L199" s="153">
        <v>9.8704018850634904E-3</v>
      </c>
      <c r="M199" s="154">
        <v>7.5012660193676849E-3</v>
      </c>
      <c r="N199" s="166">
        <v>14973.044562013236</v>
      </c>
    </row>
    <row r="200" spans="1:14" ht="12.75" customHeight="1" x14ac:dyDescent="0.2">
      <c r="A200" s="146" t="s">
        <v>29</v>
      </c>
      <c r="B200" s="146" t="s">
        <v>253</v>
      </c>
      <c r="C200" s="163">
        <v>303</v>
      </c>
      <c r="D200" s="152">
        <v>2041</v>
      </c>
      <c r="E200" s="152">
        <v>0</v>
      </c>
      <c r="F200" s="152">
        <v>0</v>
      </c>
      <c r="G200" s="152">
        <v>0</v>
      </c>
      <c r="H200" s="153">
        <v>0</v>
      </c>
      <c r="I200" s="151">
        <v>0</v>
      </c>
      <c r="J200" s="153">
        <v>0</v>
      </c>
      <c r="K200" s="152">
        <v>0</v>
      </c>
      <c r="L200" s="153">
        <v>0</v>
      </c>
      <c r="M200" s="154">
        <v>0</v>
      </c>
      <c r="N200" s="166">
        <v>0</v>
      </c>
    </row>
    <row r="201" spans="1:14" ht="12.75" customHeight="1" x14ac:dyDescent="0.2">
      <c r="A201" s="146" t="s">
        <v>29</v>
      </c>
      <c r="B201" s="146" t="s">
        <v>254</v>
      </c>
      <c r="C201" s="152">
        <v>415</v>
      </c>
      <c r="D201" s="152">
        <v>2042</v>
      </c>
      <c r="E201" s="152">
        <v>0</v>
      </c>
      <c r="F201" s="152">
        <v>0</v>
      </c>
      <c r="G201" s="152">
        <v>0</v>
      </c>
      <c r="H201" s="153">
        <v>0</v>
      </c>
      <c r="I201" s="151">
        <v>0</v>
      </c>
      <c r="J201" s="153">
        <v>0</v>
      </c>
      <c r="K201" s="152">
        <v>2</v>
      </c>
      <c r="L201" s="153">
        <v>5.2362874721822228E-5</v>
      </c>
      <c r="M201" s="154">
        <v>1.7454291573940742E-5</v>
      </c>
      <c r="N201" s="166">
        <v>34.839970327704322</v>
      </c>
    </row>
    <row r="202" spans="1:14" ht="12.75" customHeight="1" x14ac:dyDescent="0.2">
      <c r="A202" s="146" t="s">
        <v>29</v>
      </c>
      <c r="B202" s="146" t="s">
        <v>255</v>
      </c>
      <c r="C202" s="163">
        <v>294</v>
      </c>
      <c r="D202" s="152">
        <v>2043</v>
      </c>
      <c r="E202" s="152">
        <v>0</v>
      </c>
      <c r="F202" s="152">
        <v>0</v>
      </c>
      <c r="G202" s="152">
        <v>0</v>
      </c>
      <c r="H202" s="153">
        <v>0</v>
      </c>
      <c r="I202" s="151">
        <v>0</v>
      </c>
      <c r="J202" s="153">
        <v>0</v>
      </c>
      <c r="K202" s="152">
        <v>10</v>
      </c>
      <c r="L202" s="153">
        <v>2.6181437360911112E-4</v>
      </c>
      <c r="M202" s="154">
        <v>8.7271457869703711E-5</v>
      </c>
      <c r="N202" s="166">
        <v>174.19985163852161</v>
      </c>
    </row>
    <row r="203" spans="1:14" ht="12.75" customHeight="1" x14ac:dyDescent="0.2">
      <c r="A203" s="146" t="s">
        <v>29</v>
      </c>
      <c r="B203" s="151" t="s">
        <v>231</v>
      </c>
      <c r="C203" s="152"/>
      <c r="D203" s="152">
        <v>3702</v>
      </c>
      <c r="E203" s="152">
        <v>0</v>
      </c>
      <c r="F203" s="152">
        <v>0</v>
      </c>
      <c r="G203" s="152">
        <v>0</v>
      </c>
      <c r="H203" s="153">
        <v>0</v>
      </c>
      <c r="I203" s="151">
        <v>0</v>
      </c>
      <c r="J203" s="153">
        <v>0</v>
      </c>
      <c r="K203" s="152">
        <v>0</v>
      </c>
      <c r="L203" s="153">
        <v>0</v>
      </c>
      <c r="M203" s="154">
        <v>0</v>
      </c>
      <c r="N203" s="166">
        <v>0</v>
      </c>
    </row>
    <row r="204" spans="1:14" ht="12.75" customHeight="1" x14ac:dyDescent="0.2">
      <c r="A204" s="146" t="s">
        <v>29</v>
      </c>
      <c r="B204" s="146" t="s">
        <v>256</v>
      </c>
      <c r="C204" s="163">
        <v>438</v>
      </c>
      <c r="D204" s="152">
        <v>2072</v>
      </c>
      <c r="E204" s="152">
        <v>0</v>
      </c>
      <c r="F204" s="152">
        <v>0</v>
      </c>
      <c r="G204" s="152">
        <v>0</v>
      </c>
      <c r="H204" s="153">
        <v>0</v>
      </c>
      <c r="I204" s="151">
        <v>0</v>
      </c>
      <c r="J204" s="153">
        <v>0</v>
      </c>
      <c r="K204" s="152">
        <v>19</v>
      </c>
      <c r="L204" s="153">
        <v>4.9744730985731118E-4</v>
      </c>
      <c r="M204" s="154">
        <v>1.6581576995243705E-4</v>
      </c>
      <c r="N204" s="166">
        <v>330.9797181131911</v>
      </c>
    </row>
    <row r="205" spans="1:14" ht="12.75" customHeight="1" x14ac:dyDescent="0.2">
      <c r="A205" s="146" t="s">
        <v>29</v>
      </c>
      <c r="B205" s="146" t="s">
        <v>257</v>
      </c>
      <c r="C205" s="163">
        <v>444</v>
      </c>
      <c r="D205" s="152">
        <v>2076</v>
      </c>
      <c r="E205" s="152">
        <v>0</v>
      </c>
      <c r="F205" s="152">
        <v>0</v>
      </c>
      <c r="G205" s="152">
        <v>0</v>
      </c>
      <c r="H205" s="153">
        <v>0</v>
      </c>
      <c r="I205" s="151">
        <v>4</v>
      </c>
      <c r="J205" s="153">
        <v>7.8354554358472082E-4</v>
      </c>
      <c r="K205" s="152">
        <v>15</v>
      </c>
      <c r="L205" s="153">
        <v>3.9272156041366671E-4</v>
      </c>
      <c r="M205" s="154">
        <v>3.9208903466612916E-4</v>
      </c>
      <c r="N205" s="166">
        <v>782.63676733698571</v>
      </c>
    </row>
    <row r="206" spans="1:14" ht="12.75" customHeight="1" x14ac:dyDescent="0.2">
      <c r="A206" s="146" t="s">
        <v>29</v>
      </c>
      <c r="B206" s="146" t="s">
        <v>258</v>
      </c>
      <c r="C206" s="163">
        <v>487</v>
      </c>
      <c r="D206" s="152">
        <v>2077</v>
      </c>
      <c r="E206" s="152">
        <v>4</v>
      </c>
      <c r="F206" s="152">
        <v>0</v>
      </c>
      <c r="G206" s="152">
        <v>4</v>
      </c>
      <c r="H206" s="153">
        <v>6.5125366330185612E-4</v>
      </c>
      <c r="I206" s="151">
        <v>0</v>
      </c>
      <c r="J206" s="153">
        <v>0</v>
      </c>
      <c r="K206" s="152">
        <v>8</v>
      </c>
      <c r="L206" s="153">
        <v>2.0945149888728891E-4</v>
      </c>
      <c r="M206" s="154">
        <v>2.86901720729715E-4</v>
      </c>
      <c r="N206" s="166">
        <v>572.67563079524155</v>
      </c>
    </row>
    <row r="207" spans="1:14" ht="12.75" customHeight="1" x14ac:dyDescent="0.2">
      <c r="A207" s="146" t="s">
        <v>29</v>
      </c>
      <c r="B207" s="146" t="s">
        <v>259</v>
      </c>
      <c r="C207" s="152"/>
      <c r="D207" s="152">
        <v>9918</v>
      </c>
      <c r="E207" s="152">
        <v>4</v>
      </c>
      <c r="F207" s="152">
        <v>0</v>
      </c>
      <c r="G207" s="152">
        <v>4</v>
      </c>
      <c r="H207" s="153">
        <v>6.5125366330185612E-4</v>
      </c>
      <c r="I207" s="151">
        <v>0</v>
      </c>
      <c r="J207" s="153">
        <v>0</v>
      </c>
      <c r="K207" s="152">
        <v>14</v>
      </c>
      <c r="L207" s="153">
        <v>3.6654012305275559E-4</v>
      </c>
      <c r="M207" s="154">
        <v>3.3926459545153724E-4</v>
      </c>
      <c r="N207" s="166">
        <v>677.19554177835448</v>
      </c>
    </row>
    <row r="208" spans="1:14" ht="12.75" customHeight="1" x14ac:dyDescent="0.2">
      <c r="A208" s="146" t="s">
        <v>29</v>
      </c>
      <c r="B208" s="146" t="s">
        <v>260</v>
      </c>
      <c r="C208" s="163">
        <v>439</v>
      </c>
      <c r="D208" s="152">
        <v>2078</v>
      </c>
      <c r="E208" s="152">
        <v>1</v>
      </c>
      <c r="F208" s="152">
        <v>0</v>
      </c>
      <c r="G208" s="152">
        <v>1</v>
      </c>
      <c r="H208" s="153">
        <v>1.6281341582546403E-4</v>
      </c>
      <c r="I208" s="151">
        <v>30</v>
      </c>
      <c r="J208" s="153">
        <v>5.8765915768854062E-3</v>
      </c>
      <c r="K208" s="152">
        <v>117</v>
      </c>
      <c r="L208" s="153">
        <v>3.0632281712266005E-3</v>
      </c>
      <c r="M208" s="154">
        <v>3.0342110546458232E-3</v>
      </c>
      <c r="N208" s="166">
        <v>6056.4946256358335</v>
      </c>
    </row>
    <row r="209" spans="1:14" ht="12.75" customHeight="1" x14ac:dyDescent="0.2">
      <c r="A209" s="146" t="s">
        <v>29</v>
      </c>
      <c r="B209" s="146" t="s">
        <v>261</v>
      </c>
      <c r="C209" s="163">
        <v>447</v>
      </c>
      <c r="D209" s="152">
        <v>2079</v>
      </c>
      <c r="E209" s="152">
        <v>58</v>
      </c>
      <c r="F209" s="152">
        <v>0</v>
      </c>
      <c r="G209" s="152">
        <v>58</v>
      </c>
      <c r="H209" s="153">
        <v>9.4431781178769131E-3</v>
      </c>
      <c r="I209" s="151">
        <v>9</v>
      </c>
      <c r="J209" s="153">
        <v>1.762977473065622E-3</v>
      </c>
      <c r="K209" s="152">
        <v>147</v>
      </c>
      <c r="L209" s="153">
        <v>3.8486712920539337E-3</v>
      </c>
      <c r="M209" s="154">
        <v>5.018275627665489E-3</v>
      </c>
      <c r="N209" s="166">
        <v>10016.824413838625</v>
      </c>
    </row>
    <row r="210" spans="1:14" ht="12.75" customHeight="1" x14ac:dyDescent="0.2">
      <c r="A210" s="146" t="s">
        <v>29</v>
      </c>
      <c r="B210" s="146" t="s">
        <v>262</v>
      </c>
      <c r="C210" s="163">
        <v>448</v>
      </c>
      <c r="D210" s="152">
        <v>2080</v>
      </c>
      <c r="E210" s="152">
        <v>0</v>
      </c>
      <c r="F210" s="152">
        <v>0</v>
      </c>
      <c r="G210" s="152">
        <v>0</v>
      </c>
      <c r="H210" s="153">
        <v>0</v>
      </c>
      <c r="I210" s="151">
        <v>0</v>
      </c>
      <c r="J210" s="153">
        <v>0</v>
      </c>
      <c r="K210" s="152">
        <v>134</v>
      </c>
      <c r="L210" s="153">
        <v>3.5083126063620894E-3</v>
      </c>
      <c r="M210" s="154">
        <v>1.1694375354540298E-3</v>
      </c>
      <c r="N210" s="166">
        <v>2334.2780119561899</v>
      </c>
    </row>
    <row r="211" spans="1:14" ht="12.75" customHeight="1" x14ac:dyDescent="0.2">
      <c r="A211" s="146" t="s">
        <v>29</v>
      </c>
      <c r="B211" s="146" t="s">
        <v>263</v>
      </c>
      <c r="C211" s="152">
        <v>538</v>
      </c>
      <c r="D211" s="152">
        <v>2081</v>
      </c>
      <c r="E211" s="152">
        <v>0</v>
      </c>
      <c r="F211" s="152">
        <v>0</v>
      </c>
      <c r="G211" s="152">
        <v>0</v>
      </c>
      <c r="H211" s="153">
        <v>0</v>
      </c>
      <c r="I211" s="151">
        <v>0</v>
      </c>
      <c r="J211" s="153">
        <v>0</v>
      </c>
      <c r="K211" s="152">
        <v>149</v>
      </c>
      <c r="L211" s="153">
        <v>3.9010341667757558E-3</v>
      </c>
      <c r="M211" s="154">
        <v>1.3003447222585853E-3</v>
      </c>
      <c r="N211" s="166">
        <v>2595.5777894139724</v>
      </c>
    </row>
    <row r="212" spans="1:14" ht="12.75" customHeight="1" x14ac:dyDescent="0.2">
      <c r="A212" s="146" t="s">
        <v>29</v>
      </c>
      <c r="B212" s="146" t="s">
        <v>264</v>
      </c>
      <c r="C212" s="163">
        <v>85</v>
      </c>
      <c r="D212" s="152">
        <v>2082</v>
      </c>
      <c r="E212" s="152">
        <v>647</v>
      </c>
      <c r="F212" s="152">
        <v>4</v>
      </c>
      <c r="G212" s="152">
        <v>651</v>
      </c>
      <c r="H212" s="153">
        <v>0.10599153370237707</v>
      </c>
      <c r="I212" s="151">
        <v>0</v>
      </c>
      <c r="J212" s="153">
        <v>0</v>
      </c>
      <c r="K212" s="152">
        <v>2699</v>
      </c>
      <c r="L212" s="153">
        <v>7.0663699437099103E-2</v>
      </c>
      <c r="M212" s="154">
        <v>5.8885077713158727E-2</v>
      </c>
      <c r="N212" s="166">
        <v>117538.67818582703</v>
      </c>
    </row>
    <row r="213" spans="1:14" ht="12.75" customHeight="1" x14ac:dyDescent="0.2">
      <c r="A213" s="146" t="s">
        <v>29</v>
      </c>
      <c r="B213" s="146" t="s">
        <v>265</v>
      </c>
      <c r="C213" s="163">
        <v>449</v>
      </c>
      <c r="D213" s="152">
        <v>2083</v>
      </c>
      <c r="E213" s="152">
        <v>133</v>
      </c>
      <c r="F213" s="152">
        <v>0</v>
      </c>
      <c r="G213" s="152">
        <v>133</v>
      </c>
      <c r="H213" s="153">
        <v>2.1654184304786713E-2</v>
      </c>
      <c r="I213" s="151">
        <v>0</v>
      </c>
      <c r="J213" s="153">
        <v>0</v>
      </c>
      <c r="K213" s="152">
        <v>325</v>
      </c>
      <c r="L213" s="153">
        <v>8.5089671422961116E-3</v>
      </c>
      <c r="M213" s="154">
        <v>1.0054383815694274E-2</v>
      </c>
      <c r="N213" s="166">
        <v>20069.243848609054</v>
      </c>
    </row>
    <row r="214" spans="1:14" ht="12.75" customHeight="1" x14ac:dyDescent="0.2">
      <c r="A214" s="146" t="s">
        <v>29</v>
      </c>
      <c r="B214" s="146" t="s">
        <v>266</v>
      </c>
      <c r="C214" s="163">
        <v>505</v>
      </c>
      <c r="D214" s="152">
        <v>2114</v>
      </c>
      <c r="E214" s="152">
        <v>0</v>
      </c>
      <c r="F214" s="152">
        <v>0</v>
      </c>
      <c r="G214" s="152">
        <v>0</v>
      </c>
      <c r="H214" s="153">
        <v>0</v>
      </c>
      <c r="I214" s="151">
        <v>0</v>
      </c>
      <c r="J214" s="153">
        <v>0</v>
      </c>
      <c r="K214" s="152">
        <v>19</v>
      </c>
      <c r="L214" s="153">
        <v>4.9744730985731118E-4</v>
      </c>
      <c r="M214" s="154">
        <v>1.6581576995243705E-4</v>
      </c>
      <c r="N214" s="166">
        <v>330.9797181131911</v>
      </c>
    </row>
    <row r="215" spans="1:14" ht="12.75" customHeight="1" x14ac:dyDescent="0.2">
      <c r="A215" s="146" t="s">
        <v>29</v>
      </c>
      <c r="B215" s="146" t="s">
        <v>267</v>
      </c>
      <c r="C215" s="163">
        <v>380</v>
      </c>
      <c r="D215" s="152">
        <v>2195</v>
      </c>
      <c r="E215" s="152">
        <v>2</v>
      </c>
      <c r="F215" s="152">
        <v>0</v>
      </c>
      <c r="G215" s="152">
        <v>2</v>
      </c>
      <c r="H215" s="153">
        <v>3.2562683165092806E-4</v>
      </c>
      <c r="I215" s="151">
        <v>15</v>
      </c>
      <c r="J215" s="153">
        <v>2.9382957884427031E-3</v>
      </c>
      <c r="K215" s="152">
        <v>129</v>
      </c>
      <c r="L215" s="153">
        <v>3.3774054195575337E-3</v>
      </c>
      <c r="M215" s="154">
        <v>2.2137760132170548E-3</v>
      </c>
      <c r="N215" s="166">
        <v>4418.8496729261533</v>
      </c>
    </row>
    <row r="216" spans="1:14" ht="12.75" customHeight="1" x14ac:dyDescent="0.2">
      <c r="A216" s="146" t="s">
        <v>29</v>
      </c>
      <c r="B216" s="146" t="s">
        <v>268</v>
      </c>
      <c r="C216" s="163">
        <v>453</v>
      </c>
      <c r="D216" s="152">
        <v>2319</v>
      </c>
      <c r="E216" s="152">
        <v>0</v>
      </c>
      <c r="F216" s="152">
        <v>0</v>
      </c>
      <c r="G216" s="152">
        <v>0</v>
      </c>
      <c r="H216" s="153">
        <v>0</v>
      </c>
      <c r="I216" s="151">
        <v>0</v>
      </c>
      <c r="J216" s="153">
        <v>0</v>
      </c>
      <c r="K216" s="152">
        <v>0</v>
      </c>
      <c r="L216" s="153">
        <v>0</v>
      </c>
      <c r="M216" s="154">
        <v>0</v>
      </c>
      <c r="N216" s="166">
        <v>0</v>
      </c>
    </row>
    <row r="217" spans="1:14" ht="12.75" customHeight="1" x14ac:dyDescent="0.2">
      <c r="A217" s="146" t="s">
        <v>29</v>
      </c>
      <c r="B217" s="146" t="s">
        <v>269</v>
      </c>
      <c r="C217" s="163">
        <v>332</v>
      </c>
      <c r="D217" s="152">
        <v>2320</v>
      </c>
      <c r="E217" s="152">
        <v>0</v>
      </c>
      <c r="F217" s="152">
        <v>0</v>
      </c>
      <c r="G217" s="152">
        <v>0</v>
      </c>
      <c r="H217" s="153">
        <v>0</v>
      </c>
      <c r="I217" s="151">
        <v>0</v>
      </c>
      <c r="J217" s="153">
        <v>0</v>
      </c>
      <c r="K217" s="152">
        <v>0</v>
      </c>
      <c r="L217" s="153">
        <v>0</v>
      </c>
      <c r="M217" s="154">
        <v>0</v>
      </c>
      <c r="N217" s="166">
        <v>0</v>
      </c>
    </row>
    <row r="218" spans="1:14" ht="12.75" customHeight="1" x14ac:dyDescent="0.2">
      <c r="A218" s="146" t="s">
        <v>29</v>
      </c>
      <c r="B218" s="146" t="s">
        <v>270</v>
      </c>
      <c r="C218" s="163">
        <v>334</v>
      </c>
      <c r="D218" s="152">
        <v>2321</v>
      </c>
      <c r="E218" s="152">
        <v>0</v>
      </c>
      <c r="F218" s="152">
        <v>0</v>
      </c>
      <c r="G218" s="152">
        <v>0</v>
      </c>
      <c r="H218" s="153">
        <v>0</v>
      </c>
      <c r="I218" s="151">
        <v>0</v>
      </c>
      <c r="J218" s="153">
        <v>0</v>
      </c>
      <c r="K218" s="152">
        <v>3</v>
      </c>
      <c r="L218" s="153">
        <v>7.8544312082733339E-5</v>
      </c>
      <c r="M218" s="154">
        <v>2.6181437360911114E-5</v>
      </c>
      <c r="N218" s="166">
        <v>52.259955491556489</v>
      </c>
    </row>
    <row r="219" spans="1:14" ht="12.75" customHeight="1" x14ac:dyDescent="0.2">
      <c r="A219" s="146" t="s">
        <v>29</v>
      </c>
      <c r="B219" s="146" t="s">
        <v>271</v>
      </c>
      <c r="C219" s="152">
        <v>328</v>
      </c>
      <c r="D219" s="152">
        <v>2322</v>
      </c>
      <c r="E219" s="152">
        <v>3</v>
      </c>
      <c r="F219" s="152">
        <v>0</v>
      </c>
      <c r="G219" s="152">
        <v>3</v>
      </c>
      <c r="H219" s="153">
        <v>4.8844024747639206E-4</v>
      </c>
      <c r="I219" s="151">
        <v>6</v>
      </c>
      <c r="J219" s="153">
        <v>1.1753183153770813E-3</v>
      </c>
      <c r="K219" s="152">
        <v>9</v>
      </c>
      <c r="L219" s="153">
        <v>2.3563293624820003E-4</v>
      </c>
      <c r="M219" s="154">
        <v>6.3313049970055782E-4</v>
      </c>
      <c r="N219" s="166">
        <v>1263.7721634067927</v>
      </c>
    </row>
    <row r="220" spans="1:14" ht="12.75" customHeight="1" x14ac:dyDescent="0.2">
      <c r="A220" s="146" t="s">
        <v>29</v>
      </c>
      <c r="B220" s="146" t="s">
        <v>272</v>
      </c>
      <c r="C220" s="152">
        <v>297</v>
      </c>
      <c r="D220" s="152">
        <v>2374</v>
      </c>
      <c r="E220" s="152">
        <v>0</v>
      </c>
      <c r="F220" s="152">
        <v>0</v>
      </c>
      <c r="G220" s="152">
        <v>0</v>
      </c>
      <c r="H220" s="153">
        <v>0</v>
      </c>
      <c r="I220" s="151">
        <v>0</v>
      </c>
      <c r="J220" s="153">
        <v>0</v>
      </c>
      <c r="K220" s="152">
        <v>0</v>
      </c>
      <c r="L220" s="153">
        <v>0</v>
      </c>
      <c r="M220" s="154">
        <v>0</v>
      </c>
      <c r="N220" s="166">
        <v>0</v>
      </c>
    </row>
    <row r="221" spans="1:14" ht="12.75" customHeight="1" x14ac:dyDescent="0.2">
      <c r="A221" s="146" t="s">
        <v>29</v>
      </c>
      <c r="B221" s="146" t="s">
        <v>273</v>
      </c>
      <c r="C221" s="152">
        <v>486</v>
      </c>
      <c r="D221" s="152">
        <v>2425</v>
      </c>
      <c r="E221" s="152">
        <v>0</v>
      </c>
      <c r="F221" s="152">
        <v>0</v>
      </c>
      <c r="G221" s="152">
        <v>0</v>
      </c>
      <c r="H221" s="153">
        <v>0</v>
      </c>
      <c r="I221" s="151">
        <v>0</v>
      </c>
      <c r="J221" s="153">
        <v>0</v>
      </c>
      <c r="K221" s="152">
        <v>0</v>
      </c>
      <c r="L221" s="153">
        <v>0</v>
      </c>
      <c r="M221" s="154">
        <v>0</v>
      </c>
      <c r="N221" s="166">
        <v>0</v>
      </c>
    </row>
    <row r="222" spans="1:14" ht="12.75" customHeight="1" x14ac:dyDescent="0.2">
      <c r="A222" s="146" t="s">
        <v>29</v>
      </c>
      <c r="B222" s="146" t="s">
        <v>274</v>
      </c>
      <c r="C222" s="152">
        <v>38</v>
      </c>
      <c r="D222" s="152">
        <v>2029</v>
      </c>
      <c r="E222" s="152">
        <v>0</v>
      </c>
      <c r="F222" s="152">
        <v>0</v>
      </c>
      <c r="G222" s="152">
        <v>0</v>
      </c>
      <c r="H222" s="153">
        <v>0</v>
      </c>
      <c r="I222" s="151">
        <v>2</v>
      </c>
      <c r="J222" s="153">
        <v>3.9177277179236041E-4</v>
      </c>
      <c r="K222" s="152">
        <v>56</v>
      </c>
      <c r="L222" s="153">
        <v>1.4661604922110224E-3</v>
      </c>
      <c r="M222" s="154">
        <v>6.1931108800112754E-4</v>
      </c>
      <c r="N222" s="166">
        <v>1236.1876641153226</v>
      </c>
    </row>
    <row r="223" spans="1:14" ht="12.75" customHeight="1" x14ac:dyDescent="0.2">
      <c r="A223" s="146" t="s">
        <v>29</v>
      </c>
      <c r="B223" s="146" t="s">
        <v>275</v>
      </c>
      <c r="C223" s="152">
        <v>279</v>
      </c>
      <c r="D223" s="152">
        <v>2036</v>
      </c>
      <c r="E223" s="152">
        <v>0</v>
      </c>
      <c r="F223" s="152">
        <v>0</v>
      </c>
      <c r="G223" s="152">
        <v>0</v>
      </c>
      <c r="H223" s="153">
        <v>0</v>
      </c>
      <c r="I223" s="151">
        <v>0</v>
      </c>
      <c r="J223" s="153">
        <v>0</v>
      </c>
      <c r="K223" s="152">
        <v>0</v>
      </c>
      <c r="L223" s="153">
        <v>0</v>
      </c>
      <c r="M223" s="154">
        <v>0</v>
      </c>
      <c r="N223" s="166">
        <v>0</v>
      </c>
    </row>
    <row r="224" spans="1:14" ht="12.75" customHeight="1" x14ac:dyDescent="0.2">
      <c r="A224" s="146" t="s">
        <v>29</v>
      </c>
      <c r="B224" s="146" t="s">
        <v>276</v>
      </c>
      <c r="C224" s="152">
        <v>413</v>
      </c>
      <c r="D224" s="152">
        <v>2037</v>
      </c>
      <c r="E224" s="152">
        <v>0</v>
      </c>
      <c r="F224" s="152">
        <v>0</v>
      </c>
      <c r="G224" s="152">
        <v>0</v>
      </c>
      <c r="H224" s="153">
        <v>0</v>
      </c>
      <c r="I224" s="151">
        <v>0</v>
      </c>
      <c r="J224" s="153">
        <v>0</v>
      </c>
      <c r="K224" s="152">
        <v>0</v>
      </c>
      <c r="L224" s="153">
        <v>0</v>
      </c>
      <c r="M224" s="154">
        <v>0</v>
      </c>
      <c r="N224" s="166">
        <v>0</v>
      </c>
    </row>
    <row r="225" spans="1:17" ht="12.75" customHeight="1" x14ac:dyDescent="0.2">
      <c r="A225" s="146" t="s">
        <v>29</v>
      </c>
      <c r="B225" s="146" t="s">
        <v>277</v>
      </c>
      <c r="C225" s="152">
        <v>454</v>
      </c>
      <c r="D225" s="152">
        <v>2031</v>
      </c>
      <c r="E225" s="152">
        <v>0</v>
      </c>
      <c r="F225" s="152">
        <v>0</v>
      </c>
      <c r="G225" s="152">
        <v>0</v>
      </c>
      <c r="H225" s="153">
        <v>0</v>
      </c>
      <c r="I225" s="151">
        <v>0</v>
      </c>
      <c r="J225" s="153">
        <v>0</v>
      </c>
      <c r="K225" s="152">
        <v>3</v>
      </c>
      <c r="L225" s="153">
        <v>7.8544312082733339E-5</v>
      </c>
      <c r="M225" s="154">
        <v>2.6181437360911114E-5</v>
      </c>
      <c r="N225" s="166">
        <v>52.259955491556489</v>
      </c>
    </row>
    <row r="226" spans="1:17" ht="12.75" customHeight="1" x14ac:dyDescent="0.2">
      <c r="A226" s="146" t="s">
        <v>29</v>
      </c>
      <c r="B226" s="146" t="s">
        <v>278</v>
      </c>
      <c r="C226" s="152">
        <v>483</v>
      </c>
      <c r="D226" s="152">
        <v>2116</v>
      </c>
      <c r="E226" s="152">
        <v>0</v>
      </c>
      <c r="F226" s="152">
        <v>0</v>
      </c>
      <c r="G226" s="152">
        <v>0</v>
      </c>
      <c r="H226" s="153">
        <v>0</v>
      </c>
      <c r="I226" s="151">
        <v>0</v>
      </c>
      <c r="J226" s="153">
        <v>0</v>
      </c>
      <c r="K226" s="152">
        <v>5</v>
      </c>
      <c r="L226" s="153">
        <v>1.3090718680455556E-4</v>
      </c>
      <c r="M226" s="154">
        <v>4.3635728934851856E-5</v>
      </c>
      <c r="N226" s="166">
        <v>87.099925819260804</v>
      </c>
    </row>
    <row r="227" spans="1:17" ht="12.75" customHeight="1" x14ac:dyDescent="0.2">
      <c r="A227" s="146" t="s">
        <v>29</v>
      </c>
      <c r="B227" s="146" t="s">
        <v>279</v>
      </c>
      <c r="C227" s="152">
        <v>485</v>
      </c>
      <c r="D227" s="152">
        <v>2117</v>
      </c>
      <c r="E227" s="152">
        <v>0</v>
      </c>
      <c r="F227" s="152">
        <v>0</v>
      </c>
      <c r="G227" s="152">
        <v>0</v>
      </c>
      <c r="H227" s="153">
        <v>0</v>
      </c>
      <c r="I227" s="151">
        <v>0</v>
      </c>
      <c r="J227" s="153">
        <v>0</v>
      </c>
      <c r="K227" s="152">
        <v>16</v>
      </c>
      <c r="L227" s="153">
        <v>4.1890299777457783E-4</v>
      </c>
      <c r="M227" s="154">
        <v>1.3963433259152593E-4</v>
      </c>
      <c r="N227" s="166">
        <v>278.71976262163457</v>
      </c>
    </row>
    <row r="228" spans="1:17" ht="12.75" customHeight="1" x14ac:dyDescent="0.2">
      <c r="A228" s="146" t="s">
        <v>29</v>
      </c>
      <c r="B228" s="146" t="s">
        <v>280</v>
      </c>
      <c r="C228" s="152">
        <v>484</v>
      </c>
      <c r="D228" s="152">
        <v>2118</v>
      </c>
      <c r="E228" s="152">
        <v>0</v>
      </c>
      <c r="F228" s="152">
        <v>0</v>
      </c>
      <c r="G228" s="152">
        <v>0</v>
      </c>
      <c r="H228" s="153">
        <v>0</v>
      </c>
      <c r="I228" s="151">
        <v>0</v>
      </c>
      <c r="J228" s="153">
        <v>0</v>
      </c>
      <c r="K228" s="152">
        <v>2</v>
      </c>
      <c r="L228" s="153">
        <v>5.2362874721822228E-5</v>
      </c>
      <c r="M228" s="154">
        <v>1.7454291573940742E-5</v>
      </c>
      <c r="N228" s="166">
        <v>34.839970327704322</v>
      </c>
    </row>
    <row r="229" spans="1:17" ht="12.75" customHeight="1" x14ac:dyDescent="0.2">
      <c r="A229" s="146" t="s">
        <v>29</v>
      </c>
      <c r="B229" s="146" t="s">
        <v>281</v>
      </c>
      <c r="C229" s="152">
        <v>412</v>
      </c>
      <c r="D229" s="152">
        <v>2119</v>
      </c>
      <c r="E229" s="152">
        <v>0</v>
      </c>
      <c r="F229" s="152">
        <v>0</v>
      </c>
      <c r="G229" s="152">
        <v>0</v>
      </c>
      <c r="H229" s="153">
        <v>0</v>
      </c>
      <c r="I229" s="151">
        <v>0</v>
      </c>
      <c r="J229" s="153">
        <v>0</v>
      </c>
      <c r="K229" s="152">
        <v>21</v>
      </c>
      <c r="L229" s="153">
        <v>5.4981018457913341E-4</v>
      </c>
      <c r="M229" s="154">
        <v>1.832700615263778E-4</v>
      </c>
      <c r="N229" s="166">
        <v>365.81968844089539</v>
      </c>
    </row>
    <row r="230" spans="1:17" ht="12.75" customHeight="1" x14ac:dyDescent="0.2">
      <c r="A230" s="146" t="s">
        <v>29</v>
      </c>
      <c r="B230" s="146" t="s">
        <v>282</v>
      </c>
      <c r="C230" s="152">
        <v>348</v>
      </c>
      <c r="D230" s="152">
        <v>2033</v>
      </c>
      <c r="E230" s="152">
        <v>0</v>
      </c>
      <c r="F230" s="152">
        <v>0</v>
      </c>
      <c r="G230" s="152">
        <v>0</v>
      </c>
      <c r="H230" s="153">
        <v>0</v>
      </c>
      <c r="I230" s="151">
        <v>0</v>
      </c>
      <c r="J230" s="153">
        <v>0</v>
      </c>
      <c r="K230" s="152">
        <v>0</v>
      </c>
      <c r="L230" s="153">
        <v>0</v>
      </c>
      <c r="M230" s="154">
        <v>0</v>
      </c>
      <c r="N230" s="166">
        <v>0</v>
      </c>
    </row>
    <row r="231" spans="1:17" ht="12.75" customHeight="1" x14ac:dyDescent="0.2">
      <c r="A231" s="146" t="s">
        <v>29</v>
      </c>
      <c r="B231" s="146" t="s">
        <v>283</v>
      </c>
      <c r="C231" s="152">
        <v>482</v>
      </c>
      <c r="D231" s="152">
        <v>2115</v>
      </c>
      <c r="E231" s="152">
        <v>0</v>
      </c>
      <c r="F231" s="152">
        <v>0</v>
      </c>
      <c r="G231" s="152">
        <v>0</v>
      </c>
      <c r="H231" s="153">
        <v>0</v>
      </c>
      <c r="I231" s="151">
        <v>0</v>
      </c>
      <c r="J231" s="153">
        <v>0</v>
      </c>
      <c r="K231" s="152">
        <v>0</v>
      </c>
      <c r="L231" s="153">
        <v>0</v>
      </c>
      <c r="M231" s="154">
        <v>0</v>
      </c>
      <c r="N231" s="166">
        <v>0</v>
      </c>
    </row>
    <row r="232" spans="1:17" ht="12.75" customHeight="1" x14ac:dyDescent="0.2">
      <c r="A232" s="181"/>
      <c r="B232" s="189" t="s">
        <v>284</v>
      </c>
      <c r="C232" s="182"/>
      <c r="D232" s="182"/>
      <c r="E232" s="183">
        <v>1062</v>
      </c>
      <c r="F232" s="183">
        <v>213</v>
      </c>
      <c r="G232" s="184">
        <v>1275</v>
      </c>
      <c r="H232" s="185">
        <v>0.20758710517746662</v>
      </c>
      <c r="I232" s="186">
        <v>800</v>
      </c>
      <c r="J232" s="185">
        <v>0.15670910871694418</v>
      </c>
      <c r="K232" s="186">
        <v>7530</v>
      </c>
      <c r="L232" s="185">
        <v>0.19714622332766069</v>
      </c>
      <c r="M232" s="187">
        <v>0.18714747907402382</v>
      </c>
      <c r="N232" s="188">
        <v>373559.28140780766</v>
      </c>
      <c r="P232" s="217">
        <f>'FY2024 EDRMS'!D7</f>
        <v>19029.02189781022</v>
      </c>
      <c r="Q232" s="217">
        <f>Table3[[#This Row],[Total Budget Allocation 
(Budget in 60462)]]+P232</f>
        <v>392588.30330561788</v>
      </c>
    </row>
    <row r="233" spans="1:17" ht="12.75" customHeight="1" x14ac:dyDescent="0.2">
      <c r="A233" s="146" t="s">
        <v>33</v>
      </c>
      <c r="B233" s="147" t="s">
        <v>285</v>
      </c>
      <c r="C233" s="148" t="s">
        <v>623</v>
      </c>
      <c r="D233" s="148" t="s">
        <v>623</v>
      </c>
      <c r="E233" s="148" t="s">
        <v>623</v>
      </c>
      <c r="F233" s="148" t="s">
        <v>623</v>
      </c>
      <c r="G233" s="148" t="s">
        <v>623</v>
      </c>
      <c r="H233" s="148" t="s">
        <v>623</v>
      </c>
      <c r="I233" s="148" t="s">
        <v>623</v>
      </c>
      <c r="J233" s="148" t="s">
        <v>623</v>
      </c>
      <c r="K233" s="148" t="s">
        <v>623</v>
      </c>
      <c r="L233" s="148" t="s">
        <v>623</v>
      </c>
      <c r="M233" s="148" t="s">
        <v>623</v>
      </c>
      <c r="N233" s="148" t="s">
        <v>623</v>
      </c>
    </row>
    <row r="234" spans="1:17" ht="12.75" customHeight="1" x14ac:dyDescent="0.2">
      <c r="A234" s="146" t="s">
        <v>33</v>
      </c>
      <c r="B234" s="146" t="s">
        <v>285</v>
      </c>
      <c r="C234" s="152"/>
      <c r="D234" s="163">
        <v>3691</v>
      </c>
      <c r="E234" s="152">
        <v>0</v>
      </c>
      <c r="F234" s="152">
        <v>0</v>
      </c>
      <c r="G234" s="152">
        <v>0</v>
      </c>
      <c r="H234" s="153">
        <v>0</v>
      </c>
      <c r="I234" s="151">
        <v>1</v>
      </c>
      <c r="J234" s="153">
        <v>1.9588638589618021E-4</v>
      </c>
      <c r="K234" s="152">
        <v>1</v>
      </c>
      <c r="L234" s="153">
        <v>2.6181437360911114E-5</v>
      </c>
      <c r="M234" s="154">
        <v>7.4022607752363779E-5</v>
      </c>
      <c r="N234" s="166">
        <v>147.754232633653</v>
      </c>
    </row>
    <row r="235" spans="1:17" ht="12.75" customHeight="1" x14ac:dyDescent="0.2">
      <c r="A235" s="146" t="s">
        <v>33</v>
      </c>
      <c r="B235" s="146" t="s">
        <v>286</v>
      </c>
      <c r="C235" s="163">
        <v>229</v>
      </c>
      <c r="D235" s="163">
        <v>1976</v>
      </c>
      <c r="E235" s="152">
        <v>0</v>
      </c>
      <c r="F235" s="152">
        <v>0</v>
      </c>
      <c r="G235" s="152">
        <v>0</v>
      </c>
      <c r="H235" s="153">
        <v>0</v>
      </c>
      <c r="I235" s="151">
        <v>0</v>
      </c>
      <c r="J235" s="153">
        <v>0</v>
      </c>
      <c r="K235" s="152">
        <v>0</v>
      </c>
      <c r="L235" s="153">
        <v>0</v>
      </c>
      <c r="M235" s="154">
        <v>0</v>
      </c>
      <c r="N235" s="166">
        <v>0</v>
      </c>
    </row>
    <row r="236" spans="1:17" ht="12.75" customHeight="1" x14ac:dyDescent="0.2">
      <c r="A236" s="146" t="s">
        <v>33</v>
      </c>
      <c r="B236" s="146" t="s">
        <v>287</v>
      </c>
      <c r="C236" s="152">
        <v>186</v>
      </c>
      <c r="D236" s="152">
        <v>1977</v>
      </c>
      <c r="E236" s="152">
        <v>0</v>
      </c>
      <c r="F236" s="152">
        <v>0</v>
      </c>
      <c r="G236" s="152">
        <v>0</v>
      </c>
      <c r="H236" s="153">
        <v>0</v>
      </c>
      <c r="I236" s="151">
        <v>0</v>
      </c>
      <c r="J236" s="153">
        <v>0</v>
      </c>
      <c r="K236" s="152">
        <v>0</v>
      </c>
      <c r="L236" s="153">
        <v>0</v>
      </c>
      <c r="M236" s="154">
        <v>0</v>
      </c>
      <c r="N236" s="166">
        <v>0</v>
      </c>
    </row>
    <row r="237" spans="1:17" ht="12.75" customHeight="1" x14ac:dyDescent="0.2">
      <c r="A237" s="146" t="s">
        <v>33</v>
      </c>
      <c r="B237" s="146" t="s">
        <v>288</v>
      </c>
      <c r="C237" s="152">
        <v>307</v>
      </c>
      <c r="D237" s="152">
        <v>1978</v>
      </c>
      <c r="E237" s="152">
        <v>0</v>
      </c>
      <c r="F237" s="152">
        <v>0</v>
      </c>
      <c r="G237" s="152">
        <v>0</v>
      </c>
      <c r="H237" s="153">
        <v>0</v>
      </c>
      <c r="I237" s="151">
        <v>0</v>
      </c>
      <c r="J237" s="153">
        <v>0</v>
      </c>
      <c r="K237" s="152">
        <v>14</v>
      </c>
      <c r="L237" s="153">
        <v>3.6654012305275559E-4</v>
      </c>
      <c r="M237" s="154">
        <v>1.2218004101758519E-4</v>
      </c>
      <c r="N237" s="166">
        <v>243.87979229393025</v>
      </c>
    </row>
    <row r="238" spans="1:17" ht="12.75" customHeight="1" x14ac:dyDescent="0.2">
      <c r="A238" s="146" t="s">
        <v>33</v>
      </c>
      <c r="B238" s="146" t="s">
        <v>289</v>
      </c>
      <c r="C238" s="152">
        <v>315</v>
      </c>
      <c r="D238" s="152">
        <v>2003</v>
      </c>
      <c r="E238" s="152">
        <v>0</v>
      </c>
      <c r="F238" s="152">
        <v>0</v>
      </c>
      <c r="G238" s="152">
        <v>0</v>
      </c>
      <c r="H238" s="153">
        <v>0</v>
      </c>
      <c r="I238" s="151">
        <v>0</v>
      </c>
      <c r="J238" s="153">
        <v>0</v>
      </c>
      <c r="K238" s="152">
        <v>26</v>
      </c>
      <c r="L238" s="153">
        <v>6.8071737138368895E-4</v>
      </c>
      <c r="M238" s="154">
        <v>2.2690579046122966E-4</v>
      </c>
      <c r="N238" s="166">
        <v>452.91961426015621</v>
      </c>
    </row>
    <row r="239" spans="1:17" ht="12.75" customHeight="1" x14ac:dyDescent="0.2">
      <c r="A239" s="146" t="s">
        <v>33</v>
      </c>
      <c r="B239" s="146" t="s">
        <v>290</v>
      </c>
      <c r="C239" s="152">
        <v>401</v>
      </c>
      <c r="D239" s="152">
        <v>2004</v>
      </c>
      <c r="E239" s="152">
        <v>0</v>
      </c>
      <c r="F239" s="152">
        <v>0</v>
      </c>
      <c r="G239" s="152">
        <v>0</v>
      </c>
      <c r="H239" s="153">
        <v>0</v>
      </c>
      <c r="I239" s="151">
        <v>0</v>
      </c>
      <c r="J239" s="153">
        <v>0</v>
      </c>
      <c r="K239" s="152">
        <v>0</v>
      </c>
      <c r="L239" s="153">
        <v>0</v>
      </c>
      <c r="M239" s="154">
        <v>0</v>
      </c>
      <c r="N239" s="166">
        <v>0</v>
      </c>
    </row>
    <row r="240" spans="1:17" ht="12.75" customHeight="1" x14ac:dyDescent="0.2">
      <c r="A240" s="146" t="s">
        <v>33</v>
      </c>
      <c r="B240" s="146" t="s">
        <v>291</v>
      </c>
      <c r="C240" s="167">
        <v>400</v>
      </c>
      <c r="D240" s="167">
        <v>2005</v>
      </c>
      <c r="E240" s="152">
        <v>0</v>
      </c>
      <c r="F240" s="152">
        <v>0</v>
      </c>
      <c r="G240" s="152">
        <v>0</v>
      </c>
      <c r="H240" s="153">
        <v>0</v>
      </c>
      <c r="I240" s="151">
        <v>0</v>
      </c>
      <c r="J240" s="153">
        <v>0</v>
      </c>
      <c r="K240" s="152">
        <v>1</v>
      </c>
      <c r="L240" s="153">
        <v>2.6181437360911114E-5</v>
      </c>
      <c r="M240" s="154">
        <v>8.7271457869703708E-6</v>
      </c>
      <c r="N240" s="166">
        <v>17.419985163852161</v>
      </c>
    </row>
    <row r="241" spans="1:14" ht="12.75" customHeight="1" x14ac:dyDescent="0.2">
      <c r="A241" s="146" t="s">
        <v>33</v>
      </c>
      <c r="B241" s="146" t="s">
        <v>292</v>
      </c>
      <c r="C241" s="152">
        <v>83</v>
      </c>
      <c r="D241" s="152">
        <v>2006</v>
      </c>
      <c r="E241" s="152">
        <v>0</v>
      </c>
      <c r="F241" s="152">
        <v>0</v>
      </c>
      <c r="G241" s="152">
        <v>0</v>
      </c>
      <c r="H241" s="153">
        <v>0</v>
      </c>
      <c r="I241" s="151">
        <v>0</v>
      </c>
      <c r="J241" s="153">
        <v>0</v>
      </c>
      <c r="K241" s="152">
        <v>21</v>
      </c>
      <c r="L241" s="153">
        <v>5.4981018457913341E-4</v>
      </c>
      <c r="M241" s="154">
        <v>1.832700615263778E-4</v>
      </c>
      <c r="N241" s="166">
        <v>365.81968844089539</v>
      </c>
    </row>
    <row r="242" spans="1:14" ht="12.75" customHeight="1" x14ac:dyDescent="0.2">
      <c r="A242" s="146" t="s">
        <v>33</v>
      </c>
      <c r="B242" s="146" t="s">
        <v>293</v>
      </c>
      <c r="C242" s="152">
        <v>397</v>
      </c>
      <c r="D242" s="152">
        <v>2007</v>
      </c>
      <c r="E242" s="152">
        <v>0</v>
      </c>
      <c r="F242" s="152">
        <v>0</v>
      </c>
      <c r="G242" s="152">
        <v>0</v>
      </c>
      <c r="H242" s="153">
        <v>0</v>
      </c>
      <c r="I242" s="151">
        <v>0</v>
      </c>
      <c r="J242" s="153">
        <v>0</v>
      </c>
      <c r="K242" s="152">
        <v>0</v>
      </c>
      <c r="L242" s="153">
        <v>0</v>
      </c>
      <c r="M242" s="154">
        <v>0</v>
      </c>
      <c r="N242" s="166">
        <v>0</v>
      </c>
    </row>
    <row r="243" spans="1:14" ht="12.75" customHeight="1" x14ac:dyDescent="0.2">
      <c r="A243" s="146" t="s">
        <v>33</v>
      </c>
      <c r="B243" s="146" t="s">
        <v>294</v>
      </c>
      <c r="C243" s="152">
        <v>48</v>
      </c>
      <c r="D243" s="152">
        <v>2008</v>
      </c>
      <c r="E243" s="152">
        <v>11</v>
      </c>
      <c r="F243" s="152">
        <v>0</v>
      </c>
      <c r="G243" s="152">
        <v>11</v>
      </c>
      <c r="H243" s="153">
        <v>1.7909475740801042E-3</v>
      </c>
      <c r="I243" s="151">
        <v>0</v>
      </c>
      <c r="J243" s="153">
        <v>0</v>
      </c>
      <c r="K243" s="152">
        <v>143</v>
      </c>
      <c r="L243" s="153">
        <v>3.7439455426102894E-3</v>
      </c>
      <c r="M243" s="154">
        <v>1.8449643722301312E-3</v>
      </c>
      <c r="N243" s="166">
        <v>3682.6761895130257</v>
      </c>
    </row>
    <row r="244" spans="1:14" ht="12.75" customHeight="1" x14ac:dyDescent="0.2">
      <c r="A244" s="146" t="s">
        <v>33</v>
      </c>
      <c r="B244" s="146" t="s">
        <v>295</v>
      </c>
      <c r="C244" s="152">
        <v>144</v>
      </c>
      <c r="D244" s="152">
        <v>2014</v>
      </c>
      <c r="E244" s="152">
        <v>0</v>
      </c>
      <c r="F244" s="152">
        <v>0</v>
      </c>
      <c r="G244" s="152">
        <v>0</v>
      </c>
      <c r="H244" s="153">
        <v>0</v>
      </c>
      <c r="I244" s="151">
        <v>234</v>
      </c>
      <c r="J244" s="153">
        <v>4.583741429970617E-2</v>
      </c>
      <c r="K244" s="152">
        <v>337</v>
      </c>
      <c r="L244" s="153">
        <v>8.8231443906270461E-3</v>
      </c>
      <c r="M244" s="154">
        <v>1.8220186230111072E-2</v>
      </c>
      <c r="N244" s="166">
        <v>36368.748908151574</v>
      </c>
    </row>
    <row r="245" spans="1:14" ht="12.75" customHeight="1" x14ac:dyDescent="0.2">
      <c r="A245" s="146" t="s">
        <v>33</v>
      </c>
      <c r="B245" s="146" t="s">
        <v>296</v>
      </c>
      <c r="C245" s="152">
        <v>527</v>
      </c>
      <c r="D245" s="152">
        <v>2015</v>
      </c>
      <c r="E245" s="152">
        <v>0</v>
      </c>
      <c r="F245" s="152">
        <v>0</v>
      </c>
      <c r="G245" s="152">
        <v>0</v>
      </c>
      <c r="H245" s="153">
        <v>0</v>
      </c>
      <c r="I245" s="151">
        <v>0</v>
      </c>
      <c r="J245" s="153">
        <v>0</v>
      </c>
      <c r="K245" s="152">
        <v>0</v>
      </c>
      <c r="L245" s="153">
        <v>0</v>
      </c>
      <c r="M245" s="154">
        <v>0</v>
      </c>
      <c r="N245" s="166">
        <v>0</v>
      </c>
    </row>
    <row r="246" spans="1:14" ht="12.75" customHeight="1" x14ac:dyDescent="0.2">
      <c r="A246" s="146" t="s">
        <v>33</v>
      </c>
      <c r="B246" s="146" t="s">
        <v>297</v>
      </c>
      <c r="C246" s="163">
        <v>392</v>
      </c>
      <c r="D246" s="152">
        <v>2016</v>
      </c>
      <c r="E246" s="152">
        <v>0</v>
      </c>
      <c r="F246" s="152">
        <v>0</v>
      </c>
      <c r="G246" s="152">
        <v>0</v>
      </c>
      <c r="H246" s="153">
        <v>0</v>
      </c>
      <c r="I246" s="151">
        <v>0</v>
      </c>
      <c r="J246" s="153">
        <v>0</v>
      </c>
      <c r="K246" s="152">
        <v>0</v>
      </c>
      <c r="L246" s="153">
        <v>0</v>
      </c>
      <c r="M246" s="154">
        <v>0</v>
      </c>
      <c r="N246" s="166">
        <v>0</v>
      </c>
    </row>
    <row r="247" spans="1:14" ht="12.75" customHeight="1" x14ac:dyDescent="0.2">
      <c r="A247" s="146" t="s">
        <v>33</v>
      </c>
      <c r="B247" s="146" t="s">
        <v>298</v>
      </c>
      <c r="C247" s="152">
        <v>402</v>
      </c>
      <c r="D247" s="152">
        <v>2017</v>
      </c>
      <c r="E247" s="152">
        <v>0</v>
      </c>
      <c r="F247" s="152">
        <v>0</v>
      </c>
      <c r="G247" s="152">
        <v>0</v>
      </c>
      <c r="H247" s="153">
        <v>0</v>
      </c>
      <c r="I247" s="151">
        <v>0</v>
      </c>
      <c r="J247" s="153">
        <v>0</v>
      </c>
      <c r="K247" s="152">
        <v>7</v>
      </c>
      <c r="L247" s="153">
        <v>1.832700615263778E-4</v>
      </c>
      <c r="M247" s="154">
        <v>6.1090020508792594E-5</v>
      </c>
      <c r="N247" s="166">
        <v>121.93989614696513</v>
      </c>
    </row>
    <row r="248" spans="1:14" ht="12.75" customHeight="1" x14ac:dyDescent="0.2">
      <c r="A248" s="146" t="s">
        <v>33</v>
      </c>
      <c r="B248" s="146" t="s">
        <v>299</v>
      </c>
      <c r="C248" s="152">
        <v>121</v>
      </c>
      <c r="D248" s="152">
        <v>2018</v>
      </c>
      <c r="E248" s="152">
        <v>0</v>
      </c>
      <c r="F248" s="152">
        <v>0</v>
      </c>
      <c r="G248" s="152">
        <v>0</v>
      </c>
      <c r="H248" s="153">
        <v>0</v>
      </c>
      <c r="I248" s="151">
        <v>0</v>
      </c>
      <c r="J248" s="153">
        <v>0</v>
      </c>
      <c r="K248" s="152">
        <v>16</v>
      </c>
      <c r="L248" s="153">
        <v>4.1890299777457783E-4</v>
      </c>
      <c r="M248" s="154">
        <v>1.3963433259152593E-4</v>
      </c>
      <c r="N248" s="166">
        <v>278.71976262163457</v>
      </c>
    </row>
    <row r="249" spans="1:14" ht="12.75" customHeight="1" x14ac:dyDescent="0.2">
      <c r="A249" s="146" t="s">
        <v>33</v>
      </c>
      <c r="B249" s="146" t="s">
        <v>300</v>
      </c>
      <c r="C249" s="163">
        <v>151</v>
      </c>
      <c r="D249" s="152">
        <v>2019</v>
      </c>
      <c r="E249" s="152">
        <v>42</v>
      </c>
      <c r="F249" s="152">
        <v>1</v>
      </c>
      <c r="G249" s="152">
        <v>43</v>
      </c>
      <c r="H249" s="153">
        <v>7.0009768804949529E-3</v>
      </c>
      <c r="I249" s="151">
        <v>0</v>
      </c>
      <c r="J249" s="153">
        <v>0</v>
      </c>
      <c r="K249" s="152">
        <v>186</v>
      </c>
      <c r="L249" s="153">
        <v>4.8697473491294673E-3</v>
      </c>
      <c r="M249" s="154">
        <v>3.9569080765414731E-3</v>
      </c>
      <c r="N249" s="166">
        <v>7898.2615474340619</v>
      </c>
    </row>
    <row r="250" spans="1:14" ht="12.75" customHeight="1" x14ac:dyDescent="0.2">
      <c r="A250" s="146" t="s">
        <v>33</v>
      </c>
      <c r="B250" s="146" t="s">
        <v>301</v>
      </c>
      <c r="C250" s="152">
        <v>405</v>
      </c>
      <c r="D250" s="152">
        <v>2020</v>
      </c>
      <c r="E250" s="152">
        <v>0</v>
      </c>
      <c r="F250" s="152">
        <v>0</v>
      </c>
      <c r="G250" s="152">
        <v>0</v>
      </c>
      <c r="H250" s="153">
        <v>0</v>
      </c>
      <c r="I250" s="151">
        <v>0</v>
      </c>
      <c r="J250" s="153">
        <v>0</v>
      </c>
      <c r="K250" s="152">
        <v>24</v>
      </c>
      <c r="L250" s="153">
        <v>6.2835449666186671E-4</v>
      </c>
      <c r="M250" s="154">
        <v>2.0945149888728891E-4</v>
      </c>
      <c r="N250" s="166">
        <v>418.07964393245192</v>
      </c>
    </row>
    <row r="251" spans="1:14" ht="12.75" customHeight="1" x14ac:dyDescent="0.2">
      <c r="A251" s="146" t="s">
        <v>33</v>
      </c>
      <c r="B251" s="146" t="s">
        <v>302</v>
      </c>
      <c r="C251" s="152">
        <v>542</v>
      </c>
      <c r="D251" s="152">
        <v>2241</v>
      </c>
      <c r="E251" s="152">
        <v>13</v>
      </c>
      <c r="F251" s="152">
        <v>0</v>
      </c>
      <c r="G251" s="152">
        <v>13</v>
      </c>
      <c r="H251" s="153">
        <v>2.1165744057310321E-3</v>
      </c>
      <c r="I251" s="151">
        <v>51</v>
      </c>
      <c r="J251" s="153">
        <v>9.9902056807051904E-3</v>
      </c>
      <c r="K251" s="152">
        <v>91</v>
      </c>
      <c r="L251" s="153">
        <v>2.3825107998429115E-3</v>
      </c>
      <c r="M251" s="154">
        <v>4.8297636287597109E-3</v>
      </c>
      <c r="N251" s="166">
        <v>9640.5414566947675</v>
      </c>
    </row>
    <row r="252" spans="1:14" ht="12.75" customHeight="1" x14ac:dyDescent="0.2">
      <c r="A252" s="146" t="s">
        <v>33</v>
      </c>
      <c r="B252" s="146" t="s">
        <v>303</v>
      </c>
      <c r="C252" s="152">
        <v>343</v>
      </c>
      <c r="D252" s="152">
        <v>2012</v>
      </c>
      <c r="E252" s="152">
        <v>33</v>
      </c>
      <c r="F252" s="152">
        <v>0</v>
      </c>
      <c r="G252" s="152">
        <v>33</v>
      </c>
      <c r="H252" s="153">
        <v>5.3728427222403128E-3</v>
      </c>
      <c r="I252" s="151">
        <v>23</v>
      </c>
      <c r="J252" s="153">
        <v>4.5053868756121445E-3</v>
      </c>
      <c r="K252" s="152">
        <v>51</v>
      </c>
      <c r="L252" s="153">
        <v>1.3352533054064668E-3</v>
      </c>
      <c r="M252" s="154">
        <v>3.7378276344196414E-3</v>
      </c>
      <c r="N252" s="166">
        <v>7460.9618684083789</v>
      </c>
    </row>
    <row r="253" spans="1:14" ht="12.75" customHeight="1" x14ac:dyDescent="0.2">
      <c r="A253" s="146" t="s">
        <v>33</v>
      </c>
      <c r="B253" s="146" t="s">
        <v>304</v>
      </c>
      <c r="C253" s="152">
        <v>289</v>
      </c>
      <c r="D253" s="152">
        <v>2010</v>
      </c>
      <c r="E253" s="152">
        <v>0</v>
      </c>
      <c r="F253" s="152">
        <v>0</v>
      </c>
      <c r="G253" s="152">
        <v>0</v>
      </c>
      <c r="H253" s="153">
        <v>0</v>
      </c>
      <c r="I253" s="151">
        <v>0</v>
      </c>
      <c r="J253" s="153">
        <v>0</v>
      </c>
      <c r="K253" s="152">
        <v>0</v>
      </c>
      <c r="L253" s="153">
        <v>0</v>
      </c>
      <c r="M253" s="154">
        <v>0</v>
      </c>
      <c r="N253" s="166">
        <v>0</v>
      </c>
    </row>
    <row r="254" spans="1:14" ht="12.75" customHeight="1" x14ac:dyDescent="0.2">
      <c r="A254" s="146" t="s">
        <v>33</v>
      </c>
      <c r="B254" s="146" t="s">
        <v>305</v>
      </c>
      <c r="C254" s="152">
        <v>69</v>
      </c>
      <c r="D254" s="152">
        <v>2011</v>
      </c>
      <c r="E254" s="152">
        <v>0</v>
      </c>
      <c r="F254" s="152">
        <v>0</v>
      </c>
      <c r="G254" s="152">
        <v>0</v>
      </c>
      <c r="H254" s="153">
        <v>0</v>
      </c>
      <c r="I254" s="151">
        <v>0</v>
      </c>
      <c r="J254" s="153">
        <v>0</v>
      </c>
      <c r="K254" s="152">
        <v>0</v>
      </c>
      <c r="L254" s="153">
        <v>0</v>
      </c>
      <c r="M254" s="154">
        <v>0</v>
      </c>
      <c r="N254" s="166">
        <v>0</v>
      </c>
    </row>
    <row r="255" spans="1:14" ht="12.75" customHeight="1" x14ac:dyDescent="0.2">
      <c r="A255" s="146" t="s">
        <v>33</v>
      </c>
      <c r="B255" s="146" t="s">
        <v>306</v>
      </c>
      <c r="C255" s="152">
        <v>497</v>
      </c>
      <c r="D255" s="152">
        <v>2009</v>
      </c>
      <c r="E255" s="152">
        <v>8</v>
      </c>
      <c r="F255" s="152">
        <v>0</v>
      </c>
      <c r="G255" s="152">
        <v>8</v>
      </c>
      <c r="H255" s="153">
        <v>1.3025073266037122E-3</v>
      </c>
      <c r="I255" s="151">
        <v>0</v>
      </c>
      <c r="J255" s="153">
        <v>0</v>
      </c>
      <c r="K255" s="152">
        <v>140</v>
      </c>
      <c r="L255" s="153">
        <v>3.6654012305275558E-3</v>
      </c>
      <c r="M255" s="154">
        <v>1.6559695190437561E-3</v>
      </c>
      <c r="N255" s="166">
        <v>3305.4294219081512</v>
      </c>
    </row>
    <row r="256" spans="1:14" ht="12.75" customHeight="1" x14ac:dyDescent="0.2">
      <c r="A256" s="146" t="s">
        <v>33</v>
      </c>
      <c r="B256" s="146" t="s">
        <v>307</v>
      </c>
      <c r="C256" s="152">
        <v>539</v>
      </c>
      <c r="D256" s="152">
        <v>2038</v>
      </c>
      <c r="E256" s="152">
        <v>0</v>
      </c>
      <c r="F256" s="152">
        <v>0</v>
      </c>
      <c r="G256" s="152">
        <v>0</v>
      </c>
      <c r="H256" s="153">
        <v>0</v>
      </c>
      <c r="I256" s="151">
        <v>0</v>
      </c>
      <c r="J256" s="153">
        <v>0</v>
      </c>
      <c r="K256" s="152">
        <v>0</v>
      </c>
      <c r="L256" s="153">
        <v>0</v>
      </c>
      <c r="M256" s="154">
        <v>0</v>
      </c>
      <c r="N256" s="166">
        <v>0</v>
      </c>
    </row>
    <row r="257" spans="1:14" ht="12.75" customHeight="1" x14ac:dyDescent="0.2">
      <c r="A257" s="146" t="s">
        <v>33</v>
      </c>
      <c r="B257" s="146" t="s">
        <v>308</v>
      </c>
      <c r="C257" s="152">
        <v>540</v>
      </c>
      <c r="D257" s="152">
        <v>2039</v>
      </c>
      <c r="E257" s="152">
        <v>0</v>
      </c>
      <c r="F257" s="152">
        <v>0</v>
      </c>
      <c r="G257" s="152">
        <v>0</v>
      </c>
      <c r="H257" s="153">
        <v>0</v>
      </c>
      <c r="I257" s="151">
        <v>6</v>
      </c>
      <c r="J257" s="153">
        <v>1.1753183153770813E-3</v>
      </c>
      <c r="K257" s="152">
        <v>6</v>
      </c>
      <c r="L257" s="153">
        <v>1.5708862416546668E-4</v>
      </c>
      <c r="M257" s="154">
        <v>4.4413564651418265E-4</v>
      </c>
      <c r="N257" s="166">
        <v>886.52539580191808</v>
      </c>
    </row>
    <row r="258" spans="1:14" ht="12.75" customHeight="1" x14ac:dyDescent="0.2">
      <c r="A258" s="146" t="s">
        <v>33</v>
      </c>
      <c r="B258" s="146" t="s">
        <v>309</v>
      </c>
      <c r="C258" s="152">
        <v>446</v>
      </c>
      <c r="D258" s="152">
        <v>2013</v>
      </c>
      <c r="E258" s="152">
        <v>0</v>
      </c>
      <c r="F258" s="152">
        <v>0</v>
      </c>
      <c r="G258" s="152">
        <v>0</v>
      </c>
      <c r="H258" s="153">
        <v>0</v>
      </c>
      <c r="I258" s="151">
        <v>0</v>
      </c>
      <c r="J258" s="153">
        <v>0</v>
      </c>
      <c r="K258" s="152">
        <v>7</v>
      </c>
      <c r="L258" s="153">
        <v>1.832700615263778E-4</v>
      </c>
      <c r="M258" s="154">
        <v>6.1090020508792594E-5</v>
      </c>
      <c r="N258" s="166">
        <v>121.93989614696513</v>
      </c>
    </row>
    <row r="259" spans="1:14" ht="12.75" customHeight="1" x14ac:dyDescent="0.2">
      <c r="A259" s="146" t="s">
        <v>33</v>
      </c>
      <c r="B259" s="146" t="s">
        <v>310</v>
      </c>
      <c r="C259" s="167">
        <v>286</v>
      </c>
      <c r="D259" s="167">
        <v>2021</v>
      </c>
      <c r="E259" s="152">
        <v>0</v>
      </c>
      <c r="F259" s="152">
        <v>0</v>
      </c>
      <c r="G259" s="152">
        <v>0</v>
      </c>
      <c r="H259" s="153">
        <v>0</v>
      </c>
      <c r="I259" s="151">
        <v>0</v>
      </c>
      <c r="J259" s="153">
        <v>0</v>
      </c>
      <c r="K259" s="152">
        <v>0</v>
      </c>
      <c r="L259" s="153">
        <v>0</v>
      </c>
      <c r="M259" s="154">
        <v>0</v>
      </c>
      <c r="N259" s="166">
        <v>0</v>
      </c>
    </row>
    <row r="260" spans="1:14" ht="12.75" customHeight="1" x14ac:dyDescent="0.2">
      <c r="A260" s="146" t="s">
        <v>33</v>
      </c>
      <c r="B260" s="146" t="s">
        <v>311</v>
      </c>
      <c r="C260" s="163">
        <v>522</v>
      </c>
      <c r="D260" s="152">
        <v>2022</v>
      </c>
      <c r="E260" s="152">
        <v>0</v>
      </c>
      <c r="F260" s="152">
        <v>0</v>
      </c>
      <c r="G260" s="152">
        <v>0</v>
      </c>
      <c r="H260" s="153">
        <v>0</v>
      </c>
      <c r="I260" s="151">
        <v>0</v>
      </c>
      <c r="J260" s="153">
        <v>0</v>
      </c>
      <c r="K260" s="152">
        <v>0</v>
      </c>
      <c r="L260" s="153">
        <v>0</v>
      </c>
      <c r="M260" s="154">
        <v>0</v>
      </c>
      <c r="N260" s="166">
        <v>0</v>
      </c>
    </row>
    <row r="261" spans="1:14" ht="12.75" customHeight="1" x14ac:dyDescent="0.2">
      <c r="A261" s="146" t="s">
        <v>33</v>
      </c>
      <c r="B261" s="146" t="s">
        <v>312</v>
      </c>
      <c r="C261" s="152">
        <v>284</v>
      </c>
      <c r="D261" s="152">
        <v>2023</v>
      </c>
      <c r="E261" s="152">
        <v>4</v>
      </c>
      <c r="F261" s="152">
        <v>0</v>
      </c>
      <c r="G261" s="152">
        <v>4</v>
      </c>
      <c r="H261" s="153">
        <v>6.5125366330185612E-4</v>
      </c>
      <c r="I261" s="151">
        <v>0</v>
      </c>
      <c r="J261" s="153">
        <v>0</v>
      </c>
      <c r="K261" s="152">
        <v>91</v>
      </c>
      <c r="L261" s="153">
        <v>2.3825107998429115E-3</v>
      </c>
      <c r="M261" s="154">
        <v>1.0112548210482559E-3</v>
      </c>
      <c r="N261" s="166">
        <v>2018.5343993949712</v>
      </c>
    </row>
    <row r="262" spans="1:14" ht="12.75" customHeight="1" x14ac:dyDescent="0.2">
      <c r="A262" s="146" t="s">
        <v>33</v>
      </c>
      <c r="B262" s="146" t="s">
        <v>313</v>
      </c>
      <c r="C262" s="152">
        <v>71</v>
      </c>
      <c r="D262" s="152">
        <v>2024</v>
      </c>
      <c r="E262" s="152">
        <v>1</v>
      </c>
      <c r="F262" s="152">
        <v>0</v>
      </c>
      <c r="G262" s="152">
        <v>1</v>
      </c>
      <c r="H262" s="153">
        <v>1.6281341582546403E-4</v>
      </c>
      <c r="I262" s="151">
        <v>0</v>
      </c>
      <c r="J262" s="153">
        <v>0</v>
      </c>
      <c r="K262" s="152">
        <v>316</v>
      </c>
      <c r="L262" s="153">
        <v>8.2733342060479116E-3</v>
      </c>
      <c r="M262" s="154">
        <v>2.8120492072911253E-3</v>
      </c>
      <c r="N262" s="166">
        <v>5613.0442491483891</v>
      </c>
    </row>
    <row r="263" spans="1:14" ht="12.75" customHeight="1" x14ac:dyDescent="0.2">
      <c r="A263" s="146" t="s">
        <v>33</v>
      </c>
      <c r="B263" s="146" t="s">
        <v>314</v>
      </c>
      <c r="C263" s="152">
        <v>72</v>
      </c>
      <c r="D263" s="152">
        <v>2025</v>
      </c>
      <c r="E263" s="152">
        <v>10</v>
      </c>
      <c r="F263" s="152">
        <v>0</v>
      </c>
      <c r="G263" s="152">
        <v>10</v>
      </c>
      <c r="H263" s="153">
        <v>1.6281341582546401E-3</v>
      </c>
      <c r="I263" s="151">
        <v>0</v>
      </c>
      <c r="J263" s="153">
        <v>0</v>
      </c>
      <c r="K263" s="152">
        <v>709</v>
      </c>
      <c r="L263" s="153">
        <v>1.8562639088885981E-2</v>
      </c>
      <c r="M263" s="154">
        <v>6.7302577490468739E-3</v>
      </c>
      <c r="N263" s="166">
        <v>13434.058854882245</v>
      </c>
    </row>
    <row r="264" spans="1:14" ht="12.75" customHeight="1" x14ac:dyDescent="0.2">
      <c r="A264" s="146" t="s">
        <v>33</v>
      </c>
      <c r="B264" s="146" t="s">
        <v>315</v>
      </c>
      <c r="C264" s="152">
        <v>267</v>
      </c>
      <c r="D264" s="152">
        <v>2026</v>
      </c>
      <c r="E264" s="152">
        <v>0</v>
      </c>
      <c r="F264" s="152">
        <v>0</v>
      </c>
      <c r="G264" s="152">
        <v>0</v>
      </c>
      <c r="H264" s="153">
        <v>0</v>
      </c>
      <c r="I264" s="151">
        <v>0</v>
      </c>
      <c r="J264" s="153">
        <v>0</v>
      </c>
      <c r="K264" s="152">
        <v>60</v>
      </c>
      <c r="L264" s="153">
        <v>1.5708862416546668E-3</v>
      </c>
      <c r="M264" s="154">
        <v>5.2362874721822224E-4</v>
      </c>
      <c r="N264" s="166">
        <v>1045.1991098311296</v>
      </c>
    </row>
    <row r="265" spans="1:14" ht="12.75" customHeight="1" x14ac:dyDescent="0.2">
      <c r="A265" s="146" t="s">
        <v>33</v>
      </c>
      <c r="B265" s="146" t="s">
        <v>316</v>
      </c>
      <c r="C265" s="163">
        <v>244</v>
      </c>
      <c r="D265" s="152">
        <v>2027</v>
      </c>
      <c r="E265" s="152">
        <v>0</v>
      </c>
      <c r="F265" s="152">
        <v>0</v>
      </c>
      <c r="G265" s="152">
        <v>0</v>
      </c>
      <c r="H265" s="153">
        <v>0</v>
      </c>
      <c r="I265" s="151">
        <v>0</v>
      </c>
      <c r="J265" s="153">
        <v>0</v>
      </c>
      <c r="K265" s="152">
        <v>0</v>
      </c>
      <c r="L265" s="153">
        <v>0</v>
      </c>
      <c r="M265" s="154">
        <v>0</v>
      </c>
      <c r="N265" s="166">
        <v>0</v>
      </c>
    </row>
    <row r="266" spans="1:14" ht="12.75" customHeight="1" x14ac:dyDescent="0.2">
      <c r="A266" s="146" t="s">
        <v>33</v>
      </c>
      <c r="B266" s="146" t="s">
        <v>317</v>
      </c>
      <c r="C266" s="152">
        <v>117</v>
      </c>
      <c r="D266" s="152">
        <v>2219</v>
      </c>
      <c r="E266" s="152">
        <v>68</v>
      </c>
      <c r="F266" s="152">
        <v>0</v>
      </c>
      <c r="G266" s="152">
        <v>68</v>
      </c>
      <c r="H266" s="153">
        <v>1.1071312276131553E-2</v>
      </c>
      <c r="I266" s="151">
        <v>56</v>
      </c>
      <c r="J266" s="153">
        <v>1.0969637610186092E-2</v>
      </c>
      <c r="K266" s="152">
        <v>854</v>
      </c>
      <c r="L266" s="153">
        <v>2.2358947506218092E-2</v>
      </c>
      <c r="M266" s="154">
        <v>1.4799965797511911E-2</v>
      </c>
      <c r="N266" s="166">
        <v>29541.752929473801</v>
      </c>
    </row>
    <row r="267" spans="1:14" ht="12.75" customHeight="1" x14ac:dyDescent="0.2">
      <c r="A267" s="146" t="s">
        <v>33</v>
      </c>
      <c r="B267" s="146" t="s">
        <v>318</v>
      </c>
      <c r="C267" s="152">
        <v>357</v>
      </c>
      <c r="D267" s="152">
        <v>2063</v>
      </c>
      <c r="E267" s="152">
        <v>6</v>
      </c>
      <c r="F267" s="152">
        <v>0</v>
      </c>
      <c r="G267" s="152">
        <v>6</v>
      </c>
      <c r="H267" s="153">
        <v>9.7688049495278412E-4</v>
      </c>
      <c r="I267" s="151">
        <v>26</v>
      </c>
      <c r="J267" s="153">
        <v>5.0930460333006855E-3</v>
      </c>
      <c r="K267" s="152">
        <v>584</v>
      </c>
      <c r="L267" s="153">
        <v>1.528995941877209E-2</v>
      </c>
      <c r="M267" s="154">
        <v>7.1199619823418539E-3</v>
      </c>
      <c r="N267" s="166">
        <v>14211.935394131122</v>
      </c>
    </row>
    <row r="268" spans="1:14" ht="12.75" customHeight="1" x14ac:dyDescent="0.2">
      <c r="A268" s="146" t="s">
        <v>33</v>
      </c>
      <c r="B268" s="146" t="s">
        <v>319</v>
      </c>
      <c r="C268" s="152">
        <v>161</v>
      </c>
      <c r="D268" s="152">
        <v>2064</v>
      </c>
      <c r="E268" s="152">
        <v>1</v>
      </c>
      <c r="F268" s="152">
        <v>0</v>
      </c>
      <c r="G268" s="152">
        <v>1</v>
      </c>
      <c r="H268" s="153">
        <v>1.6281341582546403E-4</v>
      </c>
      <c r="I268" s="151">
        <v>35</v>
      </c>
      <c r="J268" s="153">
        <v>6.8560235063663075E-3</v>
      </c>
      <c r="K268" s="152">
        <v>116</v>
      </c>
      <c r="L268" s="153">
        <v>3.0370467338656894E-3</v>
      </c>
      <c r="M268" s="154">
        <v>3.35196121868582E-3</v>
      </c>
      <c r="N268" s="166">
        <v>6690.7458778209857</v>
      </c>
    </row>
    <row r="269" spans="1:14" ht="12.75" customHeight="1" x14ac:dyDescent="0.2">
      <c r="A269" s="146" t="s">
        <v>33</v>
      </c>
      <c r="B269" s="146" t="s">
        <v>320</v>
      </c>
      <c r="C269" s="152">
        <v>150</v>
      </c>
      <c r="D269" s="152">
        <v>2067</v>
      </c>
      <c r="E269" s="152">
        <v>0</v>
      </c>
      <c r="F269" s="152">
        <v>0</v>
      </c>
      <c r="G269" s="152">
        <v>0</v>
      </c>
      <c r="H269" s="153">
        <v>0</v>
      </c>
      <c r="I269" s="151">
        <v>0</v>
      </c>
      <c r="J269" s="153">
        <v>0</v>
      </c>
      <c r="K269" s="152">
        <v>0</v>
      </c>
      <c r="L269" s="153">
        <v>0</v>
      </c>
      <c r="M269" s="154">
        <v>0</v>
      </c>
      <c r="N269" s="166">
        <v>0</v>
      </c>
    </row>
    <row r="270" spans="1:14" ht="12.75" customHeight="1" x14ac:dyDescent="0.2">
      <c r="A270" s="146" t="s">
        <v>33</v>
      </c>
      <c r="B270" s="146" t="s">
        <v>321</v>
      </c>
      <c r="C270" s="152">
        <v>51</v>
      </c>
      <c r="D270" s="152">
        <v>2068</v>
      </c>
      <c r="E270" s="152">
        <v>0</v>
      </c>
      <c r="F270" s="152">
        <v>0</v>
      </c>
      <c r="G270" s="152">
        <v>0</v>
      </c>
      <c r="H270" s="153">
        <v>0</v>
      </c>
      <c r="I270" s="151">
        <v>0</v>
      </c>
      <c r="J270" s="153">
        <v>0</v>
      </c>
      <c r="K270" s="152">
        <v>69</v>
      </c>
      <c r="L270" s="153">
        <v>1.8065191779028668E-3</v>
      </c>
      <c r="M270" s="154">
        <v>6.0217305930095565E-4</v>
      </c>
      <c r="N270" s="166">
        <v>1201.9789763057993</v>
      </c>
    </row>
    <row r="271" spans="1:14" ht="12.75" customHeight="1" x14ac:dyDescent="0.2">
      <c r="A271" s="146" t="s">
        <v>33</v>
      </c>
      <c r="B271" s="146" t="s">
        <v>322</v>
      </c>
      <c r="C271" s="152">
        <v>240</v>
      </c>
      <c r="D271" s="152">
        <v>2086</v>
      </c>
      <c r="E271" s="152">
        <v>0</v>
      </c>
      <c r="F271" s="152">
        <v>0</v>
      </c>
      <c r="G271" s="152">
        <v>0</v>
      </c>
      <c r="H271" s="153">
        <v>0</v>
      </c>
      <c r="I271" s="151">
        <v>0</v>
      </c>
      <c r="J271" s="153">
        <v>0</v>
      </c>
      <c r="K271" s="152">
        <v>36</v>
      </c>
      <c r="L271" s="153">
        <v>9.4253174499280012E-4</v>
      </c>
      <c r="M271" s="154">
        <v>3.1417724833093336E-4</v>
      </c>
      <c r="N271" s="166">
        <v>627.11946589867784</v>
      </c>
    </row>
    <row r="272" spans="1:14" ht="12.75" customHeight="1" x14ac:dyDescent="0.2">
      <c r="A272" s="146" t="s">
        <v>33</v>
      </c>
      <c r="B272" s="146" t="s">
        <v>323</v>
      </c>
      <c r="C272" s="152">
        <v>382</v>
      </c>
      <c r="D272" s="152">
        <v>2090</v>
      </c>
      <c r="E272" s="152">
        <v>0</v>
      </c>
      <c r="F272" s="152">
        <v>0</v>
      </c>
      <c r="G272" s="152">
        <v>0</v>
      </c>
      <c r="H272" s="153">
        <v>0</v>
      </c>
      <c r="I272" s="151">
        <v>0</v>
      </c>
      <c r="J272" s="153">
        <v>0</v>
      </c>
      <c r="K272" s="152">
        <v>0</v>
      </c>
      <c r="L272" s="153">
        <v>0</v>
      </c>
      <c r="M272" s="154">
        <v>0</v>
      </c>
      <c r="N272" s="166">
        <v>0</v>
      </c>
    </row>
    <row r="273" spans="1:14" ht="12.75" customHeight="1" x14ac:dyDescent="0.2">
      <c r="A273" s="146" t="s">
        <v>33</v>
      </c>
      <c r="B273" s="146" t="s">
        <v>324</v>
      </c>
      <c r="C273" s="152">
        <v>478</v>
      </c>
      <c r="D273" s="152">
        <v>2091</v>
      </c>
      <c r="E273" s="152">
        <v>0</v>
      </c>
      <c r="F273" s="152">
        <v>0</v>
      </c>
      <c r="G273" s="152">
        <v>0</v>
      </c>
      <c r="H273" s="153">
        <v>0</v>
      </c>
      <c r="I273" s="151">
        <v>0</v>
      </c>
      <c r="J273" s="153">
        <v>0</v>
      </c>
      <c r="K273" s="152">
        <v>53</v>
      </c>
      <c r="L273" s="153">
        <v>1.387616180128289E-3</v>
      </c>
      <c r="M273" s="154">
        <v>4.6253872670942963E-4</v>
      </c>
      <c r="N273" s="166">
        <v>923.25921368416448</v>
      </c>
    </row>
    <row r="274" spans="1:14" ht="12.75" customHeight="1" x14ac:dyDescent="0.2">
      <c r="A274" s="146" t="s">
        <v>33</v>
      </c>
      <c r="B274" s="146" t="s">
        <v>325</v>
      </c>
      <c r="C274" s="152">
        <v>50</v>
      </c>
      <c r="D274" s="152">
        <v>2121</v>
      </c>
      <c r="E274" s="152">
        <v>0</v>
      </c>
      <c r="F274" s="152">
        <v>0</v>
      </c>
      <c r="G274" s="152">
        <v>0</v>
      </c>
      <c r="H274" s="153">
        <v>0</v>
      </c>
      <c r="I274" s="151">
        <v>0</v>
      </c>
      <c r="J274" s="153">
        <v>0</v>
      </c>
      <c r="K274" s="152">
        <v>0</v>
      </c>
      <c r="L274" s="153">
        <v>0</v>
      </c>
      <c r="M274" s="154">
        <v>0</v>
      </c>
      <c r="N274" s="166">
        <v>0</v>
      </c>
    </row>
    <row r="275" spans="1:14" ht="12.75" customHeight="1" x14ac:dyDescent="0.2">
      <c r="A275" s="146" t="s">
        <v>33</v>
      </c>
      <c r="B275" s="146" t="s">
        <v>326</v>
      </c>
      <c r="C275" s="152">
        <v>52</v>
      </c>
      <c r="D275" s="152">
        <v>2166</v>
      </c>
      <c r="E275" s="152">
        <v>0</v>
      </c>
      <c r="F275" s="152">
        <v>0</v>
      </c>
      <c r="G275" s="152">
        <v>0</v>
      </c>
      <c r="H275" s="153">
        <v>0</v>
      </c>
      <c r="I275" s="151">
        <v>0</v>
      </c>
      <c r="J275" s="153">
        <v>0</v>
      </c>
      <c r="K275" s="152">
        <v>19</v>
      </c>
      <c r="L275" s="153">
        <v>4.9744730985731118E-4</v>
      </c>
      <c r="M275" s="154">
        <v>1.6581576995243705E-4</v>
      </c>
      <c r="N275" s="166">
        <v>330.9797181131911</v>
      </c>
    </row>
    <row r="276" spans="1:14" ht="12.75" customHeight="1" x14ac:dyDescent="0.2">
      <c r="A276" s="146" t="s">
        <v>33</v>
      </c>
      <c r="B276" s="146" t="s">
        <v>327</v>
      </c>
      <c r="C276" s="152">
        <v>309</v>
      </c>
      <c r="D276" s="152">
        <v>2167</v>
      </c>
      <c r="E276" s="152">
        <v>0</v>
      </c>
      <c r="F276" s="152">
        <v>0</v>
      </c>
      <c r="G276" s="152">
        <v>0</v>
      </c>
      <c r="H276" s="153">
        <v>0</v>
      </c>
      <c r="I276" s="151">
        <v>0</v>
      </c>
      <c r="J276" s="153">
        <v>0</v>
      </c>
      <c r="K276" s="152">
        <v>94</v>
      </c>
      <c r="L276" s="153">
        <v>2.4610551119256447E-3</v>
      </c>
      <c r="M276" s="154">
        <v>8.2035170397521491E-4</v>
      </c>
      <c r="N276" s="166">
        <v>1637.4786054021033</v>
      </c>
    </row>
    <row r="277" spans="1:14" ht="12.75" customHeight="1" x14ac:dyDescent="0.2">
      <c r="A277" s="146" t="s">
        <v>33</v>
      </c>
      <c r="B277" s="146" t="s">
        <v>328</v>
      </c>
      <c r="C277" s="152">
        <v>310</v>
      </c>
      <c r="D277" s="152">
        <v>2168</v>
      </c>
      <c r="E277" s="152">
        <v>0</v>
      </c>
      <c r="F277" s="152">
        <v>0</v>
      </c>
      <c r="G277" s="152">
        <v>0</v>
      </c>
      <c r="H277" s="153">
        <v>0</v>
      </c>
      <c r="I277" s="151">
        <v>0</v>
      </c>
      <c r="J277" s="153">
        <v>0</v>
      </c>
      <c r="K277" s="152">
        <v>34</v>
      </c>
      <c r="L277" s="153">
        <v>8.9016887027097789E-4</v>
      </c>
      <c r="M277" s="154">
        <v>2.9672295675699261E-4</v>
      </c>
      <c r="N277" s="166">
        <v>592.27949557097349</v>
      </c>
    </row>
    <row r="278" spans="1:14" ht="12.75" customHeight="1" x14ac:dyDescent="0.2">
      <c r="A278" s="146" t="s">
        <v>33</v>
      </c>
      <c r="B278" s="146" t="s">
        <v>329</v>
      </c>
      <c r="C278" s="152">
        <v>129</v>
      </c>
      <c r="D278" s="152">
        <v>2169</v>
      </c>
      <c r="E278" s="152">
        <v>0</v>
      </c>
      <c r="F278" s="152">
        <v>0</v>
      </c>
      <c r="G278" s="152">
        <v>0</v>
      </c>
      <c r="H278" s="153">
        <v>0</v>
      </c>
      <c r="I278" s="151">
        <v>0</v>
      </c>
      <c r="J278" s="153">
        <v>0</v>
      </c>
      <c r="K278" s="152">
        <v>17</v>
      </c>
      <c r="L278" s="153">
        <v>4.4508443513548894E-4</v>
      </c>
      <c r="M278" s="154">
        <v>1.4836147837849631E-4</v>
      </c>
      <c r="N278" s="166">
        <v>296.13974778548675</v>
      </c>
    </row>
    <row r="279" spans="1:14" ht="12.75" customHeight="1" x14ac:dyDescent="0.2">
      <c r="A279" s="146" t="s">
        <v>33</v>
      </c>
      <c r="B279" s="146" t="s">
        <v>330</v>
      </c>
      <c r="C279" s="152">
        <v>40</v>
      </c>
      <c r="D279" s="152">
        <v>2170</v>
      </c>
      <c r="E279" s="152">
        <v>0</v>
      </c>
      <c r="F279" s="152">
        <v>0</v>
      </c>
      <c r="G279" s="152">
        <v>0</v>
      </c>
      <c r="H279" s="153">
        <v>0</v>
      </c>
      <c r="I279" s="151">
        <v>0</v>
      </c>
      <c r="J279" s="153">
        <v>0</v>
      </c>
      <c r="K279" s="152">
        <v>1</v>
      </c>
      <c r="L279" s="153">
        <v>2.6181437360911114E-5</v>
      </c>
      <c r="M279" s="154">
        <v>8.7271457869703708E-6</v>
      </c>
      <c r="N279" s="166">
        <v>17.419985163852161</v>
      </c>
    </row>
    <row r="280" spans="1:14" ht="12.75" customHeight="1" x14ac:dyDescent="0.2">
      <c r="A280" s="146" t="s">
        <v>33</v>
      </c>
      <c r="B280" s="146" t="s">
        <v>331</v>
      </c>
      <c r="C280" s="152">
        <v>168</v>
      </c>
      <c r="D280" s="152">
        <v>2171</v>
      </c>
      <c r="E280" s="152">
        <v>0</v>
      </c>
      <c r="F280" s="152">
        <v>0</v>
      </c>
      <c r="G280" s="152">
        <v>0</v>
      </c>
      <c r="H280" s="153">
        <v>0</v>
      </c>
      <c r="I280" s="151">
        <v>0</v>
      </c>
      <c r="J280" s="153">
        <v>0</v>
      </c>
      <c r="K280" s="152">
        <v>228</v>
      </c>
      <c r="L280" s="153">
        <v>5.9693677182877337E-3</v>
      </c>
      <c r="M280" s="154">
        <v>1.9897892394292447E-3</v>
      </c>
      <c r="N280" s="166">
        <v>3971.7566173582932</v>
      </c>
    </row>
    <row r="281" spans="1:14" ht="12.75" customHeight="1" x14ac:dyDescent="0.2">
      <c r="A281" s="146" t="s">
        <v>33</v>
      </c>
      <c r="B281" s="146" t="s">
        <v>332</v>
      </c>
      <c r="C281" s="152">
        <v>230</v>
      </c>
      <c r="D281" s="152">
        <v>2172</v>
      </c>
      <c r="E281" s="152">
        <v>0</v>
      </c>
      <c r="F281" s="152">
        <v>0</v>
      </c>
      <c r="G281" s="152">
        <v>0</v>
      </c>
      <c r="H281" s="153">
        <v>0</v>
      </c>
      <c r="I281" s="151">
        <v>0</v>
      </c>
      <c r="J281" s="153">
        <v>0</v>
      </c>
      <c r="K281" s="152">
        <v>0</v>
      </c>
      <c r="L281" s="153">
        <v>0</v>
      </c>
      <c r="M281" s="154">
        <v>0</v>
      </c>
      <c r="N281" s="166">
        <v>0</v>
      </c>
    </row>
    <row r="282" spans="1:14" ht="12.75" customHeight="1" x14ac:dyDescent="0.2">
      <c r="A282" s="146" t="s">
        <v>33</v>
      </c>
      <c r="B282" s="146" t="s">
        <v>333</v>
      </c>
      <c r="C282" s="152">
        <v>165</v>
      </c>
      <c r="D282" s="152">
        <v>1907</v>
      </c>
      <c r="E282" s="152">
        <v>0</v>
      </c>
      <c r="F282" s="152">
        <v>0</v>
      </c>
      <c r="G282" s="152">
        <v>0</v>
      </c>
      <c r="H282" s="153">
        <v>0</v>
      </c>
      <c r="I282" s="151">
        <v>0</v>
      </c>
      <c r="J282" s="153">
        <v>0</v>
      </c>
      <c r="K282" s="152">
        <v>13</v>
      </c>
      <c r="L282" s="153">
        <v>3.4035868569184447E-4</v>
      </c>
      <c r="M282" s="154">
        <v>1.1345289523061483E-4</v>
      </c>
      <c r="N282" s="166">
        <v>226.4598071300781</v>
      </c>
    </row>
    <row r="283" spans="1:14" ht="12.75" customHeight="1" x14ac:dyDescent="0.2">
      <c r="A283" s="146" t="s">
        <v>33</v>
      </c>
      <c r="B283" s="146" t="s">
        <v>334</v>
      </c>
      <c r="C283" s="152"/>
      <c r="D283" s="152">
        <v>9069</v>
      </c>
      <c r="E283" s="152">
        <v>0</v>
      </c>
      <c r="F283" s="152">
        <v>0</v>
      </c>
      <c r="G283" s="152">
        <v>0</v>
      </c>
      <c r="H283" s="153">
        <v>0</v>
      </c>
      <c r="I283" s="151">
        <v>0</v>
      </c>
      <c r="J283" s="153">
        <v>0</v>
      </c>
      <c r="K283" s="152">
        <v>35</v>
      </c>
      <c r="L283" s="153">
        <v>9.1635030763188895E-4</v>
      </c>
      <c r="M283" s="154">
        <v>3.0545010254396298E-4</v>
      </c>
      <c r="N283" s="166">
        <v>609.69948073482567</v>
      </c>
    </row>
    <row r="284" spans="1:14" ht="12.75" customHeight="1" x14ac:dyDescent="0.2">
      <c r="A284" s="146" t="s">
        <v>33</v>
      </c>
      <c r="B284" s="146" t="s">
        <v>335</v>
      </c>
      <c r="C284" s="152">
        <v>305</v>
      </c>
      <c r="D284" s="152">
        <v>2196</v>
      </c>
      <c r="E284" s="152">
        <v>6</v>
      </c>
      <c r="F284" s="152">
        <v>0</v>
      </c>
      <c r="G284" s="152">
        <v>6</v>
      </c>
      <c r="H284" s="153">
        <v>9.7688049495278412E-4</v>
      </c>
      <c r="I284" s="151">
        <v>0</v>
      </c>
      <c r="J284" s="153">
        <v>0</v>
      </c>
      <c r="K284" s="152">
        <v>182</v>
      </c>
      <c r="L284" s="153">
        <v>4.7650215996858231E-3</v>
      </c>
      <c r="M284" s="154">
        <v>1.9139673648795356E-3</v>
      </c>
      <c r="N284" s="166">
        <v>3820.4109240477296</v>
      </c>
    </row>
    <row r="285" spans="1:14" ht="12.75" customHeight="1" x14ac:dyDescent="0.2">
      <c r="A285" s="146" t="s">
        <v>33</v>
      </c>
      <c r="B285" s="146" t="s">
        <v>336</v>
      </c>
      <c r="C285" s="152">
        <v>381</v>
      </c>
      <c r="D285" s="152">
        <v>2216</v>
      </c>
      <c r="E285" s="152">
        <v>2</v>
      </c>
      <c r="F285" s="152">
        <v>0</v>
      </c>
      <c r="G285" s="152">
        <v>2</v>
      </c>
      <c r="H285" s="153">
        <v>3.2562683165092806E-4</v>
      </c>
      <c r="I285" s="151">
        <v>0</v>
      </c>
      <c r="J285" s="153">
        <v>0</v>
      </c>
      <c r="K285" s="152">
        <v>18</v>
      </c>
      <c r="L285" s="153">
        <v>4.7126587249640006E-4</v>
      </c>
      <c r="M285" s="154">
        <v>2.6563090138244269E-4</v>
      </c>
      <c r="N285" s="166">
        <v>530.21760769155094</v>
      </c>
    </row>
    <row r="286" spans="1:14" ht="12.75" customHeight="1" x14ac:dyDescent="0.2">
      <c r="A286" s="146" t="s">
        <v>33</v>
      </c>
      <c r="B286" s="146" t="s">
        <v>337</v>
      </c>
      <c r="C286" s="152">
        <v>379</v>
      </c>
      <c r="D286" s="152">
        <v>2217</v>
      </c>
      <c r="E286" s="152">
        <v>0</v>
      </c>
      <c r="F286" s="152">
        <v>0</v>
      </c>
      <c r="G286" s="152">
        <v>0</v>
      </c>
      <c r="H286" s="153">
        <v>0</v>
      </c>
      <c r="I286" s="151">
        <v>0</v>
      </c>
      <c r="J286" s="153">
        <v>0</v>
      </c>
      <c r="K286" s="152">
        <v>3</v>
      </c>
      <c r="L286" s="153">
        <v>7.8544312082733339E-5</v>
      </c>
      <c r="M286" s="154">
        <v>2.6181437360911114E-5</v>
      </c>
      <c r="N286" s="166">
        <v>52.259955491556489</v>
      </c>
    </row>
    <row r="287" spans="1:14" ht="12.75" customHeight="1" x14ac:dyDescent="0.2">
      <c r="A287" s="146" t="s">
        <v>33</v>
      </c>
      <c r="B287" s="146" t="s">
        <v>338</v>
      </c>
      <c r="C287" s="152">
        <v>350</v>
      </c>
      <c r="D287" s="152">
        <v>2268</v>
      </c>
      <c r="E287" s="152">
        <v>0</v>
      </c>
      <c r="F287" s="152">
        <v>0</v>
      </c>
      <c r="G287" s="152">
        <v>0</v>
      </c>
      <c r="H287" s="153">
        <v>0</v>
      </c>
      <c r="I287" s="151">
        <v>17</v>
      </c>
      <c r="J287" s="153">
        <v>3.3300685602350635E-3</v>
      </c>
      <c r="K287" s="152">
        <v>100</v>
      </c>
      <c r="L287" s="153">
        <v>2.6181437360911115E-3</v>
      </c>
      <c r="M287" s="154">
        <v>1.9827374321087251E-3</v>
      </c>
      <c r="N287" s="166">
        <v>3957.6807233718309</v>
      </c>
    </row>
    <row r="288" spans="1:14" ht="12.75" customHeight="1" x14ac:dyDescent="0.2">
      <c r="A288" s="146" t="s">
        <v>33</v>
      </c>
      <c r="B288" s="146" t="s">
        <v>339</v>
      </c>
      <c r="C288" s="152">
        <v>553</v>
      </c>
      <c r="D288" s="152">
        <v>2218</v>
      </c>
      <c r="E288" s="152">
        <v>0</v>
      </c>
      <c r="F288" s="152">
        <v>0</v>
      </c>
      <c r="G288" s="152">
        <v>0</v>
      </c>
      <c r="H288" s="153">
        <v>0</v>
      </c>
      <c r="I288" s="151">
        <v>0</v>
      </c>
      <c r="J288" s="153">
        <v>0</v>
      </c>
      <c r="K288" s="152">
        <v>38</v>
      </c>
      <c r="L288" s="153">
        <v>9.9489461971462236E-4</v>
      </c>
      <c r="M288" s="154">
        <v>3.316315399048741E-4</v>
      </c>
      <c r="N288" s="166">
        <v>661.95943622638219</v>
      </c>
    </row>
    <row r="289" spans="1:14" ht="12.75" customHeight="1" x14ac:dyDescent="0.2">
      <c r="A289" s="146" t="s">
        <v>33</v>
      </c>
      <c r="B289" s="146" t="s">
        <v>340</v>
      </c>
      <c r="C289" s="152">
        <v>445</v>
      </c>
      <c r="D289" s="152">
        <v>2238</v>
      </c>
      <c r="E289" s="152">
        <v>0</v>
      </c>
      <c r="F289" s="152">
        <v>0</v>
      </c>
      <c r="G289" s="152">
        <v>0</v>
      </c>
      <c r="H289" s="153">
        <v>0</v>
      </c>
      <c r="I289" s="151">
        <v>12</v>
      </c>
      <c r="J289" s="153">
        <v>2.3506366307541626E-3</v>
      </c>
      <c r="K289" s="152">
        <v>28</v>
      </c>
      <c r="L289" s="153">
        <v>7.3308024610551118E-4</v>
      </c>
      <c r="M289" s="154">
        <v>1.0279056256198911E-3</v>
      </c>
      <c r="N289" s="166">
        <v>2051.7705542254703</v>
      </c>
    </row>
    <row r="290" spans="1:14" ht="12.75" customHeight="1" x14ac:dyDescent="0.2">
      <c r="A290" s="146" t="s">
        <v>33</v>
      </c>
      <c r="B290" s="146" t="s">
        <v>341</v>
      </c>
      <c r="C290" s="152"/>
      <c r="D290" s="152">
        <v>18004</v>
      </c>
      <c r="E290" s="152">
        <v>0</v>
      </c>
      <c r="F290" s="152">
        <v>0</v>
      </c>
      <c r="G290" s="152">
        <v>0</v>
      </c>
      <c r="H290" s="153">
        <v>0</v>
      </c>
      <c r="I290" s="151">
        <v>14</v>
      </c>
      <c r="J290" s="153">
        <v>2.7424094025465229E-3</v>
      </c>
      <c r="K290" s="152">
        <v>46</v>
      </c>
      <c r="L290" s="153">
        <v>1.2043461186019113E-3</v>
      </c>
      <c r="M290" s="154">
        <v>1.3155851737161447E-3</v>
      </c>
      <c r="N290" s="166">
        <v>2625.9987821144114</v>
      </c>
    </row>
    <row r="291" spans="1:14" ht="12.75" customHeight="1" x14ac:dyDescent="0.2">
      <c r="A291" s="146" t="s">
        <v>33</v>
      </c>
      <c r="B291" s="146" t="s">
        <v>342</v>
      </c>
      <c r="C291" s="152">
        <v>440</v>
      </c>
      <c r="D291" s="152">
        <v>2264</v>
      </c>
      <c r="E291" s="152">
        <v>4</v>
      </c>
      <c r="F291" s="152">
        <v>0</v>
      </c>
      <c r="G291" s="152">
        <v>4</v>
      </c>
      <c r="H291" s="153">
        <v>6.5125366330185612E-4</v>
      </c>
      <c r="I291" s="151">
        <v>11</v>
      </c>
      <c r="J291" s="153">
        <v>2.1547502448579824E-3</v>
      </c>
      <c r="K291" s="152">
        <v>134</v>
      </c>
      <c r="L291" s="153">
        <v>3.5083126063620894E-3</v>
      </c>
      <c r="M291" s="154">
        <v>2.1047721715073092E-3</v>
      </c>
      <c r="N291" s="166">
        <v>4201.2704836084231</v>
      </c>
    </row>
    <row r="292" spans="1:14" ht="12.75" customHeight="1" x14ac:dyDescent="0.2">
      <c r="A292" s="146" t="s">
        <v>33</v>
      </c>
      <c r="B292" s="146" t="s">
        <v>343</v>
      </c>
      <c r="C292" s="152">
        <v>458</v>
      </c>
      <c r="D292" s="152">
        <v>2265</v>
      </c>
      <c r="E292" s="152">
        <v>0</v>
      </c>
      <c r="F292" s="152">
        <v>0</v>
      </c>
      <c r="G292" s="152">
        <v>0</v>
      </c>
      <c r="H292" s="153">
        <v>0</v>
      </c>
      <c r="I292" s="151">
        <v>13</v>
      </c>
      <c r="J292" s="153">
        <v>2.5465230166503428E-3</v>
      </c>
      <c r="K292" s="152">
        <v>106</v>
      </c>
      <c r="L292" s="153">
        <v>2.7752323602565779E-3</v>
      </c>
      <c r="M292" s="154">
        <v>1.7739184589689735E-3</v>
      </c>
      <c r="N292" s="166">
        <v>3540.8636444757399</v>
      </c>
    </row>
    <row r="293" spans="1:14" ht="12.75" customHeight="1" x14ac:dyDescent="0.2">
      <c r="A293" s="146" t="s">
        <v>33</v>
      </c>
      <c r="B293" s="146" t="s">
        <v>344</v>
      </c>
      <c r="C293" s="152">
        <v>324</v>
      </c>
      <c r="D293" s="152">
        <v>2269</v>
      </c>
      <c r="E293" s="152">
        <v>0</v>
      </c>
      <c r="F293" s="152">
        <v>0</v>
      </c>
      <c r="G293" s="152">
        <v>0</v>
      </c>
      <c r="H293" s="153">
        <v>0</v>
      </c>
      <c r="I293" s="151">
        <v>14</v>
      </c>
      <c r="J293" s="153">
        <v>2.7424094025465229E-3</v>
      </c>
      <c r="K293" s="152">
        <v>52</v>
      </c>
      <c r="L293" s="153">
        <v>1.3614347427673779E-3</v>
      </c>
      <c r="M293" s="154">
        <v>1.3679480484379669E-3</v>
      </c>
      <c r="N293" s="166">
        <v>2730.5186930975242</v>
      </c>
    </row>
    <row r="294" spans="1:14" ht="12.75" customHeight="1" x14ac:dyDescent="0.2">
      <c r="A294" s="146" t="s">
        <v>33</v>
      </c>
      <c r="B294" s="146" t="s">
        <v>345</v>
      </c>
      <c r="C294" s="152">
        <v>287</v>
      </c>
      <c r="D294" s="152">
        <v>2271</v>
      </c>
      <c r="E294" s="152">
        <v>0</v>
      </c>
      <c r="F294" s="152">
        <v>0</v>
      </c>
      <c r="G294" s="152">
        <v>0</v>
      </c>
      <c r="H294" s="153">
        <v>0</v>
      </c>
      <c r="I294" s="151">
        <v>2</v>
      </c>
      <c r="J294" s="153">
        <v>3.9177277179236041E-4</v>
      </c>
      <c r="K294" s="152">
        <v>17</v>
      </c>
      <c r="L294" s="153">
        <v>4.4508443513548894E-4</v>
      </c>
      <c r="M294" s="154">
        <v>2.7895240230928312E-4</v>
      </c>
      <c r="N294" s="166">
        <v>556.80824272508846</v>
      </c>
    </row>
    <row r="295" spans="1:14" ht="12.75" customHeight="1" x14ac:dyDescent="0.2">
      <c r="A295" s="146" t="s">
        <v>33</v>
      </c>
      <c r="B295" s="146" t="s">
        <v>346</v>
      </c>
      <c r="C295" s="152">
        <v>292</v>
      </c>
      <c r="D295" s="152">
        <v>2272</v>
      </c>
      <c r="E295" s="152">
        <v>0</v>
      </c>
      <c r="F295" s="152">
        <v>0</v>
      </c>
      <c r="G295" s="152">
        <v>0</v>
      </c>
      <c r="H295" s="153">
        <v>0</v>
      </c>
      <c r="I295" s="151">
        <v>6</v>
      </c>
      <c r="J295" s="153">
        <v>1.1753183153770813E-3</v>
      </c>
      <c r="K295" s="152">
        <v>53</v>
      </c>
      <c r="L295" s="153">
        <v>1.387616180128289E-3</v>
      </c>
      <c r="M295" s="154">
        <v>8.5431149850179015E-4</v>
      </c>
      <c r="N295" s="166">
        <v>1705.2646985029698</v>
      </c>
    </row>
    <row r="296" spans="1:14" ht="12.75" customHeight="1" x14ac:dyDescent="0.2">
      <c r="A296" s="146" t="s">
        <v>33</v>
      </c>
      <c r="B296" s="146" t="s">
        <v>347</v>
      </c>
      <c r="C296" s="152">
        <v>47</v>
      </c>
      <c r="D296" s="152">
        <v>2220</v>
      </c>
      <c r="E296" s="152">
        <v>0</v>
      </c>
      <c r="F296" s="152">
        <v>0</v>
      </c>
      <c r="G296" s="152">
        <v>0</v>
      </c>
      <c r="H296" s="153">
        <v>0</v>
      </c>
      <c r="I296" s="151">
        <v>0</v>
      </c>
      <c r="J296" s="153">
        <v>0</v>
      </c>
      <c r="K296" s="152">
        <v>1</v>
      </c>
      <c r="L296" s="153">
        <v>2.6181437360911114E-5</v>
      </c>
      <c r="M296" s="154">
        <v>8.7271457869703708E-6</v>
      </c>
      <c r="N296" s="166">
        <v>17.419985163852161</v>
      </c>
    </row>
    <row r="297" spans="1:14" ht="12.75" customHeight="1" x14ac:dyDescent="0.2">
      <c r="A297" s="146" t="s">
        <v>33</v>
      </c>
      <c r="B297" s="146" t="s">
        <v>348</v>
      </c>
      <c r="C297" s="152">
        <v>562</v>
      </c>
      <c r="D297" s="152">
        <v>2221</v>
      </c>
      <c r="E297" s="152">
        <v>0</v>
      </c>
      <c r="F297" s="152">
        <v>0</v>
      </c>
      <c r="G297" s="152">
        <v>0</v>
      </c>
      <c r="H297" s="153">
        <v>0</v>
      </c>
      <c r="I297" s="151">
        <v>0</v>
      </c>
      <c r="J297" s="153">
        <v>0</v>
      </c>
      <c r="K297" s="152">
        <v>0</v>
      </c>
      <c r="L297" s="153">
        <v>0</v>
      </c>
      <c r="M297" s="154">
        <v>0</v>
      </c>
      <c r="N297" s="166">
        <v>0</v>
      </c>
    </row>
    <row r="298" spans="1:14" ht="12.75" customHeight="1" x14ac:dyDescent="0.2">
      <c r="A298" s="146" t="s">
        <v>33</v>
      </c>
      <c r="B298" s="146" t="s">
        <v>349</v>
      </c>
      <c r="C298" s="152">
        <v>457</v>
      </c>
      <c r="D298" s="152">
        <v>2224</v>
      </c>
      <c r="E298" s="152">
        <v>4</v>
      </c>
      <c r="F298" s="152">
        <v>0</v>
      </c>
      <c r="G298" s="152">
        <v>4</v>
      </c>
      <c r="H298" s="153">
        <v>6.5125366330185612E-4</v>
      </c>
      <c r="I298" s="151">
        <v>0</v>
      </c>
      <c r="J298" s="153">
        <v>0</v>
      </c>
      <c r="K298" s="152">
        <v>241</v>
      </c>
      <c r="L298" s="153">
        <v>6.3097264039795788E-3</v>
      </c>
      <c r="M298" s="154">
        <v>2.3203266890938117E-3</v>
      </c>
      <c r="N298" s="166">
        <v>4631.532173972796</v>
      </c>
    </row>
    <row r="299" spans="1:14" ht="12.75" customHeight="1" x14ac:dyDescent="0.2">
      <c r="A299" s="146" t="s">
        <v>33</v>
      </c>
      <c r="B299" s="146" t="s">
        <v>350</v>
      </c>
      <c r="C299" s="167">
        <v>127</v>
      </c>
      <c r="D299" s="167">
        <v>2225</v>
      </c>
      <c r="E299" s="152">
        <v>1</v>
      </c>
      <c r="F299" s="152">
        <v>0</v>
      </c>
      <c r="G299" s="152">
        <v>1</v>
      </c>
      <c r="H299" s="153">
        <v>1.6281341582546403E-4</v>
      </c>
      <c r="I299" s="151">
        <v>0</v>
      </c>
      <c r="J299" s="153">
        <v>0</v>
      </c>
      <c r="K299" s="152">
        <v>143</v>
      </c>
      <c r="L299" s="153">
        <v>3.7439455426102894E-3</v>
      </c>
      <c r="M299" s="154">
        <v>1.302252986145251E-3</v>
      </c>
      <c r="N299" s="166">
        <v>2599.386815801965</v>
      </c>
    </row>
    <row r="300" spans="1:14" ht="12.75" customHeight="1" x14ac:dyDescent="0.2">
      <c r="A300" s="146" t="s">
        <v>33</v>
      </c>
      <c r="B300" s="146" t="s">
        <v>351</v>
      </c>
      <c r="C300" s="167">
        <v>270</v>
      </c>
      <c r="D300" s="167">
        <v>2226</v>
      </c>
      <c r="E300" s="152">
        <v>0</v>
      </c>
      <c r="F300" s="152">
        <v>0</v>
      </c>
      <c r="G300" s="152">
        <v>0</v>
      </c>
      <c r="H300" s="153">
        <v>0</v>
      </c>
      <c r="I300" s="151">
        <v>0</v>
      </c>
      <c r="J300" s="153">
        <v>0</v>
      </c>
      <c r="K300" s="152">
        <v>0</v>
      </c>
      <c r="L300" s="153">
        <v>0</v>
      </c>
      <c r="M300" s="154">
        <v>0</v>
      </c>
      <c r="N300" s="166">
        <v>0</v>
      </c>
    </row>
    <row r="301" spans="1:14" ht="12.75" customHeight="1" x14ac:dyDescent="0.2">
      <c r="A301" s="146" t="s">
        <v>33</v>
      </c>
      <c r="B301" s="146" t="s">
        <v>352</v>
      </c>
      <c r="C301" s="152">
        <v>75</v>
      </c>
      <c r="D301" s="152">
        <v>2227</v>
      </c>
      <c r="E301" s="152">
        <v>0</v>
      </c>
      <c r="F301" s="152">
        <v>0</v>
      </c>
      <c r="G301" s="152">
        <v>0</v>
      </c>
      <c r="H301" s="153">
        <v>0</v>
      </c>
      <c r="I301" s="151">
        <v>0</v>
      </c>
      <c r="J301" s="153">
        <v>0</v>
      </c>
      <c r="K301" s="152">
        <v>1</v>
      </c>
      <c r="L301" s="153">
        <v>2.6181437360911114E-5</v>
      </c>
      <c r="M301" s="154">
        <v>8.7271457869703708E-6</v>
      </c>
      <c r="N301" s="166">
        <v>17.419985163852161</v>
      </c>
    </row>
    <row r="302" spans="1:14" ht="12.75" customHeight="1" x14ac:dyDescent="0.2">
      <c r="A302" s="146" t="s">
        <v>33</v>
      </c>
      <c r="B302" s="146" t="s">
        <v>353</v>
      </c>
      <c r="C302" s="152">
        <v>59</v>
      </c>
      <c r="D302" s="152">
        <v>2228</v>
      </c>
      <c r="E302" s="152">
        <v>0</v>
      </c>
      <c r="F302" s="152">
        <v>0</v>
      </c>
      <c r="G302" s="152">
        <v>0</v>
      </c>
      <c r="H302" s="153">
        <v>0</v>
      </c>
      <c r="I302" s="151">
        <v>0</v>
      </c>
      <c r="J302" s="153">
        <v>0</v>
      </c>
      <c r="K302" s="152">
        <v>123</v>
      </c>
      <c r="L302" s="153">
        <v>3.2203167953920669E-3</v>
      </c>
      <c r="M302" s="154">
        <v>1.0734389317973555E-3</v>
      </c>
      <c r="N302" s="166">
        <v>2142.6581751538156</v>
      </c>
    </row>
    <row r="303" spans="1:14" ht="12.75" customHeight="1" x14ac:dyDescent="0.2">
      <c r="A303" s="146" t="s">
        <v>33</v>
      </c>
      <c r="B303" s="146" t="s">
        <v>354</v>
      </c>
      <c r="C303" s="152">
        <v>548</v>
      </c>
      <c r="D303" s="152">
        <v>2229</v>
      </c>
      <c r="E303" s="152">
        <v>0</v>
      </c>
      <c r="F303" s="152">
        <v>0</v>
      </c>
      <c r="G303" s="152">
        <v>0</v>
      </c>
      <c r="H303" s="153">
        <v>0</v>
      </c>
      <c r="I303" s="151">
        <v>0</v>
      </c>
      <c r="J303" s="153">
        <v>0</v>
      </c>
      <c r="K303" s="152">
        <v>55</v>
      </c>
      <c r="L303" s="153">
        <v>1.4399790548501113E-3</v>
      </c>
      <c r="M303" s="154">
        <v>4.7999301828337043E-4</v>
      </c>
      <c r="N303" s="166">
        <v>958.09918401186894</v>
      </c>
    </row>
    <row r="304" spans="1:14" ht="12.75" customHeight="1" x14ac:dyDescent="0.2">
      <c r="A304" s="146" t="s">
        <v>33</v>
      </c>
      <c r="B304" s="146" t="s">
        <v>355</v>
      </c>
      <c r="C304" s="152">
        <v>60</v>
      </c>
      <c r="D304" s="152">
        <v>2231</v>
      </c>
      <c r="E304" s="152">
        <v>4</v>
      </c>
      <c r="F304" s="152">
        <v>0</v>
      </c>
      <c r="G304" s="152">
        <v>4</v>
      </c>
      <c r="H304" s="153">
        <v>6.5125366330185612E-4</v>
      </c>
      <c r="I304" s="151">
        <v>0</v>
      </c>
      <c r="J304" s="153">
        <v>0</v>
      </c>
      <c r="K304" s="152">
        <v>145</v>
      </c>
      <c r="L304" s="153">
        <v>3.7963084173321116E-3</v>
      </c>
      <c r="M304" s="154">
        <v>1.4825206935446559E-3</v>
      </c>
      <c r="N304" s="166">
        <v>2959.2135982429877</v>
      </c>
    </row>
    <row r="305" spans="1:14" ht="12.75" customHeight="1" x14ac:dyDescent="0.2">
      <c r="A305" s="146" t="s">
        <v>33</v>
      </c>
      <c r="B305" s="146" t="s">
        <v>356</v>
      </c>
      <c r="C305" s="152">
        <v>278</v>
      </c>
      <c r="D305" s="152">
        <v>2222</v>
      </c>
      <c r="E305" s="152">
        <v>0</v>
      </c>
      <c r="F305" s="152">
        <v>0</v>
      </c>
      <c r="G305" s="152">
        <v>0</v>
      </c>
      <c r="H305" s="153">
        <v>0</v>
      </c>
      <c r="I305" s="151">
        <v>0</v>
      </c>
      <c r="J305" s="153">
        <v>0</v>
      </c>
      <c r="K305" s="152">
        <v>2</v>
      </c>
      <c r="L305" s="153">
        <v>5.2362874721822228E-5</v>
      </c>
      <c r="M305" s="154">
        <v>1.7454291573940742E-5</v>
      </c>
      <c r="N305" s="166">
        <v>34.839970327704322</v>
      </c>
    </row>
    <row r="306" spans="1:14" ht="12.75" customHeight="1" x14ac:dyDescent="0.2">
      <c r="A306" s="146" t="s">
        <v>33</v>
      </c>
      <c r="B306" s="146" t="s">
        <v>357</v>
      </c>
      <c r="C306" s="152">
        <v>105</v>
      </c>
      <c r="D306" s="152">
        <v>2230</v>
      </c>
      <c r="E306" s="152">
        <v>0</v>
      </c>
      <c r="F306" s="152">
        <v>0</v>
      </c>
      <c r="G306" s="152">
        <v>0</v>
      </c>
      <c r="H306" s="153">
        <v>0</v>
      </c>
      <c r="I306" s="151">
        <v>8</v>
      </c>
      <c r="J306" s="153">
        <v>1.5670910871694416E-3</v>
      </c>
      <c r="K306" s="152">
        <v>60</v>
      </c>
      <c r="L306" s="153">
        <v>1.5708862416546668E-3</v>
      </c>
      <c r="M306" s="154">
        <v>1.0459924429413695E-3</v>
      </c>
      <c r="N306" s="166">
        <v>2087.8730895895364</v>
      </c>
    </row>
    <row r="307" spans="1:14" ht="12.75" customHeight="1" x14ac:dyDescent="0.2">
      <c r="A307" s="146" t="s">
        <v>33</v>
      </c>
      <c r="B307" s="146" t="s">
        <v>358</v>
      </c>
      <c r="C307" s="152">
        <v>178</v>
      </c>
      <c r="D307" s="152">
        <v>2232</v>
      </c>
      <c r="E307" s="152">
        <v>0</v>
      </c>
      <c r="F307" s="152">
        <v>0</v>
      </c>
      <c r="G307" s="152">
        <v>0</v>
      </c>
      <c r="H307" s="153">
        <v>0</v>
      </c>
      <c r="I307" s="151">
        <v>5</v>
      </c>
      <c r="J307" s="153">
        <v>9.7943192948090111E-4</v>
      </c>
      <c r="K307" s="152">
        <v>23</v>
      </c>
      <c r="L307" s="153">
        <v>6.0217305930095565E-4</v>
      </c>
      <c r="M307" s="154">
        <v>5.2720166292728559E-4</v>
      </c>
      <c r="N307" s="166">
        <v>1052.330896117604</v>
      </c>
    </row>
    <row r="308" spans="1:14" ht="12.75" customHeight="1" x14ac:dyDescent="0.2">
      <c r="A308" s="146" t="s">
        <v>33</v>
      </c>
      <c r="B308" s="146" t="s">
        <v>359</v>
      </c>
      <c r="C308" s="152">
        <v>49</v>
      </c>
      <c r="D308" s="152">
        <v>2233</v>
      </c>
      <c r="E308" s="152">
        <v>0</v>
      </c>
      <c r="F308" s="152">
        <v>0</v>
      </c>
      <c r="G308" s="152">
        <v>0</v>
      </c>
      <c r="H308" s="153">
        <v>0</v>
      </c>
      <c r="I308" s="151">
        <v>30</v>
      </c>
      <c r="J308" s="153">
        <v>5.8765915768854062E-3</v>
      </c>
      <c r="K308" s="152">
        <v>144</v>
      </c>
      <c r="L308" s="153">
        <v>3.7701269799712005E-3</v>
      </c>
      <c r="M308" s="154">
        <v>3.2155728522855354E-3</v>
      </c>
      <c r="N308" s="166">
        <v>6418.5052876887366</v>
      </c>
    </row>
    <row r="309" spans="1:14" ht="12.75" customHeight="1" x14ac:dyDescent="0.2">
      <c r="A309" s="146" t="s">
        <v>33</v>
      </c>
      <c r="B309" s="146" t="s">
        <v>360</v>
      </c>
      <c r="C309" s="163">
        <v>488</v>
      </c>
      <c r="D309" s="163">
        <v>2234</v>
      </c>
      <c r="E309" s="152">
        <v>0</v>
      </c>
      <c r="F309" s="152">
        <v>0</v>
      </c>
      <c r="G309" s="152">
        <v>0</v>
      </c>
      <c r="H309" s="153">
        <v>0</v>
      </c>
      <c r="I309" s="151">
        <v>0</v>
      </c>
      <c r="J309" s="153">
        <v>0</v>
      </c>
      <c r="K309" s="152">
        <v>4</v>
      </c>
      <c r="L309" s="153">
        <v>1.0472574944364446E-4</v>
      </c>
      <c r="M309" s="154">
        <v>3.4908583147881483E-5</v>
      </c>
      <c r="N309" s="166">
        <v>69.679940655408643</v>
      </c>
    </row>
    <row r="310" spans="1:14" ht="12.75" customHeight="1" x14ac:dyDescent="0.2">
      <c r="A310" s="146" t="s">
        <v>33</v>
      </c>
      <c r="B310" s="146" t="s">
        <v>361</v>
      </c>
      <c r="C310" s="152">
        <v>132</v>
      </c>
      <c r="D310" s="152">
        <v>2235</v>
      </c>
      <c r="E310" s="152">
        <v>0</v>
      </c>
      <c r="F310" s="152">
        <v>0</v>
      </c>
      <c r="G310" s="152">
        <v>0</v>
      </c>
      <c r="H310" s="153">
        <v>0</v>
      </c>
      <c r="I310" s="151">
        <v>25</v>
      </c>
      <c r="J310" s="153">
        <v>4.8971596474045058E-3</v>
      </c>
      <c r="K310" s="152">
        <v>131</v>
      </c>
      <c r="L310" s="153">
        <v>3.4297682942793558E-3</v>
      </c>
      <c r="M310" s="154">
        <v>2.7756426472279536E-3</v>
      </c>
      <c r="N310" s="166">
        <v>5540.3742432096542</v>
      </c>
    </row>
    <row r="311" spans="1:14" ht="12.75" customHeight="1" x14ac:dyDescent="0.2">
      <c r="A311" s="146" t="s">
        <v>33</v>
      </c>
      <c r="B311" s="146" t="s">
        <v>362</v>
      </c>
      <c r="C311" s="152">
        <v>43</v>
      </c>
      <c r="D311" s="152">
        <v>2236</v>
      </c>
      <c r="E311" s="152">
        <v>0</v>
      </c>
      <c r="F311" s="152">
        <v>0</v>
      </c>
      <c r="G311" s="152">
        <v>0</v>
      </c>
      <c r="H311" s="153">
        <v>0</v>
      </c>
      <c r="I311" s="151">
        <v>12</v>
      </c>
      <c r="J311" s="153">
        <v>2.3506366307541626E-3</v>
      </c>
      <c r="K311" s="152">
        <v>40</v>
      </c>
      <c r="L311" s="153">
        <v>1.0472574944364445E-3</v>
      </c>
      <c r="M311" s="154">
        <v>1.1326313750635358E-3</v>
      </c>
      <c r="N311" s="166">
        <v>2260.8103761916968</v>
      </c>
    </row>
    <row r="312" spans="1:14" ht="12.75" customHeight="1" x14ac:dyDescent="0.2">
      <c r="A312" s="146" t="s">
        <v>33</v>
      </c>
      <c r="B312" s="146" t="s">
        <v>363</v>
      </c>
      <c r="C312" s="152">
        <v>58</v>
      </c>
      <c r="D312" s="152">
        <v>2237</v>
      </c>
      <c r="E312" s="152">
        <v>0</v>
      </c>
      <c r="F312" s="152">
        <v>15</v>
      </c>
      <c r="G312" s="152">
        <v>15</v>
      </c>
      <c r="H312" s="153">
        <v>2.4422012373819602E-3</v>
      </c>
      <c r="I312" s="151">
        <v>19</v>
      </c>
      <c r="J312" s="153">
        <v>3.7218413320274243E-3</v>
      </c>
      <c r="K312" s="152">
        <v>68</v>
      </c>
      <c r="L312" s="153">
        <v>1.7803377405419558E-3</v>
      </c>
      <c r="M312" s="154">
        <v>2.6481267699837801E-3</v>
      </c>
      <c r="N312" s="166">
        <v>5285.8437536347537</v>
      </c>
    </row>
    <row r="313" spans="1:14" ht="12.75" customHeight="1" x14ac:dyDescent="0.2">
      <c r="A313" s="146" t="s">
        <v>33</v>
      </c>
      <c r="B313" s="146" t="s">
        <v>364</v>
      </c>
      <c r="C313" s="152">
        <v>271</v>
      </c>
      <c r="D313" s="152">
        <v>2239</v>
      </c>
      <c r="E313" s="152">
        <v>0</v>
      </c>
      <c r="F313" s="152">
        <v>0</v>
      </c>
      <c r="G313" s="152">
        <v>0</v>
      </c>
      <c r="H313" s="153">
        <v>0</v>
      </c>
      <c r="I313" s="151">
        <v>0</v>
      </c>
      <c r="J313" s="153">
        <v>0</v>
      </c>
      <c r="K313" s="152">
        <v>0</v>
      </c>
      <c r="L313" s="153">
        <v>0</v>
      </c>
      <c r="M313" s="154">
        <v>0</v>
      </c>
      <c r="N313" s="166">
        <v>0</v>
      </c>
    </row>
    <row r="314" spans="1:14" ht="12.75" customHeight="1" x14ac:dyDescent="0.2">
      <c r="A314" s="146" t="s">
        <v>33</v>
      </c>
      <c r="B314" s="146" t="s">
        <v>365</v>
      </c>
      <c r="C314" s="152">
        <v>109</v>
      </c>
      <c r="D314" s="152">
        <v>2240</v>
      </c>
      <c r="E314" s="152">
        <v>0</v>
      </c>
      <c r="F314" s="152">
        <v>0</v>
      </c>
      <c r="G314" s="152">
        <v>0</v>
      </c>
      <c r="H314" s="153">
        <v>0</v>
      </c>
      <c r="I314" s="151">
        <v>0</v>
      </c>
      <c r="J314" s="153">
        <v>0</v>
      </c>
      <c r="K314" s="152">
        <v>0</v>
      </c>
      <c r="L314" s="153">
        <v>0</v>
      </c>
      <c r="M314" s="154">
        <v>0</v>
      </c>
      <c r="N314" s="166">
        <v>0</v>
      </c>
    </row>
    <row r="315" spans="1:14" ht="12.75" customHeight="1" x14ac:dyDescent="0.2">
      <c r="A315" s="146" t="s">
        <v>33</v>
      </c>
      <c r="B315" s="146" t="s">
        <v>366</v>
      </c>
      <c r="C315" s="152">
        <v>73</v>
      </c>
      <c r="D315" s="152">
        <v>2273</v>
      </c>
      <c r="E315" s="152">
        <v>0</v>
      </c>
      <c r="F315" s="152">
        <v>0</v>
      </c>
      <c r="G315" s="152">
        <v>0</v>
      </c>
      <c r="H315" s="153">
        <v>0</v>
      </c>
      <c r="I315" s="151">
        <v>0</v>
      </c>
      <c r="J315" s="153">
        <v>0</v>
      </c>
      <c r="K315" s="152">
        <v>10</v>
      </c>
      <c r="L315" s="153">
        <v>2.6181437360911112E-4</v>
      </c>
      <c r="M315" s="154">
        <v>8.7271457869703711E-5</v>
      </c>
      <c r="N315" s="166">
        <v>174.19985163852161</v>
      </c>
    </row>
    <row r="316" spans="1:14" ht="12.75" customHeight="1" x14ac:dyDescent="0.2">
      <c r="A316" s="146" t="s">
        <v>33</v>
      </c>
      <c r="B316" s="146" t="s">
        <v>367</v>
      </c>
      <c r="C316" s="152">
        <v>398</v>
      </c>
      <c r="D316" s="152">
        <v>2242</v>
      </c>
      <c r="E316" s="152">
        <v>0</v>
      </c>
      <c r="F316" s="152">
        <v>0</v>
      </c>
      <c r="G316" s="152">
        <v>0</v>
      </c>
      <c r="H316" s="153">
        <v>0</v>
      </c>
      <c r="I316" s="151">
        <v>4</v>
      </c>
      <c r="J316" s="153">
        <v>7.8354554358472082E-4</v>
      </c>
      <c r="K316" s="152">
        <v>36</v>
      </c>
      <c r="L316" s="153">
        <v>9.4253174499280012E-4</v>
      </c>
      <c r="M316" s="154">
        <v>5.7535909619250698E-4</v>
      </c>
      <c r="N316" s="166">
        <v>1148.4564557778813</v>
      </c>
    </row>
    <row r="317" spans="1:14" ht="12.75" customHeight="1" x14ac:dyDescent="0.2">
      <c r="A317" s="146" t="s">
        <v>33</v>
      </c>
      <c r="B317" s="146" t="s">
        <v>368</v>
      </c>
      <c r="C317" s="152">
        <v>290</v>
      </c>
      <c r="D317" s="152">
        <v>2243</v>
      </c>
      <c r="E317" s="152">
        <v>0</v>
      </c>
      <c r="F317" s="152">
        <v>0</v>
      </c>
      <c r="G317" s="152">
        <v>0</v>
      </c>
      <c r="H317" s="153">
        <v>0</v>
      </c>
      <c r="I317" s="151">
        <v>3</v>
      </c>
      <c r="J317" s="153">
        <v>5.8765915768854064E-4</v>
      </c>
      <c r="K317" s="152">
        <v>42</v>
      </c>
      <c r="L317" s="153">
        <v>1.0996203691582668E-3</v>
      </c>
      <c r="M317" s="154">
        <v>5.6242650894893582E-4</v>
      </c>
      <c r="N317" s="166">
        <v>1122.6421192911935</v>
      </c>
    </row>
    <row r="318" spans="1:14" ht="12.75" customHeight="1" x14ac:dyDescent="0.2">
      <c r="A318" s="146" t="s">
        <v>33</v>
      </c>
      <c r="B318" s="146" t="s">
        <v>369</v>
      </c>
      <c r="C318" s="152">
        <v>2</v>
      </c>
      <c r="D318" s="152">
        <v>2244</v>
      </c>
      <c r="E318" s="152">
        <v>0</v>
      </c>
      <c r="F318" s="152">
        <v>0</v>
      </c>
      <c r="G318" s="152">
        <v>0</v>
      </c>
      <c r="H318" s="153">
        <v>0</v>
      </c>
      <c r="I318" s="151">
        <v>0</v>
      </c>
      <c r="J318" s="153">
        <v>0</v>
      </c>
      <c r="K318" s="152">
        <v>0</v>
      </c>
      <c r="L318" s="153">
        <v>0</v>
      </c>
      <c r="M318" s="154">
        <v>0</v>
      </c>
      <c r="N318" s="166">
        <v>0</v>
      </c>
    </row>
    <row r="319" spans="1:14" ht="12.75" customHeight="1" x14ac:dyDescent="0.2">
      <c r="A319" s="146" t="s">
        <v>33</v>
      </c>
      <c r="B319" s="146" t="s">
        <v>370</v>
      </c>
      <c r="C319" s="152">
        <v>44</v>
      </c>
      <c r="D319" s="152">
        <v>2245</v>
      </c>
      <c r="E319" s="152">
        <v>0</v>
      </c>
      <c r="F319" s="152">
        <v>0</v>
      </c>
      <c r="G319" s="152">
        <v>0</v>
      </c>
      <c r="H319" s="153">
        <v>0</v>
      </c>
      <c r="I319" s="151">
        <v>0</v>
      </c>
      <c r="J319" s="153">
        <v>0</v>
      </c>
      <c r="K319" s="152">
        <v>16</v>
      </c>
      <c r="L319" s="153">
        <v>4.1890299777457783E-4</v>
      </c>
      <c r="M319" s="154">
        <v>1.3963433259152593E-4</v>
      </c>
      <c r="N319" s="166">
        <v>278.71976262163457</v>
      </c>
    </row>
    <row r="320" spans="1:14" ht="12.75" customHeight="1" x14ac:dyDescent="0.2">
      <c r="A320" s="146" t="s">
        <v>33</v>
      </c>
      <c r="B320" s="146" t="s">
        <v>371</v>
      </c>
      <c r="C320" s="152">
        <v>130</v>
      </c>
      <c r="D320" s="152">
        <v>2246</v>
      </c>
      <c r="E320" s="152">
        <v>0</v>
      </c>
      <c r="F320" s="152">
        <v>0</v>
      </c>
      <c r="G320" s="152">
        <v>0</v>
      </c>
      <c r="H320" s="153">
        <v>0</v>
      </c>
      <c r="I320" s="151">
        <v>0</v>
      </c>
      <c r="J320" s="153">
        <v>0</v>
      </c>
      <c r="K320" s="152">
        <v>0</v>
      </c>
      <c r="L320" s="153">
        <v>0</v>
      </c>
      <c r="M320" s="154">
        <v>0</v>
      </c>
      <c r="N320" s="166">
        <v>0</v>
      </c>
    </row>
    <row r="321" spans="1:14" ht="12.75" customHeight="1" x14ac:dyDescent="0.2">
      <c r="A321" s="146" t="s">
        <v>33</v>
      </c>
      <c r="B321" s="146" t="s">
        <v>372</v>
      </c>
      <c r="C321" s="152">
        <v>441</v>
      </c>
      <c r="D321" s="152">
        <v>2247</v>
      </c>
      <c r="E321" s="152">
        <v>0</v>
      </c>
      <c r="F321" s="152">
        <v>0</v>
      </c>
      <c r="G321" s="152">
        <v>0</v>
      </c>
      <c r="H321" s="153">
        <v>0</v>
      </c>
      <c r="I321" s="151">
        <v>0</v>
      </c>
      <c r="J321" s="153">
        <v>0</v>
      </c>
      <c r="K321" s="152">
        <v>2</v>
      </c>
      <c r="L321" s="153">
        <v>5.2362874721822228E-5</v>
      </c>
      <c r="M321" s="154">
        <v>1.7454291573940742E-5</v>
      </c>
      <c r="N321" s="166">
        <v>34.839970327704322</v>
      </c>
    </row>
    <row r="322" spans="1:14" ht="12.75" customHeight="1" x14ac:dyDescent="0.2">
      <c r="A322" s="146" t="s">
        <v>33</v>
      </c>
      <c r="B322" s="146" t="s">
        <v>373</v>
      </c>
      <c r="C322" s="167">
        <v>63</v>
      </c>
      <c r="D322" s="167">
        <v>2257</v>
      </c>
      <c r="E322" s="152">
        <v>0</v>
      </c>
      <c r="F322" s="152">
        <v>0</v>
      </c>
      <c r="G322" s="152">
        <v>0</v>
      </c>
      <c r="H322" s="153">
        <v>0</v>
      </c>
      <c r="I322" s="151">
        <v>0</v>
      </c>
      <c r="J322" s="153">
        <v>0</v>
      </c>
      <c r="K322" s="152">
        <v>0</v>
      </c>
      <c r="L322" s="153">
        <v>0</v>
      </c>
      <c r="M322" s="154">
        <v>0</v>
      </c>
      <c r="N322" s="166">
        <v>0</v>
      </c>
    </row>
    <row r="323" spans="1:14" ht="12.75" customHeight="1" x14ac:dyDescent="0.2">
      <c r="A323" s="146" t="s">
        <v>33</v>
      </c>
      <c r="B323" s="146" t="s">
        <v>374</v>
      </c>
      <c r="C323" s="167">
        <v>552</v>
      </c>
      <c r="D323" s="167">
        <v>2248</v>
      </c>
      <c r="E323" s="152">
        <v>0</v>
      </c>
      <c r="F323" s="152">
        <v>0</v>
      </c>
      <c r="G323" s="152">
        <v>0</v>
      </c>
      <c r="H323" s="153">
        <v>0</v>
      </c>
      <c r="I323" s="151">
        <v>0</v>
      </c>
      <c r="J323" s="153">
        <v>0</v>
      </c>
      <c r="K323" s="152">
        <v>0</v>
      </c>
      <c r="L323" s="153">
        <v>0</v>
      </c>
      <c r="M323" s="154">
        <v>0</v>
      </c>
      <c r="N323" s="166">
        <v>0</v>
      </c>
    </row>
    <row r="324" spans="1:14" ht="12.75" customHeight="1" x14ac:dyDescent="0.2">
      <c r="A324" s="146" t="s">
        <v>33</v>
      </c>
      <c r="B324" s="146" t="s">
        <v>375</v>
      </c>
      <c r="C324" s="167">
        <v>288</v>
      </c>
      <c r="D324" s="167">
        <v>2249</v>
      </c>
      <c r="E324" s="152">
        <v>0</v>
      </c>
      <c r="F324" s="152">
        <v>0</v>
      </c>
      <c r="G324" s="152">
        <v>0</v>
      </c>
      <c r="H324" s="153">
        <v>0</v>
      </c>
      <c r="I324" s="151">
        <v>0</v>
      </c>
      <c r="J324" s="153">
        <v>0</v>
      </c>
      <c r="K324" s="152">
        <v>0</v>
      </c>
      <c r="L324" s="153">
        <v>0</v>
      </c>
      <c r="M324" s="154">
        <v>0</v>
      </c>
      <c r="N324" s="166">
        <v>0</v>
      </c>
    </row>
    <row r="325" spans="1:14" ht="12.75" customHeight="1" x14ac:dyDescent="0.2">
      <c r="A325" s="146" t="s">
        <v>33</v>
      </c>
      <c r="B325" s="146" t="s">
        <v>376</v>
      </c>
      <c r="C325" s="152">
        <v>61</v>
      </c>
      <c r="D325" s="152">
        <v>2250</v>
      </c>
      <c r="E325" s="152">
        <v>0</v>
      </c>
      <c r="F325" s="152">
        <v>0</v>
      </c>
      <c r="G325" s="152">
        <v>0</v>
      </c>
      <c r="H325" s="153">
        <v>0</v>
      </c>
      <c r="I325" s="151">
        <v>0</v>
      </c>
      <c r="J325" s="153">
        <v>0</v>
      </c>
      <c r="K325" s="152">
        <v>0</v>
      </c>
      <c r="L325" s="153">
        <v>0</v>
      </c>
      <c r="M325" s="154">
        <v>0</v>
      </c>
      <c r="N325" s="166">
        <v>0</v>
      </c>
    </row>
    <row r="326" spans="1:14" ht="12.75" customHeight="1" x14ac:dyDescent="0.2">
      <c r="A326" s="146" t="s">
        <v>33</v>
      </c>
      <c r="B326" s="146" t="s">
        <v>377</v>
      </c>
      <c r="C326" s="152">
        <v>551</v>
      </c>
      <c r="D326" s="152">
        <v>2251</v>
      </c>
      <c r="E326" s="152">
        <v>0</v>
      </c>
      <c r="F326" s="152">
        <v>0</v>
      </c>
      <c r="G326" s="152">
        <v>0</v>
      </c>
      <c r="H326" s="153">
        <v>0</v>
      </c>
      <c r="I326" s="151">
        <v>0</v>
      </c>
      <c r="J326" s="153">
        <v>0</v>
      </c>
      <c r="K326" s="152">
        <v>0</v>
      </c>
      <c r="L326" s="153">
        <v>0</v>
      </c>
      <c r="M326" s="154">
        <v>0</v>
      </c>
      <c r="N326" s="166">
        <v>0</v>
      </c>
    </row>
    <row r="327" spans="1:14" ht="12.75" customHeight="1" x14ac:dyDescent="0.2">
      <c r="A327" s="146" t="s">
        <v>33</v>
      </c>
      <c r="B327" s="146" t="s">
        <v>378</v>
      </c>
      <c r="C327" s="152">
        <v>224</v>
      </c>
      <c r="D327" s="152">
        <v>2252</v>
      </c>
      <c r="E327" s="152">
        <v>0</v>
      </c>
      <c r="F327" s="152">
        <v>0</v>
      </c>
      <c r="G327" s="152">
        <v>0</v>
      </c>
      <c r="H327" s="153">
        <v>0</v>
      </c>
      <c r="I327" s="151">
        <v>0</v>
      </c>
      <c r="J327" s="153">
        <v>0</v>
      </c>
      <c r="K327" s="152">
        <v>0</v>
      </c>
      <c r="L327" s="153">
        <v>0</v>
      </c>
      <c r="M327" s="154">
        <v>0</v>
      </c>
      <c r="N327" s="166">
        <v>0</v>
      </c>
    </row>
    <row r="328" spans="1:14" ht="12.75" customHeight="1" x14ac:dyDescent="0.2">
      <c r="A328" s="146" t="s">
        <v>33</v>
      </c>
      <c r="B328" s="146" t="s">
        <v>379</v>
      </c>
      <c r="C328" s="152">
        <v>62</v>
      </c>
      <c r="D328" s="152">
        <v>2253</v>
      </c>
      <c r="E328" s="152">
        <v>0</v>
      </c>
      <c r="F328" s="152">
        <v>0</v>
      </c>
      <c r="G328" s="152">
        <v>0</v>
      </c>
      <c r="H328" s="153">
        <v>0</v>
      </c>
      <c r="I328" s="151">
        <v>0</v>
      </c>
      <c r="J328" s="153">
        <v>0</v>
      </c>
      <c r="K328" s="152">
        <v>0</v>
      </c>
      <c r="L328" s="153">
        <v>0</v>
      </c>
      <c r="M328" s="154">
        <v>0</v>
      </c>
      <c r="N328" s="166">
        <v>0</v>
      </c>
    </row>
    <row r="329" spans="1:14" ht="12.75" customHeight="1" x14ac:dyDescent="0.2">
      <c r="A329" s="146" t="s">
        <v>33</v>
      </c>
      <c r="B329" s="146" t="s">
        <v>380</v>
      </c>
      <c r="C329" s="152">
        <v>55</v>
      </c>
      <c r="D329" s="152">
        <v>2254</v>
      </c>
      <c r="E329" s="152">
        <v>0</v>
      </c>
      <c r="F329" s="152">
        <v>0</v>
      </c>
      <c r="G329" s="152">
        <v>0</v>
      </c>
      <c r="H329" s="153">
        <v>0</v>
      </c>
      <c r="I329" s="151">
        <v>0</v>
      </c>
      <c r="J329" s="153">
        <v>0</v>
      </c>
      <c r="K329" s="152">
        <v>0</v>
      </c>
      <c r="L329" s="153">
        <v>0</v>
      </c>
      <c r="M329" s="154">
        <v>0</v>
      </c>
      <c r="N329" s="166">
        <v>0</v>
      </c>
    </row>
    <row r="330" spans="1:14" ht="12.75" customHeight="1" x14ac:dyDescent="0.2">
      <c r="A330" s="146" t="s">
        <v>33</v>
      </c>
      <c r="B330" s="146" t="s">
        <v>381</v>
      </c>
      <c r="C330" s="152">
        <v>302</v>
      </c>
      <c r="D330" s="152">
        <v>2255</v>
      </c>
      <c r="E330" s="152">
        <v>0</v>
      </c>
      <c r="F330" s="152">
        <v>0</v>
      </c>
      <c r="G330" s="152">
        <v>0</v>
      </c>
      <c r="H330" s="153">
        <v>0</v>
      </c>
      <c r="I330" s="151">
        <v>0</v>
      </c>
      <c r="J330" s="153">
        <v>0</v>
      </c>
      <c r="K330" s="152">
        <v>1</v>
      </c>
      <c r="L330" s="153">
        <v>2.6181437360911114E-5</v>
      </c>
      <c r="M330" s="154">
        <v>8.7271457869703708E-6</v>
      </c>
      <c r="N330" s="166">
        <v>17.419985163852161</v>
      </c>
    </row>
    <row r="331" spans="1:14" ht="12.75" customHeight="1" x14ac:dyDescent="0.2">
      <c r="A331" s="146" t="s">
        <v>33</v>
      </c>
      <c r="B331" s="146" t="s">
        <v>382</v>
      </c>
      <c r="C331" s="152">
        <v>225</v>
      </c>
      <c r="D331" s="152">
        <v>2256</v>
      </c>
      <c r="E331" s="152">
        <v>0</v>
      </c>
      <c r="F331" s="152">
        <v>0</v>
      </c>
      <c r="G331" s="152">
        <v>0</v>
      </c>
      <c r="H331" s="153">
        <v>0</v>
      </c>
      <c r="I331" s="151">
        <v>0</v>
      </c>
      <c r="J331" s="153">
        <v>0</v>
      </c>
      <c r="K331" s="152">
        <v>6</v>
      </c>
      <c r="L331" s="153">
        <v>1.5708862416546668E-4</v>
      </c>
      <c r="M331" s="154">
        <v>5.2362874721822228E-5</v>
      </c>
      <c r="N331" s="166">
        <v>104.51991098311298</v>
      </c>
    </row>
    <row r="332" spans="1:14" ht="12.75" customHeight="1" x14ac:dyDescent="0.2">
      <c r="A332" s="146" t="s">
        <v>33</v>
      </c>
      <c r="B332" s="146" t="s">
        <v>383</v>
      </c>
      <c r="C332" s="167">
        <v>57</v>
      </c>
      <c r="D332" s="167">
        <v>2258</v>
      </c>
      <c r="E332" s="152">
        <v>0</v>
      </c>
      <c r="F332" s="152">
        <v>0</v>
      </c>
      <c r="G332" s="152">
        <v>0</v>
      </c>
      <c r="H332" s="153">
        <v>0</v>
      </c>
      <c r="I332" s="151">
        <v>0</v>
      </c>
      <c r="J332" s="153">
        <v>0</v>
      </c>
      <c r="K332" s="152">
        <v>1</v>
      </c>
      <c r="L332" s="153">
        <v>2.6181437360911114E-5</v>
      </c>
      <c r="M332" s="154">
        <v>8.7271457869703708E-6</v>
      </c>
      <c r="N332" s="166">
        <v>17.419985163852161</v>
      </c>
    </row>
    <row r="333" spans="1:14" ht="12.75" customHeight="1" x14ac:dyDescent="0.2">
      <c r="A333" s="146" t="s">
        <v>33</v>
      </c>
      <c r="B333" s="146" t="s">
        <v>384</v>
      </c>
      <c r="C333" s="152">
        <v>64</v>
      </c>
      <c r="D333" s="152">
        <v>2259</v>
      </c>
      <c r="E333" s="152">
        <v>0</v>
      </c>
      <c r="F333" s="152">
        <v>0</v>
      </c>
      <c r="G333" s="152">
        <v>0</v>
      </c>
      <c r="H333" s="153">
        <v>0</v>
      </c>
      <c r="I333" s="151">
        <v>6</v>
      </c>
      <c r="J333" s="153">
        <v>1.1753183153770813E-3</v>
      </c>
      <c r="K333" s="152">
        <v>22</v>
      </c>
      <c r="L333" s="153">
        <v>5.7599162194004448E-4</v>
      </c>
      <c r="M333" s="154">
        <v>5.8376997910570855E-4</v>
      </c>
      <c r="N333" s="166">
        <v>1165.2451584235525</v>
      </c>
    </row>
    <row r="334" spans="1:14" ht="12.75" customHeight="1" x14ac:dyDescent="0.2">
      <c r="A334" s="146" t="s">
        <v>33</v>
      </c>
      <c r="B334" s="146" t="s">
        <v>385</v>
      </c>
      <c r="C334" s="163">
        <v>65</v>
      </c>
      <c r="D334" s="152">
        <v>2260</v>
      </c>
      <c r="E334" s="152">
        <v>0</v>
      </c>
      <c r="F334" s="152">
        <v>0</v>
      </c>
      <c r="G334" s="152">
        <v>0</v>
      </c>
      <c r="H334" s="153">
        <v>0</v>
      </c>
      <c r="I334" s="151">
        <v>0</v>
      </c>
      <c r="J334" s="153">
        <v>0</v>
      </c>
      <c r="K334" s="152">
        <v>8</v>
      </c>
      <c r="L334" s="153">
        <v>2.0945149888728891E-4</v>
      </c>
      <c r="M334" s="154">
        <v>6.9817166295762966E-5</v>
      </c>
      <c r="N334" s="166">
        <v>139.35988131081729</v>
      </c>
    </row>
    <row r="335" spans="1:14" ht="12.75" customHeight="1" x14ac:dyDescent="0.2">
      <c r="A335" s="146" t="s">
        <v>33</v>
      </c>
      <c r="B335" s="146" t="s">
        <v>386</v>
      </c>
      <c r="C335" s="152">
        <v>321</v>
      </c>
      <c r="D335" s="152">
        <v>2261</v>
      </c>
      <c r="E335" s="152">
        <v>0</v>
      </c>
      <c r="F335" s="152">
        <v>0</v>
      </c>
      <c r="G335" s="152">
        <v>0</v>
      </c>
      <c r="H335" s="153">
        <v>0</v>
      </c>
      <c r="I335" s="151">
        <v>0</v>
      </c>
      <c r="J335" s="153">
        <v>0</v>
      </c>
      <c r="K335" s="152">
        <v>0</v>
      </c>
      <c r="L335" s="153">
        <v>0</v>
      </c>
      <c r="M335" s="154">
        <v>0</v>
      </c>
      <c r="N335" s="166">
        <v>0</v>
      </c>
    </row>
    <row r="336" spans="1:14" ht="12.75" customHeight="1" x14ac:dyDescent="0.2">
      <c r="A336" s="146" t="s">
        <v>33</v>
      </c>
      <c r="B336" s="146" t="s">
        <v>387</v>
      </c>
      <c r="C336" s="152">
        <v>450</v>
      </c>
      <c r="D336" s="152">
        <v>2262</v>
      </c>
      <c r="E336" s="152">
        <v>0</v>
      </c>
      <c r="F336" s="152">
        <v>0</v>
      </c>
      <c r="G336" s="152">
        <v>0</v>
      </c>
      <c r="H336" s="153">
        <v>0</v>
      </c>
      <c r="I336" s="151">
        <v>0</v>
      </c>
      <c r="J336" s="153">
        <v>0</v>
      </c>
      <c r="K336" s="152">
        <v>1</v>
      </c>
      <c r="L336" s="153">
        <v>2.6181437360911114E-5</v>
      </c>
      <c r="M336" s="154">
        <v>8.7271457869703708E-6</v>
      </c>
      <c r="N336" s="166">
        <v>17.419985163852161</v>
      </c>
    </row>
    <row r="337" spans="1:14" ht="12.75" customHeight="1" x14ac:dyDescent="0.2">
      <c r="A337" s="146" t="s">
        <v>33</v>
      </c>
      <c r="B337" s="146" t="s">
        <v>388</v>
      </c>
      <c r="C337" s="152">
        <v>300</v>
      </c>
      <c r="D337" s="152">
        <v>2263</v>
      </c>
      <c r="E337" s="152">
        <v>0</v>
      </c>
      <c r="F337" s="152">
        <v>0</v>
      </c>
      <c r="G337" s="152">
        <v>0</v>
      </c>
      <c r="H337" s="153">
        <v>0</v>
      </c>
      <c r="I337" s="151">
        <v>0</v>
      </c>
      <c r="J337" s="153">
        <v>0</v>
      </c>
      <c r="K337" s="152">
        <v>2</v>
      </c>
      <c r="L337" s="153">
        <v>5.2362874721822228E-5</v>
      </c>
      <c r="M337" s="154">
        <v>1.7454291573940742E-5</v>
      </c>
      <c r="N337" s="166">
        <v>34.839970327704322</v>
      </c>
    </row>
    <row r="338" spans="1:14" ht="12.75" customHeight="1" x14ac:dyDescent="0.2">
      <c r="A338" s="146" t="s">
        <v>33</v>
      </c>
      <c r="B338" s="146" t="s">
        <v>389</v>
      </c>
      <c r="C338" s="152">
        <v>56</v>
      </c>
      <c r="D338" s="152">
        <v>2266</v>
      </c>
      <c r="E338" s="152">
        <v>6</v>
      </c>
      <c r="F338" s="152">
        <v>0</v>
      </c>
      <c r="G338" s="152">
        <v>6</v>
      </c>
      <c r="H338" s="153">
        <v>9.7688049495278412E-4</v>
      </c>
      <c r="I338" s="151">
        <v>30</v>
      </c>
      <c r="J338" s="153">
        <v>5.8765915768854062E-3</v>
      </c>
      <c r="K338" s="152">
        <v>319</v>
      </c>
      <c r="L338" s="153">
        <v>8.3518785181306461E-3</v>
      </c>
      <c r="M338" s="154">
        <v>5.0684501966562793E-3</v>
      </c>
      <c r="N338" s="166">
        <v>10116.976315589503</v>
      </c>
    </row>
    <row r="339" spans="1:14" ht="12.75" customHeight="1" x14ac:dyDescent="0.2">
      <c r="A339" s="146" t="s">
        <v>33</v>
      </c>
      <c r="B339" s="146" t="s">
        <v>390</v>
      </c>
      <c r="C339" s="152">
        <v>45</v>
      </c>
      <c r="D339" s="152">
        <v>2267</v>
      </c>
      <c r="E339" s="152">
        <v>0</v>
      </c>
      <c r="F339" s="152">
        <v>0</v>
      </c>
      <c r="G339" s="152">
        <v>0</v>
      </c>
      <c r="H339" s="153">
        <v>0</v>
      </c>
      <c r="I339" s="151">
        <v>0</v>
      </c>
      <c r="J339" s="153">
        <v>0</v>
      </c>
      <c r="K339" s="152">
        <v>0</v>
      </c>
      <c r="L339" s="153">
        <v>0</v>
      </c>
      <c r="M339" s="154">
        <v>0</v>
      </c>
      <c r="N339" s="166">
        <v>0</v>
      </c>
    </row>
    <row r="340" spans="1:14" ht="12.75" customHeight="1" x14ac:dyDescent="0.2">
      <c r="A340" s="146" t="s">
        <v>33</v>
      </c>
      <c r="B340" s="146" t="s">
        <v>391</v>
      </c>
      <c r="C340" s="152">
        <v>325</v>
      </c>
      <c r="D340" s="152">
        <v>2270</v>
      </c>
      <c r="E340" s="152">
        <v>0</v>
      </c>
      <c r="F340" s="152">
        <v>0</v>
      </c>
      <c r="G340" s="152">
        <v>0</v>
      </c>
      <c r="H340" s="153">
        <v>0</v>
      </c>
      <c r="I340" s="151">
        <v>0</v>
      </c>
      <c r="J340" s="153">
        <v>0</v>
      </c>
      <c r="K340" s="152">
        <v>0</v>
      </c>
      <c r="L340" s="153">
        <v>0</v>
      </c>
      <c r="M340" s="154">
        <v>0</v>
      </c>
      <c r="N340" s="166">
        <v>0</v>
      </c>
    </row>
    <row r="341" spans="1:14" ht="12.75" customHeight="1" x14ac:dyDescent="0.2">
      <c r="A341" s="146" t="s">
        <v>33</v>
      </c>
      <c r="B341" s="146" t="s">
        <v>392</v>
      </c>
      <c r="C341" s="152">
        <v>81</v>
      </c>
      <c r="D341" s="152">
        <v>2069</v>
      </c>
      <c r="E341" s="152">
        <v>59</v>
      </c>
      <c r="F341" s="152">
        <v>1</v>
      </c>
      <c r="G341" s="152">
        <v>60</v>
      </c>
      <c r="H341" s="153">
        <v>9.7688049495278408E-3</v>
      </c>
      <c r="I341" s="151">
        <v>0</v>
      </c>
      <c r="J341" s="153">
        <v>0</v>
      </c>
      <c r="K341" s="152">
        <v>420</v>
      </c>
      <c r="L341" s="153">
        <v>1.0996203691582667E-2</v>
      </c>
      <c r="M341" s="154">
        <v>6.9216695470368352E-3</v>
      </c>
      <c r="N341" s="166">
        <v>13816.130011084269</v>
      </c>
    </row>
    <row r="342" spans="1:14" ht="12.75" customHeight="1" x14ac:dyDescent="0.2">
      <c r="A342" s="146" t="s">
        <v>33</v>
      </c>
      <c r="B342" s="146" t="s">
        <v>393</v>
      </c>
      <c r="C342" s="152">
        <v>82</v>
      </c>
      <c r="D342" s="152">
        <v>2440</v>
      </c>
      <c r="E342" s="152">
        <v>50</v>
      </c>
      <c r="F342" s="152">
        <v>5</v>
      </c>
      <c r="G342" s="152">
        <v>55</v>
      </c>
      <c r="H342" s="153">
        <v>8.9547378704005216E-3</v>
      </c>
      <c r="I342" s="151">
        <v>0</v>
      </c>
      <c r="J342" s="153">
        <v>0</v>
      </c>
      <c r="K342" s="152">
        <v>405</v>
      </c>
      <c r="L342" s="153">
        <v>1.0603482131169002E-2</v>
      </c>
      <c r="M342" s="154">
        <v>6.5194066671898409E-3</v>
      </c>
      <c r="N342" s="166">
        <v>13013.185546770959</v>
      </c>
    </row>
    <row r="343" spans="1:14" ht="12.75" customHeight="1" x14ac:dyDescent="0.2">
      <c r="A343" s="146" t="s">
        <v>33</v>
      </c>
      <c r="B343" s="146" t="s">
        <v>394</v>
      </c>
      <c r="C343" s="152">
        <v>154</v>
      </c>
      <c r="D343" s="152">
        <v>2323</v>
      </c>
      <c r="E343" s="152">
        <v>6</v>
      </c>
      <c r="F343" s="152">
        <v>0</v>
      </c>
      <c r="G343" s="152">
        <v>6</v>
      </c>
      <c r="H343" s="153">
        <v>9.7688049495278412E-4</v>
      </c>
      <c r="I343" s="151">
        <v>8</v>
      </c>
      <c r="J343" s="153">
        <v>1.5670910871694416E-3</v>
      </c>
      <c r="K343" s="152">
        <v>244</v>
      </c>
      <c r="L343" s="153">
        <v>6.3882707160623116E-3</v>
      </c>
      <c r="M343" s="154">
        <v>2.9774140993948459E-3</v>
      </c>
      <c r="N343" s="166">
        <v>5943.1239839649706</v>
      </c>
    </row>
    <row r="344" spans="1:14" ht="12.75" customHeight="1" x14ac:dyDescent="0.2">
      <c r="A344" s="146" t="s">
        <v>33</v>
      </c>
      <c r="B344" s="146" t="s">
        <v>395</v>
      </c>
      <c r="C344" s="152">
        <v>78</v>
      </c>
      <c r="D344" s="152">
        <v>2324</v>
      </c>
      <c r="E344" s="152">
        <v>0</v>
      </c>
      <c r="F344" s="152">
        <v>0</v>
      </c>
      <c r="G344" s="152">
        <v>0</v>
      </c>
      <c r="H344" s="153">
        <v>0</v>
      </c>
      <c r="I344" s="151">
        <v>2</v>
      </c>
      <c r="J344" s="153">
        <v>3.9177277179236041E-4</v>
      </c>
      <c r="K344" s="152">
        <v>45</v>
      </c>
      <c r="L344" s="153">
        <v>1.1781646812410002E-3</v>
      </c>
      <c r="M344" s="154">
        <v>5.2331248434445349E-4</v>
      </c>
      <c r="N344" s="166">
        <v>1044.567827312949</v>
      </c>
    </row>
    <row r="345" spans="1:14" ht="12.75" customHeight="1" x14ac:dyDescent="0.2">
      <c r="A345" s="146" t="s">
        <v>33</v>
      </c>
      <c r="B345" s="146" t="s">
        <v>396</v>
      </c>
      <c r="C345" s="152">
        <v>385</v>
      </c>
      <c r="D345" s="152">
        <v>2330</v>
      </c>
      <c r="E345" s="152">
        <v>7</v>
      </c>
      <c r="F345" s="152">
        <v>0</v>
      </c>
      <c r="G345" s="152">
        <v>7</v>
      </c>
      <c r="H345" s="153">
        <v>1.1396939107782482E-3</v>
      </c>
      <c r="I345" s="151">
        <v>0</v>
      </c>
      <c r="J345" s="153">
        <v>0</v>
      </c>
      <c r="K345" s="152">
        <v>273</v>
      </c>
      <c r="L345" s="153">
        <v>7.1475323995287337E-3</v>
      </c>
      <c r="M345" s="154">
        <v>2.762408770102327E-3</v>
      </c>
      <c r="N345" s="166">
        <v>5513.9585113293815</v>
      </c>
    </row>
    <row r="346" spans="1:14" ht="12.75" customHeight="1" x14ac:dyDescent="0.2">
      <c r="A346" s="146" t="s">
        <v>33</v>
      </c>
      <c r="B346" s="146" t="s">
        <v>397</v>
      </c>
      <c r="C346" s="152">
        <v>257</v>
      </c>
      <c r="D346" s="152">
        <v>2325</v>
      </c>
      <c r="E346" s="152">
        <v>0</v>
      </c>
      <c r="F346" s="152">
        <v>0</v>
      </c>
      <c r="G346" s="152">
        <v>0</v>
      </c>
      <c r="H346" s="153">
        <v>0</v>
      </c>
      <c r="I346" s="151">
        <v>0</v>
      </c>
      <c r="J346" s="153">
        <v>0</v>
      </c>
      <c r="K346" s="152">
        <v>0</v>
      </c>
      <c r="L346" s="153">
        <v>0</v>
      </c>
      <c r="M346" s="154">
        <v>0</v>
      </c>
      <c r="N346" s="166">
        <v>0</v>
      </c>
    </row>
    <row r="347" spans="1:14" ht="12.75" customHeight="1" x14ac:dyDescent="0.2">
      <c r="A347" s="146" t="s">
        <v>33</v>
      </c>
      <c r="B347" s="146" t="s">
        <v>398</v>
      </c>
      <c r="C347" s="152">
        <v>543</v>
      </c>
      <c r="D347" s="152">
        <v>2326</v>
      </c>
      <c r="E347" s="152">
        <v>0</v>
      </c>
      <c r="F347" s="152">
        <v>0</v>
      </c>
      <c r="G347" s="152">
        <v>0</v>
      </c>
      <c r="H347" s="153">
        <v>0</v>
      </c>
      <c r="I347" s="151">
        <v>0</v>
      </c>
      <c r="J347" s="153">
        <v>0</v>
      </c>
      <c r="K347" s="152">
        <v>0</v>
      </c>
      <c r="L347" s="153">
        <v>0</v>
      </c>
      <c r="M347" s="154">
        <v>0</v>
      </c>
      <c r="N347" s="166">
        <v>0</v>
      </c>
    </row>
    <row r="348" spans="1:14" ht="12.75" customHeight="1" x14ac:dyDescent="0.2">
      <c r="A348" s="146" t="s">
        <v>33</v>
      </c>
      <c r="B348" s="146" t="s">
        <v>399</v>
      </c>
      <c r="C348" s="152">
        <v>227</v>
      </c>
      <c r="D348" s="152">
        <v>2327</v>
      </c>
      <c r="E348" s="152">
        <v>8</v>
      </c>
      <c r="F348" s="152">
        <v>0</v>
      </c>
      <c r="G348" s="152">
        <v>8</v>
      </c>
      <c r="H348" s="153">
        <v>1.3025073266037122E-3</v>
      </c>
      <c r="I348" s="151">
        <v>5</v>
      </c>
      <c r="J348" s="153">
        <v>9.7943192948090111E-4</v>
      </c>
      <c r="K348" s="152">
        <v>494</v>
      </c>
      <c r="L348" s="153">
        <v>1.293363005629009E-2</v>
      </c>
      <c r="M348" s="154">
        <v>5.071856437458235E-3</v>
      </c>
      <c r="N348" s="166">
        <v>10123.775407260822</v>
      </c>
    </row>
    <row r="349" spans="1:14" ht="12.75" customHeight="1" x14ac:dyDescent="0.2">
      <c r="A349" s="146" t="s">
        <v>33</v>
      </c>
      <c r="B349" s="146" t="s">
        <v>400</v>
      </c>
      <c r="C349" s="152">
        <v>507</v>
      </c>
      <c r="D349" s="152">
        <v>2331</v>
      </c>
      <c r="E349" s="152">
        <v>0</v>
      </c>
      <c r="F349" s="152">
        <v>0</v>
      </c>
      <c r="G349" s="152">
        <v>0</v>
      </c>
      <c r="H349" s="153">
        <v>0</v>
      </c>
      <c r="I349" s="151">
        <v>0</v>
      </c>
      <c r="J349" s="153">
        <v>0</v>
      </c>
      <c r="K349" s="152">
        <v>0</v>
      </c>
      <c r="L349" s="153">
        <v>0</v>
      </c>
      <c r="M349" s="154">
        <v>0</v>
      </c>
      <c r="N349" s="166">
        <v>0</v>
      </c>
    </row>
    <row r="350" spans="1:14" ht="12.75" customHeight="1" x14ac:dyDescent="0.2">
      <c r="A350" s="146" t="s">
        <v>33</v>
      </c>
      <c r="B350" s="146" t="s">
        <v>401</v>
      </c>
      <c r="C350" s="163">
        <v>544</v>
      </c>
      <c r="D350" s="163">
        <v>2328</v>
      </c>
      <c r="E350" s="152">
        <v>0</v>
      </c>
      <c r="F350" s="152">
        <v>0</v>
      </c>
      <c r="G350" s="152">
        <v>0</v>
      </c>
      <c r="H350" s="153">
        <v>0</v>
      </c>
      <c r="I350" s="151">
        <v>0</v>
      </c>
      <c r="J350" s="153">
        <v>0</v>
      </c>
      <c r="K350" s="152">
        <v>3</v>
      </c>
      <c r="L350" s="153">
        <v>7.8544312082733339E-5</v>
      </c>
      <c r="M350" s="154">
        <v>2.6181437360911114E-5</v>
      </c>
      <c r="N350" s="166">
        <v>52.259955491556489</v>
      </c>
    </row>
    <row r="351" spans="1:14" ht="12.75" customHeight="1" x14ac:dyDescent="0.2">
      <c r="A351" s="146" t="s">
        <v>33</v>
      </c>
      <c r="B351" s="146" t="s">
        <v>402</v>
      </c>
      <c r="C351" s="152">
        <v>164</v>
      </c>
      <c r="D351" s="152">
        <v>2329</v>
      </c>
      <c r="E351" s="152">
        <v>7</v>
      </c>
      <c r="F351" s="152">
        <v>0</v>
      </c>
      <c r="G351" s="152">
        <v>7</v>
      </c>
      <c r="H351" s="153">
        <v>1.1396939107782482E-3</v>
      </c>
      <c r="I351" s="151">
        <v>0</v>
      </c>
      <c r="J351" s="153">
        <v>0</v>
      </c>
      <c r="K351" s="152">
        <v>469</v>
      </c>
      <c r="L351" s="153">
        <v>1.2279094122267312E-2</v>
      </c>
      <c r="M351" s="154">
        <v>4.4729293443485198E-3</v>
      </c>
      <c r="N351" s="166">
        <v>8928.2756034444064</v>
      </c>
    </row>
    <row r="352" spans="1:14" ht="12.75" customHeight="1" x14ac:dyDescent="0.2">
      <c r="A352" s="146" t="s">
        <v>33</v>
      </c>
      <c r="B352" s="146" t="s">
        <v>403</v>
      </c>
      <c r="C352" s="152"/>
      <c r="D352" s="152">
        <v>3721</v>
      </c>
      <c r="E352" s="152">
        <v>0</v>
      </c>
      <c r="F352" s="152">
        <v>0</v>
      </c>
      <c r="G352" s="152">
        <v>0</v>
      </c>
      <c r="H352" s="153">
        <v>0</v>
      </c>
      <c r="I352" s="151">
        <v>0</v>
      </c>
      <c r="J352" s="153">
        <v>0</v>
      </c>
      <c r="K352" s="152">
        <v>0</v>
      </c>
      <c r="L352" s="153">
        <v>0</v>
      </c>
      <c r="M352" s="154">
        <v>0</v>
      </c>
      <c r="N352" s="166">
        <v>0</v>
      </c>
    </row>
    <row r="353" spans="1:14" ht="12.75" customHeight="1" x14ac:dyDescent="0.2">
      <c r="A353" s="146" t="s">
        <v>33</v>
      </c>
      <c r="B353" s="146" t="s">
        <v>404</v>
      </c>
      <c r="C353" s="152">
        <v>70</v>
      </c>
      <c r="D353" s="152">
        <v>2336</v>
      </c>
      <c r="E353" s="152">
        <v>0</v>
      </c>
      <c r="F353" s="152">
        <v>0</v>
      </c>
      <c r="G353" s="152">
        <v>0</v>
      </c>
      <c r="H353" s="153">
        <v>0</v>
      </c>
      <c r="I353" s="151">
        <v>0</v>
      </c>
      <c r="J353" s="153">
        <v>0</v>
      </c>
      <c r="K353" s="152">
        <v>0</v>
      </c>
      <c r="L353" s="153">
        <v>0</v>
      </c>
      <c r="M353" s="154">
        <v>0</v>
      </c>
      <c r="N353" s="166">
        <v>0</v>
      </c>
    </row>
    <row r="354" spans="1:14" ht="12.75" customHeight="1" x14ac:dyDescent="0.2">
      <c r="A354" s="146" t="s">
        <v>33</v>
      </c>
      <c r="B354" s="146" t="s">
        <v>405</v>
      </c>
      <c r="C354" s="152">
        <v>386</v>
      </c>
      <c r="D354" s="152">
        <v>2337</v>
      </c>
      <c r="E354" s="152">
        <v>0</v>
      </c>
      <c r="F354" s="152">
        <v>0</v>
      </c>
      <c r="G354" s="152">
        <v>0</v>
      </c>
      <c r="H354" s="153">
        <v>0</v>
      </c>
      <c r="I354" s="151">
        <v>0</v>
      </c>
      <c r="J354" s="153">
        <v>0</v>
      </c>
      <c r="K354" s="152">
        <v>0</v>
      </c>
      <c r="L354" s="153">
        <v>0</v>
      </c>
      <c r="M354" s="154">
        <v>0</v>
      </c>
      <c r="N354" s="166">
        <v>0</v>
      </c>
    </row>
    <row r="355" spans="1:14" ht="12.75" customHeight="1" x14ac:dyDescent="0.2">
      <c r="A355" s="146" t="s">
        <v>33</v>
      </c>
      <c r="B355" s="146" t="s">
        <v>406</v>
      </c>
      <c r="C355" s="152">
        <v>480</v>
      </c>
      <c r="D355" s="152">
        <v>2338</v>
      </c>
      <c r="E355" s="152">
        <v>0</v>
      </c>
      <c r="F355" s="152">
        <v>0</v>
      </c>
      <c r="G355" s="152">
        <v>0</v>
      </c>
      <c r="H355" s="153">
        <v>0</v>
      </c>
      <c r="I355" s="151">
        <v>0</v>
      </c>
      <c r="J355" s="153">
        <v>0</v>
      </c>
      <c r="K355" s="152">
        <v>0</v>
      </c>
      <c r="L355" s="153">
        <v>0</v>
      </c>
      <c r="M355" s="154">
        <v>0</v>
      </c>
      <c r="N355" s="166">
        <v>0</v>
      </c>
    </row>
    <row r="356" spans="1:14" ht="12.75" customHeight="1" x14ac:dyDescent="0.2">
      <c r="A356" s="146" t="s">
        <v>33</v>
      </c>
      <c r="B356" s="146" t="s">
        <v>407</v>
      </c>
      <c r="C356" s="152">
        <v>66</v>
      </c>
      <c r="D356" s="152">
        <v>2339</v>
      </c>
      <c r="E356" s="152">
        <v>9</v>
      </c>
      <c r="F356" s="152">
        <v>0</v>
      </c>
      <c r="G356" s="152">
        <v>9</v>
      </c>
      <c r="H356" s="153">
        <v>1.4653207424291761E-3</v>
      </c>
      <c r="I356" s="151">
        <v>0</v>
      </c>
      <c r="J356" s="153">
        <v>0</v>
      </c>
      <c r="K356" s="152">
        <v>88</v>
      </c>
      <c r="L356" s="153">
        <v>2.3039664877601779E-3</v>
      </c>
      <c r="M356" s="154">
        <v>1.2564290767297847E-3</v>
      </c>
      <c r="N356" s="166">
        <v>2507.9191307589449</v>
      </c>
    </row>
    <row r="357" spans="1:14" ht="12.75" customHeight="1" x14ac:dyDescent="0.2">
      <c r="A357" s="146" t="s">
        <v>33</v>
      </c>
      <c r="B357" s="146" t="s">
        <v>408</v>
      </c>
      <c r="C357" s="152">
        <v>67</v>
      </c>
      <c r="D357" s="152">
        <v>2340</v>
      </c>
      <c r="E357" s="152">
        <v>0</v>
      </c>
      <c r="F357" s="152">
        <v>0</v>
      </c>
      <c r="G357" s="152">
        <v>0</v>
      </c>
      <c r="H357" s="153">
        <v>0</v>
      </c>
      <c r="I357" s="151">
        <v>0</v>
      </c>
      <c r="J357" s="153">
        <v>0</v>
      </c>
      <c r="K357" s="152">
        <v>0</v>
      </c>
      <c r="L357" s="153">
        <v>0</v>
      </c>
      <c r="M357" s="154">
        <v>0</v>
      </c>
      <c r="N357" s="166">
        <v>0</v>
      </c>
    </row>
    <row r="358" spans="1:14" ht="12.75" customHeight="1" x14ac:dyDescent="0.2">
      <c r="A358" s="146" t="s">
        <v>33</v>
      </c>
      <c r="B358" s="146" t="s">
        <v>409</v>
      </c>
      <c r="C358" s="152">
        <v>243</v>
      </c>
      <c r="D358" s="152">
        <v>2341</v>
      </c>
      <c r="E358" s="152">
        <v>0</v>
      </c>
      <c r="F358" s="152">
        <v>0</v>
      </c>
      <c r="G358" s="152">
        <v>0</v>
      </c>
      <c r="H358" s="153">
        <v>0</v>
      </c>
      <c r="I358" s="151">
        <v>0</v>
      </c>
      <c r="J358" s="153">
        <v>0</v>
      </c>
      <c r="K358" s="152">
        <v>0</v>
      </c>
      <c r="L358" s="153">
        <v>0</v>
      </c>
      <c r="M358" s="154">
        <v>0</v>
      </c>
      <c r="N358" s="166">
        <v>0</v>
      </c>
    </row>
    <row r="359" spans="1:14" ht="12.75" customHeight="1" x14ac:dyDescent="0.2">
      <c r="A359" s="146" t="s">
        <v>33</v>
      </c>
      <c r="B359" s="146" t="s">
        <v>410</v>
      </c>
      <c r="C359" s="152">
        <v>172</v>
      </c>
      <c r="D359" s="152">
        <v>2342</v>
      </c>
      <c r="E359" s="152">
        <v>0</v>
      </c>
      <c r="F359" s="152">
        <v>0</v>
      </c>
      <c r="G359" s="152">
        <v>0</v>
      </c>
      <c r="H359" s="153">
        <v>0</v>
      </c>
      <c r="I359" s="151">
        <v>0</v>
      </c>
      <c r="J359" s="153">
        <v>0</v>
      </c>
      <c r="K359" s="152">
        <v>0</v>
      </c>
      <c r="L359" s="153">
        <v>0</v>
      </c>
      <c r="M359" s="154">
        <v>0</v>
      </c>
      <c r="N359" s="166">
        <v>0</v>
      </c>
    </row>
    <row r="360" spans="1:14" ht="12.75" customHeight="1" x14ac:dyDescent="0.2">
      <c r="A360" s="146" t="s">
        <v>33</v>
      </c>
      <c r="B360" s="146" t="s">
        <v>411</v>
      </c>
      <c r="C360" s="152">
        <v>354</v>
      </c>
      <c r="D360" s="152">
        <v>2343</v>
      </c>
      <c r="E360" s="152">
        <v>0</v>
      </c>
      <c r="F360" s="152">
        <v>0</v>
      </c>
      <c r="G360" s="152">
        <v>0</v>
      </c>
      <c r="H360" s="153">
        <v>0</v>
      </c>
      <c r="I360" s="151">
        <v>0</v>
      </c>
      <c r="J360" s="153">
        <v>0</v>
      </c>
      <c r="K360" s="152">
        <v>0</v>
      </c>
      <c r="L360" s="153">
        <v>0</v>
      </c>
      <c r="M360" s="154">
        <v>0</v>
      </c>
      <c r="N360" s="166">
        <v>0</v>
      </c>
    </row>
    <row r="361" spans="1:14" ht="12.75" customHeight="1" x14ac:dyDescent="0.2">
      <c r="A361" s="146" t="s">
        <v>33</v>
      </c>
      <c r="B361" s="146" t="s">
        <v>412</v>
      </c>
      <c r="C361" s="152">
        <v>142</v>
      </c>
      <c r="D361" s="152">
        <v>2380</v>
      </c>
      <c r="E361" s="152">
        <v>0</v>
      </c>
      <c r="F361" s="152">
        <v>0</v>
      </c>
      <c r="G361" s="152">
        <v>0</v>
      </c>
      <c r="H361" s="153">
        <v>0</v>
      </c>
      <c r="I361" s="151">
        <v>0</v>
      </c>
      <c r="J361" s="153">
        <v>0</v>
      </c>
      <c r="K361" s="152">
        <v>0</v>
      </c>
      <c r="L361" s="153">
        <v>0</v>
      </c>
      <c r="M361" s="154">
        <v>0</v>
      </c>
      <c r="N361" s="166">
        <v>0</v>
      </c>
    </row>
    <row r="362" spans="1:14" ht="12.75" customHeight="1" x14ac:dyDescent="0.2">
      <c r="A362" s="146" t="s">
        <v>33</v>
      </c>
      <c r="B362" s="146" t="s">
        <v>413</v>
      </c>
      <c r="C362" s="152">
        <v>255</v>
      </c>
      <c r="D362" s="152">
        <v>2381</v>
      </c>
      <c r="E362" s="152">
        <v>0</v>
      </c>
      <c r="F362" s="152">
        <v>0</v>
      </c>
      <c r="G362" s="152">
        <v>0</v>
      </c>
      <c r="H362" s="153">
        <v>0</v>
      </c>
      <c r="I362" s="151">
        <v>0</v>
      </c>
      <c r="J362" s="153">
        <v>0</v>
      </c>
      <c r="K362" s="152">
        <v>0</v>
      </c>
      <c r="L362" s="153">
        <v>0</v>
      </c>
      <c r="M362" s="154">
        <v>0</v>
      </c>
      <c r="N362" s="166">
        <v>0</v>
      </c>
    </row>
    <row r="363" spans="1:14" ht="12.75" customHeight="1" x14ac:dyDescent="0.2">
      <c r="A363" s="146" t="s">
        <v>33</v>
      </c>
      <c r="B363" s="146" t="s">
        <v>414</v>
      </c>
      <c r="C363" s="167">
        <v>152</v>
      </c>
      <c r="D363" s="167">
        <v>2382</v>
      </c>
      <c r="E363" s="152">
        <v>0</v>
      </c>
      <c r="F363" s="152">
        <v>0</v>
      </c>
      <c r="G363" s="152">
        <v>0</v>
      </c>
      <c r="H363" s="153">
        <v>0</v>
      </c>
      <c r="I363" s="151">
        <v>0</v>
      </c>
      <c r="J363" s="153">
        <v>0</v>
      </c>
      <c r="K363" s="152">
        <v>0</v>
      </c>
      <c r="L363" s="153">
        <v>0</v>
      </c>
      <c r="M363" s="154">
        <v>0</v>
      </c>
      <c r="N363" s="166">
        <v>0</v>
      </c>
    </row>
    <row r="364" spans="1:14" ht="12.75" customHeight="1" x14ac:dyDescent="0.2">
      <c r="A364" s="146" t="s">
        <v>33</v>
      </c>
      <c r="B364" s="146" t="s">
        <v>415</v>
      </c>
      <c r="C364" s="167">
        <v>268</v>
      </c>
      <c r="D364" s="167">
        <v>2383</v>
      </c>
      <c r="E364" s="152">
        <v>0</v>
      </c>
      <c r="F364" s="152">
        <v>0</v>
      </c>
      <c r="G364" s="152">
        <v>0</v>
      </c>
      <c r="H364" s="153">
        <v>0</v>
      </c>
      <c r="I364" s="151">
        <v>0</v>
      </c>
      <c r="J364" s="153">
        <v>0</v>
      </c>
      <c r="K364" s="152">
        <v>0</v>
      </c>
      <c r="L364" s="153">
        <v>0</v>
      </c>
      <c r="M364" s="154">
        <v>0</v>
      </c>
      <c r="N364" s="166">
        <v>0</v>
      </c>
    </row>
    <row r="365" spans="1:14" ht="12.75" customHeight="1" x14ac:dyDescent="0.2">
      <c r="A365" s="146" t="s">
        <v>33</v>
      </c>
      <c r="B365" s="146" t="s">
        <v>416</v>
      </c>
      <c r="C365" s="167">
        <v>34</v>
      </c>
      <c r="D365" s="167">
        <v>2384</v>
      </c>
      <c r="E365" s="152">
        <v>6</v>
      </c>
      <c r="F365" s="152">
        <v>0</v>
      </c>
      <c r="G365" s="152">
        <v>6</v>
      </c>
      <c r="H365" s="153">
        <v>9.7688049495278412E-4</v>
      </c>
      <c r="I365" s="151">
        <v>10</v>
      </c>
      <c r="J365" s="153">
        <v>1.9588638589618022E-3</v>
      </c>
      <c r="K365" s="152">
        <v>44</v>
      </c>
      <c r="L365" s="153">
        <v>1.151983243880089E-3</v>
      </c>
      <c r="M365" s="154">
        <v>1.3625758659315586E-3</v>
      </c>
      <c r="N365" s="166">
        <v>2719.7954461341405</v>
      </c>
    </row>
    <row r="366" spans="1:14" ht="12.75" customHeight="1" x14ac:dyDescent="0.2">
      <c r="A366" s="146" t="s">
        <v>33</v>
      </c>
      <c r="B366" s="146" t="s">
        <v>417</v>
      </c>
      <c r="C366" s="152">
        <v>246</v>
      </c>
      <c r="D366" s="152">
        <v>2385</v>
      </c>
      <c r="E366" s="152">
        <v>0</v>
      </c>
      <c r="F366" s="152">
        <v>0</v>
      </c>
      <c r="G366" s="152">
        <v>0</v>
      </c>
      <c r="H366" s="153">
        <v>0</v>
      </c>
      <c r="I366" s="151">
        <v>0</v>
      </c>
      <c r="J366" s="153">
        <v>0</v>
      </c>
      <c r="K366" s="152">
        <v>0</v>
      </c>
      <c r="L366" s="153">
        <v>0</v>
      </c>
      <c r="M366" s="154">
        <v>0</v>
      </c>
      <c r="N366" s="166">
        <v>0</v>
      </c>
    </row>
    <row r="367" spans="1:14" ht="12.75" customHeight="1" x14ac:dyDescent="0.2">
      <c r="A367" s="146" t="s">
        <v>33</v>
      </c>
      <c r="B367" s="146" t="s">
        <v>418</v>
      </c>
      <c r="C367" s="152">
        <v>37</v>
      </c>
      <c r="D367" s="152">
        <v>2386</v>
      </c>
      <c r="E367" s="152">
        <v>0</v>
      </c>
      <c r="F367" s="152">
        <v>0</v>
      </c>
      <c r="G367" s="152">
        <v>0</v>
      </c>
      <c r="H367" s="153">
        <v>0</v>
      </c>
      <c r="I367" s="151">
        <v>0</v>
      </c>
      <c r="J367" s="153">
        <v>0</v>
      </c>
      <c r="K367" s="152">
        <v>0</v>
      </c>
      <c r="L367" s="153">
        <v>0</v>
      </c>
      <c r="M367" s="154">
        <v>0</v>
      </c>
      <c r="N367" s="166">
        <v>0</v>
      </c>
    </row>
    <row r="368" spans="1:14" ht="12.75" customHeight="1" x14ac:dyDescent="0.2">
      <c r="A368" s="146" t="s">
        <v>33</v>
      </c>
      <c r="B368" s="146" t="s">
        <v>419</v>
      </c>
      <c r="C368" s="152">
        <v>388</v>
      </c>
      <c r="D368" s="152">
        <v>2387</v>
      </c>
      <c r="E368" s="152">
        <v>0</v>
      </c>
      <c r="F368" s="152">
        <v>0</v>
      </c>
      <c r="G368" s="152">
        <v>0</v>
      </c>
      <c r="H368" s="153">
        <v>0</v>
      </c>
      <c r="I368" s="151">
        <v>0</v>
      </c>
      <c r="J368" s="153">
        <v>0</v>
      </c>
      <c r="K368" s="152">
        <v>0</v>
      </c>
      <c r="L368" s="153">
        <v>0</v>
      </c>
      <c r="M368" s="154">
        <v>0</v>
      </c>
      <c r="N368" s="166">
        <v>0</v>
      </c>
    </row>
    <row r="369" spans="1:17" ht="12.75" customHeight="1" x14ac:dyDescent="0.2">
      <c r="A369" s="146" t="s">
        <v>33</v>
      </c>
      <c r="B369" s="146" t="s">
        <v>420</v>
      </c>
      <c r="C369" s="152">
        <v>536</v>
      </c>
      <c r="D369" s="152">
        <v>2424</v>
      </c>
      <c r="E369" s="152">
        <v>0</v>
      </c>
      <c r="F369" s="152">
        <v>0</v>
      </c>
      <c r="G369" s="152">
        <v>0</v>
      </c>
      <c r="H369" s="153">
        <v>0</v>
      </c>
      <c r="I369" s="151">
        <v>0</v>
      </c>
      <c r="J369" s="153">
        <v>0</v>
      </c>
      <c r="K369" s="152">
        <v>120</v>
      </c>
      <c r="L369" s="153">
        <v>3.1417724833093337E-3</v>
      </c>
      <c r="M369" s="154">
        <v>1.0472574944364445E-3</v>
      </c>
      <c r="N369" s="166">
        <v>2090.3982196622592</v>
      </c>
    </row>
    <row r="370" spans="1:17" ht="12.75" customHeight="1" x14ac:dyDescent="0.2">
      <c r="A370" s="146" t="s">
        <v>33</v>
      </c>
      <c r="B370" s="146" t="s">
        <v>421</v>
      </c>
      <c r="C370" s="152">
        <v>167</v>
      </c>
      <c r="D370" s="152">
        <v>2466</v>
      </c>
      <c r="E370" s="152">
        <v>0</v>
      </c>
      <c r="F370" s="152">
        <v>0</v>
      </c>
      <c r="G370" s="152">
        <v>0</v>
      </c>
      <c r="H370" s="153">
        <v>0</v>
      </c>
      <c r="I370" s="151">
        <v>0</v>
      </c>
      <c r="J370" s="153">
        <v>0</v>
      </c>
      <c r="K370" s="152">
        <v>0</v>
      </c>
      <c r="L370" s="153">
        <v>0</v>
      </c>
      <c r="M370" s="154">
        <v>0</v>
      </c>
      <c r="N370" s="166">
        <v>0</v>
      </c>
    </row>
    <row r="371" spans="1:17" ht="12.75" customHeight="1" x14ac:dyDescent="0.2">
      <c r="A371" s="181"/>
      <c r="B371" s="189" t="s">
        <v>422</v>
      </c>
      <c r="C371" s="182"/>
      <c r="D371" s="182"/>
      <c r="E371" s="183">
        <v>376</v>
      </c>
      <c r="F371" s="183">
        <v>22</v>
      </c>
      <c r="G371" s="184">
        <v>398</v>
      </c>
      <c r="H371" s="185">
        <v>6.4799739498534681E-2</v>
      </c>
      <c r="I371" s="186">
        <v>688</v>
      </c>
      <c r="J371" s="185">
        <v>0.13476983349657198</v>
      </c>
      <c r="K371" s="186">
        <v>9429</v>
      </c>
      <c r="L371" s="185">
        <v>0.2468647728760309</v>
      </c>
      <c r="M371" s="187">
        <v>0.14881144862371251</v>
      </c>
      <c r="N371" s="188">
        <v>297037.91944288515</v>
      </c>
      <c r="P371" s="217">
        <f>'FY2024 EDRMS'!D11</f>
        <v>18722.102189781024</v>
      </c>
      <c r="Q371" s="217">
        <f>Table3[[#This Row],[Total Budget Allocation 
(Budget in 60462)]]+P371</f>
        <v>315760.02163266618</v>
      </c>
    </row>
    <row r="372" spans="1:17" ht="12.75" customHeight="1" x14ac:dyDescent="0.2">
      <c r="A372" s="146" t="s">
        <v>35</v>
      </c>
      <c r="B372" s="147" t="s">
        <v>423</v>
      </c>
      <c r="C372" s="148" t="s">
        <v>623</v>
      </c>
      <c r="D372" s="148" t="s">
        <v>623</v>
      </c>
      <c r="E372" s="148" t="s">
        <v>623</v>
      </c>
      <c r="F372" s="148" t="s">
        <v>623</v>
      </c>
      <c r="G372" s="148" t="s">
        <v>623</v>
      </c>
      <c r="H372" s="148" t="s">
        <v>623</v>
      </c>
      <c r="I372" s="148" t="s">
        <v>623</v>
      </c>
      <c r="J372" s="148" t="s">
        <v>623</v>
      </c>
      <c r="K372" s="148" t="s">
        <v>623</v>
      </c>
      <c r="L372" s="148" t="s">
        <v>623</v>
      </c>
      <c r="M372" s="148" t="s">
        <v>623</v>
      </c>
      <c r="N372" s="148" t="s">
        <v>623</v>
      </c>
    </row>
    <row r="373" spans="1:17" ht="12.75" customHeight="1" x14ac:dyDescent="0.2">
      <c r="A373" s="146" t="s">
        <v>35</v>
      </c>
      <c r="B373" s="146" t="s">
        <v>424</v>
      </c>
      <c r="C373" s="151">
        <v>426</v>
      </c>
      <c r="D373" s="151">
        <v>1996</v>
      </c>
      <c r="E373" s="152">
        <v>0</v>
      </c>
      <c r="F373" s="152">
        <v>0</v>
      </c>
      <c r="G373" s="152">
        <v>0</v>
      </c>
      <c r="H373" s="153">
        <v>0</v>
      </c>
      <c r="I373" s="151">
        <v>0</v>
      </c>
      <c r="J373" s="153">
        <v>0</v>
      </c>
      <c r="K373" s="152">
        <v>0</v>
      </c>
      <c r="L373" s="153">
        <v>0</v>
      </c>
      <c r="M373" s="154">
        <v>0</v>
      </c>
      <c r="N373" s="166">
        <v>0</v>
      </c>
    </row>
    <row r="374" spans="1:17" ht="12.75" customHeight="1" x14ac:dyDescent="0.2">
      <c r="A374" s="146" t="s">
        <v>35</v>
      </c>
      <c r="B374" s="146" t="s">
        <v>425</v>
      </c>
      <c r="C374" s="151">
        <v>427</v>
      </c>
      <c r="D374" s="151">
        <v>1997</v>
      </c>
      <c r="E374" s="152">
        <v>0</v>
      </c>
      <c r="F374" s="152">
        <v>0</v>
      </c>
      <c r="G374" s="152">
        <v>0</v>
      </c>
      <c r="H374" s="153">
        <v>0</v>
      </c>
      <c r="I374" s="151">
        <v>0</v>
      </c>
      <c r="J374" s="153">
        <v>0</v>
      </c>
      <c r="K374" s="152">
        <v>0</v>
      </c>
      <c r="L374" s="153">
        <v>0</v>
      </c>
      <c r="M374" s="154">
        <v>0</v>
      </c>
      <c r="N374" s="166">
        <v>0</v>
      </c>
    </row>
    <row r="375" spans="1:17" ht="12.75" customHeight="1" x14ac:dyDescent="0.2">
      <c r="A375" s="146" t="s">
        <v>35</v>
      </c>
      <c r="B375" s="146" t="s">
        <v>426</v>
      </c>
      <c r="C375" s="151">
        <v>312</v>
      </c>
      <c r="D375" s="151">
        <v>2034</v>
      </c>
      <c r="E375" s="152">
        <v>0</v>
      </c>
      <c r="F375" s="152">
        <v>0</v>
      </c>
      <c r="G375" s="152">
        <v>0</v>
      </c>
      <c r="H375" s="153">
        <v>0</v>
      </c>
      <c r="I375" s="151">
        <v>0</v>
      </c>
      <c r="J375" s="153">
        <v>0</v>
      </c>
      <c r="K375" s="152">
        <v>0</v>
      </c>
      <c r="L375" s="153">
        <v>0</v>
      </c>
      <c r="M375" s="154">
        <v>0</v>
      </c>
      <c r="N375" s="166">
        <v>0</v>
      </c>
    </row>
    <row r="376" spans="1:17" ht="12.75" customHeight="1" x14ac:dyDescent="0.2">
      <c r="A376" s="146" t="s">
        <v>35</v>
      </c>
      <c r="B376" s="146" t="s">
        <v>427</v>
      </c>
      <c r="C376" s="151">
        <v>425</v>
      </c>
      <c r="D376" s="151">
        <v>2035</v>
      </c>
      <c r="E376" s="152">
        <v>0</v>
      </c>
      <c r="F376" s="152">
        <v>0</v>
      </c>
      <c r="G376" s="152">
        <v>0</v>
      </c>
      <c r="H376" s="153">
        <v>0</v>
      </c>
      <c r="I376" s="151">
        <v>0</v>
      </c>
      <c r="J376" s="153">
        <v>0</v>
      </c>
      <c r="K376" s="152">
        <v>0</v>
      </c>
      <c r="L376" s="153">
        <v>0</v>
      </c>
      <c r="M376" s="154">
        <v>0</v>
      </c>
      <c r="N376" s="166">
        <v>0</v>
      </c>
    </row>
    <row r="377" spans="1:17" ht="12.75" customHeight="1" x14ac:dyDescent="0.2">
      <c r="A377" s="146" t="s">
        <v>35</v>
      </c>
      <c r="B377" s="146" t="s">
        <v>428</v>
      </c>
      <c r="C377" s="151">
        <v>125</v>
      </c>
      <c r="D377" s="151">
        <v>1910</v>
      </c>
      <c r="E377" s="152">
        <v>0</v>
      </c>
      <c r="F377" s="152">
        <v>0</v>
      </c>
      <c r="G377" s="152">
        <v>0</v>
      </c>
      <c r="H377" s="153">
        <v>0</v>
      </c>
      <c r="I377" s="151">
        <v>0</v>
      </c>
      <c r="J377" s="153">
        <v>0</v>
      </c>
      <c r="K377" s="152">
        <v>42</v>
      </c>
      <c r="L377" s="153">
        <v>1.0996203691582668E-3</v>
      </c>
      <c r="M377" s="154">
        <v>3.6654012305275559E-4</v>
      </c>
      <c r="N377" s="166">
        <v>731.63937688179078</v>
      </c>
    </row>
    <row r="378" spans="1:17" ht="12.75" customHeight="1" x14ac:dyDescent="0.2">
      <c r="A378" s="146" t="s">
        <v>35</v>
      </c>
      <c r="B378" s="146" t="s">
        <v>429</v>
      </c>
      <c r="C378" s="151">
        <v>423</v>
      </c>
      <c r="D378" s="151">
        <v>1917</v>
      </c>
      <c r="E378" s="152">
        <v>0</v>
      </c>
      <c r="F378" s="152">
        <v>0</v>
      </c>
      <c r="G378" s="152">
        <v>0</v>
      </c>
      <c r="H378" s="153">
        <v>0</v>
      </c>
      <c r="I378" s="151">
        <v>0</v>
      </c>
      <c r="J378" s="153">
        <v>0</v>
      </c>
      <c r="K378" s="152">
        <v>0</v>
      </c>
      <c r="L378" s="153">
        <v>0</v>
      </c>
      <c r="M378" s="154">
        <v>0</v>
      </c>
      <c r="N378" s="166">
        <v>0</v>
      </c>
    </row>
    <row r="379" spans="1:17" ht="12.75" customHeight="1" x14ac:dyDescent="0.2">
      <c r="A379" s="146" t="s">
        <v>35</v>
      </c>
      <c r="B379" s="146" t="s">
        <v>430</v>
      </c>
      <c r="C379" s="151">
        <v>424</v>
      </c>
      <c r="D379" s="151">
        <v>2361</v>
      </c>
      <c r="E379" s="152">
        <v>0</v>
      </c>
      <c r="F379" s="152">
        <v>0</v>
      </c>
      <c r="G379" s="152">
        <v>0</v>
      </c>
      <c r="H379" s="153">
        <v>0</v>
      </c>
      <c r="I379" s="151">
        <v>0</v>
      </c>
      <c r="J379" s="153">
        <v>0</v>
      </c>
      <c r="K379" s="152">
        <v>0</v>
      </c>
      <c r="L379" s="153">
        <v>0</v>
      </c>
      <c r="M379" s="154">
        <v>0</v>
      </c>
      <c r="N379" s="166">
        <v>0</v>
      </c>
    </row>
    <row r="380" spans="1:17" ht="12.75" customHeight="1" x14ac:dyDescent="0.2">
      <c r="A380" s="146" t="s">
        <v>35</v>
      </c>
      <c r="B380" s="146" t="s">
        <v>431</v>
      </c>
      <c r="C380" s="151">
        <v>157</v>
      </c>
      <c r="D380" s="151">
        <v>2460</v>
      </c>
      <c r="E380" s="152">
        <v>0</v>
      </c>
      <c r="F380" s="152">
        <v>0</v>
      </c>
      <c r="G380" s="152">
        <v>0</v>
      </c>
      <c r="H380" s="153">
        <v>0</v>
      </c>
      <c r="I380" s="151">
        <v>59</v>
      </c>
      <c r="J380" s="153">
        <v>1.1557296767874634E-2</v>
      </c>
      <c r="K380" s="152">
        <v>60</v>
      </c>
      <c r="L380" s="153">
        <v>1.5708862416546668E-3</v>
      </c>
      <c r="M380" s="154">
        <v>4.3760610031764336E-3</v>
      </c>
      <c r="N380" s="166">
        <v>8734.9197105493804</v>
      </c>
    </row>
    <row r="381" spans="1:17" ht="12.75" customHeight="1" x14ac:dyDescent="0.2">
      <c r="A381" s="146" t="s">
        <v>35</v>
      </c>
      <c r="B381" s="146" t="s">
        <v>432</v>
      </c>
      <c r="C381" s="151">
        <v>421</v>
      </c>
      <c r="D381" s="151">
        <v>2461</v>
      </c>
      <c r="E381" s="152">
        <v>0</v>
      </c>
      <c r="F381" s="152">
        <v>0</v>
      </c>
      <c r="G381" s="152">
        <v>0</v>
      </c>
      <c r="H381" s="153">
        <v>0</v>
      </c>
      <c r="I381" s="151">
        <v>0</v>
      </c>
      <c r="J381" s="153">
        <v>0</v>
      </c>
      <c r="K381" s="152">
        <v>0</v>
      </c>
      <c r="L381" s="153">
        <v>0</v>
      </c>
      <c r="M381" s="154">
        <v>0</v>
      </c>
      <c r="N381" s="166">
        <v>0</v>
      </c>
    </row>
    <row r="382" spans="1:17" ht="12.75" customHeight="1" x14ac:dyDescent="0.2">
      <c r="A382" s="146" t="s">
        <v>35</v>
      </c>
      <c r="B382" s="146" t="s">
        <v>433</v>
      </c>
      <c r="C382" s="151">
        <v>407</v>
      </c>
      <c r="D382" s="151">
        <v>2463</v>
      </c>
      <c r="E382" s="152">
        <v>1</v>
      </c>
      <c r="F382" s="152">
        <v>0</v>
      </c>
      <c r="G382" s="152">
        <v>1</v>
      </c>
      <c r="H382" s="153">
        <v>1.6281341582546403E-4</v>
      </c>
      <c r="I382" s="151">
        <v>4</v>
      </c>
      <c r="J382" s="153">
        <v>7.8354554358472082E-4</v>
      </c>
      <c r="K382" s="152">
        <v>96</v>
      </c>
      <c r="L382" s="153">
        <v>2.5134179866474668E-3</v>
      </c>
      <c r="M382" s="154">
        <v>1.1532589820192174E-3</v>
      </c>
      <c r="N382" s="166">
        <v>2301.9845029801172</v>
      </c>
    </row>
    <row r="383" spans="1:17" ht="12.75" customHeight="1" x14ac:dyDescent="0.2">
      <c r="A383" s="146" t="s">
        <v>35</v>
      </c>
      <c r="B383" s="146" t="s">
        <v>434</v>
      </c>
      <c r="C383" s="151">
        <v>422</v>
      </c>
      <c r="D383" s="151">
        <v>2464</v>
      </c>
      <c r="E383" s="152">
        <v>0</v>
      </c>
      <c r="F383" s="152">
        <v>0</v>
      </c>
      <c r="G383" s="152">
        <v>0</v>
      </c>
      <c r="H383" s="153">
        <v>0</v>
      </c>
      <c r="I383" s="151">
        <v>0</v>
      </c>
      <c r="J383" s="153">
        <v>0</v>
      </c>
      <c r="K383" s="152">
        <v>0</v>
      </c>
      <c r="L383" s="153">
        <v>0</v>
      </c>
      <c r="M383" s="154">
        <v>0</v>
      </c>
      <c r="N383" s="166">
        <v>0</v>
      </c>
    </row>
    <row r="384" spans="1:17" ht="12.75" customHeight="1" x14ac:dyDescent="0.2">
      <c r="A384" s="146" t="s">
        <v>35</v>
      </c>
      <c r="B384" s="146" t="s">
        <v>435</v>
      </c>
      <c r="C384" s="151">
        <v>346</v>
      </c>
      <c r="D384" s="151">
        <v>2465</v>
      </c>
      <c r="E384" s="152">
        <v>0</v>
      </c>
      <c r="F384" s="152">
        <v>0</v>
      </c>
      <c r="G384" s="152">
        <v>0</v>
      </c>
      <c r="H384" s="153">
        <v>0</v>
      </c>
      <c r="I384" s="151">
        <v>0</v>
      </c>
      <c r="J384" s="153">
        <v>0</v>
      </c>
      <c r="K384" s="152">
        <v>0</v>
      </c>
      <c r="L384" s="153">
        <v>0</v>
      </c>
      <c r="M384" s="154">
        <v>0</v>
      </c>
      <c r="N384" s="166">
        <v>0</v>
      </c>
    </row>
    <row r="385" spans="1:17" ht="12.75" customHeight="1" x14ac:dyDescent="0.2">
      <c r="A385" s="146" t="s">
        <v>35</v>
      </c>
      <c r="B385" s="146" t="s">
        <v>436</v>
      </c>
      <c r="C385" s="151">
        <v>311</v>
      </c>
      <c r="D385" s="151">
        <v>2467</v>
      </c>
      <c r="E385" s="152">
        <v>0</v>
      </c>
      <c r="F385" s="152">
        <v>0</v>
      </c>
      <c r="G385" s="152">
        <v>0</v>
      </c>
      <c r="H385" s="153">
        <v>0</v>
      </c>
      <c r="I385" s="151">
        <v>0</v>
      </c>
      <c r="J385" s="153">
        <v>0</v>
      </c>
      <c r="K385" s="152">
        <v>0</v>
      </c>
      <c r="L385" s="153">
        <v>0</v>
      </c>
      <c r="M385" s="154">
        <v>0</v>
      </c>
      <c r="N385" s="166">
        <v>0</v>
      </c>
    </row>
    <row r="386" spans="1:17" ht="12.75" customHeight="1" x14ac:dyDescent="0.2">
      <c r="A386" s="146" t="s">
        <v>35</v>
      </c>
      <c r="B386" s="146" t="s">
        <v>437</v>
      </c>
      <c r="C386" s="151">
        <v>406</v>
      </c>
      <c r="D386" s="151">
        <v>2472</v>
      </c>
      <c r="E386" s="152">
        <v>0</v>
      </c>
      <c r="F386" s="152">
        <v>0</v>
      </c>
      <c r="G386" s="152">
        <v>0</v>
      </c>
      <c r="H386" s="153">
        <v>0</v>
      </c>
      <c r="I386" s="151">
        <v>0</v>
      </c>
      <c r="J386" s="153">
        <v>0</v>
      </c>
      <c r="K386" s="152">
        <v>5</v>
      </c>
      <c r="L386" s="153">
        <v>1.3090718680455556E-4</v>
      </c>
      <c r="M386" s="154">
        <v>4.3635728934851856E-5</v>
      </c>
      <c r="N386" s="166">
        <v>87.099925819260804</v>
      </c>
    </row>
    <row r="387" spans="1:17" ht="12.75" customHeight="1" x14ac:dyDescent="0.2">
      <c r="A387" s="181"/>
      <c r="B387" s="189" t="s">
        <v>438</v>
      </c>
      <c r="C387" s="182"/>
      <c r="D387" s="182"/>
      <c r="E387" s="183">
        <v>1</v>
      </c>
      <c r="F387" s="183">
        <v>0</v>
      </c>
      <c r="G387" s="184">
        <v>1</v>
      </c>
      <c r="H387" s="185">
        <v>1.6281341582546403E-4</v>
      </c>
      <c r="I387" s="186">
        <v>63</v>
      </c>
      <c r="J387" s="185">
        <v>1.2340842311459354E-2</v>
      </c>
      <c r="K387" s="186">
        <v>203</v>
      </c>
      <c r="L387" s="185">
        <v>5.3148317842649558E-3</v>
      </c>
      <c r="M387" s="187">
        <v>5.9394958371832588E-3</v>
      </c>
      <c r="N387" s="188">
        <v>11855.64351623055</v>
      </c>
      <c r="P387" s="217">
        <f>'FY2024 EDRMS'!D13</f>
        <v>613.83941605839414</v>
      </c>
      <c r="Q387" s="217">
        <f>Table3[[#This Row],[Total Budget Allocation 
(Budget in 60462)]]+P387</f>
        <v>12469.482932288944</v>
      </c>
    </row>
    <row r="388" spans="1:17" ht="12.75" customHeight="1" x14ac:dyDescent="0.2">
      <c r="A388" s="146" t="s">
        <v>34</v>
      </c>
      <c r="B388" s="147" t="s">
        <v>439</v>
      </c>
      <c r="C388" s="148" t="s">
        <v>623</v>
      </c>
      <c r="D388" s="148" t="s">
        <v>623</v>
      </c>
      <c r="E388" s="148" t="s">
        <v>623</v>
      </c>
      <c r="F388" s="148" t="s">
        <v>623</v>
      </c>
      <c r="G388" s="148" t="s">
        <v>623</v>
      </c>
      <c r="H388" s="148" t="s">
        <v>623</v>
      </c>
      <c r="I388" s="148" t="s">
        <v>623</v>
      </c>
      <c r="J388" s="148" t="s">
        <v>623</v>
      </c>
      <c r="K388" s="148" t="s">
        <v>623</v>
      </c>
      <c r="L388" s="148" t="s">
        <v>623</v>
      </c>
      <c r="M388" s="148" t="s">
        <v>623</v>
      </c>
      <c r="N388" s="148" t="s">
        <v>623</v>
      </c>
    </row>
    <row r="389" spans="1:17" ht="12.75" customHeight="1" outlineLevel="1" x14ac:dyDescent="0.2">
      <c r="A389" s="146" t="s">
        <v>34</v>
      </c>
      <c r="B389" s="146" t="s">
        <v>439</v>
      </c>
      <c r="C389" s="152"/>
      <c r="D389" s="152">
        <v>10224</v>
      </c>
      <c r="E389" s="152">
        <v>0</v>
      </c>
      <c r="F389" s="152">
        <v>0</v>
      </c>
      <c r="G389" s="152">
        <v>0</v>
      </c>
      <c r="H389" s="153">
        <v>0</v>
      </c>
      <c r="I389" s="151">
        <v>0</v>
      </c>
      <c r="J389" s="153">
        <v>0</v>
      </c>
      <c r="K389" s="152">
        <v>0</v>
      </c>
      <c r="L389" s="153">
        <v>0</v>
      </c>
      <c r="M389" s="154">
        <v>0</v>
      </c>
      <c r="N389" s="166">
        <v>0</v>
      </c>
    </row>
    <row r="390" spans="1:17" ht="12.75" customHeight="1" outlineLevel="1" x14ac:dyDescent="0.2">
      <c r="A390" s="181"/>
      <c r="B390" s="189" t="s">
        <v>440</v>
      </c>
      <c r="C390" s="182"/>
      <c r="D390" s="182"/>
      <c r="E390" s="183">
        <v>0</v>
      </c>
      <c r="F390" s="183">
        <v>0</v>
      </c>
      <c r="G390" s="184">
        <v>0</v>
      </c>
      <c r="H390" s="185">
        <v>0</v>
      </c>
      <c r="I390" s="186">
        <v>0</v>
      </c>
      <c r="J390" s="185">
        <v>0</v>
      </c>
      <c r="K390" s="186">
        <v>0</v>
      </c>
      <c r="L390" s="185">
        <v>0</v>
      </c>
      <c r="M390" s="187">
        <v>0</v>
      </c>
      <c r="N390" s="188">
        <v>0</v>
      </c>
      <c r="P390" s="217">
        <f>'FY2024 EDRMS'!D12</f>
        <v>0</v>
      </c>
      <c r="Q390" s="217">
        <f>Table3[[#This Row],[Total Budget Allocation 
(Budget in 60462)]]+P390</f>
        <v>0</v>
      </c>
    </row>
    <row r="391" spans="1:17" ht="12.75" customHeight="1" x14ac:dyDescent="0.2">
      <c r="A391" s="146" t="s">
        <v>37</v>
      </c>
      <c r="B391" s="147" t="s">
        <v>441</v>
      </c>
      <c r="C391" s="148" t="s">
        <v>623</v>
      </c>
      <c r="D391" s="148" t="s">
        <v>623</v>
      </c>
      <c r="E391" s="148" t="s">
        <v>623</v>
      </c>
      <c r="F391" s="148" t="s">
        <v>623</v>
      </c>
      <c r="G391" s="148" t="s">
        <v>623</v>
      </c>
      <c r="H391" s="148" t="s">
        <v>623</v>
      </c>
      <c r="I391" s="148" t="s">
        <v>623</v>
      </c>
      <c r="J391" s="148" t="s">
        <v>623</v>
      </c>
      <c r="K391" s="148" t="s">
        <v>623</v>
      </c>
      <c r="L391" s="148" t="s">
        <v>623</v>
      </c>
      <c r="M391" s="148" t="s">
        <v>623</v>
      </c>
      <c r="N391" s="148" t="s">
        <v>623</v>
      </c>
    </row>
    <row r="392" spans="1:17" ht="12.75" customHeight="1" x14ac:dyDescent="0.2">
      <c r="A392" s="146" t="s">
        <v>37</v>
      </c>
      <c r="B392" s="146" t="s">
        <v>442</v>
      </c>
      <c r="C392" s="163">
        <v>559</v>
      </c>
      <c r="D392" s="152">
        <v>1979</v>
      </c>
      <c r="E392" s="152">
        <v>0</v>
      </c>
      <c r="F392" s="152">
        <v>0</v>
      </c>
      <c r="G392" s="152">
        <v>0</v>
      </c>
      <c r="H392" s="153">
        <v>0</v>
      </c>
      <c r="I392" s="151">
        <v>0</v>
      </c>
      <c r="J392" s="153">
        <v>0</v>
      </c>
      <c r="K392" s="152">
        <v>0</v>
      </c>
      <c r="L392" s="153">
        <v>0</v>
      </c>
      <c r="M392" s="154">
        <v>0</v>
      </c>
      <c r="N392" s="166">
        <v>0</v>
      </c>
    </row>
    <row r="393" spans="1:17" ht="12.75" customHeight="1" x14ac:dyDescent="0.2">
      <c r="A393" s="146" t="s">
        <v>37</v>
      </c>
      <c r="B393" s="146" t="s">
        <v>443</v>
      </c>
      <c r="C393" s="152">
        <v>86</v>
      </c>
      <c r="D393" s="152">
        <v>1980</v>
      </c>
      <c r="E393" s="152">
        <v>0</v>
      </c>
      <c r="F393" s="152">
        <v>0</v>
      </c>
      <c r="G393" s="152">
        <v>0</v>
      </c>
      <c r="H393" s="153">
        <v>0</v>
      </c>
      <c r="I393" s="151">
        <v>10</v>
      </c>
      <c r="J393" s="153">
        <v>1.9588638589618022E-3</v>
      </c>
      <c r="K393" s="152">
        <v>94</v>
      </c>
      <c r="L393" s="153">
        <v>2.4610551119256447E-3</v>
      </c>
      <c r="M393" s="154">
        <v>1.4733063236291491E-3</v>
      </c>
      <c r="N393" s="166">
        <v>2940.8210801001119</v>
      </c>
    </row>
    <row r="394" spans="1:17" ht="12.75" customHeight="1" x14ac:dyDescent="0.2">
      <c r="A394" s="146" t="s">
        <v>37</v>
      </c>
      <c r="B394" s="146" t="s">
        <v>444</v>
      </c>
      <c r="C394" s="152">
        <v>87</v>
      </c>
      <c r="D394" s="152">
        <v>1981</v>
      </c>
      <c r="E394" s="152">
        <v>0</v>
      </c>
      <c r="F394" s="152">
        <v>0</v>
      </c>
      <c r="G394" s="152">
        <v>0</v>
      </c>
      <c r="H394" s="153">
        <v>0</v>
      </c>
      <c r="I394" s="151">
        <v>3</v>
      </c>
      <c r="J394" s="153">
        <v>5.8765915768854064E-4</v>
      </c>
      <c r="K394" s="152">
        <v>12</v>
      </c>
      <c r="L394" s="153">
        <v>3.1417724833093336E-4</v>
      </c>
      <c r="M394" s="154">
        <v>3.0061213533982465E-4</v>
      </c>
      <c r="N394" s="166">
        <v>600.04256437562844</v>
      </c>
    </row>
    <row r="395" spans="1:17" ht="12.75" customHeight="1" x14ac:dyDescent="0.2">
      <c r="A395" s="146" t="s">
        <v>37</v>
      </c>
      <c r="B395" s="146" t="s">
        <v>445</v>
      </c>
      <c r="C395" s="152">
        <v>233</v>
      </c>
      <c r="D395" s="152">
        <v>1982</v>
      </c>
      <c r="E395" s="152">
        <v>0</v>
      </c>
      <c r="F395" s="152">
        <v>0</v>
      </c>
      <c r="G395" s="152">
        <v>0</v>
      </c>
      <c r="H395" s="153">
        <v>0</v>
      </c>
      <c r="I395" s="151">
        <v>5</v>
      </c>
      <c r="J395" s="153">
        <v>9.7943192948090111E-4</v>
      </c>
      <c r="K395" s="152">
        <v>14</v>
      </c>
      <c r="L395" s="153">
        <v>3.6654012305275559E-4</v>
      </c>
      <c r="M395" s="154">
        <v>4.4865735084455223E-4</v>
      </c>
      <c r="N395" s="166">
        <v>895.55102964293451</v>
      </c>
    </row>
    <row r="396" spans="1:17" ht="12.75" customHeight="1" x14ac:dyDescent="0.2">
      <c r="A396" s="146" t="s">
        <v>37</v>
      </c>
      <c r="B396" s="146" t="s">
        <v>446</v>
      </c>
      <c r="C396" s="152">
        <v>234</v>
      </c>
      <c r="D396" s="152">
        <v>1983</v>
      </c>
      <c r="E396" s="152">
        <v>0</v>
      </c>
      <c r="F396" s="152">
        <v>0</v>
      </c>
      <c r="G396" s="152">
        <v>0</v>
      </c>
      <c r="H396" s="153">
        <v>0</v>
      </c>
      <c r="I396" s="151">
        <v>0</v>
      </c>
      <c r="J396" s="153">
        <v>0</v>
      </c>
      <c r="K396" s="152">
        <v>1</v>
      </c>
      <c r="L396" s="153">
        <v>2.6181437360911114E-5</v>
      </c>
      <c r="M396" s="154">
        <v>8.7271457869703708E-6</v>
      </c>
      <c r="N396" s="166">
        <v>17.419985163852161</v>
      </c>
    </row>
    <row r="397" spans="1:17" ht="12.75" customHeight="1" x14ac:dyDescent="0.2">
      <c r="A397" s="146" t="s">
        <v>37</v>
      </c>
      <c r="B397" s="146" t="s">
        <v>447</v>
      </c>
      <c r="C397" s="152">
        <v>235</v>
      </c>
      <c r="D397" s="152">
        <v>1984</v>
      </c>
      <c r="E397" s="152">
        <v>0</v>
      </c>
      <c r="F397" s="152">
        <v>0</v>
      </c>
      <c r="G397" s="152">
        <v>0</v>
      </c>
      <c r="H397" s="153">
        <v>0</v>
      </c>
      <c r="I397" s="151">
        <v>0</v>
      </c>
      <c r="J397" s="153">
        <v>0</v>
      </c>
      <c r="K397" s="152">
        <v>26</v>
      </c>
      <c r="L397" s="153">
        <v>6.8071737138368895E-4</v>
      </c>
      <c r="M397" s="154">
        <v>2.2690579046122966E-4</v>
      </c>
      <c r="N397" s="166">
        <v>452.91961426015621</v>
      </c>
    </row>
    <row r="398" spans="1:17" ht="12.75" customHeight="1" x14ac:dyDescent="0.2">
      <c r="A398" s="146" t="s">
        <v>37</v>
      </c>
      <c r="B398" s="146" t="s">
        <v>448</v>
      </c>
      <c r="C398" s="163">
        <v>236</v>
      </c>
      <c r="D398" s="152">
        <v>1985</v>
      </c>
      <c r="E398" s="152">
        <v>0</v>
      </c>
      <c r="F398" s="152">
        <v>0</v>
      </c>
      <c r="G398" s="152">
        <v>0</v>
      </c>
      <c r="H398" s="153">
        <v>0</v>
      </c>
      <c r="I398" s="151">
        <v>0</v>
      </c>
      <c r="J398" s="153">
        <v>0</v>
      </c>
      <c r="K398" s="152">
        <v>42</v>
      </c>
      <c r="L398" s="153">
        <v>1.0996203691582668E-3</v>
      </c>
      <c r="M398" s="154">
        <v>3.6654012305275559E-4</v>
      </c>
      <c r="N398" s="166">
        <v>731.63937688179078</v>
      </c>
    </row>
    <row r="399" spans="1:17" ht="12.75" customHeight="1" x14ac:dyDescent="0.2">
      <c r="A399" s="146" t="s">
        <v>37</v>
      </c>
      <c r="B399" s="146" t="s">
        <v>449</v>
      </c>
      <c r="C399" s="152">
        <v>546</v>
      </c>
      <c r="D399" s="152">
        <v>2002</v>
      </c>
      <c r="E399" s="152">
        <v>0</v>
      </c>
      <c r="F399" s="152">
        <v>0</v>
      </c>
      <c r="G399" s="152">
        <v>0</v>
      </c>
      <c r="H399" s="153">
        <v>0</v>
      </c>
      <c r="I399" s="151">
        <v>0</v>
      </c>
      <c r="J399" s="153">
        <v>0</v>
      </c>
      <c r="K399" s="152">
        <v>3</v>
      </c>
      <c r="L399" s="153">
        <v>7.8544312082733339E-5</v>
      </c>
      <c r="M399" s="154">
        <v>2.6181437360911114E-5</v>
      </c>
      <c r="N399" s="166">
        <v>52.259955491556489</v>
      </c>
    </row>
    <row r="400" spans="1:17" ht="12.75" customHeight="1" x14ac:dyDescent="0.2">
      <c r="A400" s="146" t="s">
        <v>37</v>
      </c>
      <c r="B400" s="146" t="s">
        <v>450</v>
      </c>
      <c r="C400" s="152">
        <v>88</v>
      </c>
      <c r="D400" s="152">
        <v>3706</v>
      </c>
      <c r="E400" s="152">
        <v>39</v>
      </c>
      <c r="F400" s="152">
        <v>76</v>
      </c>
      <c r="G400" s="152">
        <v>115</v>
      </c>
      <c r="H400" s="153">
        <v>1.8723542819928361E-2</v>
      </c>
      <c r="I400" s="151">
        <v>73</v>
      </c>
      <c r="J400" s="153">
        <v>1.4299706170421155E-2</v>
      </c>
      <c r="K400" s="152">
        <v>976</v>
      </c>
      <c r="L400" s="153">
        <v>2.5553082864249246E-2</v>
      </c>
      <c r="M400" s="154">
        <v>1.9525443951532922E-2</v>
      </c>
      <c r="N400" s="166">
        <v>38974.133382892367</v>
      </c>
    </row>
    <row r="401" spans="1:17" ht="12.75" customHeight="1" x14ac:dyDescent="0.2">
      <c r="A401" s="146" t="s">
        <v>37</v>
      </c>
      <c r="B401" s="146" t="s">
        <v>451</v>
      </c>
      <c r="C401" s="152">
        <v>84</v>
      </c>
      <c r="D401" s="152">
        <v>2066</v>
      </c>
      <c r="E401" s="152">
        <v>0</v>
      </c>
      <c r="F401" s="152">
        <v>0</v>
      </c>
      <c r="G401" s="152">
        <v>0</v>
      </c>
      <c r="H401" s="153">
        <v>0</v>
      </c>
      <c r="I401" s="151">
        <v>5</v>
      </c>
      <c r="J401" s="153">
        <v>9.7943192948090111E-4</v>
      </c>
      <c r="K401" s="152">
        <v>7</v>
      </c>
      <c r="L401" s="153">
        <v>1.832700615263778E-4</v>
      </c>
      <c r="M401" s="154">
        <v>3.8756733033575968E-4</v>
      </c>
      <c r="N401" s="166">
        <v>773.61113349596951</v>
      </c>
    </row>
    <row r="402" spans="1:17" ht="12.75" customHeight="1" x14ac:dyDescent="0.2">
      <c r="A402" s="146" t="s">
        <v>37</v>
      </c>
      <c r="B402" s="146" t="s">
        <v>452</v>
      </c>
      <c r="C402" s="152">
        <v>112</v>
      </c>
      <c r="D402" s="152">
        <v>2123</v>
      </c>
      <c r="E402" s="152">
        <v>0</v>
      </c>
      <c r="F402" s="152">
        <v>0</v>
      </c>
      <c r="G402" s="152">
        <v>0</v>
      </c>
      <c r="H402" s="153">
        <v>0</v>
      </c>
      <c r="I402" s="151">
        <v>13</v>
      </c>
      <c r="J402" s="153">
        <v>2.5465230166503428E-3</v>
      </c>
      <c r="K402" s="152">
        <v>16</v>
      </c>
      <c r="L402" s="153">
        <v>4.1890299777457783E-4</v>
      </c>
      <c r="M402" s="154">
        <v>9.8847533814164028E-4</v>
      </c>
      <c r="N402" s="166">
        <v>1973.0649797290457</v>
      </c>
    </row>
    <row r="403" spans="1:17" ht="12.75" customHeight="1" x14ac:dyDescent="0.2">
      <c r="A403" s="146" t="s">
        <v>37</v>
      </c>
      <c r="B403" s="146" t="s">
        <v>453</v>
      </c>
      <c r="C403" s="152">
        <v>356</v>
      </c>
      <c r="D403" s="152">
        <v>2316</v>
      </c>
      <c r="E403" s="152">
        <v>0</v>
      </c>
      <c r="F403" s="152">
        <v>0</v>
      </c>
      <c r="G403" s="152">
        <v>0</v>
      </c>
      <c r="H403" s="153">
        <v>0</v>
      </c>
      <c r="I403" s="151">
        <v>5</v>
      </c>
      <c r="J403" s="153">
        <v>9.7943192948090111E-4</v>
      </c>
      <c r="K403" s="152">
        <v>18</v>
      </c>
      <c r="L403" s="153">
        <v>4.7126587249640006E-4</v>
      </c>
      <c r="M403" s="154">
        <v>4.8356593399243372E-4</v>
      </c>
      <c r="N403" s="166">
        <v>965.23097029834321</v>
      </c>
    </row>
    <row r="404" spans="1:17" ht="12.75" customHeight="1" x14ac:dyDescent="0.2">
      <c r="A404" s="146" t="s">
        <v>37</v>
      </c>
      <c r="B404" s="146" t="s">
        <v>454</v>
      </c>
      <c r="C404" s="152">
        <v>492</v>
      </c>
      <c r="D404" s="152">
        <v>2355</v>
      </c>
      <c r="E404" s="152">
        <v>0</v>
      </c>
      <c r="F404" s="152">
        <v>0</v>
      </c>
      <c r="G404" s="152">
        <v>0</v>
      </c>
      <c r="H404" s="153">
        <v>0</v>
      </c>
      <c r="I404" s="151">
        <v>0</v>
      </c>
      <c r="J404" s="153">
        <v>0</v>
      </c>
      <c r="K404" s="152">
        <v>54</v>
      </c>
      <c r="L404" s="153">
        <v>1.4137976174892002E-3</v>
      </c>
      <c r="M404" s="154">
        <v>4.7126587249640006E-4</v>
      </c>
      <c r="N404" s="166">
        <v>940.67919884801677</v>
      </c>
    </row>
    <row r="405" spans="1:17" ht="12.75" customHeight="1" x14ac:dyDescent="0.2">
      <c r="A405" s="146" t="s">
        <v>37</v>
      </c>
      <c r="B405" s="146" t="s">
        <v>455</v>
      </c>
      <c r="C405" s="152">
        <v>20</v>
      </c>
      <c r="D405" s="152">
        <v>2356</v>
      </c>
      <c r="E405" s="152">
        <v>0</v>
      </c>
      <c r="F405" s="152">
        <v>0</v>
      </c>
      <c r="G405" s="152">
        <v>0</v>
      </c>
      <c r="H405" s="153">
        <v>0</v>
      </c>
      <c r="I405" s="151">
        <v>0</v>
      </c>
      <c r="J405" s="153">
        <v>0</v>
      </c>
      <c r="K405" s="152">
        <v>5</v>
      </c>
      <c r="L405" s="153">
        <v>1.3090718680455556E-4</v>
      </c>
      <c r="M405" s="154">
        <v>4.3635728934851856E-5</v>
      </c>
      <c r="N405" s="166">
        <v>87.099925819260804</v>
      </c>
    </row>
    <row r="406" spans="1:17" ht="12.75" customHeight="1" x14ac:dyDescent="0.2">
      <c r="A406" s="146" t="s">
        <v>37</v>
      </c>
      <c r="B406" s="146" t="s">
        <v>456</v>
      </c>
      <c r="C406" s="152">
        <v>68</v>
      </c>
      <c r="D406" s="152">
        <v>2358</v>
      </c>
      <c r="E406" s="152">
        <v>0</v>
      </c>
      <c r="F406" s="152">
        <v>0</v>
      </c>
      <c r="G406" s="152">
        <v>0</v>
      </c>
      <c r="H406" s="153">
        <v>0</v>
      </c>
      <c r="I406" s="151">
        <v>1</v>
      </c>
      <c r="J406" s="153">
        <v>1.9588638589618021E-4</v>
      </c>
      <c r="K406" s="152">
        <v>11</v>
      </c>
      <c r="L406" s="153">
        <v>2.8799581097002224E-4</v>
      </c>
      <c r="M406" s="154">
        <v>1.6129406562206746E-4</v>
      </c>
      <c r="N406" s="166">
        <v>321.95408427217455</v>
      </c>
    </row>
    <row r="407" spans="1:17" ht="12.75" customHeight="1" x14ac:dyDescent="0.2">
      <c r="A407" s="146" t="s">
        <v>37</v>
      </c>
      <c r="B407" s="146" t="s">
        <v>457</v>
      </c>
      <c r="C407" s="152">
        <v>530</v>
      </c>
      <c r="D407" s="152">
        <v>2201</v>
      </c>
      <c r="E407" s="152">
        <v>0</v>
      </c>
      <c r="F407" s="152">
        <v>0</v>
      </c>
      <c r="G407" s="152">
        <v>0</v>
      </c>
      <c r="H407" s="153">
        <v>0</v>
      </c>
      <c r="I407" s="151">
        <v>0</v>
      </c>
      <c r="J407" s="153">
        <v>0</v>
      </c>
      <c r="K407" s="152">
        <v>1</v>
      </c>
      <c r="L407" s="153">
        <v>2.6181437360911114E-5</v>
      </c>
      <c r="M407" s="154">
        <v>8.7271457869703708E-6</v>
      </c>
      <c r="N407" s="166">
        <v>17.419985163852161</v>
      </c>
    </row>
    <row r="408" spans="1:17" ht="12.75" customHeight="1" x14ac:dyDescent="0.2">
      <c r="A408" s="181"/>
      <c r="B408" s="189" t="s">
        <v>458</v>
      </c>
      <c r="C408" s="182"/>
      <c r="D408" s="182"/>
      <c r="E408" s="183">
        <v>39</v>
      </c>
      <c r="F408" s="183">
        <v>76</v>
      </c>
      <c r="G408" s="184">
        <v>115</v>
      </c>
      <c r="H408" s="185">
        <v>1.8723542819928361E-2</v>
      </c>
      <c r="I408" s="186">
        <v>115</v>
      </c>
      <c r="J408" s="185">
        <v>2.2526934378060724E-2</v>
      </c>
      <c r="K408" s="186">
        <v>1280</v>
      </c>
      <c r="L408" s="185">
        <v>3.3512239821966223E-2</v>
      </c>
      <c r="M408" s="187">
        <v>2.4920905673318436E-2</v>
      </c>
      <c r="N408" s="188">
        <v>49743.847266435063</v>
      </c>
      <c r="P408" s="217">
        <f>'FY2024 EDRMS'!D15</f>
        <v>920.7591240875912</v>
      </c>
      <c r="Q408" s="217">
        <f>Table3[[#This Row],[Total Budget Allocation 
(Budget in 60462)]]+P408</f>
        <v>50664.606390522655</v>
      </c>
    </row>
    <row r="409" spans="1:17" ht="12.75" customHeight="1" x14ac:dyDescent="0.2">
      <c r="A409" s="146" t="s">
        <v>27</v>
      </c>
      <c r="B409" s="147" t="s">
        <v>459</v>
      </c>
      <c r="C409" s="148" t="s">
        <v>623</v>
      </c>
      <c r="D409" s="148" t="s">
        <v>623</v>
      </c>
      <c r="E409" s="148" t="s">
        <v>623</v>
      </c>
      <c r="F409" s="148" t="s">
        <v>623</v>
      </c>
      <c r="G409" s="148" t="s">
        <v>623</v>
      </c>
      <c r="H409" s="148" t="s">
        <v>623</v>
      </c>
      <c r="I409" s="148" t="s">
        <v>623</v>
      </c>
      <c r="J409" s="148" t="s">
        <v>623</v>
      </c>
      <c r="K409" s="148" t="s">
        <v>623</v>
      </c>
      <c r="L409" s="148" t="s">
        <v>623</v>
      </c>
      <c r="M409" s="148" t="s">
        <v>623</v>
      </c>
      <c r="N409" s="148" t="s">
        <v>623</v>
      </c>
    </row>
    <row r="410" spans="1:17" ht="12.75" customHeight="1" x14ac:dyDescent="0.2">
      <c r="A410" s="146" t="s">
        <v>27</v>
      </c>
      <c r="B410" s="146" t="s">
        <v>459</v>
      </c>
      <c r="C410" s="170">
        <v>89</v>
      </c>
      <c r="D410" s="170">
        <v>1905</v>
      </c>
      <c r="E410" s="152">
        <v>1</v>
      </c>
      <c r="F410" s="152">
        <v>4</v>
      </c>
      <c r="G410" s="152">
        <v>5</v>
      </c>
      <c r="H410" s="153">
        <v>8.1406707912732006E-4</v>
      </c>
      <c r="I410" s="151">
        <v>2</v>
      </c>
      <c r="J410" s="153">
        <v>3.9177277179236041E-4</v>
      </c>
      <c r="K410" s="152">
        <v>36</v>
      </c>
      <c r="L410" s="153">
        <v>9.4253174499280012E-4</v>
      </c>
      <c r="M410" s="154">
        <v>7.1612386530416018E-4</v>
      </c>
      <c r="N410" s="166">
        <v>1429.4326476938097</v>
      </c>
    </row>
    <row r="411" spans="1:17" ht="12.75" customHeight="1" x14ac:dyDescent="0.2">
      <c r="A411" s="146" t="s">
        <v>27</v>
      </c>
      <c r="B411" s="146" t="s">
        <v>460</v>
      </c>
      <c r="C411" s="170">
        <v>90</v>
      </c>
      <c r="D411" s="170">
        <v>2092</v>
      </c>
      <c r="E411" s="152">
        <v>0</v>
      </c>
      <c r="F411" s="152">
        <v>0</v>
      </c>
      <c r="G411" s="152">
        <v>0</v>
      </c>
      <c r="H411" s="153">
        <v>0</v>
      </c>
      <c r="I411" s="151">
        <v>0</v>
      </c>
      <c r="J411" s="153">
        <v>0</v>
      </c>
      <c r="K411" s="152">
        <v>1</v>
      </c>
      <c r="L411" s="153">
        <v>2.6181437360911114E-5</v>
      </c>
      <c r="M411" s="154">
        <v>8.7271457869703708E-6</v>
      </c>
      <c r="N411" s="166">
        <v>17.419985163852161</v>
      </c>
    </row>
    <row r="412" spans="1:17" ht="12.75" customHeight="1" x14ac:dyDescent="0.2">
      <c r="A412" s="146" t="s">
        <v>27</v>
      </c>
      <c r="B412" s="146" t="s">
        <v>461</v>
      </c>
      <c r="C412" s="152"/>
      <c r="D412" s="170">
        <v>2730</v>
      </c>
      <c r="E412" s="152">
        <v>0</v>
      </c>
      <c r="F412" s="152">
        <v>0</v>
      </c>
      <c r="G412" s="152">
        <v>0</v>
      </c>
      <c r="H412" s="153">
        <v>0</v>
      </c>
      <c r="I412" s="151">
        <v>0</v>
      </c>
      <c r="J412" s="153">
        <v>0</v>
      </c>
      <c r="K412" s="152">
        <v>0</v>
      </c>
      <c r="L412" s="153">
        <v>0</v>
      </c>
      <c r="M412" s="154">
        <v>0</v>
      </c>
      <c r="N412" s="166">
        <v>0</v>
      </c>
    </row>
    <row r="413" spans="1:17" ht="12.75" customHeight="1" x14ac:dyDescent="0.2">
      <c r="A413" s="146" t="s">
        <v>27</v>
      </c>
      <c r="B413" s="146" t="s">
        <v>462</v>
      </c>
      <c r="C413" s="151">
        <v>91</v>
      </c>
      <c r="D413" s="151">
        <v>2096</v>
      </c>
      <c r="E413" s="152">
        <v>0</v>
      </c>
      <c r="F413" s="152">
        <v>0</v>
      </c>
      <c r="G413" s="152">
        <v>0</v>
      </c>
      <c r="H413" s="153">
        <v>0</v>
      </c>
      <c r="I413" s="151">
        <v>0</v>
      </c>
      <c r="J413" s="153">
        <v>0</v>
      </c>
      <c r="K413" s="152">
        <v>9</v>
      </c>
      <c r="L413" s="153">
        <v>2.3563293624820003E-4</v>
      </c>
      <c r="M413" s="154">
        <v>7.8544312082733339E-5</v>
      </c>
      <c r="N413" s="166">
        <v>156.77986647466946</v>
      </c>
    </row>
    <row r="414" spans="1:17" ht="12.75" customHeight="1" x14ac:dyDescent="0.2">
      <c r="A414" s="146" t="s">
        <v>27</v>
      </c>
      <c r="B414" s="146" t="s">
        <v>463</v>
      </c>
      <c r="C414" s="151">
        <v>451</v>
      </c>
      <c r="D414" s="151">
        <v>2164</v>
      </c>
      <c r="E414" s="152">
        <v>1813</v>
      </c>
      <c r="F414" s="152">
        <v>395</v>
      </c>
      <c r="G414" s="152">
        <v>2208</v>
      </c>
      <c r="H414" s="153">
        <v>0.35949202214262455</v>
      </c>
      <c r="I414" s="151">
        <v>1284</v>
      </c>
      <c r="J414" s="153">
        <v>0.25151811949069541</v>
      </c>
      <c r="K414" s="152">
        <v>5984</v>
      </c>
      <c r="L414" s="153">
        <v>0.15666972116769209</v>
      </c>
      <c r="M414" s="154">
        <v>0.25589328760033736</v>
      </c>
      <c r="N414" s="166">
        <v>510780.6586871178</v>
      </c>
    </row>
    <row r="415" spans="1:17" ht="12.75" customHeight="1" x14ac:dyDescent="0.2">
      <c r="A415" s="146" t="s">
        <v>27</v>
      </c>
      <c r="B415" s="146" t="s">
        <v>464</v>
      </c>
      <c r="C415" s="152"/>
      <c r="D415" s="151">
        <v>8499</v>
      </c>
      <c r="E415" s="152">
        <v>0</v>
      </c>
      <c r="F415" s="152">
        <v>0</v>
      </c>
      <c r="G415" s="152">
        <v>0</v>
      </c>
      <c r="H415" s="153">
        <v>0</v>
      </c>
      <c r="I415" s="151">
        <v>44</v>
      </c>
      <c r="J415" s="153">
        <v>8.6190009794319296E-3</v>
      </c>
      <c r="K415" s="152">
        <v>89</v>
      </c>
      <c r="L415" s="153">
        <v>2.330147925121089E-3</v>
      </c>
      <c r="M415" s="154">
        <v>3.6497163015176727E-3</v>
      </c>
      <c r="N415" s="166">
        <v>7285.0855682540796</v>
      </c>
    </row>
    <row r="416" spans="1:17" ht="12.75" customHeight="1" x14ac:dyDescent="0.2">
      <c r="A416" s="146" t="s">
        <v>27</v>
      </c>
      <c r="B416" s="146" t="s">
        <v>465</v>
      </c>
      <c r="C416" s="151">
        <v>119</v>
      </c>
      <c r="D416" s="151">
        <v>2097</v>
      </c>
      <c r="E416" s="152">
        <v>0</v>
      </c>
      <c r="F416" s="152">
        <v>0</v>
      </c>
      <c r="G416" s="152">
        <v>0</v>
      </c>
      <c r="H416" s="153">
        <v>0</v>
      </c>
      <c r="I416" s="151">
        <v>0</v>
      </c>
      <c r="J416" s="153">
        <v>0</v>
      </c>
      <c r="K416" s="152">
        <v>0</v>
      </c>
      <c r="L416" s="153">
        <v>0</v>
      </c>
      <c r="M416" s="154">
        <v>0</v>
      </c>
      <c r="N416" s="166">
        <v>0</v>
      </c>
    </row>
    <row r="417" spans="1:14" ht="12.75" customHeight="1" x14ac:dyDescent="0.2">
      <c r="A417" s="146" t="s">
        <v>27</v>
      </c>
      <c r="B417" s="146" t="s">
        <v>466</v>
      </c>
      <c r="C417" s="151">
        <v>529</v>
      </c>
      <c r="D417" s="151">
        <v>2101</v>
      </c>
      <c r="E417" s="152">
        <v>0</v>
      </c>
      <c r="F417" s="152">
        <v>0</v>
      </c>
      <c r="G417" s="152">
        <v>0</v>
      </c>
      <c r="H417" s="153">
        <v>0</v>
      </c>
      <c r="I417" s="151">
        <v>0</v>
      </c>
      <c r="J417" s="153">
        <v>0</v>
      </c>
      <c r="K417" s="152">
        <v>0</v>
      </c>
      <c r="L417" s="153">
        <v>0</v>
      </c>
      <c r="M417" s="154">
        <v>0</v>
      </c>
      <c r="N417" s="166">
        <v>0</v>
      </c>
    </row>
    <row r="418" spans="1:14" ht="12.75" customHeight="1" x14ac:dyDescent="0.2">
      <c r="A418" s="146" t="s">
        <v>27</v>
      </c>
      <c r="B418" s="146" t="s">
        <v>467</v>
      </c>
      <c r="C418" s="151">
        <v>113</v>
      </c>
      <c r="D418" s="151">
        <v>2095</v>
      </c>
      <c r="E418" s="152">
        <v>0</v>
      </c>
      <c r="F418" s="152">
        <v>0</v>
      </c>
      <c r="G418" s="152">
        <v>0</v>
      </c>
      <c r="H418" s="153">
        <v>0</v>
      </c>
      <c r="I418" s="151">
        <v>0</v>
      </c>
      <c r="J418" s="153">
        <v>0</v>
      </c>
      <c r="K418" s="152">
        <v>0</v>
      </c>
      <c r="L418" s="153">
        <v>0</v>
      </c>
      <c r="M418" s="154">
        <v>0</v>
      </c>
      <c r="N418" s="166">
        <v>0</v>
      </c>
    </row>
    <row r="419" spans="1:14" ht="12.75" customHeight="1" x14ac:dyDescent="0.2">
      <c r="A419" s="146" t="s">
        <v>27</v>
      </c>
      <c r="B419" s="146" t="s">
        <v>468</v>
      </c>
      <c r="C419" s="151">
        <v>107</v>
      </c>
      <c r="D419" s="151">
        <v>2094</v>
      </c>
      <c r="E419" s="152">
        <v>0</v>
      </c>
      <c r="F419" s="152">
        <v>0</v>
      </c>
      <c r="G419" s="152">
        <v>0</v>
      </c>
      <c r="H419" s="153">
        <v>0</v>
      </c>
      <c r="I419" s="151">
        <v>0</v>
      </c>
      <c r="J419" s="153">
        <v>0</v>
      </c>
      <c r="K419" s="152">
        <v>0</v>
      </c>
      <c r="L419" s="153">
        <v>0</v>
      </c>
      <c r="M419" s="154">
        <v>0</v>
      </c>
      <c r="N419" s="166">
        <v>0</v>
      </c>
    </row>
    <row r="420" spans="1:14" ht="12.75" customHeight="1" x14ac:dyDescent="0.2">
      <c r="A420" s="146" t="s">
        <v>27</v>
      </c>
      <c r="B420" s="146" t="s">
        <v>469</v>
      </c>
      <c r="C420" s="151">
        <v>253</v>
      </c>
      <c r="D420" s="151">
        <v>2098</v>
      </c>
      <c r="E420" s="152">
        <v>0</v>
      </c>
      <c r="F420" s="152">
        <v>0</v>
      </c>
      <c r="G420" s="152">
        <v>0</v>
      </c>
      <c r="H420" s="153">
        <v>0</v>
      </c>
      <c r="I420" s="151">
        <v>0</v>
      </c>
      <c r="J420" s="153">
        <v>0</v>
      </c>
      <c r="K420" s="152">
        <v>0</v>
      </c>
      <c r="L420" s="153">
        <v>0</v>
      </c>
      <c r="M420" s="154">
        <v>0</v>
      </c>
      <c r="N420" s="166">
        <v>0</v>
      </c>
    </row>
    <row r="421" spans="1:14" ht="12.75" customHeight="1" x14ac:dyDescent="0.2">
      <c r="A421" s="146" t="s">
        <v>27</v>
      </c>
      <c r="B421" s="146" t="s">
        <v>470</v>
      </c>
      <c r="C421" s="170">
        <v>390</v>
      </c>
      <c r="D421" s="170">
        <v>2099</v>
      </c>
      <c r="E421" s="152">
        <v>1</v>
      </c>
      <c r="F421" s="152">
        <v>0</v>
      </c>
      <c r="G421" s="152">
        <v>1</v>
      </c>
      <c r="H421" s="153">
        <v>1.6281341582546403E-4</v>
      </c>
      <c r="I421" s="151">
        <v>0</v>
      </c>
      <c r="J421" s="153">
        <v>0</v>
      </c>
      <c r="K421" s="152">
        <v>103</v>
      </c>
      <c r="L421" s="153">
        <v>2.6966880481738447E-3</v>
      </c>
      <c r="M421" s="154">
        <v>9.5316715466643622E-4</v>
      </c>
      <c r="N421" s="166">
        <v>1902.5874092478787</v>
      </c>
    </row>
    <row r="422" spans="1:14" ht="12.75" customHeight="1" x14ac:dyDescent="0.2">
      <c r="A422" s="146" t="s">
        <v>27</v>
      </c>
      <c r="B422" s="146" t="s">
        <v>471</v>
      </c>
      <c r="C422" s="151">
        <v>560</v>
      </c>
      <c r="D422" s="151">
        <v>2070</v>
      </c>
      <c r="E422" s="152">
        <v>0</v>
      </c>
      <c r="F422" s="152">
        <v>0</v>
      </c>
      <c r="G422" s="152">
        <v>0</v>
      </c>
      <c r="H422" s="153">
        <v>0</v>
      </c>
      <c r="I422" s="151">
        <v>0</v>
      </c>
      <c r="J422" s="153">
        <v>0</v>
      </c>
      <c r="K422" s="152">
        <v>0</v>
      </c>
      <c r="L422" s="153">
        <v>0</v>
      </c>
      <c r="M422" s="154">
        <v>0</v>
      </c>
      <c r="N422" s="166">
        <v>0</v>
      </c>
    </row>
    <row r="423" spans="1:14" ht="12.75" customHeight="1" x14ac:dyDescent="0.2">
      <c r="A423" s="146" t="s">
        <v>27</v>
      </c>
      <c r="B423" s="146" t="s">
        <v>472</v>
      </c>
      <c r="C423" s="151">
        <v>337</v>
      </c>
      <c r="D423" s="151">
        <v>2093</v>
      </c>
      <c r="E423" s="152">
        <v>0</v>
      </c>
      <c r="F423" s="152">
        <v>0</v>
      </c>
      <c r="G423" s="152">
        <v>0</v>
      </c>
      <c r="H423" s="153">
        <v>0</v>
      </c>
      <c r="I423" s="151">
        <v>0</v>
      </c>
      <c r="J423" s="153">
        <v>0</v>
      </c>
      <c r="K423" s="152">
        <v>0</v>
      </c>
      <c r="L423" s="153">
        <v>0</v>
      </c>
      <c r="M423" s="154">
        <v>0</v>
      </c>
      <c r="N423" s="166">
        <v>0</v>
      </c>
    </row>
    <row r="424" spans="1:14" ht="12.75" customHeight="1" x14ac:dyDescent="0.2">
      <c r="A424" s="146" t="s">
        <v>27</v>
      </c>
      <c r="B424" s="146" t="s">
        <v>473</v>
      </c>
      <c r="C424" s="151">
        <v>378</v>
      </c>
      <c r="D424" s="151">
        <v>2100</v>
      </c>
      <c r="E424" s="152">
        <v>0</v>
      </c>
      <c r="F424" s="152">
        <v>0</v>
      </c>
      <c r="G424" s="152">
        <v>0</v>
      </c>
      <c r="H424" s="153">
        <v>0</v>
      </c>
      <c r="I424" s="151">
        <v>0</v>
      </c>
      <c r="J424" s="153">
        <v>0</v>
      </c>
      <c r="K424" s="152">
        <v>0</v>
      </c>
      <c r="L424" s="153">
        <v>0</v>
      </c>
      <c r="M424" s="154">
        <v>0</v>
      </c>
      <c r="N424" s="166">
        <v>0</v>
      </c>
    </row>
    <row r="425" spans="1:14" ht="12.75" customHeight="1" x14ac:dyDescent="0.2">
      <c r="A425" s="146" t="s">
        <v>27</v>
      </c>
      <c r="B425" s="146" t="s">
        <v>474</v>
      </c>
      <c r="C425" s="151">
        <v>344</v>
      </c>
      <c r="D425" s="151">
        <v>2155</v>
      </c>
      <c r="E425" s="152">
        <v>0</v>
      </c>
      <c r="F425" s="152">
        <v>0</v>
      </c>
      <c r="G425" s="152">
        <v>0</v>
      </c>
      <c r="H425" s="153">
        <v>0</v>
      </c>
      <c r="I425" s="151">
        <v>0</v>
      </c>
      <c r="J425" s="153">
        <v>0</v>
      </c>
      <c r="K425" s="152">
        <v>0</v>
      </c>
      <c r="L425" s="153">
        <v>0</v>
      </c>
      <c r="M425" s="154">
        <v>0</v>
      </c>
      <c r="N425" s="166">
        <v>0</v>
      </c>
    </row>
    <row r="426" spans="1:14" ht="12.75" customHeight="1" x14ac:dyDescent="0.2">
      <c r="A426" s="146" t="s">
        <v>27</v>
      </c>
      <c r="B426" s="146" t="s">
        <v>475</v>
      </c>
      <c r="C426" s="151">
        <v>94</v>
      </c>
      <c r="D426" s="151">
        <v>2156</v>
      </c>
      <c r="E426" s="152">
        <v>69</v>
      </c>
      <c r="F426" s="152">
        <v>0</v>
      </c>
      <c r="G426" s="152">
        <v>69</v>
      </c>
      <c r="H426" s="153">
        <v>1.1234125691957017E-2</v>
      </c>
      <c r="I426" s="151">
        <v>138</v>
      </c>
      <c r="J426" s="153">
        <v>2.7032321253672869E-2</v>
      </c>
      <c r="K426" s="152">
        <v>385</v>
      </c>
      <c r="L426" s="153">
        <v>1.0079853383950779E-2</v>
      </c>
      <c r="M426" s="154">
        <v>1.6115433443193557E-2</v>
      </c>
      <c r="N426" s="166">
        <v>32167.517117521918</v>
      </c>
    </row>
    <row r="427" spans="1:14" ht="12.75" customHeight="1" x14ac:dyDescent="0.2">
      <c r="A427" s="146" t="s">
        <v>27</v>
      </c>
      <c r="B427" s="146" t="s">
        <v>476</v>
      </c>
      <c r="C427" s="151">
        <v>177</v>
      </c>
      <c r="D427" s="151">
        <v>2157</v>
      </c>
      <c r="E427" s="152">
        <v>0</v>
      </c>
      <c r="F427" s="152">
        <v>0</v>
      </c>
      <c r="G427" s="152">
        <v>0</v>
      </c>
      <c r="H427" s="153">
        <v>0</v>
      </c>
      <c r="I427" s="151">
        <v>0</v>
      </c>
      <c r="J427" s="153">
        <v>0</v>
      </c>
      <c r="K427" s="152">
        <v>0</v>
      </c>
      <c r="L427" s="153">
        <v>0</v>
      </c>
      <c r="M427" s="154">
        <v>0</v>
      </c>
      <c r="N427" s="166">
        <v>0</v>
      </c>
    </row>
    <row r="428" spans="1:14" ht="12.75" customHeight="1" x14ac:dyDescent="0.2">
      <c r="A428" s="146" t="s">
        <v>27</v>
      </c>
      <c r="B428" s="146" t="s">
        <v>477</v>
      </c>
      <c r="C428" s="151">
        <v>171</v>
      </c>
      <c r="D428" s="151">
        <v>2158</v>
      </c>
      <c r="E428" s="152">
        <v>3</v>
      </c>
      <c r="F428" s="152">
        <v>1</v>
      </c>
      <c r="G428" s="152">
        <v>4</v>
      </c>
      <c r="H428" s="153">
        <v>6.5125366330185612E-4</v>
      </c>
      <c r="I428" s="151">
        <v>0</v>
      </c>
      <c r="J428" s="153">
        <v>0</v>
      </c>
      <c r="K428" s="152">
        <v>31</v>
      </c>
      <c r="L428" s="153">
        <v>8.1162455818824459E-4</v>
      </c>
      <c r="M428" s="154">
        <v>4.8762607383003357E-4</v>
      </c>
      <c r="N428" s="166">
        <v>973.33528956384123</v>
      </c>
    </row>
    <row r="429" spans="1:14" ht="12.75" customHeight="1" x14ac:dyDescent="0.2">
      <c r="A429" s="146" t="s">
        <v>27</v>
      </c>
      <c r="B429" s="146" t="s">
        <v>478</v>
      </c>
      <c r="C429" s="151">
        <v>114</v>
      </c>
      <c r="D429" s="151">
        <v>2159</v>
      </c>
      <c r="E429" s="152">
        <v>25</v>
      </c>
      <c r="F429" s="152">
        <v>0</v>
      </c>
      <c r="G429" s="152">
        <v>25</v>
      </c>
      <c r="H429" s="153">
        <v>4.0703353956366003E-3</v>
      </c>
      <c r="I429" s="151">
        <v>0</v>
      </c>
      <c r="J429" s="153">
        <v>0</v>
      </c>
      <c r="K429" s="152">
        <v>976</v>
      </c>
      <c r="L429" s="153">
        <v>2.5553082864249246E-2</v>
      </c>
      <c r="M429" s="154">
        <v>9.8744727532952825E-3</v>
      </c>
      <c r="N429" s="166">
        <v>19710.12895419736</v>
      </c>
    </row>
    <row r="430" spans="1:14" ht="12.75" customHeight="1" x14ac:dyDescent="0.2">
      <c r="A430" s="146" t="s">
        <v>27</v>
      </c>
      <c r="B430" s="146" t="s">
        <v>479</v>
      </c>
      <c r="C430" s="151">
        <v>327</v>
      </c>
      <c r="D430" s="151">
        <v>2160</v>
      </c>
      <c r="E430" s="152">
        <v>0</v>
      </c>
      <c r="F430" s="152">
        <v>0</v>
      </c>
      <c r="G430" s="152">
        <v>0</v>
      </c>
      <c r="H430" s="153">
        <v>0</v>
      </c>
      <c r="I430" s="151">
        <v>5</v>
      </c>
      <c r="J430" s="153">
        <v>9.7943192948090111E-4</v>
      </c>
      <c r="K430" s="152">
        <v>38</v>
      </c>
      <c r="L430" s="153">
        <v>9.9489461971462236E-4</v>
      </c>
      <c r="M430" s="154">
        <v>6.5810884973184112E-4</v>
      </c>
      <c r="N430" s="166">
        <v>1313.6306735753865</v>
      </c>
    </row>
    <row r="431" spans="1:14" ht="12.75" customHeight="1" x14ac:dyDescent="0.2">
      <c r="A431" s="146" t="s">
        <v>27</v>
      </c>
      <c r="B431" s="146" t="s">
        <v>480</v>
      </c>
      <c r="C431" s="151">
        <v>452</v>
      </c>
      <c r="D431" s="151">
        <v>2161</v>
      </c>
      <c r="E431" s="152">
        <v>0</v>
      </c>
      <c r="F431" s="152">
        <v>0</v>
      </c>
      <c r="G431" s="152">
        <v>0</v>
      </c>
      <c r="H431" s="153">
        <v>0</v>
      </c>
      <c r="I431" s="151">
        <v>0</v>
      </c>
      <c r="J431" s="153">
        <v>0</v>
      </c>
      <c r="K431" s="152">
        <v>0</v>
      </c>
      <c r="L431" s="153">
        <v>0</v>
      </c>
      <c r="M431" s="154">
        <v>0</v>
      </c>
      <c r="N431" s="166">
        <v>0</v>
      </c>
    </row>
    <row r="432" spans="1:14" ht="12.75" customHeight="1" x14ac:dyDescent="0.2">
      <c r="A432" s="146" t="s">
        <v>27</v>
      </c>
      <c r="B432" s="146" t="s">
        <v>481</v>
      </c>
      <c r="C432" s="151">
        <v>149</v>
      </c>
      <c r="D432" s="151">
        <v>2162</v>
      </c>
      <c r="E432" s="152">
        <v>5</v>
      </c>
      <c r="F432" s="152">
        <v>3</v>
      </c>
      <c r="G432" s="152">
        <v>8</v>
      </c>
      <c r="H432" s="153">
        <v>1.3025073266037122E-3</v>
      </c>
      <c r="I432" s="151">
        <v>0</v>
      </c>
      <c r="J432" s="153">
        <v>0</v>
      </c>
      <c r="K432" s="152">
        <v>60</v>
      </c>
      <c r="L432" s="153">
        <v>1.5708862416546668E-3</v>
      </c>
      <c r="M432" s="154">
        <v>9.5779785608612628E-4</v>
      </c>
      <c r="N432" s="166">
        <v>1911.8306087999781</v>
      </c>
    </row>
    <row r="433" spans="1:17" ht="12.75" customHeight="1" x14ac:dyDescent="0.2">
      <c r="A433" s="146" t="s">
        <v>27</v>
      </c>
      <c r="B433" s="146" t="s">
        <v>482</v>
      </c>
      <c r="C433" s="151">
        <v>477</v>
      </c>
      <c r="D433" s="151">
        <v>2154</v>
      </c>
      <c r="E433" s="152">
        <v>0</v>
      </c>
      <c r="F433" s="152">
        <v>0</v>
      </c>
      <c r="G433" s="152">
        <v>0</v>
      </c>
      <c r="H433" s="153">
        <v>0</v>
      </c>
      <c r="I433" s="151">
        <v>0</v>
      </c>
      <c r="J433" s="153">
        <v>0</v>
      </c>
      <c r="K433" s="152">
        <v>5</v>
      </c>
      <c r="L433" s="153">
        <v>1.3090718680455556E-4</v>
      </c>
      <c r="M433" s="154">
        <v>4.3635728934851856E-5</v>
      </c>
      <c r="N433" s="166">
        <v>87.099925819260804</v>
      </c>
    </row>
    <row r="434" spans="1:17" ht="12.75" customHeight="1" x14ac:dyDescent="0.2">
      <c r="A434" s="146" t="s">
        <v>27</v>
      </c>
      <c r="B434" s="146" t="s">
        <v>483</v>
      </c>
      <c r="C434" s="151">
        <v>93</v>
      </c>
      <c r="D434" s="151">
        <v>2354</v>
      </c>
      <c r="E434" s="152">
        <v>1</v>
      </c>
      <c r="F434" s="152">
        <v>9</v>
      </c>
      <c r="G434" s="152">
        <v>10</v>
      </c>
      <c r="H434" s="153">
        <v>1.6281341582546401E-3</v>
      </c>
      <c r="I434" s="151">
        <v>6</v>
      </c>
      <c r="J434" s="153">
        <v>1.1753183153770813E-3</v>
      </c>
      <c r="K434" s="152">
        <v>90</v>
      </c>
      <c r="L434" s="153">
        <v>2.3563293624820005E-3</v>
      </c>
      <c r="M434" s="154">
        <v>1.719927278704574E-3</v>
      </c>
      <c r="N434" s="166">
        <v>3433.0935232765601</v>
      </c>
    </row>
    <row r="435" spans="1:17" ht="12.75" customHeight="1" x14ac:dyDescent="0.2">
      <c r="A435" s="181"/>
      <c r="B435" s="189" t="s">
        <v>484</v>
      </c>
      <c r="C435" s="182"/>
      <c r="D435" s="182"/>
      <c r="E435" s="183">
        <v>1918</v>
      </c>
      <c r="F435" s="183">
        <v>412</v>
      </c>
      <c r="G435" s="184">
        <v>2330</v>
      </c>
      <c r="H435" s="185">
        <v>0.37935525887333116</v>
      </c>
      <c r="I435" s="186">
        <v>1479</v>
      </c>
      <c r="J435" s="185">
        <v>0.28971596474045053</v>
      </c>
      <c r="K435" s="186">
        <v>7807</v>
      </c>
      <c r="L435" s="185">
        <v>0.20439848147663306</v>
      </c>
      <c r="M435" s="187">
        <v>0.29115656836347159</v>
      </c>
      <c r="N435" s="188">
        <v>581168.60025670636</v>
      </c>
      <c r="O435" s="217"/>
      <c r="P435" s="217">
        <f>'FY2024 EDRMS'!D5</f>
        <v>0</v>
      </c>
      <c r="Q435" s="217">
        <f>Table3[[#This Row],[Total Budget Allocation 
(Budget in 60462)]]+P435</f>
        <v>581168.60025670636</v>
      </c>
    </row>
    <row r="436" spans="1:17" ht="12.75" customHeight="1" x14ac:dyDescent="0.2">
      <c r="A436" s="146" t="s">
        <v>36</v>
      </c>
      <c r="B436" s="147" t="s">
        <v>36</v>
      </c>
      <c r="C436" s="148" t="s">
        <v>623</v>
      </c>
      <c r="D436" s="148" t="s">
        <v>623</v>
      </c>
      <c r="E436" s="148" t="s">
        <v>623</v>
      </c>
      <c r="F436" s="148" t="s">
        <v>623</v>
      </c>
      <c r="G436" s="148" t="s">
        <v>623</v>
      </c>
      <c r="H436" s="148" t="s">
        <v>623</v>
      </c>
      <c r="I436" s="148" t="s">
        <v>623</v>
      </c>
      <c r="J436" s="148" t="s">
        <v>623</v>
      </c>
      <c r="K436" s="148" t="s">
        <v>623</v>
      </c>
      <c r="L436" s="148" t="s">
        <v>623</v>
      </c>
      <c r="M436" s="148" t="s">
        <v>623</v>
      </c>
      <c r="N436" s="148" t="s">
        <v>623</v>
      </c>
    </row>
    <row r="437" spans="1:17" ht="12.75" customHeight="1" x14ac:dyDescent="0.2">
      <c r="A437" s="146" t="s">
        <v>36</v>
      </c>
      <c r="B437" s="146" t="s">
        <v>485</v>
      </c>
      <c r="C437" s="151">
        <v>147</v>
      </c>
      <c r="D437" s="151">
        <v>2046</v>
      </c>
      <c r="E437" s="152">
        <v>0</v>
      </c>
      <c r="F437" s="152">
        <v>0</v>
      </c>
      <c r="G437" s="152">
        <v>0</v>
      </c>
      <c r="H437" s="153">
        <v>0</v>
      </c>
      <c r="I437" s="151">
        <v>0</v>
      </c>
      <c r="J437" s="153">
        <v>0</v>
      </c>
      <c r="K437" s="152">
        <v>5</v>
      </c>
      <c r="L437" s="153">
        <v>1.3090718680455556E-4</v>
      </c>
      <c r="M437" s="154">
        <v>4.3635728934851856E-5</v>
      </c>
      <c r="N437" s="166">
        <v>87.099925819260804</v>
      </c>
    </row>
    <row r="438" spans="1:17" ht="12.75" customHeight="1" x14ac:dyDescent="0.2">
      <c r="A438" s="146" t="s">
        <v>36</v>
      </c>
      <c r="B438" s="146" t="s">
        <v>486</v>
      </c>
      <c r="C438" s="151">
        <v>97</v>
      </c>
      <c r="D438" s="151">
        <v>2051</v>
      </c>
      <c r="E438" s="152">
        <v>0</v>
      </c>
      <c r="F438" s="152">
        <v>0</v>
      </c>
      <c r="G438" s="152">
        <v>0</v>
      </c>
      <c r="H438" s="153">
        <v>0</v>
      </c>
      <c r="I438" s="151">
        <v>12</v>
      </c>
      <c r="J438" s="153">
        <v>2.3506366307541626E-3</v>
      </c>
      <c r="K438" s="152">
        <v>416</v>
      </c>
      <c r="L438" s="153">
        <v>1.0891477942139023E-2</v>
      </c>
      <c r="M438" s="154">
        <v>4.4140381909643948E-3</v>
      </c>
      <c r="N438" s="166">
        <v>8810.7247978001087</v>
      </c>
    </row>
    <row r="439" spans="1:17" ht="12.75" customHeight="1" x14ac:dyDescent="0.2">
      <c r="A439" s="146" t="s">
        <v>36</v>
      </c>
      <c r="B439" s="146" t="s">
        <v>487</v>
      </c>
      <c r="C439" s="151">
        <v>432</v>
      </c>
      <c r="D439" s="151">
        <v>2052</v>
      </c>
      <c r="E439" s="152">
        <v>0</v>
      </c>
      <c r="F439" s="152">
        <v>0</v>
      </c>
      <c r="G439" s="152">
        <v>0</v>
      </c>
      <c r="H439" s="153">
        <v>0</v>
      </c>
      <c r="I439" s="151">
        <v>0</v>
      </c>
      <c r="J439" s="153">
        <v>0</v>
      </c>
      <c r="K439" s="152">
        <v>29</v>
      </c>
      <c r="L439" s="153">
        <v>7.5926168346642235E-4</v>
      </c>
      <c r="M439" s="154">
        <v>2.530872278221408E-4</v>
      </c>
      <c r="N439" s="166">
        <v>505.17956975171279</v>
      </c>
    </row>
    <row r="440" spans="1:17" ht="12.75" customHeight="1" x14ac:dyDescent="0.2">
      <c r="A440" s="146" t="s">
        <v>36</v>
      </c>
      <c r="B440" s="146" t="s">
        <v>488</v>
      </c>
      <c r="C440" s="151">
        <v>435</v>
      </c>
      <c r="D440" s="151">
        <v>2053</v>
      </c>
      <c r="E440" s="152">
        <v>0</v>
      </c>
      <c r="F440" s="152">
        <v>0</v>
      </c>
      <c r="G440" s="152">
        <v>0</v>
      </c>
      <c r="H440" s="153">
        <v>0</v>
      </c>
      <c r="I440" s="151">
        <v>0</v>
      </c>
      <c r="J440" s="153">
        <v>0</v>
      </c>
      <c r="K440" s="152">
        <v>0</v>
      </c>
      <c r="L440" s="153">
        <v>0</v>
      </c>
      <c r="M440" s="154">
        <v>0</v>
      </c>
      <c r="N440" s="166">
        <v>0</v>
      </c>
    </row>
    <row r="441" spans="1:17" ht="12.75" customHeight="1" x14ac:dyDescent="0.2">
      <c r="A441" s="146" t="s">
        <v>36</v>
      </c>
      <c r="B441" s="146" t="s">
        <v>489</v>
      </c>
      <c r="C441" s="151">
        <v>110</v>
      </c>
      <c r="D441" s="151">
        <v>2054</v>
      </c>
      <c r="E441" s="152">
        <v>0</v>
      </c>
      <c r="F441" s="152">
        <v>0</v>
      </c>
      <c r="G441" s="152">
        <v>0</v>
      </c>
      <c r="H441" s="153">
        <v>0</v>
      </c>
      <c r="I441" s="151">
        <v>139</v>
      </c>
      <c r="J441" s="153">
        <v>2.7228207639569051E-2</v>
      </c>
      <c r="K441" s="152">
        <v>148</v>
      </c>
      <c r="L441" s="153">
        <v>3.8748527294148447E-3</v>
      </c>
      <c r="M441" s="154">
        <v>1.0367686789661299E-2</v>
      </c>
      <c r="N441" s="166">
        <v>20694.618202552439</v>
      </c>
    </row>
    <row r="442" spans="1:17" ht="12.75" customHeight="1" x14ac:dyDescent="0.2">
      <c r="A442" s="146" t="s">
        <v>36</v>
      </c>
      <c r="B442" s="146" t="s">
        <v>490</v>
      </c>
      <c r="C442" s="151">
        <v>124</v>
      </c>
      <c r="D442" s="151">
        <v>2047</v>
      </c>
      <c r="E442" s="152">
        <v>1</v>
      </c>
      <c r="F442" s="152">
        <v>0</v>
      </c>
      <c r="G442" s="152">
        <v>1</v>
      </c>
      <c r="H442" s="153">
        <v>1.6281341582546403E-4</v>
      </c>
      <c r="I442" s="151">
        <v>10</v>
      </c>
      <c r="J442" s="153">
        <v>1.9588638589618022E-3</v>
      </c>
      <c r="K442" s="152">
        <v>186</v>
      </c>
      <c r="L442" s="153">
        <v>4.8697473491294673E-3</v>
      </c>
      <c r="M442" s="154">
        <v>2.3304748746389111E-3</v>
      </c>
      <c r="N442" s="166">
        <v>4651.788652545617</v>
      </c>
    </row>
    <row r="443" spans="1:17" ht="12.75" customHeight="1" x14ac:dyDescent="0.2">
      <c r="A443" s="146" t="s">
        <v>36</v>
      </c>
      <c r="B443" s="146" t="s">
        <v>491</v>
      </c>
      <c r="C443" s="151">
        <v>569</v>
      </c>
      <c r="D443" s="151">
        <v>2050</v>
      </c>
      <c r="E443" s="152">
        <v>0</v>
      </c>
      <c r="F443" s="152">
        <v>0</v>
      </c>
      <c r="G443" s="152">
        <v>0</v>
      </c>
      <c r="H443" s="153">
        <v>0</v>
      </c>
      <c r="I443" s="151">
        <v>0</v>
      </c>
      <c r="J443" s="153">
        <v>0</v>
      </c>
      <c r="K443" s="152">
        <v>15</v>
      </c>
      <c r="L443" s="153">
        <v>3.9272156041366671E-4</v>
      </c>
      <c r="M443" s="154">
        <v>1.3090718680455556E-4</v>
      </c>
      <c r="N443" s="166">
        <v>261.2997774577824</v>
      </c>
    </row>
    <row r="444" spans="1:17" ht="12.75" customHeight="1" x14ac:dyDescent="0.2">
      <c r="A444" s="146" t="s">
        <v>36</v>
      </c>
      <c r="B444" s="146" t="s">
        <v>492</v>
      </c>
      <c r="C444" s="151">
        <v>162</v>
      </c>
      <c r="D444" s="151">
        <v>2062</v>
      </c>
      <c r="E444" s="152">
        <v>0</v>
      </c>
      <c r="F444" s="152">
        <v>0</v>
      </c>
      <c r="G444" s="152">
        <v>0</v>
      </c>
      <c r="H444" s="153">
        <v>0</v>
      </c>
      <c r="I444" s="151">
        <v>0</v>
      </c>
      <c r="J444" s="153">
        <v>0</v>
      </c>
      <c r="K444" s="152">
        <v>0</v>
      </c>
      <c r="L444" s="153">
        <v>0</v>
      </c>
      <c r="M444" s="154">
        <v>0</v>
      </c>
      <c r="N444" s="166">
        <v>0</v>
      </c>
    </row>
    <row r="445" spans="1:17" ht="12.75" customHeight="1" x14ac:dyDescent="0.2">
      <c r="A445" s="146" t="s">
        <v>36</v>
      </c>
      <c r="B445" s="146" t="s">
        <v>493</v>
      </c>
      <c r="C445" s="151">
        <v>461</v>
      </c>
      <c r="D445" s="151">
        <v>2055</v>
      </c>
      <c r="E445" s="152">
        <v>0</v>
      </c>
      <c r="F445" s="152">
        <v>0</v>
      </c>
      <c r="G445" s="152">
        <v>0</v>
      </c>
      <c r="H445" s="153">
        <v>0</v>
      </c>
      <c r="I445" s="151">
        <v>0</v>
      </c>
      <c r="J445" s="153">
        <v>0</v>
      </c>
      <c r="K445" s="152">
        <v>0</v>
      </c>
      <c r="L445" s="153">
        <v>0</v>
      </c>
      <c r="M445" s="154">
        <v>0</v>
      </c>
      <c r="N445" s="166">
        <v>0</v>
      </c>
    </row>
    <row r="446" spans="1:17" ht="12.75" customHeight="1" x14ac:dyDescent="0.2">
      <c r="A446" s="146" t="s">
        <v>36</v>
      </c>
      <c r="B446" s="146" t="s">
        <v>494</v>
      </c>
      <c r="C446" s="151">
        <v>266</v>
      </c>
      <c r="D446" s="151">
        <v>2056</v>
      </c>
      <c r="E446" s="152">
        <v>0</v>
      </c>
      <c r="F446" s="152">
        <v>0</v>
      </c>
      <c r="G446" s="152">
        <v>0</v>
      </c>
      <c r="H446" s="153">
        <v>0</v>
      </c>
      <c r="I446" s="151">
        <v>0</v>
      </c>
      <c r="J446" s="153">
        <v>0</v>
      </c>
      <c r="K446" s="152">
        <v>0</v>
      </c>
      <c r="L446" s="153">
        <v>0</v>
      </c>
      <c r="M446" s="154">
        <v>0</v>
      </c>
      <c r="N446" s="166">
        <v>0</v>
      </c>
    </row>
    <row r="447" spans="1:17" ht="12.75" customHeight="1" x14ac:dyDescent="0.2">
      <c r="A447" s="146" t="s">
        <v>36</v>
      </c>
      <c r="B447" s="146" t="s">
        <v>495</v>
      </c>
      <c r="C447" s="151">
        <v>251</v>
      </c>
      <c r="D447" s="151">
        <v>2057</v>
      </c>
      <c r="E447" s="152">
        <v>0</v>
      </c>
      <c r="F447" s="152">
        <v>0</v>
      </c>
      <c r="G447" s="152">
        <v>0</v>
      </c>
      <c r="H447" s="153">
        <v>0</v>
      </c>
      <c r="I447" s="151">
        <v>0</v>
      </c>
      <c r="J447" s="153">
        <v>0</v>
      </c>
      <c r="K447" s="152">
        <v>0</v>
      </c>
      <c r="L447" s="153">
        <v>0</v>
      </c>
      <c r="M447" s="154">
        <v>0</v>
      </c>
      <c r="N447" s="166">
        <v>0</v>
      </c>
    </row>
    <row r="448" spans="1:17" ht="12.75" customHeight="1" x14ac:dyDescent="0.2">
      <c r="A448" s="146" t="s">
        <v>36</v>
      </c>
      <c r="B448" s="146" t="s">
        <v>496</v>
      </c>
      <c r="C448" s="151">
        <v>262</v>
      </c>
      <c r="D448" s="151">
        <v>2058</v>
      </c>
      <c r="E448" s="152">
        <v>0</v>
      </c>
      <c r="F448" s="152">
        <v>0</v>
      </c>
      <c r="G448" s="152">
        <v>0</v>
      </c>
      <c r="H448" s="153">
        <v>0</v>
      </c>
      <c r="I448" s="151">
        <v>34</v>
      </c>
      <c r="J448" s="153">
        <v>6.6601371204701269E-3</v>
      </c>
      <c r="K448" s="152">
        <v>34</v>
      </c>
      <c r="L448" s="153">
        <v>8.9016887027097789E-4</v>
      </c>
      <c r="M448" s="154">
        <v>2.5167686635803681E-3</v>
      </c>
      <c r="N448" s="166">
        <v>5023.643909544202</v>
      </c>
    </row>
    <row r="449" spans="1:14" ht="12.75" customHeight="1" x14ac:dyDescent="0.2">
      <c r="A449" s="146" t="s">
        <v>36</v>
      </c>
      <c r="B449" s="146" t="s">
        <v>497</v>
      </c>
      <c r="C449" s="151">
        <v>111</v>
      </c>
      <c r="D449" s="151">
        <v>2059</v>
      </c>
      <c r="E449" s="152">
        <v>0</v>
      </c>
      <c r="F449" s="152">
        <v>0</v>
      </c>
      <c r="G449" s="152">
        <v>0</v>
      </c>
      <c r="H449" s="153">
        <v>0</v>
      </c>
      <c r="I449" s="151">
        <v>4</v>
      </c>
      <c r="J449" s="153">
        <v>7.8354554358472082E-4</v>
      </c>
      <c r="K449" s="152">
        <v>31</v>
      </c>
      <c r="L449" s="153">
        <v>8.1162455818824459E-4</v>
      </c>
      <c r="M449" s="154">
        <v>5.3172336725765517E-4</v>
      </c>
      <c r="N449" s="166">
        <v>1061.3565299586205</v>
      </c>
    </row>
    <row r="450" spans="1:14" ht="12.75" customHeight="1" x14ac:dyDescent="0.2">
      <c r="A450" s="146" t="s">
        <v>36</v>
      </c>
      <c r="B450" s="146" t="s">
        <v>498</v>
      </c>
      <c r="C450" s="151">
        <v>433</v>
      </c>
      <c r="D450" s="151">
        <v>2060</v>
      </c>
      <c r="E450" s="152">
        <v>0</v>
      </c>
      <c r="F450" s="152">
        <v>0</v>
      </c>
      <c r="G450" s="152">
        <v>0</v>
      </c>
      <c r="H450" s="153">
        <v>0</v>
      </c>
      <c r="I450" s="151">
        <v>0</v>
      </c>
      <c r="J450" s="153">
        <v>0</v>
      </c>
      <c r="K450" s="152">
        <v>0</v>
      </c>
      <c r="L450" s="153">
        <v>0</v>
      </c>
      <c r="M450" s="154">
        <v>0</v>
      </c>
      <c r="N450" s="166">
        <v>0</v>
      </c>
    </row>
    <row r="451" spans="1:14" ht="12.75" customHeight="1" x14ac:dyDescent="0.2">
      <c r="A451" s="146" t="s">
        <v>36</v>
      </c>
      <c r="B451" s="146" t="s">
        <v>499</v>
      </c>
      <c r="C451" s="151">
        <v>403</v>
      </c>
      <c r="D451" s="151">
        <v>2061</v>
      </c>
      <c r="E451" s="152">
        <v>0</v>
      </c>
      <c r="F451" s="152">
        <v>0</v>
      </c>
      <c r="G451" s="152">
        <v>0</v>
      </c>
      <c r="H451" s="153">
        <v>0</v>
      </c>
      <c r="I451" s="151">
        <v>1</v>
      </c>
      <c r="J451" s="153">
        <v>1.9588638589618021E-4</v>
      </c>
      <c r="K451" s="152">
        <v>303</v>
      </c>
      <c r="L451" s="153">
        <v>7.9329755203560674E-3</v>
      </c>
      <c r="M451" s="154">
        <v>2.709620635417416E-3</v>
      </c>
      <c r="N451" s="166">
        <v>5408.5897521170064</v>
      </c>
    </row>
    <row r="452" spans="1:14" ht="12.75" customHeight="1" x14ac:dyDescent="0.2">
      <c r="A452" s="146" t="s">
        <v>36</v>
      </c>
      <c r="B452" s="146" t="s">
        <v>500</v>
      </c>
      <c r="C452" s="151">
        <v>462</v>
      </c>
      <c r="D452" s="151">
        <v>2130</v>
      </c>
      <c r="E452" s="152">
        <v>0</v>
      </c>
      <c r="F452" s="152">
        <v>0</v>
      </c>
      <c r="G452" s="152">
        <v>0</v>
      </c>
      <c r="H452" s="153">
        <v>0</v>
      </c>
      <c r="I452" s="151">
        <v>0</v>
      </c>
      <c r="J452" s="153">
        <v>0</v>
      </c>
      <c r="K452" s="152">
        <v>0</v>
      </c>
      <c r="L452" s="153">
        <v>0</v>
      </c>
      <c r="M452" s="154">
        <v>0</v>
      </c>
      <c r="N452" s="166">
        <v>0</v>
      </c>
    </row>
    <row r="453" spans="1:14" ht="12.75" customHeight="1" x14ac:dyDescent="0.2">
      <c r="A453" s="146" t="s">
        <v>36</v>
      </c>
      <c r="B453" s="146" t="s">
        <v>501</v>
      </c>
      <c r="C453" s="151">
        <v>103</v>
      </c>
      <c r="D453" s="151">
        <v>2131</v>
      </c>
      <c r="E453" s="152">
        <v>0</v>
      </c>
      <c r="F453" s="152">
        <v>0</v>
      </c>
      <c r="G453" s="152">
        <v>0</v>
      </c>
      <c r="H453" s="153">
        <v>0</v>
      </c>
      <c r="I453" s="151">
        <v>0</v>
      </c>
      <c r="J453" s="153">
        <v>0</v>
      </c>
      <c r="K453" s="152">
        <v>172</v>
      </c>
      <c r="L453" s="153">
        <v>4.5032072260767116E-3</v>
      </c>
      <c r="M453" s="154">
        <v>1.5010690753589039E-3</v>
      </c>
      <c r="N453" s="166">
        <v>2996.2374481825718</v>
      </c>
    </row>
    <row r="454" spans="1:14" ht="12.75" customHeight="1" x14ac:dyDescent="0.2">
      <c r="A454" s="146" t="s">
        <v>36</v>
      </c>
      <c r="B454" s="146" t="s">
        <v>502</v>
      </c>
      <c r="C454" s="151">
        <v>280</v>
      </c>
      <c r="D454" s="151">
        <v>2134</v>
      </c>
      <c r="E454" s="152">
        <v>1</v>
      </c>
      <c r="F454" s="152">
        <v>0</v>
      </c>
      <c r="G454" s="152">
        <v>1</v>
      </c>
      <c r="H454" s="153">
        <v>1.6281341582546403E-4</v>
      </c>
      <c r="I454" s="151">
        <v>70</v>
      </c>
      <c r="J454" s="153">
        <v>1.3712047012732615E-2</v>
      </c>
      <c r="K454" s="152">
        <v>143</v>
      </c>
      <c r="L454" s="153">
        <v>3.7439455426102894E-3</v>
      </c>
      <c r="M454" s="154">
        <v>5.87293532372279E-3</v>
      </c>
      <c r="N454" s="166">
        <v>11722.784138688026</v>
      </c>
    </row>
    <row r="455" spans="1:14" ht="12.75" customHeight="1" x14ac:dyDescent="0.2">
      <c r="A455" s="146" t="s">
        <v>36</v>
      </c>
      <c r="B455" s="146" t="s">
        <v>503</v>
      </c>
      <c r="C455" s="151">
        <v>389</v>
      </c>
      <c r="D455" s="151">
        <v>2132</v>
      </c>
      <c r="E455" s="152">
        <v>0</v>
      </c>
      <c r="F455" s="152">
        <v>0</v>
      </c>
      <c r="G455" s="152">
        <v>0</v>
      </c>
      <c r="H455" s="153">
        <v>0</v>
      </c>
      <c r="I455" s="151">
        <v>0</v>
      </c>
      <c r="J455" s="153">
        <v>0</v>
      </c>
      <c r="K455" s="152">
        <v>0</v>
      </c>
      <c r="L455" s="153">
        <v>0</v>
      </c>
      <c r="M455" s="154">
        <v>0</v>
      </c>
      <c r="N455" s="166">
        <v>0</v>
      </c>
    </row>
    <row r="456" spans="1:14" ht="12.75" customHeight="1" x14ac:dyDescent="0.2">
      <c r="A456" s="146" t="s">
        <v>36</v>
      </c>
      <c r="B456" s="146" t="s">
        <v>504</v>
      </c>
      <c r="C456" s="151">
        <v>166</v>
      </c>
      <c r="D456" s="151">
        <v>2133</v>
      </c>
      <c r="E456" s="152">
        <v>0</v>
      </c>
      <c r="F456" s="152">
        <v>0</v>
      </c>
      <c r="G456" s="152">
        <v>0</v>
      </c>
      <c r="H456" s="153">
        <v>0</v>
      </c>
      <c r="I456" s="151">
        <v>0</v>
      </c>
      <c r="J456" s="153">
        <v>0</v>
      </c>
      <c r="K456" s="152">
        <v>0</v>
      </c>
      <c r="L456" s="153">
        <v>0</v>
      </c>
      <c r="M456" s="154">
        <v>0</v>
      </c>
      <c r="N456" s="166">
        <v>0</v>
      </c>
    </row>
    <row r="457" spans="1:14" ht="12.75" customHeight="1" x14ac:dyDescent="0.2">
      <c r="A457" s="146" t="s">
        <v>36</v>
      </c>
      <c r="B457" s="146" t="s">
        <v>505</v>
      </c>
      <c r="C457" s="151">
        <v>96</v>
      </c>
      <c r="D457" s="151">
        <v>2135</v>
      </c>
      <c r="E457" s="152">
        <v>4</v>
      </c>
      <c r="F457" s="152">
        <v>1</v>
      </c>
      <c r="G457" s="152">
        <v>5</v>
      </c>
      <c r="H457" s="153">
        <v>8.1406707912732006E-4</v>
      </c>
      <c r="I457" s="151">
        <v>27</v>
      </c>
      <c r="J457" s="153">
        <v>5.2889324191968661E-3</v>
      </c>
      <c r="K457" s="152">
        <v>230</v>
      </c>
      <c r="L457" s="153">
        <v>6.0217305930095558E-3</v>
      </c>
      <c r="M457" s="154">
        <v>4.0415766971112479E-3</v>
      </c>
      <c r="N457" s="166">
        <v>8067.2659562261515</v>
      </c>
    </row>
    <row r="458" spans="1:14" ht="12.75" customHeight="1" x14ac:dyDescent="0.2">
      <c r="A458" s="146" t="s">
        <v>36</v>
      </c>
      <c r="B458" s="146" t="s">
        <v>506</v>
      </c>
      <c r="C458" s="151">
        <v>533</v>
      </c>
      <c r="D458" s="151">
        <v>2136</v>
      </c>
      <c r="E458" s="152">
        <v>5</v>
      </c>
      <c r="F458" s="152">
        <v>0</v>
      </c>
      <c r="G458" s="152">
        <v>5</v>
      </c>
      <c r="H458" s="153">
        <v>8.1406707912732006E-4</v>
      </c>
      <c r="I458" s="151">
        <v>0</v>
      </c>
      <c r="J458" s="153">
        <v>0</v>
      </c>
      <c r="K458" s="152">
        <v>45</v>
      </c>
      <c r="L458" s="153">
        <v>1.1781646812410002E-3</v>
      </c>
      <c r="M458" s="154">
        <v>6.6407725345610669E-4</v>
      </c>
      <c r="N458" s="166">
        <v>1325.5440192288775</v>
      </c>
    </row>
    <row r="459" spans="1:14" ht="12.75" customHeight="1" x14ac:dyDescent="0.2">
      <c r="A459" s="146" t="s">
        <v>36</v>
      </c>
      <c r="B459" s="146" t="s">
        <v>507</v>
      </c>
      <c r="C459" s="151">
        <v>436</v>
      </c>
      <c r="D459" s="151">
        <v>2137</v>
      </c>
      <c r="E459" s="152">
        <v>0</v>
      </c>
      <c r="F459" s="152">
        <v>0</v>
      </c>
      <c r="G459" s="152">
        <v>0</v>
      </c>
      <c r="H459" s="153">
        <v>0</v>
      </c>
      <c r="I459" s="151">
        <v>0</v>
      </c>
      <c r="J459" s="153">
        <v>0</v>
      </c>
      <c r="K459" s="152">
        <v>0</v>
      </c>
      <c r="L459" s="153">
        <v>0</v>
      </c>
      <c r="M459" s="154">
        <v>0</v>
      </c>
      <c r="N459" s="166">
        <v>0</v>
      </c>
    </row>
    <row r="460" spans="1:14" ht="12.75" customHeight="1" x14ac:dyDescent="0.2">
      <c r="A460" s="146" t="s">
        <v>36</v>
      </c>
      <c r="B460" s="146" t="s">
        <v>508</v>
      </c>
      <c r="C460" s="151">
        <v>431</v>
      </c>
      <c r="D460" s="151">
        <v>2138</v>
      </c>
      <c r="E460" s="152">
        <v>0</v>
      </c>
      <c r="F460" s="152">
        <v>0</v>
      </c>
      <c r="G460" s="152">
        <v>0</v>
      </c>
      <c r="H460" s="153">
        <v>0</v>
      </c>
      <c r="I460" s="151">
        <v>0</v>
      </c>
      <c r="J460" s="153">
        <v>0</v>
      </c>
      <c r="K460" s="152">
        <v>0</v>
      </c>
      <c r="L460" s="153">
        <v>0</v>
      </c>
      <c r="M460" s="154">
        <v>0</v>
      </c>
      <c r="N460" s="166">
        <v>0</v>
      </c>
    </row>
    <row r="461" spans="1:14" ht="12.75" customHeight="1" x14ac:dyDescent="0.2">
      <c r="A461" s="146" t="s">
        <v>36</v>
      </c>
      <c r="B461" s="146" t="s">
        <v>509</v>
      </c>
      <c r="C461" s="151">
        <v>430</v>
      </c>
      <c r="D461" s="151">
        <v>2139</v>
      </c>
      <c r="E461" s="152">
        <v>0</v>
      </c>
      <c r="F461" s="152">
        <v>0</v>
      </c>
      <c r="G461" s="152">
        <v>0</v>
      </c>
      <c r="H461" s="153">
        <v>0</v>
      </c>
      <c r="I461" s="151">
        <v>0</v>
      </c>
      <c r="J461" s="153">
        <v>0</v>
      </c>
      <c r="K461" s="152">
        <v>0</v>
      </c>
      <c r="L461" s="153">
        <v>0</v>
      </c>
      <c r="M461" s="154">
        <v>0</v>
      </c>
      <c r="N461" s="166">
        <v>0</v>
      </c>
    </row>
    <row r="462" spans="1:14" ht="12.75" customHeight="1" x14ac:dyDescent="0.2">
      <c r="A462" s="146" t="s">
        <v>36</v>
      </c>
      <c r="B462" s="146" t="s">
        <v>510</v>
      </c>
      <c r="C462" s="151">
        <v>496</v>
      </c>
      <c r="D462" s="151">
        <v>2141</v>
      </c>
      <c r="E462" s="152">
        <v>0</v>
      </c>
      <c r="F462" s="152">
        <v>0</v>
      </c>
      <c r="G462" s="152">
        <v>0</v>
      </c>
      <c r="H462" s="153">
        <v>0</v>
      </c>
      <c r="I462" s="151">
        <v>0</v>
      </c>
      <c r="J462" s="153">
        <v>0</v>
      </c>
      <c r="K462" s="152">
        <v>197</v>
      </c>
      <c r="L462" s="153">
        <v>5.1577431600994894E-3</v>
      </c>
      <c r="M462" s="154">
        <v>1.7192477200331632E-3</v>
      </c>
      <c r="N462" s="166">
        <v>3431.7370772788759</v>
      </c>
    </row>
    <row r="463" spans="1:14" ht="12.75" customHeight="1" x14ac:dyDescent="0.2">
      <c r="A463" s="146" t="s">
        <v>36</v>
      </c>
      <c r="B463" s="146" t="s">
        <v>511</v>
      </c>
      <c r="C463" s="151">
        <v>437</v>
      </c>
      <c r="D463" s="151">
        <v>2140</v>
      </c>
      <c r="E463" s="152">
        <v>0</v>
      </c>
      <c r="F463" s="152">
        <v>0</v>
      </c>
      <c r="G463" s="152">
        <v>0</v>
      </c>
      <c r="H463" s="153">
        <v>0</v>
      </c>
      <c r="I463" s="151">
        <v>0</v>
      </c>
      <c r="J463" s="153">
        <v>0</v>
      </c>
      <c r="K463" s="152">
        <v>0</v>
      </c>
      <c r="L463" s="153">
        <v>0</v>
      </c>
      <c r="M463" s="154">
        <v>0</v>
      </c>
      <c r="N463" s="166">
        <v>0</v>
      </c>
    </row>
    <row r="464" spans="1:14" ht="12.75" customHeight="1" x14ac:dyDescent="0.2">
      <c r="A464" s="146" t="s">
        <v>36</v>
      </c>
      <c r="B464" s="146" t="s">
        <v>512</v>
      </c>
      <c r="C464" s="151">
        <v>282</v>
      </c>
      <c r="D464" s="151">
        <v>2142</v>
      </c>
      <c r="E464" s="152">
        <v>0</v>
      </c>
      <c r="F464" s="152">
        <v>0</v>
      </c>
      <c r="G464" s="152">
        <v>0</v>
      </c>
      <c r="H464" s="153">
        <v>0</v>
      </c>
      <c r="I464" s="151">
        <v>0</v>
      </c>
      <c r="J464" s="153">
        <v>0</v>
      </c>
      <c r="K464" s="152">
        <v>0</v>
      </c>
      <c r="L464" s="153">
        <v>0</v>
      </c>
      <c r="M464" s="154">
        <v>0</v>
      </c>
      <c r="N464" s="166">
        <v>0</v>
      </c>
    </row>
    <row r="465" spans="1:14" ht="12.75" customHeight="1" x14ac:dyDescent="0.2">
      <c r="A465" s="146" t="s">
        <v>36</v>
      </c>
      <c r="B465" s="146" t="s">
        <v>513</v>
      </c>
      <c r="C465" s="151">
        <v>102</v>
      </c>
      <c r="D465" s="151">
        <v>2450</v>
      </c>
      <c r="E465" s="152">
        <v>174</v>
      </c>
      <c r="F465" s="152">
        <v>1</v>
      </c>
      <c r="G465" s="152">
        <v>175</v>
      </c>
      <c r="H465" s="153">
        <v>2.8492347769456205E-2</v>
      </c>
      <c r="I465" s="151">
        <v>62</v>
      </c>
      <c r="J465" s="153">
        <v>1.2144955925563174E-2</v>
      </c>
      <c r="K465" s="152">
        <v>215</v>
      </c>
      <c r="L465" s="153">
        <v>5.6290090325958895E-3</v>
      </c>
      <c r="M465" s="154">
        <v>1.5422104242538421E-2</v>
      </c>
      <c r="N465" s="166">
        <v>30783.584193299423</v>
      </c>
    </row>
    <row r="466" spans="1:14" ht="12.75" customHeight="1" x14ac:dyDescent="0.2">
      <c r="A466" s="146" t="s">
        <v>36</v>
      </c>
      <c r="B466" s="146" t="s">
        <v>514</v>
      </c>
      <c r="C466" s="151">
        <v>463</v>
      </c>
      <c r="D466" s="151">
        <v>2213</v>
      </c>
      <c r="E466" s="152">
        <v>0</v>
      </c>
      <c r="F466" s="152">
        <v>0</v>
      </c>
      <c r="G466" s="152">
        <v>0</v>
      </c>
      <c r="H466" s="153">
        <v>0</v>
      </c>
      <c r="I466" s="151">
        <v>0</v>
      </c>
      <c r="J466" s="153">
        <v>0</v>
      </c>
      <c r="K466" s="152">
        <v>0</v>
      </c>
      <c r="L466" s="153">
        <v>0</v>
      </c>
      <c r="M466" s="154">
        <v>0</v>
      </c>
      <c r="N466" s="166">
        <v>0</v>
      </c>
    </row>
    <row r="467" spans="1:14" ht="12.75" customHeight="1" x14ac:dyDescent="0.2">
      <c r="A467" s="146" t="s">
        <v>36</v>
      </c>
      <c r="B467" s="146" t="s">
        <v>515</v>
      </c>
      <c r="C467" s="151">
        <v>308</v>
      </c>
      <c r="D467" s="151">
        <v>2214</v>
      </c>
      <c r="E467" s="152">
        <v>0</v>
      </c>
      <c r="F467" s="152">
        <v>0</v>
      </c>
      <c r="G467" s="152">
        <v>0</v>
      </c>
      <c r="H467" s="153">
        <v>0</v>
      </c>
      <c r="I467" s="151">
        <v>0</v>
      </c>
      <c r="J467" s="153">
        <v>0</v>
      </c>
      <c r="K467" s="152">
        <v>1</v>
      </c>
      <c r="L467" s="153">
        <v>2.6181437360911114E-5</v>
      </c>
      <c r="M467" s="154">
        <v>8.7271457869703708E-6</v>
      </c>
      <c r="N467" s="166">
        <v>17.419985163852161</v>
      </c>
    </row>
    <row r="468" spans="1:14" ht="15.75" customHeight="1" x14ac:dyDescent="0.2">
      <c r="A468" s="146" t="s">
        <v>36</v>
      </c>
      <c r="B468" s="146" t="s">
        <v>516</v>
      </c>
      <c r="C468" s="151">
        <v>155</v>
      </c>
      <c r="D468" s="151">
        <v>2215</v>
      </c>
      <c r="E468" s="152">
        <v>0</v>
      </c>
      <c r="F468" s="152">
        <v>0</v>
      </c>
      <c r="G468" s="152">
        <v>0</v>
      </c>
      <c r="H468" s="153">
        <v>0</v>
      </c>
      <c r="I468" s="151">
        <v>0</v>
      </c>
      <c r="J468" s="153">
        <v>0</v>
      </c>
      <c r="K468" s="152">
        <v>0</v>
      </c>
      <c r="L468" s="153">
        <v>0</v>
      </c>
      <c r="M468" s="154">
        <v>0</v>
      </c>
      <c r="N468" s="166">
        <v>0</v>
      </c>
    </row>
    <row r="469" spans="1:14" ht="15.75" customHeight="1" x14ac:dyDescent="0.2">
      <c r="A469" s="146" t="s">
        <v>36</v>
      </c>
      <c r="B469" s="146" t="s">
        <v>517</v>
      </c>
      <c r="C469" s="151">
        <v>95</v>
      </c>
      <c r="D469" s="151">
        <v>1908</v>
      </c>
      <c r="E469" s="152">
        <v>0</v>
      </c>
      <c r="F469" s="152">
        <v>0</v>
      </c>
      <c r="G469" s="152">
        <v>0</v>
      </c>
      <c r="H469" s="153">
        <v>0</v>
      </c>
      <c r="I469" s="151">
        <v>0</v>
      </c>
      <c r="J469" s="153">
        <v>0</v>
      </c>
      <c r="K469" s="152">
        <v>15</v>
      </c>
      <c r="L469" s="153">
        <v>3.9272156041366671E-4</v>
      </c>
      <c r="M469" s="154">
        <v>1.3090718680455556E-4</v>
      </c>
      <c r="N469" s="166">
        <v>261.2997774577824</v>
      </c>
    </row>
    <row r="470" spans="1:14" ht="15.75" customHeight="1" x14ac:dyDescent="0.2">
      <c r="A470" s="146" t="s">
        <v>36</v>
      </c>
      <c r="B470" s="146" t="s">
        <v>518</v>
      </c>
      <c r="C470" s="151">
        <v>404</v>
      </c>
      <c r="D470" s="151">
        <v>1914</v>
      </c>
      <c r="E470" s="152">
        <v>0</v>
      </c>
      <c r="F470" s="152">
        <v>0</v>
      </c>
      <c r="G470" s="152">
        <v>0</v>
      </c>
      <c r="H470" s="153">
        <v>0</v>
      </c>
      <c r="I470" s="151">
        <v>0</v>
      </c>
      <c r="J470" s="153">
        <v>0</v>
      </c>
      <c r="K470" s="152">
        <v>15</v>
      </c>
      <c r="L470" s="153">
        <v>3.9272156041366671E-4</v>
      </c>
      <c r="M470" s="154">
        <v>1.3090718680455556E-4</v>
      </c>
      <c r="N470" s="166">
        <v>261.2997774577824</v>
      </c>
    </row>
    <row r="471" spans="1:14" ht="15.75" customHeight="1" x14ac:dyDescent="0.2">
      <c r="A471" s="146" t="s">
        <v>36</v>
      </c>
      <c r="B471" s="146" t="s">
        <v>519</v>
      </c>
      <c r="C471" s="151">
        <v>550</v>
      </c>
      <c r="D471" s="151">
        <v>1918</v>
      </c>
      <c r="E471" s="152">
        <v>0</v>
      </c>
      <c r="F471" s="152">
        <v>0</v>
      </c>
      <c r="G471" s="152">
        <v>0</v>
      </c>
      <c r="H471" s="153">
        <v>0</v>
      </c>
      <c r="I471" s="151">
        <v>0</v>
      </c>
      <c r="J471" s="153">
        <v>0</v>
      </c>
      <c r="K471" s="152">
        <v>163</v>
      </c>
      <c r="L471" s="153">
        <v>4.2675742898285116E-3</v>
      </c>
      <c r="M471" s="154">
        <v>1.4225247632761704E-3</v>
      </c>
      <c r="N471" s="166">
        <v>2839.4575817079021</v>
      </c>
    </row>
    <row r="472" spans="1:14" ht="12.75" customHeight="1" x14ac:dyDescent="0.2">
      <c r="A472" s="146" t="s">
        <v>36</v>
      </c>
      <c r="B472" s="146" t="s">
        <v>520</v>
      </c>
      <c r="C472" s="152"/>
      <c r="D472" s="151">
        <v>3689</v>
      </c>
      <c r="E472" s="152">
        <v>0</v>
      </c>
      <c r="F472" s="152">
        <v>0</v>
      </c>
      <c r="G472" s="152">
        <v>0</v>
      </c>
      <c r="H472" s="153">
        <v>0</v>
      </c>
      <c r="I472" s="151">
        <v>0</v>
      </c>
      <c r="J472" s="153">
        <v>0</v>
      </c>
      <c r="K472" s="152">
        <v>5</v>
      </c>
      <c r="L472" s="153">
        <v>1.3090718680455556E-4</v>
      </c>
      <c r="M472" s="154">
        <v>4.3635728934851856E-5</v>
      </c>
      <c r="N472" s="166">
        <v>87.099925819260804</v>
      </c>
    </row>
    <row r="473" spans="1:14" ht="12.75" customHeight="1" x14ac:dyDescent="0.2">
      <c r="A473" s="146" t="s">
        <v>36</v>
      </c>
      <c r="B473" s="146" t="s">
        <v>521</v>
      </c>
      <c r="C473" s="151">
        <v>434</v>
      </c>
      <c r="D473" s="151">
        <v>2443</v>
      </c>
      <c r="E473" s="152">
        <v>0</v>
      </c>
      <c r="F473" s="152">
        <v>0</v>
      </c>
      <c r="G473" s="152">
        <v>0</v>
      </c>
      <c r="H473" s="153">
        <v>0</v>
      </c>
      <c r="I473" s="151">
        <v>0</v>
      </c>
      <c r="J473" s="153">
        <v>0</v>
      </c>
      <c r="K473" s="152">
        <v>10</v>
      </c>
      <c r="L473" s="153">
        <v>2.6181437360911112E-4</v>
      </c>
      <c r="M473" s="154">
        <v>8.7271457869703711E-5</v>
      </c>
      <c r="N473" s="166">
        <v>174.19985163852161</v>
      </c>
    </row>
    <row r="474" spans="1:14" ht="12.75" customHeight="1" x14ac:dyDescent="0.2">
      <c r="A474" s="146" t="s">
        <v>36</v>
      </c>
      <c r="B474" s="146" t="s">
        <v>522</v>
      </c>
      <c r="C474" s="151">
        <v>429</v>
      </c>
      <c r="D474" s="151">
        <v>2444</v>
      </c>
      <c r="E474" s="152">
        <v>0</v>
      </c>
      <c r="F474" s="152">
        <v>0</v>
      </c>
      <c r="G474" s="152">
        <v>0</v>
      </c>
      <c r="H474" s="153">
        <v>0</v>
      </c>
      <c r="I474" s="151">
        <v>0</v>
      </c>
      <c r="J474" s="153">
        <v>0</v>
      </c>
      <c r="K474" s="152">
        <v>12</v>
      </c>
      <c r="L474" s="153">
        <v>3.1417724833093336E-4</v>
      </c>
      <c r="M474" s="154">
        <v>1.0472574944364446E-4</v>
      </c>
      <c r="N474" s="166">
        <v>209.03982196622596</v>
      </c>
    </row>
    <row r="475" spans="1:14" ht="12.75" customHeight="1" x14ac:dyDescent="0.2">
      <c r="A475" s="146" t="s">
        <v>36</v>
      </c>
      <c r="B475" s="146" t="s">
        <v>523</v>
      </c>
      <c r="C475" s="151">
        <v>134</v>
      </c>
      <c r="D475" s="151">
        <v>2445</v>
      </c>
      <c r="E475" s="152">
        <v>0</v>
      </c>
      <c r="F475" s="152">
        <v>0</v>
      </c>
      <c r="G475" s="152">
        <v>0</v>
      </c>
      <c r="H475" s="153">
        <v>0</v>
      </c>
      <c r="I475" s="151">
        <v>0</v>
      </c>
      <c r="J475" s="153">
        <v>0</v>
      </c>
      <c r="K475" s="152">
        <v>0</v>
      </c>
      <c r="L475" s="153">
        <v>0</v>
      </c>
      <c r="M475" s="154">
        <v>0</v>
      </c>
      <c r="N475" s="166">
        <v>0</v>
      </c>
    </row>
    <row r="476" spans="1:14" ht="12.75" customHeight="1" x14ac:dyDescent="0.2">
      <c r="A476" s="146" t="s">
        <v>36</v>
      </c>
      <c r="B476" s="146" t="s">
        <v>524</v>
      </c>
      <c r="C476" s="151">
        <v>148</v>
      </c>
      <c r="D476" s="151">
        <v>2446</v>
      </c>
      <c r="E476" s="152">
        <v>0</v>
      </c>
      <c r="F476" s="152">
        <v>0</v>
      </c>
      <c r="G476" s="152">
        <v>0</v>
      </c>
      <c r="H476" s="153">
        <v>0</v>
      </c>
      <c r="I476" s="151">
        <v>0</v>
      </c>
      <c r="J476" s="153">
        <v>0</v>
      </c>
      <c r="K476" s="152">
        <v>0</v>
      </c>
      <c r="L476" s="153">
        <v>0</v>
      </c>
      <c r="M476" s="154">
        <v>0</v>
      </c>
      <c r="N476" s="166">
        <v>0</v>
      </c>
    </row>
    <row r="477" spans="1:14" ht="12.75" customHeight="1" x14ac:dyDescent="0.2">
      <c r="A477" s="146" t="s">
        <v>36</v>
      </c>
      <c r="B477" s="146" t="s">
        <v>525</v>
      </c>
      <c r="C477" s="151">
        <v>329</v>
      </c>
      <c r="D477" s="151">
        <v>2447</v>
      </c>
      <c r="E477" s="152">
        <v>10</v>
      </c>
      <c r="F477" s="152">
        <v>0</v>
      </c>
      <c r="G477" s="152">
        <v>10</v>
      </c>
      <c r="H477" s="153">
        <v>1.6281341582546401E-3</v>
      </c>
      <c r="I477" s="151">
        <v>133</v>
      </c>
      <c r="J477" s="153">
        <v>2.6052889324191968E-2</v>
      </c>
      <c r="K477" s="152">
        <v>292</v>
      </c>
      <c r="L477" s="153">
        <v>7.6449797093860452E-3</v>
      </c>
      <c r="M477" s="154">
        <v>1.1775334397277551E-2</v>
      </c>
      <c r="N477" s="166">
        <v>23504.379955039403</v>
      </c>
    </row>
    <row r="478" spans="1:14" ht="12.75" customHeight="1" x14ac:dyDescent="0.2">
      <c r="A478" s="146" t="s">
        <v>36</v>
      </c>
      <c r="B478" s="146" t="s">
        <v>526</v>
      </c>
      <c r="C478" s="151">
        <v>358</v>
      </c>
      <c r="D478" s="151">
        <v>2449</v>
      </c>
      <c r="E478" s="152">
        <v>6</v>
      </c>
      <c r="F478" s="152">
        <v>0</v>
      </c>
      <c r="G478" s="152">
        <v>6</v>
      </c>
      <c r="H478" s="153">
        <v>9.7688049495278412E-4</v>
      </c>
      <c r="I478" s="151">
        <v>210</v>
      </c>
      <c r="J478" s="153">
        <v>4.1136141038197842E-2</v>
      </c>
      <c r="K478" s="152">
        <v>312</v>
      </c>
      <c r="L478" s="153">
        <v>8.1686084566042674E-3</v>
      </c>
      <c r="M478" s="154">
        <v>1.67605433299183E-2</v>
      </c>
      <c r="N478" s="166">
        <v>33455.20096400669</v>
      </c>
    </row>
    <row r="479" spans="1:14" ht="12.75" customHeight="1" x14ac:dyDescent="0.2">
      <c r="A479" s="146" t="s">
        <v>36</v>
      </c>
      <c r="B479" s="146" t="s">
        <v>527</v>
      </c>
      <c r="C479" s="151">
        <v>264</v>
      </c>
      <c r="D479" s="151">
        <v>2451</v>
      </c>
      <c r="E479" s="152">
        <v>0</v>
      </c>
      <c r="F479" s="152">
        <v>0</v>
      </c>
      <c r="G479" s="152">
        <v>0</v>
      </c>
      <c r="H479" s="153">
        <v>0</v>
      </c>
      <c r="I479" s="151">
        <v>0</v>
      </c>
      <c r="J479" s="153">
        <v>0</v>
      </c>
      <c r="K479" s="152">
        <v>0</v>
      </c>
      <c r="L479" s="153">
        <v>0</v>
      </c>
      <c r="M479" s="154">
        <v>0</v>
      </c>
      <c r="N479" s="166">
        <v>0</v>
      </c>
    </row>
    <row r="480" spans="1:14" ht="12.75" customHeight="1" x14ac:dyDescent="0.2">
      <c r="A480" s="146" t="s">
        <v>36</v>
      </c>
      <c r="B480" s="146" t="s">
        <v>528</v>
      </c>
      <c r="C480" s="151">
        <v>330</v>
      </c>
      <c r="D480" s="151">
        <v>2452</v>
      </c>
      <c r="E480" s="152">
        <v>0</v>
      </c>
      <c r="F480" s="152">
        <v>0</v>
      </c>
      <c r="G480" s="152">
        <v>0</v>
      </c>
      <c r="H480" s="153">
        <v>0</v>
      </c>
      <c r="I480" s="151">
        <v>0</v>
      </c>
      <c r="J480" s="153">
        <v>0</v>
      </c>
      <c r="K480" s="152">
        <v>9</v>
      </c>
      <c r="L480" s="153">
        <v>2.3563293624820003E-4</v>
      </c>
      <c r="M480" s="154">
        <v>7.8544312082733339E-5</v>
      </c>
      <c r="N480" s="166">
        <v>156.77986647466946</v>
      </c>
    </row>
    <row r="481" spans="1:17" ht="12.75" customHeight="1" x14ac:dyDescent="0.2">
      <c r="A481" s="146" t="s">
        <v>36</v>
      </c>
      <c r="B481" s="146" t="s">
        <v>529</v>
      </c>
      <c r="C481" s="151">
        <v>326</v>
      </c>
      <c r="D481" s="151">
        <v>2453</v>
      </c>
      <c r="E481" s="152">
        <v>0</v>
      </c>
      <c r="F481" s="152">
        <v>0</v>
      </c>
      <c r="G481" s="152">
        <v>0</v>
      </c>
      <c r="H481" s="153">
        <v>0</v>
      </c>
      <c r="I481" s="151">
        <v>0</v>
      </c>
      <c r="J481" s="153">
        <v>0</v>
      </c>
      <c r="K481" s="152">
        <v>0</v>
      </c>
      <c r="L481" s="153">
        <v>0</v>
      </c>
      <c r="M481" s="154">
        <v>0</v>
      </c>
      <c r="N481" s="166">
        <v>0</v>
      </c>
    </row>
    <row r="482" spans="1:17" ht="12.75" customHeight="1" x14ac:dyDescent="0.2">
      <c r="A482" s="146" t="s">
        <v>36</v>
      </c>
      <c r="B482" s="146" t="s">
        <v>530</v>
      </c>
      <c r="C482" s="151">
        <v>100</v>
      </c>
      <c r="D482" s="151">
        <v>2455</v>
      </c>
      <c r="E482" s="152">
        <v>5</v>
      </c>
      <c r="F482" s="152">
        <v>0</v>
      </c>
      <c r="G482" s="152">
        <v>5</v>
      </c>
      <c r="H482" s="153">
        <v>8.1406707912732006E-4</v>
      </c>
      <c r="I482" s="151">
        <v>49</v>
      </c>
      <c r="J482" s="153">
        <v>9.5984329089128309E-3</v>
      </c>
      <c r="K482" s="152">
        <v>146</v>
      </c>
      <c r="L482" s="153">
        <v>3.8224898546930226E-3</v>
      </c>
      <c r="M482" s="154">
        <v>4.7449966142443919E-3</v>
      </c>
      <c r="N482" s="166">
        <v>9471.3406467981895</v>
      </c>
    </row>
    <row r="483" spans="1:17" ht="12.75" customHeight="1" x14ac:dyDescent="0.2">
      <c r="A483" s="146" t="s">
        <v>36</v>
      </c>
      <c r="B483" s="146" t="s">
        <v>531</v>
      </c>
      <c r="C483" s="151">
        <v>98</v>
      </c>
      <c r="D483" s="151">
        <v>2456</v>
      </c>
      <c r="E483" s="152">
        <v>0</v>
      </c>
      <c r="F483" s="152">
        <v>0</v>
      </c>
      <c r="G483" s="152">
        <v>0</v>
      </c>
      <c r="H483" s="153">
        <v>0</v>
      </c>
      <c r="I483" s="151">
        <v>34</v>
      </c>
      <c r="J483" s="153">
        <v>6.6601371204701269E-3</v>
      </c>
      <c r="K483" s="152">
        <v>146</v>
      </c>
      <c r="L483" s="153">
        <v>3.8224898546930226E-3</v>
      </c>
      <c r="M483" s="154">
        <v>3.4942089917210498E-3</v>
      </c>
      <c r="N483" s="166">
        <v>6974.6822478956447</v>
      </c>
    </row>
    <row r="484" spans="1:17" ht="12.75" customHeight="1" x14ac:dyDescent="0.2">
      <c r="A484" s="146" t="s">
        <v>36</v>
      </c>
      <c r="B484" s="146" t="s">
        <v>532</v>
      </c>
      <c r="C484" s="151">
        <v>314</v>
      </c>
      <c r="D484" s="151">
        <v>2457</v>
      </c>
      <c r="E484" s="152">
        <v>0</v>
      </c>
      <c r="F484" s="152">
        <v>0</v>
      </c>
      <c r="G484" s="152">
        <v>0</v>
      </c>
      <c r="H484" s="153">
        <v>0</v>
      </c>
      <c r="I484" s="151">
        <v>0</v>
      </c>
      <c r="J484" s="153">
        <v>0</v>
      </c>
      <c r="K484" s="152">
        <v>0</v>
      </c>
      <c r="L484" s="153">
        <v>0</v>
      </c>
      <c r="M484" s="154">
        <v>0</v>
      </c>
      <c r="N484" s="166">
        <v>0</v>
      </c>
    </row>
    <row r="485" spans="1:17" ht="12.75" customHeight="1" x14ac:dyDescent="0.2">
      <c r="A485" s="146" t="s">
        <v>36</v>
      </c>
      <c r="B485" s="146" t="s">
        <v>533</v>
      </c>
      <c r="C485" s="151">
        <v>359</v>
      </c>
      <c r="D485" s="151">
        <v>2458</v>
      </c>
      <c r="E485" s="152">
        <v>0</v>
      </c>
      <c r="F485" s="152">
        <v>0</v>
      </c>
      <c r="G485" s="152">
        <v>0</v>
      </c>
      <c r="H485" s="153">
        <v>0</v>
      </c>
      <c r="I485" s="151">
        <v>0</v>
      </c>
      <c r="J485" s="153">
        <v>0</v>
      </c>
      <c r="K485" s="152">
        <v>0</v>
      </c>
      <c r="L485" s="153">
        <v>0</v>
      </c>
      <c r="M485" s="154">
        <v>0</v>
      </c>
      <c r="N485" s="166">
        <v>0</v>
      </c>
    </row>
    <row r="486" spans="1:17" ht="12.75" customHeight="1" x14ac:dyDescent="0.2">
      <c r="A486" s="146" t="s">
        <v>36</v>
      </c>
      <c r="B486" s="146" t="s">
        <v>534</v>
      </c>
      <c r="C486" s="151">
        <v>313</v>
      </c>
      <c r="D486" s="151">
        <v>2459</v>
      </c>
      <c r="E486" s="152">
        <v>0</v>
      </c>
      <c r="F486" s="152">
        <v>0</v>
      </c>
      <c r="G486" s="152">
        <v>0</v>
      </c>
      <c r="H486" s="153">
        <v>0</v>
      </c>
      <c r="I486" s="151">
        <v>0</v>
      </c>
      <c r="J486" s="153">
        <v>0</v>
      </c>
      <c r="K486" s="152">
        <v>0</v>
      </c>
      <c r="L486" s="153">
        <v>0</v>
      </c>
      <c r="M486" s="154">
        <v>0</v>
      </c>
      <c r="N486" s="166">
        <v>0</v>
      </c>
    </row>
    <row r="487" spans="1:17" ht="12.75" customHeight="1" x14ac:dyDescent="0.2">
      <c r="A487" s="181"/>
      <c r="B487" s="189" t="s">
        <v>535</v>
      </c>
      <c r="C487" s="182"/>
      <c r="D487" s="182"/>
      <c r="E487" s="183">
        <v>206</v>
      </c>
      <c r="F487" s="183">
        <v>2</v>
      </c>
      <c r="G487" s="184">
        <v>208</v>
      </c>
      <c r="H487" s="185">
        <v>3.3865190491696513E-2</v>
      </c>
      <c r="I487" s="186">
        <v>785</v>
      </c>
      <c r="J487" s="185">
        <v>0.15377081292850148</v>
      </c>
      <c r="K487" s="186">
        <v>3295</v>
      </c>
      <c r="L487" s="185">
        <v>8.626783610420212E-2</v>
      </c>
      <c r="M487" s="187">
        <v>9.1301279841466701E-2</v>
      </c>
      <c r="N487" s="188">
        <v>182243.65435187661</v>
      </c>
      <c r="P487" s="217">
        <f>'FY2024 EDRMS'!D14</f>
        <v>10742.189781021896</v>
      </c>
      <c r="Q487" s="217">
        <f>Table3[[#This Row],[Total Budget Allocation 
(Budget in 60462)]]+P487</f>
        <v>192985.84413289852</v>
      </c>
    </row>
    <row r="488" spans="1:17" ht="15" customHeight="1" x14ac:dyDescent="0.2">
      <c r="A488" s="146" t="s">
        <v>622</v>
      </c>
      <c r="B488" s="147" t="s">
        <v>536</v>
      </c>
      <c r="C488" s="148" t="s">
        <v>623</v>
      </c>
      <c r="D488" s="148" t="s">
        <v>623</v>
      </c>
      <c r="E488" s="148" t="s">
        <v>623</v>
      </c>
      <c r="F488" s="148" t="s">
        <v>623</v>
      </c>
      <c r="G488" s="148" t="s">
        <v>623</v>
      </c>
      <c r="H488" s="148" t="s">
        <v>623</v>
      </c>
      <c r="I488" s="148" t="s">
        <v>623</v>
      </c>
      <c r="J488" s="148" t="s">
        <v>623</v>
      </c>
      <c r="K488" s="148" t="s">
        <v>623</v>
      </c>
      <c r="L488" s="148" t="s">
        <v>623</v>
      </c>
      <c r="M488" s="148" t="s">
        <v>623</v>
      </c>
      <c r="N488" s="148" t="s">
        <v>623</v>
      </c>
    </row>
    <row r="489" spans="1:17" ht="15" customHeight="1" x14ac:dyDescent="0.2">
      <c r="A489" s="146" t="s">
        <v>622</v>
      </c>
      <c r="B489" s="146" t="s">
        <v>537</v>
      </c>
      <c r="C489" s="171">
        <v>460</v>
      </c>
      <c r="D489" s="171">
        <v>2427</v>
      </c>
      <c r="E489" s="152">
        <v>0</v>
      </c>
      <c r="F489" s="152">
        <v>0</v>
      </c>
      <c r="G489" s="163">
        <v>0</v>
      </c>
      <c r="H489" s="153">
        <v>0</v>
      </c>
      <c r="I489" s="152">
        <v>0</v>
      </c>
      <c r="J489" s="153">
        <v>0</v>
      </c>
      <c r="K489" s="172">
        <v>0</v>
      </c>
      <c r="L489" s="173">
        <v>0</v>
      </c>
      <c r="M489" s="174">
        <v>0</v>
      </c>
      <c r="N489" s="166">
        <v>0</v>
      </c>
    </row>
    <row r="490" spans="1:17" ht="15" customHeight="1" x14ac:dyDescent="0.2">
      <c r="A490" s="146" t="s">
        <v>622</v>
      </c>
      <c r="B490" s="146" t="s">
        <v>538</v>
      </c>
      <c r="C490" s="171">
        <v>104</v>
      </c>
      <c r="D490" s="171">
        <v>2439</v>
      </c>
      <c r="E490" s="152">
        <v>0</v>
      </c>
      <c r="F490" s="152">
        <v>0</v>
      </c>
      <c r="G490" s="163">
        <v>0</v>
      </c>
      <c r="H490" s="153">
        <v>0</v>
      </c>
      <c r="I490" s="152">
        <v>0</v>
      </c>
      <c r="J490" s="153">
        <v>0</v>
      </c>
      <c r="K490" s="172">
        <v>169</v>
      </c>
      <c r="L490" s="173">
        <v>4.4246629139939779E-3</v>
      </c>
      <c r="M490" s="174">
        <v>1.4748876379979926E-3</v>
      </c>
      <c r="N490" s="166">
        <v>2943.977492691015</v>
      </c>
    </row>
    <row r="491" spans="1:17" ht="15" customHeight="1" x14ac:dyDescent="0.2">
      <c r="A491" s="146" t="s">
        <v>622</v>
      </c>
      <c r="B491" s="146" t="s">
        <v>539</v>
      </c>
      <c r="C491" s="171">
        <v>285</v>
      </c>
      <c r="D491" s="171">
        <v>2144</v>
      </c>
      <c r="E491" s="152">
        <v>0</v>
      </c>
      <c r="F491" s="152">
        <v>0</v>
      </c>
      <c r="G491" s="163">
        <v>0</v>
      </c>
      <c r="H491" s="153">
        <v>0</v>
      </c>
      <c r="I491" s="152">
        <v>0</v>
      </c>
      <c r="J491" s="153">
        <v>0</v>
      </c>
      <c r="K491" s="172">
        <v>7</v>
      </c>
      <c r="L491" s="173">
        <v>1.832700615263778E-4</v>
      </c>
      <c r="M491" s="174">
        <v>6.1090020508792594E-5</v>
      </c>
      <c r="N491" s="166">
        <v>121.93989614696513</v>
      </c>
    </row>
    <row r="492" spans="1:17" ht="15" customHeight="1" x14ac:dyDescent="0.2">
      <c r="A492" s="146" t="s">
        <v>622</v>
      </c>
      <c r="B492" s="146" t="s">
        <v>540</v>
      </c>
      <c r="C492" s="171">
        <v>163</v>
      </c>
      <c r="D492" s="171">
        <v>2145</v>
      </c>
      <c r="E492" s="152">
        <v>0</v>
      </c>
      <c r="F492" s="152">
        <v>0</v>
      </c>
      <c r="G492" s="163">
        <v>0</v>
      </c>
      <c r="H492" s="153">
        <v>0</v>
      </c>
      <c r="I492" s="152">
        <v>0</v>
      </c>
      <c r="J492" s="153">
        <v>0</v>
      </c>
      <c r="K492" s="172">
        <v>1</v>
      </c>
      <c r="L492" s="173">
        <v>2.6181437360911114E-5</v>
      </c>
      <c r="M492" s="174">
        <v>8.7271457869703708E-6</v>
      </c>
      <c r="N492" s="166">
        <v>17.419985163852161</v>
      </c>
    </row>
    <row r="493" spans="1:17" ht="15" customHeight="1" x14ac:dyDescent="0.2">
      <c r="A493" s="146" t="s">
        <v>622</v>
      </c>
      <c r="B493" s="146" t="s">
        <v>541</v>
      </c>
      <c r="C493" s="175" t="s">
        <v>542</v>
      </c>
      <c r="D493" s="171">
        <v>8</v>
      </c>
      <c r="E493" s="152">
        <v>45</v>
      </c>
      <c r="F493" s="152">
        <v>576</v>
      </c>
      <c r="G493" s="163">
        <v>621</v>
      </c>
      <c r="H493" s="153">
        <v>0.10110713122761315</v>
      </c>
      <c r="I493" s="152">
        <v>285</v>
      </c>
      <c r="J493" s="153">
        <v>5.5827619980411358E-2</v>
      </c>
      <c r="K493" s="172">
        <v>326</v>
      </c>
      <c r="L493" s="173">
        <v>8.5351485796570231E-3</v>
      </c>
      <c r="M493" s="174">
        <v>5.5156633262560519E-2</v>
      </c>
      <c r="N493" s="166">
        <v>110096.4457997659</v>
      </c>
    </row>
    <row r="494" spans="1:17" ht="15" customHeight="1" x14ac:dyDescent="0.2">
      <c r="A494" s="146" t="s">
        <v>622</v>
      </c>
      <c r="B494" s="146" t="s">
        <v>543</v>
      </c>
      <c r="C494" s="172"/>
      <c r="D494" s="171">
        <v>18288</v>
      </c>
      <c r="E494" s="152">
        <v>1</v>
      </c>
      <c r="F494" s="152">
        <v>0</v>
      </c>
      <c r="G494" s="163">
        <v>1</v>
      </c>
      <c r="H494" s="153">
        <v>1.6281341582546403E-4</v>
      </c>
      <c r="I494" s="152">
        <v>20</v>
      </c>
      <c r="J494" s="153">
        <v>3.9177277179236044E-3</v>
      </c>
      <c r="K494" s="172">
        <v>11</v>
      </c>
      <c r="L494" s="173">
        <v>2.8799581097002224E-4</v>
      </c>
      <c r="M494" s="174">
        <v>1.4561789815730301E-3</v>
      </c>
      <c r="N494" s="166"/>
    </row>
    <row r="495" spans="1:17" ht="15" customHeight="1" x14ac:dyDescent="0.2">
      <c r="A495" s="146" t="s">
        <v>622</v>
      </c>
      <c r="B495" s="146" t="s">
        <v>544</v>
      </c>
      <c r="C495" s="172"/>
      <c r="D495" s="171">
        <v>18289</v>
      </c>
      <c r="E495" s="152">
        <v>0</v>
      </c>
      <c r="F495" s="152">
        <v>0</v>
      </c>
      <c r="G495" s="163">
        <v>0</v>
      </c>
      <c r="H495" s="153">
        <v>0</v>
      </c>
      <c r="I495" s="152">
        <v>0</v>
      </c>
      <c r="J495" s="153">
        <v>0</v>
      </c>
      <c r="K495" s="172">
        <v>123</v>
      </c>
      <c r="L495" s="173">
        <v>3.2203167953920669E-3</v>
      </c>
      <c r="M495" s="174">
        <v>1.0734389317973555E-3</v>
      </c>
      <c r="N495" s="166"/>
    </row>
    <row r="496" spans="1:17" ht="15" customHeight="1" x14ac:dyDescent="0.2">
      <c r="A496" s="146" t="s">
        <v>622</v>
      </c>
      <c r="B496" s="146" t="s">
        <v>545</v>
      </c>
      <c r="C496" s="172"/>
      <c r="D496" s="151">
        <v>18025</v>
      </c>
      <c r="E496" s="152">
        <v>0</v>
      </c>
      <c r="F496" s="152">
        <v>0</v>
      </c>
      <c r="G496" s="152">
        <v>0</v>
      </c>
      <c r="H496" s="153">
        <v>0</v>
      </c>
      <c r="I496" s="152">
        <v>0</v>
      </c>
      <c r="J496" s="153">
        <v>0</v>
      </c>
      <c r="K496" s="152">
        <v>6</v>
      </c>
      <c r="L496" s="153">
        <v>1.5708862416546668E-4</v>
      </c>
      <c r="M496" s="154">
        <v>5.2362874721822228E-5</v>
      </c>
      <c r="N496" s="166">
        <v>104.51991098311298</v>
      </c>
    </row>
    <row r="497" spans="1:17" ht="15" customHeight="1" x14ac:dyDescent="0.2">
      <c r="A497" s="146" t="s">
        <v>622</v>
      </c>
      <c r="B497" s="146" t="s">
        <v>546</v>
      </c>
      <c r="C497" s="172"/>
      <c r="D497" s="171">
        <v>2000</v>
      </c>
      <c r="E497" s="152">
        <v>0</v>
      </c>
      <c r="F497" s="152">
        <v>0</v>
      </c>
      <c r="G497" s="163">
        <v>0</v>
      </c>
      <c r="H497" s="153">
        <v>0</v>
      </c>
      <c r="I497" s="152">
        <v>0</v>
      </c>
      <c r="J497" s="153">
        <v>0</v>
      </c>
      <c r="K497" s="172">
        <v>0</v>
      </c>
      <c r="L497" s="173">
        <v>0</v>
      </c>
      <c r="M497" s="174">
        <v>0</v>
      </c>
      <c r="N497" s="166">
        <v>0</v>
      </c>
    </row>
    <row r="498" spans="1:17" ht="15" customHeight="1" x14ac:dyDescent="0.2">
      <c r="A498" s="146" t="s">
        <v>622</v>
      </c>
      <c r="B498" s="146" t="s">
        <v>547</v>
      </c>
      <c r="C498" s="171">
        <v>459</v>
      </c>
      <c r="D498" s="171">
        <v>2001</v>
      </c>
      <c r="E498" s="152">
        <v>0</v>
      </c>
      <c r="F498" s="152">
        <v>0</v>
      </c>
      <c r="G498" s="163">
        <v>0</v>
      </c>
      <c r="H498" s="153">
        <v>0</v>
      </c>
      <c r="I498" s="152">
        <v>1</v>
      </c>
      <c r="J498" s="153">
        <v>1.9588638589618021E-4</v>
      </c>
      <c r="K498" s="172">
        <v>28</v>
      </c>
      <c r="L498" s="173">
        <v>7.3308024610551118E-4</v>
      </c>
      <c r="M498" s="174">
        <v>3.0965554400056377E-4</v>
      </c>
      <c r="N498" s="166">
        <v>618.0938320576613</v>
      </c>
    </row>
    <row r="499" spans="1:17" ht="15" customHeight="1" x14ac:dyDescent="0.2">
      <c r="A499" s="156"/>
      <c r="B499" s="164" t="s">
        <v>548</v>
      </c>
      <c r="C499" s="176"/>
      <c r="D499" s="176"/>
      <c r="E499" s="177">
        <v>46</v>
      </c>
      <c r="F499" s="177">
        <v>576</v>
      </c>
      <c r="G499" s="159">
        <v>622</v>
      </c>
      <c r="H499" s="160">
        <v>0.10126994464343862</v>
      </c>
      <c r="I499" s="161">
        <v>306</v>
      </c>
      <c r="J499" s="160">
        <v>5.9941234084231146E-2</v>
      </c>
      <c r="K499" s="161">
        <v>671</v>
      </c>
      <c r="L499" s="160">
        <v>1.7567744469171358E-2</v>
      </c>
      <c r="M499" s="162">
        <v>5.9592974398947042E-2</v>
      </c>
      <c r="N499" s="168">
        <v>113902.39691680852</v>
      </c>
    </row>
    <row r="500" spans="1:17" ht="15" customHeight="1" x14ac:dyDescent="0.2">
      <c r="A500" s="157"/>
      <c r="B500" s="169" t="s">
        <v>549</v>
      </c>
      <c r="C500" s="157"/>
      <c r="D500" s="157"/>
      <c r="E500" s="178">
        <v>4841</v>
      </c>
      <c r="F500" s="178">
        <v>1923</v>
      </c>
      <c r="G500" s="178">
        <v>6764</v>
      </c>
      <c r="H500" s="159"/>
      <c r="I500" s="178">
        <v>5411</v>
      </c>
      <c r="J500" s="159"/>
      <c r="K500" s="178">
        <v>38866</v>
      </c>
      <c r="L500" s="159"/>
      <c r="M500" s="162"/>
      <c r="N500" s="178">
        <v>2109491.6909233341</v>
      </c>
    </row>
    <row r="501" spans="1:17" ht="15" customHeight="1" x14ac:dyDescent="0.2">
      <c r="A501" s="157"/>
      <c r="B501" s="164" t="s">
        <v>550</v>
      </c>
      <c r="C501" s="157"/>
      <c r="D501" s="157"/>
      <c r="E501" s="179">
        <v>4795</v>
      </c>
      <c r="F501" s="158">
        <v>1347</v>
      </c>
      <c r="G501" s="159">
        <v>6142</v>
      </c>
      <c r="H501" s="160">
        <v>0.99999999999999989</v>
      </c>
      <c r="I501" s="161">
        <v>5105</v>
      </c>
      <c r="J501" s="160">
        <v>1</v>
      </c>
      <c r="K501" s="161">
        <v>38195</v>
      </c>
      <c r="L501" s="160">
        <v>0.99999999999999989</v>
      </c>
      <c r="M501" s="162">
        <v>1</v>
      </c>
      <c r="N501" s="180">
        <v>1995589.2940065255</v>
      </c>
      <c r="P501" s="223">
        <f>'FY2024 EDRMS'!D16</f>
        <v>126144.00000000001</v>
      </c>
      <c r="Q501" s="223">
        <f>P501+Table3[[#This Row],[Total Budget Allocation 
(Budget in 60462)]]</f>
        <v>2121733.2940065255</v>
      </c>
    </row>
    <row r="502" spans="1:17" ht="15" customHeight="1" x14ac:dyDescent="0.2">
      <c r="A502" t="s">
        <v>633</v>
      </c>
    </row>
    <row r="503" spans="1:17" ht="15" customHeight="1" x14ac:dyDescent="0.2">
      <c r="N503" s="224"/>
    </row>
  </sheetData>
  <pageMargins left="0.37" right="0.75" top="0.41" bottom="0.39" header="0" footer="0"/>
  <pageSetup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zoomScale="160" zoomScaleNormal="160" workbookViewId="0">
      <selection activeCell="A4" sqref="A4"/>
    </sheetView>
  </sheetViews>
  <sheetFormatPr defaultColWidth="12.7109375" defaultRowHeight="15" customHeight="1" x14ac:dyDescent="0.2"/>
  <cols>
    <col min="1" max="1" width="11.7109375" customWidth="1"/>
    <col min="2" max="2" width="19.28515625" customWidth="1"/>
    <col min="3" max="3" width="8.85546875" customWidth="1"/>
    <col min="4" max="4" width="38.42578125" customWidth="1"/>
  </cols>
  <sheetData>
    <row r="1" spans="1:4" ht="18.75" x14ac:dyDescent="0.3">
      <c r="A1" s="40" t="s">
        <v>551</v>
      </c>
      <c r="B1" s="37"/>
      <c r="C1" s="37"/>
      <c r="D1" s="37"/>
    </row>
    <row r="2" spans="1:4" ht="12.75" customHeight="1" x14ac:dyDescent="0.2">
      <c r="A2" t="s">
        <v>627</v>
      </c>
      <c r="B2" s="37"/>
      <c r="C2" s="37"/>
      <c r="D2" s="37"/>
    </row>
    <row r="3" spans="1:4" ht="12.75" customHeight="1" x14ac:dyDescent="0.2">
      <c r="A3" s="195"/>
      <c r="B3" s="195" t="s">
        <v>552</v>
      </c>
      <c r="C3" s="195"/>
      <c r="D3" s="195" t="s">
        <v>553</v>
      </c>
    </row>
    <row r="4" spans="1:4" ht="12.75" customHeight="1" x14ac:dyDescent="0.2">
      <c r="A4" s="190" t="s">
        <v>628</v>
      </c>
      <c r="B4" s="191" t="s">
        <v>554</v>
      </c>
      <c r="C4" s="191" t="s">
        <v>555</v>
      </c>
      <c r="D4" s="190" t="s">
        <v>556</v>
      </c>
    </row>
    <row r="5" spans="1:4" ht="12.75" customHeight="1" x14ac:dyDescent="0.2">
      <c r="A5" s="146" t="s">
        <v>27</v>
      </c>
      <c r="B5" s="146">
        <v>0</v>
      </c>
      <c r="C5" s="192">
        <v>0</v>
      </c>
      <c r="D5" s="193">
        <v>0</v>
      </c>
    </row>
    <row r="6" spans="1:4" ht="12.75" customHeight="1" x14ac:dyDescent="0.2">
      <c r="A6" s="146" t="s">
        <v>28</v>
      </c>
      <c r="B6" s="146">
        <v>0</v>
      </c>
      <c r="C6" s="192">
        <v>0</v>
      </c>
      <c r="D6" s="193">
        <v>0</v>
      </c>
    </row>
    <row r="7" spans="1:4" ht="12.75" customHeight="1" x14ac:dyDescent="0.2">
      <c r="A7" s="146" t="s">
        <v>29</v>
      </c>
      <c r="B7" s="146">
        <v>62</v>
      </c>
      <c r="C7" s="192">
        <v>0.15085158150851583</v>
      </c>
      <c r="D7" s="193">
        <v>19029.02189781022</v>
      </c>
    </row>
    <row r="8" spans="1:4" ht="12.75" customHeight="1" x14ac:dyDescent="0.2">
      <c r="A8" s="146" t="s">
        <v>30</v>
      </c>
      <c r="B8" s="146">
        <v>220</v>
      </c>
      <c r="C8" s="192">
        <v>0.53527980535279807</v>
      </c>
      <c r="D8" s="193">
        <v>67522.335766423363</v>
      </c>
    </row>
    <row r="9" spans="1:4" ht="12.75" customHeight="1" x14ac:dyDescent="0.2">
      <c r="A9" s="146" t="s">
        <v>31</v>
      </c>
      <c r="B9" s="146">
        <v>19</v>
      </c>
      <c r="C9" s="192">
        <v>4.6228710462287104E-2</v>
      </c>
      <c r="D9" s="193">
        <v>5831.4744525547449</v>
      </c>
    </row>
    <row r="10" spans="1:4" ht="12.75" customHeight="1" x14ac:dyDescent="0.2">
      <c r="A10" s="146" t="s">
        <v>32</v>
      </c>
      <c r="B10" s="146">
        <v>9</v>
      </c>
      <c r="C10" s="192">
        <v>2.1897810218978103E-2</v>
      </c>
      <c r="D10" s="194">
        <v>2762.277372262774</v>
      </c>
    </row>
    <row r="11" spans="1:4" ht="12.75" customHeight="1" x14ac:dyDescent="0.2">
      <c r="A11" s="146" t="s">
        <v>33</v>
      </c>
      <c r="B11" s="146">
        <v>61</v>
      </c>
      <c r="C11" s="192">
        <v>0.14841849148418493</v>
      </c>
      <c r="D11" s="193">
        <v>18722.102189781024</v>
      </c>
    </row>
    <row r="12" spans="1:4" ht="12.75" customHeight="1" x14ac:dyDescent="0.2">
      <c r="A12" s="146" t="s">
        <v>34</v>
      </c>
      <c r="B12" s="146">
        <v>0</v>
      </c>
      <c r="C12" s="192">
        <v>0</v>
      </c>
      <c r="D12" s="193">
        <v>0</v>
      </c>
    </row>
    <row r="13" spans="1:4" ht="12.75" customHeight="1" x14ac:dyDescent="0.2">
      <c r="A13" s="146" t="s">
        <v>35</v>
      </c>
      <c r="B13" s="146">
        <v>2</v>
      </c>
      <c r="C13" s="192">
        <v>4.8661800486618006E-3</v>
      </c>
      <c r="D13" s="193">
        <v>613.83941605839414</v>
      </c>
    </row>
    <row r="14" spans="1:4" ht="12.75" customHeight="1" x14ac:dyDescent="0.2">
      <c r="A14" s="146" t="s">
        <v>36</v>
      </c>
      <c r="B14" s="146">
        <v>35</v>
      </c>
      <c r="C14" s="192">
        <v>8.5158150851581502E-2</v>
      </c>
      <c r="D14" s="193">
        <v>10742.189781021896</v>
      </c>
    </row>
    <row r="15" spans="1:4" ht="12.75" customHeight="1" x14ac:dyDescent="0.2">
      <c r="A15" s="146" t="s">
        <v>37</v>
      </c>
      <c r="B15" s="146">
        <v>3</v>
      </c>
      <c r="C15" s="192">
        <v>7.2992700729927005E-3</v>
      </c>
      <c r="D15" s="193">
        <v>920.7591240875912</v>
      </c>
    </row>
    <row r="16" spans="1:4" ht="12.75" customHeight="1" x14ac:dyDescent="0.2">
      <c r="A16" s="196" t="s">
        <v>549</v>
      </c>
      <c r="B16" s="197">
        <v>411</v>
      </c>
      <c r="C16" s="198">
        <v>1.0000000000000002</v>
      </c>
      <c r="D16" s="199">
        <v>126144.00000000001</v>
      </c>
    </row>
    <row r="17" spans="1:4" ht="12.75" customHeight="1" x14ac:dyDescent="0.2">
      <c r="A17" s="6" t="s">
        <v>557</v>
      </c>
      <c r="B17" s="37"/>
      <c r="C17" s="37"/>
      <c r="D17" s="37"/>
    </row>
    <row r="18" spans="1:4" ht="12.75" customHeight="1" x14ac:dyDescent="0.2">
      <c r="A18" s="37" t="s">
        <v>633</v>
      </c>
      <c r="B18" s="37"/>
      <c r="C18" s="37"/>
      <c r="D18" s="37"/>
    </row>
  </sheetData>
  <pageMargins left="0.7" right="0.7" top="0.75" bottom="0.75" header="0" footer="0"/>
  <pageSetup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F16"/>
  <sheetViews>
    <sheetView zoomScale="170" zoomScaleNormal="170" workbookViewId="0">
      <selection activeCell="A3" sqref="A3"/>
    </sheetView>
  </sheetViews>
  <sheetFormatPr defaultColWidth="12.7109375" defaultRowHeight="15" customHeight="1" x14ac:dyDescent="0.2"/>
  <cols>
    <col min="1" max="1" width="14.42578125" customWidth="1"/>
    <col min="2" max="2" width="21.85546875" customWidth="1"/>
    <col min="3" max="3" width="16.28515625" customWidth="1"/>
  </cols>
  <sheetData>
    <row r="1" spans="1:6" ht="15" customHeight="1" x14ac:dyDescent="0.25">
      <c r="A1" s="41" t="s">
        <v>629</v>
      </c>
      <c r="B1" s="42"/>
    </row>
    <row r="2" spans="1:6" ht="15" customHeight="1" x14ac:dyDescent="0.25">
      <c r="A2" t="s">
        <v>630</v>
      </c>
      <c r="B2" s="42"/>
    </row>
    <row r="3" spans="1:6" ht="15" customHeight="1" x14ac:dyDescent="0.25">
      <c r="A3" s="200" t="s">
        <v>45</v>
      </c>
      <c r="B3" s="221" t="s">
        <v>632</v>
      </c>
      <c r="C3" s="221" t="s">
        <v>631</v>
      </c>
    </row>
    <row r="4" spans="1:6" ht="15" customHeight="1" x14ac:dyDescent="0.25">
      <c r="A4" s="201" t="s">
        <v>27</v>
      </c>
      <c r="B4" s="202">
        <v>32</v>
      </c>
      <c r="C4" s="203">
        <v>24255.099924999915</v>
      </c>
      <c r="E4" s="222"/>
      <c r="F4" s="222"/>
    </row>
    <row r="5" spans="1:6" ht="15" customHeight="1" x14ac:dyDescent="0.25">
      <c r="A5" s="204" t="s">
        <v>28</v>
      </c>
      <c r="B5" s="202">
        <v>6</v>
      </c>
      <c r="C5" s="203">
        <v>2771.8148249999999</v>
      </c>
      <c r="E5" s="222"/>
      <c r="F5" s="222"/>
    </row>
    <row r="6" spans="1:6" ht="15" customHeight="1" x14ac:dyDescent="0.25">
      <c r="A6" s="204" t="s">
        <v>29</v>
      </c>
      <c r="B6" s="202">
        <v>82</v>
      </c>
      <c r="C6" s="203">
        <v>36747.55109999999</v>
      </c>
      <c r="E6" s="222"/>
      <c r="F6" s="222"/>
    </row>
    <row r="7" spans="1:6" ht="15" customHeight="1" x14ac:dyDescent="0.25">
      <c r="A7" s="204" t="s">
        <v>30</v>
      </c>
      <c r="B7" s="202">
        <v>76</v>
      </c>
      <c r="C7" s="203">
        <v>32994.559399999991</v>
      </c>
      <c r="E7" s="222"/>
      <c r="F7" s="222"/>
    </row>
    <row r="8" spans="1:6" ht="15" customHeight="1" x14ac:dyDescent="0.25">
      <c r="A8" s="204" t="s">
        <v>31</v>
      </c>
      <c r="B8" s="202">
        <v>13</v>
      </c>
      <c r="C8" s="203">
        <v>4238.0676000000003</v>
      </c>
      <c r="E8" s="222"/>
      <c r="F8" s="222"/>
    </row>
    <row r="9" spans="1:6" ht="15" customHeight="1" x14ac:dyDescent="0.25">
      <c r="A9" s="204" t="s">
        <v>32</v>
      </c>
      <c r="B9" s="202">
        <v>9</v>
      </c>
      <c r="C9" s="203">
        <v>15865.267875000001</v>
      </c>
      <c r="E9" s="222"/>
      <c r="F9" s="222"/>
    </row>
    <row r="10" spans="1:6" ht="15" customHeight="1" x14ac:dyDescent="0.25">
      <c r="A10" s="201" t="s">
        <v>33</v>
      </c>
      <c r="B10" s="202">
        <v>189</v>
      </c>
      <c r="C10" s="203">
        <v>108249.93007499994</v>
      </c>
      <c r="E10" s="222"/>
      <c r="F10" s="222"/>
    </row>
    <row r="11" spans="1:6" ht="15" customHeight="1" x14ac:dyDescent="0.25">
      <c r="A11" s="205" t="s">
        <v>35</v>
      </c>
      <c r="B11" s="202">
        <v>45</v>
      </c>
      <c r="C11" s="203">
        <v>21957.859949999995</v>
      </c>
      <c r="E11" s="222"/>
      <c r="F11" s="222"/>
    </row>
    <row r="12" spans="1:6" ht="15" customHeight="1" x14ac:dyDescent="0.25">
      <c r="A12" s="205" t="s">
        <v>34</v>
      </c>
      <c r="B12" s="202">
        <v>1</v>
      </c>
      <c r="C12" s="203">
        <v>808.12875000000008</v>
      </c>
      <c r="E12" s="222"/>
      <c r="F12" s="222"/>
    </row>
    <row r="13" spans="1:6" ht="15" customHeight="1" x14ac:dyDescent="0.25">
      <c r="A13" s="204" t="s">
        <v>36</v>
      </c>
      <c r="B13" s="202">
        <v>30</v>
      </c>
      <c r="C13" s="203">
        <v>20033.509999999991</v>
      </c>
      <c r="E13" s="222"/>
      <c r="F13" s="222"/>
    </row>
    <row r="14" spans="1:6" ht="15" customHeight="1" x14ac:dyDescent="0.25">
      <c r="A14" s="204" t="s">
        <v>37</v>
      </c>
      <c r="B14" s="202">
        <v>23</v>
      </c>
      <c r="C14" s="203">
        <v>18196.374249999935</v>
      </c>
      <c r="E14" s="222"/>
      <c r="F14" s="222"/>
    </row>
    <row r="15" spans="1:6" ht="15" customHeight="1" x14ac:dyDescent="0.25">
      <c r="A15" s="206" t="s">
        <v>549</v>
      </c>
      <c r="B15" s="207">
        <f t="shared" ref="B15:C15" si="0">SUM(B4:B14)</f>
        <v>506</v>
      </c>
      <c r="C15" s="208">
        <f t="shared" si="0"/>
        <v>286118.16374999977</v>
      </c>
    </row>
    <row r="16" spans="1:6" ht="15" customHeight="1" x14ac:dyDescent="0.2">
      <c r="A16" t="s">
        <v>633</v>
      </c>
    </row>
  </sheetData>
  <pageMargins left="0.7" right="0.7" top="0.75" bottom="0.75" header="0" footer="0"/>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Z1000"/>
  <sheetViews>
    <sheetView workbookViewId="0"/>
  </sheetViews>
  <sheetFormatPr defaultColWidth="12.7109375" defaultRowHeight="15" customHeight="1" x14ac:dyDescent="0.2"/>
  <cols>
    <col min="1" max="13" width="14.42578125" customWidth="1"/>
    <col min="14" max="14" width="2.42578125" customWidth="1"/>
    <col min="15" max="18" width="14.42578125" customWidth="1"/>
    <col min="19" max="19" width="2.42578125" customWidth="1"/>
    <col min="20" max="26" width="14.42578125" customWidth="1"/>
  </cols>
  <sheetData>
    <row r="1" spans="1:26" ht="21" x14ac:dyDescent="0.35">
      <c r="A1" s="43" t="s">
        <v>558</v>
      </c>
      <c r="H1" s="37"/>
      <c r="I1" s="37"/>
    </row>
    <row r="2" spans="1:26" ht="45" x14ac:dyDescent="0.25">
      <c r="A2" s="44" t="s">
        <v>559</v>
      </c>
      <c r="B2" s="45" t="s">
        <v>14</v>
      </c>
      <c r="C2" s="45" t="s">
        <v>15</v>
      </c>
      <c r="D2" s="46" t="s">
        <v>16</v>
      </c>
      <c r="E2" s="46" t="s">
        <v>17</v>
      </c>
      <c r="F2" s="45" t="s">
        <v>18</v>
      </c>
      <c r="G2" s="45" t="s">
        <v>15</v>
      </c>
      <c r="H2" s="11" t="s">
        <v>560</v>
      </c>
      <c r="I2" s="9" t="s">
        <v>15</v>
      </c>
      <c r="J2" s="47" t="s">
        <v>40</v>
      </c>
      <c r="K2" s="47" t="s">
        <v>561</v>
      </c>
      <c r="L2" s="46" t="s">
        <v>562</v>
      </c>
      <c r="M2" s="46" t="s">
        <v>563</v>
      </c>
      <c r="N2" s="48"/>
      <c r="O2" s="49" t="s">
        <v>42</v>
      </c>
      <c r="P2" s="45" t="s">
        <v>43</v>
      </c>
      <c r="Q2" s="45" t="s">
        <v>564</v>
      </c>
      <c r="R2" s="45" t="s">
        <v>565</v>
      </c>
      <c r="S2" s="48"/>
      <c r="T2" s="50" t="s">
        <v>26</v>
      </c>
      <c r="U2" s="47" t="s">
        <v>566</v>
      </c>
      <c r="V2" s="47" t="s">
        <v>567</v>
      </c>
    </row>
    <row r="3" spans="1:26" ht="15" customHeight="1" x14ac:dyDescent="0.25">
      <c r="A3" s="51" t="s">
        <v>27</v>
      </c>
      <c r="B3" s="52">
        <f t="shared" ref="B3:B12" si="0">ROUND(AVERAGE(B19,B35,B50,B65),0)</f>
        <v>942</v>
      </c>
      <c r="C3" s="53">
        <f t="shared" ref="C3:C12" si="1">B3/$B$13</f>
        <v>0.19551681195516812</v>
      </c>
      <c r="D3" s="54">
        <f t="shared" ref="D3:D12" si="2">ROUND(AVERAGE(D19,D35,D50,D65),0)</f>
        <v>691</v>
      </c>
      <c r="E3" s="53">
        <f t="shared" ref="E3:E12" si="3">D3/$D$13</f>
        <v>0.14312344656172329</v>
      </c>
      <c r="F3" s="54">
        <f t="shared" ref="F3:F12" si="4">ROUND(AVERAGE(F19,F35,F50,F65),0)</f>
        <v>6229</v>
      </c>
      <c r="G3" s="53">
        <f t="shared" ref="G3:G12" si="5">F3/$F$13</f>
        <v>0.17596542275205515</v>
      </c>
      <c r="H3" s="54">
        <f t="shared" ref="H3:H12" si="6">ROUND(SUM(H19,H35,H50,H65),0)</f>
        <v>0</v>
      </c>
      <c r="I3" s="53">
        <f t="shared" ref="I3:I12" si="7">H3/$H$13</f>
        <v>0</v>
      </c>
      <c r="J3" s="53">
        <f t="shared" ref="J3:J12" si="8">(C3+E3+G3)/($C$13+$E$13+$G$13)</f>
        <v>0.17153522708964886</v>
      </c>
      <c r="K3" s="55">
        <v>321146</v>
      </c>
      <c r="L3" s="55"/>
      <c r="M3" s="53"/>
      <c r="N3" s="37"/>
      <c r="O3" s="56">
        <f t="shared" ref="O3:P3" si="9">ROUND(AVERAGE(O19,O35,O50,O65),0)</f>
        <v>32</v>
      </c>
      <c r="P3" s="57">
        <f t="shared" si="9"/>
        <v>25074</v>
      </c>
      <c r="Q3" s="55"/>
      <c r="R3" s="53"/>
      <c r="S3" s="37"/>
      <c r="T3" s="58">
        <f t="shared" ref="T3:T12" si="10">P3+K3</f>
        <v>346220</v>
      </c>
      <c r="U3" s="55"/>
      <c r="V3" s="53"/>
    </row>
    <row r="4" spans="1:26" ht="15" customHeight="1" x14ac:dyDescent="0.25">
      <c r="A4" s="59" t="s">
        <v>28</v>
      </c>
      <c r="B4" s="60">
        <f t="shared" si="0"/>
        <v>22</v>
      </c>
      <c r="C4" s="61">
        <f t="shared" si="1"/>
        <v>4.5662100456621002E-3</v>
      </c>
      <c r="D4" s="62">
        <f t="shared" si="2"/>
        <v>133</v>
      </c>
      <c r="E4" s="61">
        <f t="shared" si="3"/>
        <v>2.7547638773819386E-2</v>
      </c>
      <c r="F4" s="62">
        <f t="shared" si="4"/>
        <v>918</v>
      </c>
      <c r="G4" s="61">
        <f t="shared" si="5"/>
        <v>2.5932935958642898E-2</v>
      </c>
      <c r="H4" s="62">
        <f t="shared" si="6"/>
        <v>0</v>
      </c>
      <c r="I4" s="61">
        <f t="shared" si="7"/>
        <v>0</v>
      </c>
      <c r="J4" s="61">
        <f t="shared" si="8"/>
        <v>1.9348928259374794E-2</v>
      </c>
      <c r="K4" s="63">
        <v>37033</v>
      </c>
      <c r="L4" s="63"/>
      <c r="M4" s="61"/>
      <c r="N4" s="37"/>
      <c r="O4" s="64">
        <f t="shared" ref="O4:P4" si="11">ROUND(AVERAGE(O20,O36,O51,O66),0)</f>
        <v>7</v>
      </c>
      <c r="P4" s="65">
        <f t="shared" si="11"/>
        <v>7674</v>
      </c>
      <c r="Q4" s="63"/>
      <c r="R4" s="61"/>
      <c r="S4" s="37"/>
      <c r="T4" s="66">
        <f t="shared" si="10"/>
        <v>44707</v>
      </c>
      <c r="U4" s="63"/>
      <c r="V4" s="61"/>
    </row>
    <row r="5" spans="1:26" ht="15" customHeight="1" x14ac:dyDescent="0.25">
      <c r="A5" s="51" t="s">
        <v>29</v>
      </c>
      <c r="B5" s="52">
        <f t="shared" si="0"/>
        <v>1275</v>
      </c>
      <c r="C5" s="53">
        <f t="shared" si="1"/>
        <v>0.26463262764632628</v>
      </c>
      <c r="D5" s="54">
        <f t="shared" si="2"/>
        <v>869</v>
      </c>
      <c r="E5" s="53">
        <f t="shared" si="3"/>
        <v>0.1799917149958575</v>
      </c>
      <c r="F5" s="67">
        <f t="shared" si="4"/>
        <v>6943</v>
      </c>
      <c r="G5" s="53">
        <f t="shared" si="5"/>
        <v>0.19613548405322184</v>
      </c>
      <c r="H5" s="54">
        <f t="shared" si="6"/>
        <v>39</v>
      </c>
      <c r="I5" s="53">
        <f t="shared" si="7"/>
        <v>8.0912863070539423E-2</v>
      </c>
      <c r="J5" s="53">
        <f t="shared" si="8"/>
        <v>0.21358660889846851</v>
      </c>
      <c r="K5" s="55">
        <v>344636</v>
      </c>
      <c r="L5" s="55"/>
      <c r="M5" s="53"/>
      <c r="N5" s="37"/>
      <c r="O5" s="56">
        <f t="shared" ref="O5:P5" si="12">ROUND(AVERAGE(O21,O37,O52,O67),0)</f>
        <v>78</v>
      </c>
      <c r="P5" s="57">
        <f t="shared" si="12"/>
        <v>43726</v>
      </c>
      <c r="Q5" s="55"/>
      <c r="R5" s="53"/>
      <c r="S5" s="37"/>
      <c r="T5" s="58">
        <f t="shared" si="10"/>
        <v>388362</v>
      </c>
      <c r="U5" s="55"/>
      <c r="V5" s="53"/>
    </row>
    <row r="6" spans="1:26" ht="15" customHeight="1" x14ac:dyDescent="0.25">
      <c r="A6" s="59" t="s">
        <v>30</v>
      </c>
      <c r="B6" s="60">
        <f t="shared" si="0"/>
        <v>1160</v>
      </c>
      <c r="C6" s="61">
        <f t="shared" si="1"/>
        <v>0.24076380240763803</v>
      </c>
      <c r="D6" s="62">
        <f t="shared" si="2"/>
        <v>813</v>
      </c>
      <c r="E6" s="61">
        <f t="shared" si="3"/>
        <v>0.1683927091963546</v>
      </c>
      <c r="F6" s="68">
        <f t="shared" si="4"/>
        <v>4087</v>
      </c>
      <c r="G6" s="61">
        <f t="shared" si="5"/>
        <v>0.11545523884855505</v>
      </c>
      <c r="H6" s="62">
        <f t="shared" si="6"/>
        <v>412</v>
      </c>
      <c r="I6" s="61">
        <f t="shared" si="7"/>
        <v>0.85477178423236511</v>
      </c>
      <c r="J6" s="61">
        <f t="shared" si="8"/>
        <v>0.17487058348418258</v>
      </c>
      <c r="K6" s="63">
        <v>377700</v>
      </c>
      <c r="L6" s="63"/>
      <c r="M6" s="61"/>
      <c r="N6" s="37"/>
      <c r="O6" s="64">
        <f t="shared" ref="O6:P6" si="13">ROUND(AVERAGE(O22,O38,O53,O68),0)</f>
        <v>66</v>
      </c>
      <c r="P6" s="65">
        <f t="shared" si="13"/>
        <v>26095</v>
      </c>
      <c r="Q6" s="63"/>
      <c r="R6" s="61"/>
      <c r="S6" s="37"/>
      <c r="T6" s="66">
        <f t="shared" si="10"/>
        <v>403795</v>
      </c>
      <c r="U6" s="63"/>
      <c r="V6" s="61"/>
    </row>
    <row r="7" spans="1:26" ht="15" customHeight="1" x14ac:dyDescent="0.25">
      <c r="A7" s="51" t="s">
        <v>31</v>
      </c>
      <c r="B7" s="52">
        <f t="shared" si="0"/>
        <v>143</v>
      </c>
      <c r="C7" s="53">
        <f t="shared" si="1"/>
        <v>2.9680365296803651E-2</v>
      </c>
      <c r="D7" s="54">
        <f t="shared" si="2"/>
        <v>375</v>
      </c>
      <c r="E7" s="53">
        <f t="shared" si="3"/>
        <v>7.7671913835956924E-2</v>
      </c>
      <c r="F7" s="67">
        <f t="shared" si="4"/>
        <v>1976</v>
      </c>
      <c r="G7" s="53">
        <f t="shared" si="5"/>
        <v>5.5820785897906719E-2</v>
      </c>
      <c r="H7" s="54">
        <f t="shared" si="6"/>
        <v>12</v>
      </c>
      <c r="I7" s="53">
        <f t="shared" si="7"/>
        <v>2.4896265560165973E-2</v>
      </c>
      <c r="J7" s="53">
        <f t="shared" si="8"/>
        <v>5.4391021676889105E-2</v>
      </c>
      <c r="K7" s="55">
        <v>64025</v>
      </c>
      <c r="L7" s="55"/>
      <c r="M7" s="53"/>
      <c r="N7" s="37"/>
      <c r="O7" s="56">
        <f t="shared" ref="O7:P7" si="14">ROUND(AVERAGE(O23,O39,O54,O69),0)</f>
        <v>13</v>
      </c>
      <c r="P7" s="57">
        <f t="shared" si="14"/>
        <v>5295</v>
      </c>
      <c r="Q7" s="55"/>
      <c r="R7" s="53"/>
      <c r="S7" s="37"/>
      <c r="T7" s="58">
        <f t="shared" si="10"/>
        <v>69320</v>
      </c>
      <c r="U7" s="55"/>
      <c r="V7" s="53"/>
    </row>
    <row r="8" spans="1:26" ht="15" customHeight="1" x14ac:dyDescent="0.25">
      <c r="A8" s="59" t="s">
        <v>32</v>
      </c>
      <c r="B8" s="60">
        <f t="shared" si="0"/>
        <v>103</v>
      </c>
      <c r="C8" s="61">
        <f t="shared" si="1"/>
        <v>2.1378165213781653E-2</v>
      </c>
      <c r="D8" s="62">
        <f t="shared" si="2"/>
        <v>132</v>
      </c>
      <c r="E8" s="61">
        <f t="shared" si="3"/>
        <v>2.7340513670256836E-2</v>
      </c>
      <c r="F8" s="62">
        <f t="shared" si="4"/>
        <v>1028</v>
      </c>
      <c r="G8" s="61">
        <f t="shared" si="5"/>
        <v>2.904036837198791E-2</v>
      </c>
      <c r="H8" s="62">
        <f t="shared" si="6"/>
        <v>6</v>
      </c>
      <c r="I8" s="61">
        <f t="shared" si="7"/>
        <v>1.2448132780082987E-2</v>
      </c>
      <c r="J8" s="61">
        <f t="shared" si="8"/>
        <v>2.5919682418675465E-2</v>
      </c>
      <c r="K8" s="63">
        <v>43637</v>
      </c>
      <c r="L8" s="63"/>
      <c r="M8" s="61"/>
      <c r="N8" s="37"/>
      <c r="O8" s="64">
        <f t="shared" ref="O8:P8" si="15">ROUND(AVERAGE(O24,O40,O55,O70),0)</f>
        <v>9</v>
      </c>
      <c r="P8" s="65">
        <f t="shared" si="15"/>
        <v>10572</v>
      </c>
      <c r="Q8" s="63"/>
      <c r="R8" s="61"/>
      <c r="S8" s="37"/>
      <c r="T8" s="66">
        <f t="shared" si="10"/>
        <v>54209</v>
      </c>
      <c r="U8" s="63"/>
      <c r="V8" s="61"/>
    </row>
    <row r="9" spans="1:26" ht="15" customHeight="1" x14ac:dyDescent="0.25">
      <c r="A9" s="51" t="s">
        <v>33</v>
      </c>
      <c r="B9" s="52">
        <f t="shared" si="0"/>
        <v>829</v>
      </c>
      <c r="C9" s="53">
        <f t="shared" si="1"/>
        <v>0.17206309672063097</v>
      </c>
      <c r="D9" s="54">
        <f t="shared" si="2"/>
        <v>1040</v>
      </c>
      <c r="E9" s="53">
        <f t="shared" si="3"/>
        <v>0.21541010770505387</v>
      </c>
      <c r="F9" s="67">
        <f t="shared" si="4"/>
        <v>9504</v>
      </c>
      <c r="G9" s="53">
        <f t="shared" si="5"/>
        <v>0.26848216051300883</v>
      </c>
      <c r="H9" s="54">
        <f t="shared" si="6"/>
        <v>10</v>
      </c>
      <c r="I9" s="53">
        <f t="shared" si="7"/>
        <v>2.0746887966804978E-2</v>
      </c>
      <c r="J9" s="53">
        <f t="shared" si="8"/>
        <v>0.21865178831289789</v>
      </c>
      <c r="K9" s="55">
        <v>389701</v>
      </c>
      <c r="L9" s="55"/>
      <c r="M9" s="53"/>
      <c r="N9" s="37"/>
      <c r="O9" s="56">
        <f t="shared" ref="O9:P9" si="16">ROUND(AVERAGE(O25,O41,O56,O71),0)</f>
        <v>179</v>
      </c>
      <c r="P9" s="57">
        <f t="shared" si="16"/>
        <v>91804</v>
      </c>
      <c r="Q9" s="55"/>
      <c r="R9" s="53"/>
      <c r="S9" s="37"/>
      <c r="T9" s="58">
        <f t="shared" si="10"/>
        <v>481505</v>
      </c>
      <c r="U9" s="55"/>
      <c r="V9" s="53"/>
    </row>
    <row r="10" spans="1:26" ht="15" customHeight="1" x14ac:dyDescent="0.25">
      <c r="A10" s="59" t="s">
        <v>35</v>
      </c>
      <c r="B10" s="60">
        <f t="shared" si="0"/>
        <v>5</v>
      </c>
      <c r="C10" s="61">
        <f t="shared" si="1"/>
        <v>1.0377750103777502E-3</v>
      </c>
      <c r="D10" s="62">
        <f t="shared" si="2"/>
        <v>69</v>
      </c>
      <c r="E10" s="61">
        <f t="shared" si="3"/>
        <v>1.4291632145816073E-2</v>
      </c>
      <c r="F10" s="62">
        <f t="shared" si="4"/>
        <v>240</v>
      </c>
      <c r="G10" s="61">
        <f t="shared" si="5"/>
        <v>6.7798525382072941E-3</v>
      </c>
      <c r="H10" s="62">
        <f t="shared" si="6"/>
        <v>1</v>
      </c>
      <c r="I10" s="61">
        <f t="shared" si="7"/>
        <v>2.0746887966804979E-3</v>
      </c>
      <c r="J10" s="61">
        <f t="shared" si="8"/>
        <v>7.3697532314670397E-3</v>
      </c>
      <c r="K10" s="63">
        <v>17627</v>
      </c>
      <c r="L10" s="63"/>
      <c r="M10" s="61"/>
      <c r="N10" s="37"/>
      <c r="O10" s="64">
        <f t="shared" ref="O10:P10" si="17">ROUND(AVERAGE(O26,O42,O57,O72),0)</f>
        <v>40</v>
      </c>
      <c r="P10" s="65">
        <f t="shared" si="17"/>
        <v>20976</v>
      </c>
      <c r="Q10" s="63"/>
      <c r="R10" s="61"/>
      <c r="S10" s="37"/>
      <c r="T10" s="66">
        <f t="shared" si="10"/>
        <v>38603</v>
      </c>
      <c r="U10" s="63"/>
      <c r="V10" s="61"/>
    </row>
    <row r="11" spans="1:26" ht="15" customHeight="1" x14ac:dyDescent="0.25">
      <c r="A11" s="51" t="s">
        <v>36</v>
      </c>
      <c r="B11" s="52">
        <f t="shared" si="0"/>
        <v>264</v>
      </c>
      <c r="C11" s="53">
        <f t="shared" si="1"/>
        <v>5.4794520547945202E-2</v>
      </c>
      <c r="D11" s="54">
        <f t="shared" si="2"/>
        <v>597</v>
      </c>
      <c r="E11" s="53">
        <f t="shared" si="3"/>
        <v>0.12365368682684341</v>
      </c>
      <c r="F11" s="67">
        <f t="shared" si="4"/>
        <v>2981</v>
      </c>
      <c r="G11" s="53">
        <f t="shared" si="5"/>
        <v>8.4211418401649765E-2</v>
      </c>
      <c r="H11" s="54">
        <f t="shared" si="6"/>
        <v>0</v>
      </c>
      <c r="I11" s="53">
        <f t="shared" si="7"/>
        <v>0</v>
      </c>
      <c r="J11" s="53">
        <f t="shared" si="8"/>
        <v>8.7553208592146117E-2</v>
      </c>
      <c r="K11" s="55">
        <v>149120</v>
      </c>
      <c r="L11" s="55"/>
      <c r="M11" s="53"/>
      <c r="N11" s="37"/>
      <c r="O11" s="56">
        <f t="shared" ref="O11:P11" si="18">ROUND(AVERAGE(O27,O43,O58,O73),0)</f>
        <v>35</v>
      </c>
      <c r="P11" s="57">
        <f t="shared" si="18"/>
        <v>24327</v>
      </c>
      <c r="Q11" s="55"/>
      <c r="R11" s="53"/>
      <c r="S11" s="37"/>
      <c r="T11" s="58">
        <f t="shared" si="10"/>
        <v>173447</v>
      </c>
      <c r="U11" s="55"/>
      <c r="V11" s="53"/>
    </row>
    <row r="12" spans="1:26" ht="15" customHeight="1" x14ac:dyDescent="0.25">
      <c r="A12" s="59" t="s">
        <v>37</v>
      </c>
      <c r="B12" s="60">
        <f t="shared" si="0"/>
        <v>75</v>
      </c>
      <c r="C12" s="61">
        <f t="shared" si="1"/>
        <v>1.5566625155666251E-2</v>
      </c>
      <c r="D12" s="62">
        <f t="shared" si="2"/>
        <v>109</v>
      </c>
      <c r="E12" s="61">
        <f t="shared" si="3"/>
        <v>2.2576636288318144E-2</v>
      </c>
      <c r="F12" s="68">
        <f t="shared" si="4"/>
        <v>1493</v>
      </c>
      <c r="G12" s="61">
        <f t="shared" si="5"/>
        <v>4.2176332664764539E-2</v>
      </c>
      <c r="H12" s="62">
        <f t="shared" si="6"/>
        <v>2</v>
      </c>
      <c r="I12" s="61">
        <f t="shared" si="7"/>
        <v>4.1493775933609959E-3</v>
      </c>
      <c r="J12" s="61">
        <f t="shared" si="8"/>
        <v>2.6773198036249644E-2</v>
      </c>
      <c r="K12" s="63">
        <v>49939</v>
      </c>
      <c r="L12" s="63"/>
      <c r="M12" s="61"/>
      <c r="N12" s="37"/>
      <c r="O12" s="64">
        <f t="shared" ref="O12:P12" si="19">ROUND(AVERAGE(O28,O44,O59,O74),0)</f>
        <v>18</v>
      </c>
      <c r="P12" s="65">
        <f t="shared" si="19"/>
        <v>13291</v>
      </c>
      <c r="Q12" s="63"/>
      <c r="R12" s="61"/>
      <c r="S12" s="37"/>
      <c r="T12" s="66">
        <f t="shared" si="10"/>
        <v>63230</v>
      </c>
      <c r="U12" s="63"/>
      <c r="V12" s="61"/>
    </row>
    <row r="13" spans="1:26" ht="15" customHeight="1" x14ac:dyDescent="0.25">
      <c r="A13" s="69" t="s">
        <v>38</v>
      </c>
      <c r="B13" s="70">
        <f t="shared" ref="B13:L13" si="20">SUM(B3:B12)</f>
        <v>4818</v>
      </c>
      <c r="C13" s="71">
        <f t="shared" si="20"/>
        <v>1</v>
      </c>
      <c r="D13" s="72">
        <f t="shared" si="20"/>
        <v>4828</v>
      </c>
      <c r="E13" s="73">
        <f t="shared" si="20"/>
        <v>1</v>
      </c>
      <c r="F13" s="72">
        <f t="shared" si="20"/>
        <v>35399</v>
      </c>
      <c r="G13" s="73">
        <f t="shared" si="20"/>
        <v>1</v>
      </c>
      <c r="H13" s="72">
        <f t="shared" si="20"/>
        <v>482</v>
      </c>
      <c r="I13" s="73">
        <f t="shared" si="20"/>
        <v>1</v>
      </c>
      <c r="J13" s="71">
        <f t="shared" si="20"/>
        <v>1</v>
      </c>
      <c r="K13" s="74">
        <f t="shared" si="20"/>
        <v>1794564</v>
      </c>
      <c r="L13" s="74">
        <f t="shared" si="20"/>
        <v>0</v>
      </c>
      <c r="M13" s="71">
        <f>SUM(M45,M60,M75)</f>
        <v>0.57250000000000001</v>
      </c>
      <c r="N13" s="6"/>
      <c r="O13" s="75">
        <f t="shared" ref="O13:Q13" si="21">SUM(O3:O12)</f>
        <v>477</v>
      </c>
      <c r="P13" s="74">
        <f t="shared" si="21"/>
        <v>268834</v>
      </c>
      <c r="Q13" s="74">
        <f t="shared" si="21"/>
        <v>0</v>
      </c>
      <c r="R13" s="71">
        <f>SUM(R45,R60,R75)</f>
        <v>3.8899999999999997E-2</v>
      </c>
      <c r="S13" s="6"/>
      <c r="T13" s="76">
        <f t="shared" ref="T13:U13" si="22">SUM(T3:T12)</f>
        <v>2063398</v>
      </c>
      <c r="U13" s="77">
        <f t="shared" si="22"/>
        <v>0</v>
      </c>
      <c r="V13" s="71">
        <f>SUM(V45,V60,V75)</f>
        <v>0.30720000000000003</v>
      </c>
    </row>
    <row r="14" spans="1:26" ht="15" customHeight="1" x14ac:dyDescent="0.35">
      <c r="A14" s="43"/>
      <c r="H14" s="37"/>
      <c r="I14" s="37"/>
    </row>
    <row r="15" spans="1:26" ht="15" customHeight="1" x14ac:dyDescent="0.35">
      <c r="A15" s="43"/>
      <c r="H15" s="37"/>
      <c r="I15" s="37"/>
    </row>
    <row r="16" spans="1:26" ht="15" customHeight="1" x14ac:dyDescent="0.35">
      <c r="A16" s="43"/>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21" x14ac:dyDescent="0.35">
      <c r="A17" s="4" t="s">
        <v>568</v>
      </c>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0" x14ac:dyDescent="0.2">
      <c r="A18" s="8" t="s">
        <v>569</v>
      </c>
      <c r="B18" s="9" t="s">
        <v>14</v>
      </c>
      <c r="C18" s="9" t="s">
        <v>15</v>
      </c>
      <c r="D18" s="10" t="s">
        <v>16</v>
      </c>
      <c r="E18" s="10" t="s">
        <v>17</v>
      </c>
      <c r="F18" s="9" t="s">
        <v>18</v>
      </c>
      <c r="G18" s="9" t="s">
        <v>15</v>
      </c>
      <c r="H18" s="11" t="s">
        <v>560</v>
      </c>
      <c r="I18" s="9" t="s">
        <v>15</v>
      </c>
      <c r="J18" s="12" t="s">
        <v>570</v>
      </c>
      <c r="K18" s="12" t="s">
        <v>571</v>
      </c>
      <c r="L18" s="10" t="s">
        <v>572</v>
      </c>
      <c r="M18" s="10" t="s">
        <v>573</v>
      </c>
      <c r="O18" s="9" t="s">
        <v>574</v>
      </c>
      <c r="P18" s="9" t="s">
        <v>575</v>
      </c>
      <c r="Q18" s="9" t="s">
        <v>572</v>
      </c>
      <c r="R18" s="9" t="s">
        <v>573</v>
      </c>
      <c r="T18" s="12" t="s">
        <v>26</v>
      </c>
      <c r="U18" s="12" t="s">
        <v>572</v>
      </c>
      <c r="V18" s="12" t="s">
        <v>573</v>
      </c>
    </row>
    <row r="19" spans="1:26" ht="15" customHeight="1" x14ac:dyDescent="0.25">
      <c r="A19" s="13" t="s">
        <v>27</v>
      </c>
      <c r="B19" s="14">
        <v>1965</v>
      </c>
      <c r="C19" s="16">
        <v>0.2</v>
      </c>
      <c r="D19" s="14">
        <v>1657</v>
      </c>
      <c r="E19" s="78">
        <v>0.18184811237928009</v>
      </c>
      <c r="F19" s="14">
        <v>7180</v>
      </c>
      <c r="G19" s="16">
        <v>0.17421264618818846</v>
      </c>
      <c r="H19" s="14">
        <v>0</v>
      </c>
      <c r="I19" s="16">
        <v>0</v>
      </c>
      <c r="J19" s="16">
        <v>0.18535358618915618</v>
      </c>
      <c r="K19" s="15">
        <v>319049.47192958184</v>
      </c>
      <c r="L19" s="15">
        <v>-2096.5280704181641</v>
      </c>
      <c r="M19" s="16">
        <v>-6.5282708500749324E-3</v>
      </c>
      <c r="N19" s="37"/>
      <c r="O19" s="17">
        <v>31</v>
      </c>
      <c r="P19" s="34">
        <v>24525</v>
      </c>
      <c r="Q19" s="15">
        <v>-20</v>
      </c>
      <c r="R19" s="16">
        <v>-8.1482990425748626E-4</v>
      </c>
      <c r="S19" s="37"/>
      <c r="T19" s="15">
        <v>343574.47192958184</v>
      </c>
      <c r="U19" s="15">
        <v>-2116.5280704181641</v>
      </c>
      <c r="V19" s="16">
        <v>-6.1226010235099094E-3</v>
      </c>
      <c r="W19" s="37"/>
      <c r="X19" s="37"/>
      <c r="Y19" s="37"/>
      <c r="Z19" s="37"/>
    </row>
    <row r="20" spans="1:26" ht="15" customHeight="1" x14ac:dyDescent="0.25">
      <c r="A20" s="18" t="s">
        <v>28</v>
      </c>
      <c r="B20" s="19">
        <v>33</v>
      </c>
      <c r="C20" s="22">
        <v>3.3587786259541984E-3</v>
      </c>
      <c r="D20" s="20">
        <v>254</v>
      </c>
      <c r="E20" s="79">
        <v>2.7875329236172083E-2</v>
      </c>
      <c r="F20" s="20">
        <v>1158</v>
      </c>
      <c r="G20" s="22">
        <v>2.8097248507788615E-2</v>
      </c>
      <c r="H20" s="20">
        <v>0</v>
      </c>
      <c r="I20" s="22">
        <v>0</v>
      </c>
      <c r="J20" s="22">
        <v>1.977711878997163E-2</v>
      </c>
      <c r="K20" s="21">
        <v>34042.391280143514</v>
      </c>
      <c r="L20" s="21">
        <v>-2990.6087198564855</v>
      </c>
      <c r="M20" s="22">
        <v>-8.0755237757040632E-2</v>
      </c>
      <c r="N20" s="37"/>
      <c r="O20" s="20">
        <v>6</v>
      </c>
      <c r="P20" s="35">
        <v>3984</v>
      </c>
      <c r="Q20" s="21">
        <v>-498</v>
      </c>
      <c r="R20" s="22">
        <v>-0.1111111111111111</v>
      </c>
      <c r="S20" s="37"/>
      <c r="T20" s="21">
        <v>38026.391280143514</v>
      </c>
      <c r="U20" s="21">
        <v>-3488.6087198564855</v>
      </c>
      <c r="V20" s="22">
        <v>-8.4032487531169112E-2</v>
      </c>
      <c r="W20" s="37"/>
      <c r="X20" s="37"/>
      <c r="Y20" s="37"/>
      <c r="Z20" s="37"/>
    </row>
    <row r="21" spans="1:26" ht="15" customHeight="1" x14ac:dyDescent="0.25">
      <c r="A21" s="13" t="s">
        <v>29</v>
      </c>
      <c r="B21" s="14">
        <v>2676</v>
      </c>
      <c r="C21" s="16">
        <v>0.27236641221374047</v>
      </c>
      <c r="D21" s="17">
        <v>1533</v>
      </c>
      <c r="E21" s="78">
        <v>0.16823968393327476</v>
      </c>
      <c r="F21" s="17">
        <v>7527</v>
      </c>
      <c r="G21" s="16">
        <v>0.18263211530062598</v>
      </c>
      <c r="H21" s="17">
        <v>39</v>
      </c>
      <c r="I21" s="16">
        <v>8.0912863070539423E-2</v>
      </c>
      <c r="J21" s="16">
        <v>0.20774607048254706</v>
      </c>
      <c r="K21" s="15">
        <v>362642.65936056466</v>
      </c>
      <c r="L21" s="15">
        <v>18006.659360564663</v>
      </c>
      <c r="M21" s="16">
        <v>5.2248341324077179E-2</v>
      </c>
      <c r="N21" s="37"/>
      <c r="O21" s="17">
        <v>82</v>
      </c>
      <c r="P21" s="34">
        <v>49649</v>
      </c>
      <c r="Q21" s="15">
        <v>6675</v>
      </c>
      <c r="R21" s="16">
        <v>0.15532647647414716</v>
      </c>
      <c r="S21" s="37"/>
      <c r="T21" s="15">
        <v>412291.65936056466</v>
      </c>
      <c r="U21" s="15">
        <v>24681.659360564663</v>
      </c>
      <c r="V21" s="16">
        <v>6.3676528883580566E-2</v>
      </c>
      <c r="W21" s="37"/>
      <c r="X21" s="37"/>
      <c r="Y21" s="37"/>
      <c r="Z21" s="37"/>
    </row>
    <row r="22" spans="1:26" ht="15" customHeight="1" x14ac:dyDescent="0.25">
      <c r="A22" s="18" t="s">
        <v>30</v>
      </c>
      <c r="B22" s="19">
        <v>2525</v>
      </c>
      <c r="C22" s="22">
        <v>0.25699745547073793</v>
      </c>
      <c r="D22" s="20">
        <v>1426</v>
      </c>
      <c r="E22" s="79">
        <v>0.15649692712906058</v>
      </c>
      <c r="F22" s="20">
        <v>4843</v>
      </c>
      <c r="G22" s="22">
        <v>0.11750861357791043</v>
      </c>
      <c r="H22" s="20">
        <v>412</v>
      </c>
      <c r="I22" s="22">
        <v>0.85477178423236511</v>
      </c>
      <c r="J22" s="22">
        <v>0.17700099872590297</v>
      </c>
      <c r="K22" s="21">
        <v>358009.90696251392</v>
      </c>
      <c r="L22" s="21">
        <v>-19690.093037486076</v>
      </c>
      <c r="M22" s="22">
        <v>-5.2131567480768005E-2</v>
      </c>
      <c r="N22" s="37"/>
      <c r="O22" s="20">
        <v>76</v>
      </c>
      <c r="P22" s="35">
        <v>31517</v>
      </c>
      <c r="Q22" s="21">
        <v>6745</v>
      </c>
      <c r="R22" s="22">
        <v>0.27228322299370256</v>
      </c>
      <c r="S22" s="37"/>
      <c r="T22" s="21">
        <v>389526.90696251392</v>
      </c>
      <c r="U22" s="21">
        <v>-12945.093037486076</v>
      </c>
      <c r="V22" s="22">
        <v>-3.2163959325086158E-2</v>
      </c>
      <c r="W22" s="37"/>
      <c r="X22" s="37"/>
      <c r="Y22" s="37"/>
      <c r="Z22" s="37"/>
    </row>
    <row r="23" spans="1:26" ht="15" customHeight="1" x14ac:dyDescent="0.25">
      <c r="A23" s="13" t="s">
        <v>31</v>
      </c>
      <c r="B23" s="14">
        <v>395</v>
      </c>
      <c r="C23" s="16">
        <v>4.020356234096692E-2</v>
      </c>
      <c r="D23" s="17">
        <v>669</v>
      </c>
      <c r="E23" s="78">
        <v>7.3419666374012302E-2</v>
      </c>
      <c r="F23" s="17">
        <v>2369</v>
      </c>
      <c r="G23" s="16">
        <v>5.7480467802203138E-2</v>
      </c>
      <c r="H23" s="17">
        <v>12</v>
      </c>
      <c r="I23" s="16">
        <v>2.4896265560165973E-2</v>
      </c>
      <c r="J23" s="16">
        <v>5.7034565505727448E-2</v>
      </c>
      <c r="K23" s="15">
        <v>99727.230433941673</v>
      </c>
      <c r="L23" s="15">
        <v>35702.230433941673</v>
      </c>
      <c r="M23" s="16">
        <v>0.55762952649655095</v>
      </c>
      <c r="N23" s="37"/>
      <c r="O23" s="17">
        <v>13</v>
      </c>
      <c r="P23" s="34">
        <v>4238</v>
      </c>
      <c r="Q23" s="15">
        <v>-249</v>
      </c>
      <c r="R23" s="16">
        <v>-5.5493648317361269E-2</v>
      </c>
      <c r="S23" s="37"/>
      <c r="T23" s="15">
        <v>103965.23043394167</v>
      </c>
      <c r="U23" s="15">
        <v>35453.230433941673</v>
      </c>
      <c r="V23" s="16">
        <v>0.51747475528289455</v>
      </c>
      <c r="W23" s="37"/>
      <c r="X23" s="37"/>
      <c r="Y23" s="37"/>
      <c r="Z23" s="37"/>
    </row>
    <row r="24" spans="1:26" ht="15" customHeight="1" x14ac:dyDescent="0.25">
      <c r="A24" s="18" t="s">
        <v>32</v>
      </c>
      <c r="B24" s="19">
        <v>219</v>
      </c>
      <c r="C24" s="22">
        <v>2.2290076335877859E-2</v>
      </c>
      <c r="D24" s="20">
        <v>214</v>
      </c>
      <c r="E24" s="79">
        <v>2.3485513608428446E-2</v>
      </c>
      <c r="F24" s="20">
        <v>1164</v>
      </c>
      <c r="G24" s="22">
        <v>2.8242830106274562E-2</v>
      </c>
      <c r="H24" s="20">
        <v>6</v>
      </c>
      <c r="I24" s="22">
        <v>1.2448132780082987E-2</v>
      </c>
      <c r="J24" s="22">
        <v>2.4672806683526956E-2</v>
      </c>
      <c r="K24" s="21">
        <v>43246.111423350863</v>
      </c>
      <c r="L24" s="21">
        <v>-390.88857664913667</v>
      </c>
      <c r="M24" s="22">
        <v>-8.9577325812759054E-3</v>
      </c>
      <c r="N24" s="37"/>
      <c r="O24" s="20">
        <v>8</v>
      </c>
      <c r="P24" s="35">
        <v>8082</v>
      </c>
      <c r="Q24" s="21">
        <v>-5541</v>
      </c>
      <c r="R24" s="22">
        <v>-0.40673860383175514</v>
      </c>
      <c r="S24" s="37"/>
      <c r="T24" s="21">
        <v>51328.111423350863</v>
      </c>
      <c r="U24" s="21">
        <v>-5931.8885766491367</v>
      </c>
      <c r="V24" s="22">
        <v>-0.1035956789495134</v>
      </c>
      <c r="W24" s="37"/>
      <c r="X24" s="37"/>
      <c r="Y24" s="37"/>
      <c r="Z24" s="37"/>
    </row>
    <row r="25" spans="1:26" ht="15" customHeight="1" x14ac:dyDescent="0.25">
      <c r="A25" s="13" t="s">
        <v>33</v>
      </c>
      <c r="B25" s="14">
        <v>1293</v>
      </c>
      <c r="C25" s="16">
        <v>0.1316030534351145</v>
      </c>
      <c r="D25" s="17">
        <v>1903</v>
      </c>
      <c r="E25" s="78">
        <v>0.20884547848990337</v>
      </c>
      <c r="F25" s="17">
        <v>11200</v>
      </c>
      <c r="G25" s="16">
        <v>0.27175231717377601</v>
      </c>
      <c r="H25" s="17">
        <v>10</v>
      </c>
      <c r="I25" s="16">
        <v>2.0746887966804978E-2</v>
      </c>
      <c r="J25" s="16">
        <v>0.2040669496995979</v>
      </c>
      <c r="K25" s="15">
        <v>352555.42508183524</v>
      </c>
      <c r="L25" s="15">
        <v>-37145.574918164755</v>
      </c>
      <c r="M25" s="16">
        <v>-9.5318141134266413E-2</v>
      </c>
      <c r="N25" s="37"/>
      <c r="O25" s="17">
        <v>182</v>
      </c>
      <c r="P25" s="34">
        <v>99504</v>
      </c>
      <c r="Q25" s="15">
        <v>4334</v>
      </c>
      <c r="R25" s="16">
        <v>4.5539560785961962E-2</v>
      </c>
      <c r="S25" s="37"/>
      <c r="T25" s="15">
        <v>452059.42508183524</v>
      </c>
      <c r="U25" s="15">
        <v>-32811.574918164755</v>
      </c>
      <c r="V25" s="16">
        <v>-6.7670730809152854E-2</v>
      </c>
      <c r="W25" s="37"/>
      <c r="X25" s="37"/>
      <c r="Y25" s="37"/>
      <c r="Z25" s="37"/>
    </row>
    <row r="26" spans="1:26" ht="15" customHeight="1" x14ac:dyDescent="0.25">
      <c r="A26" s="18" t="s">
        <v>35</v>
      </c>
      <c r="B26" s="19">
        <v>7</v>
      </c>
      <c r="C26" s="22">
        <v>7.1246819338422395E-4</v>
      </c>
      <c r="D26" s="20">
        <v>124</v>
      </c>
      <c r="E26" s="79">
        <v>1.3608428446005268E-2</v>
      </c>
      <c r="F26" s="20">
        <v>298</v>
      </c>
      <c r="G26" s="22">
        <v>7.2305527248022515E-3</v>
      </c>
      <c r="H26" s="20">
        <v>1</v>
      </c>
      <c r="I26" s="22">
        <v>2.0746887966804979E-3</v>
      </c>
      <c r="J26" s="22">
        <v>7.1838164547305804E-3</v>
      </c>
      <c r="K26" s="21">
        <v>12494.977177833833</v>
      </c>
      <c r="L26" s="21">
        <v>-5132.0228221661673</v>
      </c>
      <c r="M26" s="22">
        <v>-0.29114556204494058</v>
      </c>
      <c r="N26" s="37"/>
      <c r="O26" s="20">
        <v>41</v>
      </c>
      <c r="P26" s="35">
        <v>20880</v>
      </c>
      <c r="Q26" s="21">
        <v>-384</v>
      </c>
      <c r="R26" s="22">
        <v>-1.8058690744920992E-2</v>
      </c>
      <c r="S26" s="37"/>
      <c r="T26" s="21">
        <v>33374.977177833833</v>
      </c>
      <c r="U26" s="21">
        <v>-5516.0228221661673</v>
      </c>
      <c r="V26" s="22">
        <v>-0.14183288735610211</v>
      </c>
      <c r="W26" s="37"/>
      <c r="X26" s="37"/>
      <c r="Y26" s="37"/>
      <c r="Z26" s="37"/>
    </row>
    <row r="27" spans="1:26" ht="15" customHeight="1" x14ac:dyDescent="0.25">
      <c r="A27" s="13" t="s">
        <v>36</v>
      </c>
      <c r="B27" s="14">
        <v>542</v>
      </c>
      <c r="C27" s="16">
        <v>5.5165394402035633E-2</v>
      </c>
      <c r="D27" s="17">
        <v>1138</v>
      </c>
      <c r="E27" s="78">
        <v>0.1248902546093064</v>
      </c>
      <c r="F27" s="17">
        <v>3819</v>
      </c>
      <c r="G27" s="16">
        <v>9.2662687436308053E-2</v>
      </c>
      <c r="H27" s="17">
        <v>0</v>
      </c>
      <c r="I27" s="16">
        <v>0</v>
      </c>
      <c r="J27" s="16">
        <v>9.090611214921672E-2</v>
      </c>
      <c r="K27" s="15">
        <v>156476.85956709983</v>
      </c>
      <c r="L27" s="15">
        <v>7356.8595670998329</v>
      </c>
      <c r="M27" s="16">
        <v>4.9335163405980639E-2</v>
      </c>
      <c r="N27" s="37"/>
      <c r="O27" s="17">
        <v>32</v>
      </c>
      <c r="P27" s="34">
        <v>20780</v>
      </c>
      <c r="Q27" s="15">
        <v>-2723</v>
      </c>
      <c r="R27" s="16">
        <v>-0.11585755009998723</v>
      </c>
      <c r="S27" s="37"/>
      <c r="T27" s="15">
        <v>177256.85956709983</v>
      </c>
      <c r="U27" s="15">
        <v>4633.8595670998329</v>
      </c>
      <c r="V27" s="16">
        <v>2.6843813206234586E-2</v>
      </c>
      <c r="W27" s="37"/>
      <c r="X27" s="37"/>
      <c r="Y27" s="37"/>
      <c r="Z27" s="37"/>
    </row>
    <row r="28" spans="1:26" ht="15" customHeight="1" x14ac:dyDescent="0.25">
      <c r="A28" s="18" t="s">
        <v>37</v>
      </c>
      <c r="B28" s="19">
        <v>170</v>
      </c>
      <c r="C28" s="22">
        <v>1.7302798982188294E-2</v>
      </c>
      <c r="D28" s="20">
        <v>194</v>
      </c>
      <c r="E28" s="79">
        <v>2.1290605794556629E-2</v>
      </c>
      <c r="F28" s="20">
        <v>1656</v>
      </c>
      <c r="G28" s="22">
        <v>4.0180521182122585E-2</v>
      </c>
      <c r="H28" s="20">
        <v>2</v>
      </c>
      <c r="I28" s="22">
        <v>4.1493775933609959E-3</v>
      </c>
      <c r="J28" s="22">
        <v>2.6257975319622498E-2</v>
      </c>
      <c r="K28" s="21">
        <v>45456.822815134386</v>
      </c>
      <c r="L28" s="21">
        <v>-4482.1771848656135</v>
      </c>
      <c r="M28" s="22">
        <v>-8.9753042409051312E-2</v>
      </c>
      <c r="N28" s="37"/>
      <c r="O28" s="20">
        <v>25</v>
      </c>
      <c r="P28" s="35">
        <v>18549</v>
      </c>
      <c r="Q28" s="21">
        <v>5965</v>
      </c>
      <c r="R28" s="22">
        <v>0.47401462174189446</v>
      </c>
      <c r="S28" s="37"/>
      <c r="T28" s="21">
        <v>64005.822815134386</v>
      </c>
      <c r="U28" s="21">
        <v>1482.8228151343865</v>
      </c>
      <c r="V28" s="22">
        <v>2.3716437393189491E-2</v>
      </c>
      <c r="W28" s="37"/>
      <c r="X28" s="37"/>
      <c r="Y28" s="37"/>
      <c r="Z28" s="37"/>
    </row>
    <row r="29" spans="1:26" ht="15" customHeight="1" x14ac:dyDescent="0.25">
      <c r="A29" s="23" t="s">
        <v>38</v>
      </c>
      <c r="B29" s="24">
        <v>9825</v>
      </c>
      <c r="C29" s="25">
        <v>1</v>
      </c>
      <c r="D29" s="26">
        <v>9112</v>
      </c>
      <c r="E29" s="27">
        <v>0.99999999999999989</v>
      </c>
      <c r="F29" s="26">
        <v>41214</v>
      </c>
      <c r="G29" s="25">
        <v>1</v>
      </c>
      <c r="H29" s="26">
        <v>482</v>
      </c>
      <c r="I29" s="25">
        <v>1</v>
      </c>
      <c r="J29" s="25">
        <v>1</v>
      </c>
      <c r="K29" s="28">
        <v>1783701.8560320002</v>
      </c>
      <c r="L29" s="29">
        <v>-10862.14396800023</v>
      </c>
      <c r="M29" s="30">
        <v>-6.0528038944279664E-3</v>
      </c>
      <c r="N29" s="37"/>
      <c r="O29" s="26">
        <v>496</v>
      </c>
      <c r="P29" s="29">
        <v>281708</v>
      </c>
      <c r="Q29" s="29">
        <v>14304</v>
      </c>
      <c r="R29" s="30">
        <v>5.3492094359097096E-2</v>
      </c>
      <c r="S29" s="37"/>
      <c r="T29" s="28">
        <v>2065409.8560320002</v>
      </c>
      <c r="U29" s="28">
        <v>3441.8560319997705</v>
      </c>
      <c r="V29" s="30">
        <v>1.6692092370008439E-3</v>
      </c>
      <c r="W29" s="37"/>
      <c r="X29" s="37"/>
      <c r="Y29" s="37"/>
      <c r="Z29" s="37"/>
    </row>
    <row r="30" spans="1:26" ht="15" customHeight="1" x14ac:dyDescent="0.2">
      <c r="A30" s="31" t="s">
        <v>44</v>
      </c>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5" customHeight="1" x14ac:dyDescent="0.35">
      <c r="A31" s="43"/>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5" customHeight="1" x14ac:dyDescent="0.35">
      <c r="A32" s="43"/>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2" ht="15.75" customHeight="1" x14ac:dyDescent="0.35">
      <c r="A33" s="43" t="s">
        <v>576</v>
      </c>
      <c r="H33" s="37"/>
      <c r="I33" s="37"/>
    </row>
    <row r="34" spans="1:22" ht="15.75" customHeight="1" x14ac:dyDescent="0.25">
      <c r="A34" s="44" t="s">
        <v>577</v>
      </c>
      <c r="B34" s="45" t="s">
        <v>14</v>
      </c>
      <c r="C34" s="45" t="s">
        <v>15</v>
      </c>
      <c r="D34" s="46" t="s">
        <v>16</v>
      </c>
      <c r="E34" s="46" t="s">
        <v>17</v>
      </c>
      <c r="F34" s="45" t="s">
        <v>18</v>
      </c>
      <c r="G34" s="45" t="s">
        <v>15</v>
      </c>
      <c r="H34" s="45"/>
      <c r="I34" s="45"/>
      <c r="J34" s="47" t="s">
        <v>578</v>
      </c>
      <c r="K34" s="47" t="s">
        <v>579</v>
      </c>
      <c r="L34" s="46" t="s">
        <v>580</v>
      </c>
      <c r="M34" s="46" t="s">
        <v>581</v>
      </c>
      <c r="N34" s="48"/>
      <c r="O34" s="80" t="s">
        <v>582</v>
      </c>
      <c r="P34" s="81" t="s">
        <v>583</v>
      </c>
      <c r="Q34" s="81" t="s">
        <v>580</v>
      </c>
      <c r="R34" s="81" t="s">
        <v>581</v>
      </c>
      <c r="S34" s="48"/>
      <c r="T34" s="82" t="s">
        <v>26</v>
      </c>
      <c r="U34" s="83" t="s">
        <v>580</v>
      </c>
      <c r="V34" s="83" t="s">
        <v>581</v>
      </c>
    </row>
    <row r="35" spans="1:22" ht="15" customHeight="1" x14ac:dyDescent="0.25">
      <c r="A35" s="51" t="s">
        <v>27</v>
      </c>
      <c r="B35" s="84">
        <v>578</v>
      </c>
      <c r="C35" s="53">
        <v>0.19989999999999999</v>
      </c>
      <c r="D35" s="85">
        <v>512</v>
      </c>
      <c r="E35" s="86">
        <v>0.15129999999999999</v>
      </c>
      <c r="F35" s="67">
        <v>6331</v>
      </c>
      <c r="G35" s="53">
        <v>0.1857</v>
      </c>
      <c r="H35" s="53"/>
      <c r="I35" s="53"/>
      <c r="J35" s="53">
        <v>0.17899999999999999</v>
      </c>
      <c r="K35" s="55">
        <v>321146</v>
      </c>
      <c r="L35" s="55">
        <v>111418</v>
      </c>
      <c r="M35" s="53">
        <v>0.53129999999999999</v>
      </c>
      <c r="N35" s="37"/>
      <c r="O35" s="87">
        <v>33</v>
      </c>
      <c r="P35" s="57">
        <v>24545</v>
      </c>
      <c r="Q35" s="55">
        <v>-1606</v>
      </c>
      <c r="R35" s="53">
        <v>-6.1400000000000003E-2</v>
      </c>
      <c r="S35" s="37"/>
      <c r="T35" s="58">
        <v>345691</v>
      </c>
      <c r="U35" s="55">
        <v>109812</v>
      </c>
      <c r="V35" s="53">
        <v>0.46550000000000002</v>
      </c>
    </row>
    <row r="36" spans="1:22" ht="15" customHeight="1" x14ac:dyDescent="0.25">
      <c r="A36" s="59" t="s">
        <v>28</v>
      </c>
      <c r="B36" s="88">
        <v>19</v>
      </c>
      <c r="C36" s="61">
        <v>6.6E-3</v>
      </c>
      <c r="D36" s="89">
        <v>104</v>
      </c>
      <c r="E36" s="90">
        <v>3.0700000000000002E-2</v>
      </c>
      <c r="F36" s="89">
        <v>839</v>
      </c>
      <c r="G36" s="61">
        <v>2.46E-2</v>
      </c>
      <c r="H36" s="61"/>
      <c r="I36" s="61"/>
      <c r="J36" s="61">
        <v>2.06E-2</v>
      </c>
      <c r="K36" s="63">
        <v>37033</v>
      </c>
      <c r="L36" s="63">
        <v>6488</v>
      </c>
      <c r="M36" s="61">
        <v>0.21240000000000001</v>
      </c>
      <c r="N36" s="37"/>
      <c r="O36" s="91">
        <v>7</v>
      </c>
      <c r="P36" s="65">
        <v>4482</v>
      </c>
      <c r="Q36" s="63">
        <v>-10073</v>
      </c>
      <c r="R36" s="61">
        <v>-0.69210000000000005</v>
      </c>
      <c r="S36" s="37"/>
      <c r="T36" s="66">
        <v>41515</v>
      </c>
      <c r="U36" s="63">
        <v>-3585</v>
      </c>
      <c r="V36" s="61">
        <v>-7.9500000000000001E-2</v>
      </c>
    </row>
    <row r="37" spans="1:22" ht="15" customHeight="1" x14ac:dyDescent="0.25">
      <c r="A37" s="51" t="s">
        <v>29</v>
      </c>
      <c r="B37" s="84">
        <v>641</v>
      </c>
      <c r="C37" s="53">
        <v>0.22159999999999999</v>
      </c>
      <c r="D37" s="85">
        <v>511</v>
      </c>
      <c r="E37" s="86">
        <v>0.151</v>
      </c>
      <c r="F37" s="67">
        <v>6937</v>
      </c>
      <c r="G37" s="53">
        <v>0.20349999999999999</v>
      </c>
      <c r="H37" s="53"/>
      <c r="I37" s="53"/>
      <c r="J37" s="53">
        <v>0.192</v>
      </c>
      <c r="K37" s="55">
        <v>344636</v>
      </c>
      <c r="L37" s="55">
        <v>-53171</v>
      </c>
      <c r="M37" s="53">
        <v>-0.13370000000000001</v>
      </c>
      <c r="N37" s="37"/>
      <c r="O37" s="87">
        <v>78</v>
      </c>
      <c r="P37" s="57">
        <v>42974</v>
      </c>
      <c r="Q37" s="55">
        <v>4418</v>
      </c>
      <c r="R37" s="53">
        <v>0.11459999999999999</v>
      </c>
      <c r="S37" s="37"/>
      <c r="T37" s="58">
        <v>387610</v>
      </c>
      <c r="U37" s="55">
        <v>-48753</v>
      </c>
      <c r="V37" s="53">
        <v>-0.11169999999999999</v>
      </c>
    </row>
    <row r="38" spans="1:22" ht="15" customHeight="1" x14ac:dyDescent="0.25">
      <c r="A38" s="59" t="s">
        <v>30</v>
      </c>
      <c r="B38" s="88">
        <v>893</v>
      </c>
      <c r="C38" s="61">
        <v>0.30880000000000002</v>
      </c>
      <c r="D38" s="89">
        <v>684</v>
      </c>
      <c r="E38" s="90">
        <v>0.2021</v>
      </c>
      <c r="F38" s="68">
        <v>4109</v>
      </c>
      <c r="G38" s="61">
        <v>0.1206</v>
      </c>
      <c r="H38" s="61"/>
      <c r="I38" s="61"/>
      <c r="J38" s="61">
        <v>0.21049999999999999</v>
      </c>
      <c r="K38" s="63">
        <v>377700</v>
      </c>
      <c r="L38" s="63">
        <v>142963</v>
      </c>
      <c r="M38" s="61">
        <v>0.60899999999999999</v>
      </c>
      <c r="N38" s="37"/>
      <c r="O38" s="91">
        <v>61</v>
      </c>
      <c r="P38" s="65">
        <v>24772</v>
      </c>
      <c r="Q38" s="63">
        <v>2776</v>
      </c>
      <c r="R38" s="61">
        <v>0.12620000000000001</v>
      </c>
      <c r="S38" s="37"/>
      <c r="T38" s="66">
        <v>402471</v>
      </c>
      <c r="U38" s="63">
        <v>145738</v>
      </c>
      <c r="V38" s="61">
        <v>0.56769999999999998</v>
      </c>
    </row>
    <row r="39" spans="1:22" ht="15" customHeight="1" x14ac:dyDescent="0.25">
      <c r="A39" s="51" t="s">
        <v>31</v>
      </c>
      <c r="B39" s="84">
        <v>31</v>
      </c>
      <c r="C39" s="53">
        <v>1.0699999999999999E-2</v>
      </c>
      <c r="D39" s="85">
        <v>155</v>
      </c>
      <c r="E39" s="86">
        <v>4.58E-2</v>
      </c>
      <c r="F39" s="67">
        <v>1722</v>
      </c>
      <c r="G39" s="53">
        <v>5.0500000000000003E-2</v>
      </c>
      <c r="H39" s="53"/>
      <c r="I39" s="53"/>
      <c r="J39" s="53">
        <v>3.5700000000000003E-2</v>
      </c>
      <c r="K39" s="55">
        <v>64025</v>
      </c>
      <c r="L39" s="55">
        <v>-27110</v>
      </c>
      <c r="M39" s="53">
        <v>-0.29749999999999999</v>
      </c>
      <c r="N39" s="37"/>
      <c r="O39" s="87">
        <v>14</v>
      </c>
      <c r="P39" s="57">
        <v>4487</v>
      </c>
      <c r="Q39" s="55">
        <v>-2673</v>
      </c>
      <c r="R39" s="53">
        <v>-0.37330000000000002</v>
      </c>
      <c r="S39" s="37"/>
      <c r="T39" s="58">
        <v>68512</v>
      </c>
      <c r="U39" s="55">
        <v>-29783</v>
      </c>
      <c r="V39" s="53">
        <v>-0.30299999999999999</v>
      </c>
    </row>
    <row r="40" spans="1:22" ht="15" customHeight="1" x14ac:dyDescent="0.25">
      <c r="A40" s="59" t="s">
        <v>32</v>
      </c>
      <c r="B40" s="88">
        <v>68</v>
      </c>
      <c r="C40" s="61">
        <v>2.35E-2</v>
      </c>
      <c r="D40" s="89">
        <v>72</v>
      </c>
      <c r="E40" s="90">
        <v>2.1299999999999999E-2</v>
      </c>
      <c r="F40" s="89">
        <v>960</v>
      </c>
      <c r="G40" s="61">
        <v>2.8199999999999999E-2</v>
      </c>
      <c r="H40" s="61"/>
      <c r="I40" s="61"/>
      <c r="J40" s="61">
        <v>2.4299999999999999E-2</v>
      </c>
      <c r="K40" s="63">
        <v>43637</v>
      </c>
      <c r="L40" s="63">
        <v>-162</v>
      </c>
      <c r="M40" s="61">
        <v>-3.7000000000000002E-3</v>
      </c>
      <c r="N40" s="37"/>
      <c r="O40" s="91">
        <v>9</v>
      </c>
      <c r="P40" s="65">
        <v>13623</v>
      </c>
      <c r="Q40" s="63">
        <v>3611</v>
      </c>
      <c r="R40" s="61">
        <v>0.36070000000000002</v>
      </c>
      <c r="S40" s="37"/>
      <c r="T40" s="66">
        <v>57260</v>
      </c>
      <c r="U40" s="63">
        <v>3449</v>
      </c>
      <c r="V40" s="61">
        <v>6.4100000000000004E-2</v>
      </c>
    </row>
    <row r="41" spans="1:22" ht="15" customHeight="1" x14ac:dyDescent="0.25">
      <c r="A41" s="51" t="s">
        <v>33</v>
      </c>
      <c r="B41" s="84">
        <v>398</v>
      </c>
      <c r="C41" s="53">
        <v>0.1376</v>
      </c>
      <c r="D41" s="85">
        <v>868</v>
      </c>
      <c r="E41" s="86">
        <v>0.25640000000000002</v>
      </c>
      <c r="F41" s="67">
        <v>8774</v>
      </c>
      <c r="G41" s="53">
        <v>0.25740000000000002</v>
      </c>
      <c r="H41" s="53"/>
      <c r="I41" s="53"/>
      <c r="J41" s="53">
        <v>0.2172</v>
      </c>
      <c r="K41" s="55">
        <v>389701</v>
      </c>
      <c r="L41" s="55">
        <v>39897</v>
      </c>
      <c r="M41" s="53">
        <v>0.11409999999999999</v>
      </c>
      <c r="N41" s="37"/>
      <c r="O41" s="87">
        <v>182</v>
      </c>
      <c r="P41" s="57">
        <v>95170</v>
      </c>
      <c r="Q41" s="55">
        <v>14431</v>
      </c>
      <c r="R41" s="53">
        <v>0.1787</v>
      </c>
      <c r="S41" s="37"/>
      <c r="T41" s="58">
        <v>484871</v>
      </c>
      <c r="U41" s="55">
        <v>54329</v>
      </c>
      <c r="V41" s="53">
        <v>0.12620000000000001</v>
      </c>
    </row>
    <row r="42" spans="1:22" ht="15" customHeight="1" x14ac:dyDescent="0.25">
      <c r="A42" s="59" t="s">
        <v>35</v>
      </c>
      <c r="B42" s="88">
        <v>0</v>
      </c>
      <c r="C42" s="61">
        <v>0</v>
      </c>
      <c r="D42" s="89">
        <v>78</v>
      </c>
      <c r="E42" s="90">
        <v>2.3E-2</v>
      </c>
      <c r="F42" s="89">
        <v>219</v>
      </c>
      <c r="G42" s="61">
        <v>6.4000000000000003E-3</v>
      </c>
      <c r="H42" s="61"/>
      <c r="I42" s="61"/>
      <c r="J42" s="61">
        <v>9.7999999999999997E-3</v>
      </c>
      <c r="K42" s="63">
        <v>17627</v>
      </c>
      <c r="L42" s="63">
        <v>8976</v>
      </c>
      <c r="M42" s="61">
        <v>1.0375000000000001</v>
      </c>
      <c r="N42" s="37"/>
      <c r="O42" s="91">
        <v>42</v>
      </c>
      <c r="P42" s="65">
        <v>21264</v>
      </c>
      <c r="Q42" s="63">
        <v>480</v>
      </c>
      <c r="R42" s="61">
        <v>2.3099999999999999E-2</v>
      </c>
      <c r="S42" s="37"/>
      <c r="T42" s="66">
        <v>38892</v>
      </c>
      <c r="U42" s="63">
        <v>9456</v>
      </c>
      <c r="V42" s="61">
        <v>0.32119999999999999</v>
      </c>
    </row>
    <row r="43" spans="1:22" ht="15" customHeight="1" x14ac:dyDescent="0.25">
      <c r="A43" s="51" t="s">
        <v>36</v>
      </c>
      <c r="B43" s="84">
        <v>208</v>
      </c>
      <c r="C43" s="53">
        <v>7.1900000000000006E-2</v>
      </c>
      <c r="D43" s="85">
        <v>322</v>
      </c>
      <c r="E43" s="86">
        <v>9.5100000000000004E-2</v>
      </c>
      <c r="F43" s="67">
        <v>2803</v>
      </c>
      <c r="G43" s="53">
        <v>8.2199999999999995E-2</v>
      </c>
      <c r="H43" s="53"/>
      <c r="I43" s="53"/>
      <c r="J43" s="53">
        <v>8.3099999999999993E-2</v>
      </c>
      <c r="K43" s="55">
        <v>149120</v>
      </c>
      <c r="L43" s="55">
        <v>15227</v>
      </c>
      <c r="M43" s="53">
        <v>0.1137</v>
      </c>
      <c r="N43" s="37"/>
      <c r="O43" s="87">
        <v>35</v>
      </c>
      <c r="P43" s="57">
        <v>23503</v>
      </c>
      <c r="Q43" s="55">
        <v>-5194</v>
      </c>
      <c r="R43" s="53">
        <v>-0.18099999999999999</v>
      </c>
      <c r="S43" s="37"/>
      <c r="T43" s="58">
        <v>172623</v>
      </c>
      <c r="U43" s="55">
        <v>10033</v>
      </c>
      <c r="V43" s="53">
        <v>6.1699999999999998E-2</v>
      </c>
    </row>
    <row r="44" spans="1:22" ht="15" customHeight="1" x14ac:dyDescent="0.25">
      <c r="A44" s="59" t="s">
        <v>37</v>
      </c>
      <c r="B44" s="88">
        <v>56</v>
      </c>
      <c r="C44" s="61">
        <v>1.9400000000000001E-2</v>
      </c>
      <c r="D44" s="89">
        <v>79</v>
      </c>
      <c r="E44" s="90">
        <v>2.3300000000000001E-2</v>
      </c>
      <c r="F44" s="68">
        <v>1390</v>
      </c>
      <c r="G44" s="61">
        <v>4.0800000000000003E-2</v>
      </c>
      <c r="H44" s="61"/>
      <c r="I44" s="61"/>
      <c r="J44" s="61">
        <v>2.7799999999999998E-2</v>
      </c>
      <c r="K44" s="63">
        <v>49939</v>
      </c>
      <c r="L44" s="63">
        <v>11992</v>
      </c>
      <c r="M44" s="61">
        <v>0.316</v>
      </c>
      <c r="N44" s="37"/>
      <c r="O44" s="91">
        <v>16</v>
      </c>
      <c r="P44" s="65">
        <v>12584</v>
      </c>
      <c r="Q44" s="63">
        <v>3843</v>
      </c>
      <c r="R44" s="61">
        <v>0.43969999999999998</v>
      </c>
      <c r="S44" s="37"/>
      <c r="T44" s="66">
        <v>62523</v>
      </c>
      <c r="U44" s="63">
        <v>15836</v>
      </c>
      <c r="V44" s="61">
        <v>0.3392</v>
      </c>
    </row>
    <row r="45" spans="1:22" ht="15.75" customHeight="1" x14ac:dyDescent="0.25">
      <c r="A45" s="69" t="s">
        <v>38</v>
      </c>
      <c r="B45" s="70">
        <v>2892</v>
      </c>
      <c r="C45" s="73">
        <v>1</v>
      </c>
      <c r="D45" s="72">
        <v>3385</v>
      </c>
      <c r="E45" s="92">
        <v>1</v>
      </c>
      <c r="F45" s="72">
        <v>34084</v>
      </c>
      <c r="G45" s="73">
        <v>1</v>
      </c>
      <c r="H45" s="73"/>
      <c r="I45" s="73"/>
      <c r="J45" s="73">
        <v>1</v>
      </c>
      <c r="K45" s="74">
        <v>1794565</v>
      </c>
      <c r="L45" s="74">
        <v>256519</v>
      </c>
      <c r="M45" s="71">
        <v>0.1668</v>
      </c>
      <c r="N45" s="6"/>
      <c r="O45" s="93">
        <v>477</v>
      </c>
      <c r="P45" s="74">
        <v>267403</v>
      </c>
      <c r="Q45" s="74">
        <v>10013</v>
      </c>
      <c r="R45" s="71">
        <v>3.8899999999999997E-2</v>
      </c>
      <c r="S45" s="6"/>
      <c r="T45" s="76">
        <v>2061969</v>
      </c>
      <c r="U45" s="77">
        <v>266532</v>
      </c>
      <c r="V45" s="71">
        <v>0.1484</v>
      </c>
    </row>
    <row r="46" spans="1:22" ht="15.75" customHeight="1" x14ac:dyDescent="0.2">
      <c r="A46" s="6"/>
      <c r="B46" s="5"/>
      <c r="C46" s="6"/>
      <c r="D46" s="6"/>
      <c r="E46" s="5"/>
      <c r="F46" s="6"/>
      <c r="G46" s="6"/>
      <c r="H46" s="6"/>
      <c r="I46" s="6"/>
      <c r="J46" s="6"/>
      <c r="K46" s="6"/>
      <c r="L46" s="6"/>
      <c r="M46" s="6"/>
      <c r="N46" s="6"/>
      <c r="O46" s="6"/>
      <c r="P46" s="6"/>
      <c r="Q46" s="6"/>
      <c r="R46" s="6"/>
      <c r="S46" s="6"/>
      <c r="T46" s="6"/>
      <c r="U46" s="6"/>
      <c r="V46" s="6"/>
    </row>
    <row r="47" spans="1:22" ht="15.75" customHeight="1" x14ac:dyDescent="0.2">
      <c r="A47" s="6"/>
      <c r="B47" s="5"/>
      <c r="C47" s="6"/>
      <c r="D47" s="6"/>
      <c r="E47" s="5"/>
      <c r="F47" s="6"/>
      <c r="G47" s="6"/>
      <c r="H47" s="6"/>
      <c r="I47" s="6"/>
      <c r="J47" s="6"/>
      <c r="K47" s="6"/>
      <c r="L47" s="6"/>
      <c r="M47" s="6"/>
      <c r="N47" s="6"/>
      <c r="O47" s="6"/>
      <c r="P47" s="6"/>
      <c r="Q47" s="6"/>
      <c r="R47" s="6"/>
      <c r="S47" s="6"/>
      <c r="T47" s="6"/>
      <c r="U47" s="6"/>
      <c r="V47" s="6"/>
    </row>
    <row r="48" spans="1:22" ht="15.75" customHeight="1" x14ac:dyDescent="0.35">
      <c r="A48" s="94" t="s">
        <v>584</v>
      </c>
      <c r="B48" s="5"/>
      <c r="C48" s="6"/>
      <c r="D48" s="6"/>
      <c r="E48" s="5"/>
      <c r="F48" s="6"/>
      <c r="G48" s="6"/>
      <c r="H48" s="6"/>
      <c r="I48" s="6"/>
      <c r="J48" s="6"/>
      <c r="K48" s="31"/>
      <c r="L48" s="31"/>
      <c r="M48" s="31"/>
      <c r="N48" s="6"/>
      <c r="O48" s="6"/>
      <c r="P48" s="6"/>
      <c r="Q48" s="6"/>
      <c r="R48" s="6"/>
      <c r="S48" s="6"/>
      <c r="T48" s="6"/>
      <c r="U48" s="6"/>
      <c r="V48" s="6"/>
    </row>
    <row r="49" spans="1:22" ht="15.75" customHeight="1" x14ac:dyDescent="0.25">
      <c r="A49" s="44" t="s">
        <v>585</v>
      </c>
      <c r="B49" s="95" t="s">
        <v>14</v>
      </c>
      <c r="C49" s="95" t="s">
        <v>15</v>
      </c>
      <c r="D49" s="47" t="s">
        <v>16</v>
      </c>
      <c r="E49" s="47" t="s">
        <v>17</v>
      </c>
      <c r="F49" s="95" t="s">
        <v>18</v>
      </c>
      <c r="G49" s="95" t="s">
        <v>15</v>
      </c>
      <c r="H49" s="95"/>
      <c r="I49" s="95"/>
      <c r="J49" s="47" t="s">
        <v>586</v>
      </c>
      <c r="K49" s="47" t="s">
        <v>587</v>
      </c>
      <c r="L49" s="47" t="s">
        <v>588</v>
      </c>
      <c r="M49" s="47" t="s">
        <v>589</v>
      </c>
      <c r="N49" s="6"/>
      <c r="O49" s="80" t="s">
        <v>590</v>
      </c>
      <c r="P49" s="81" t="s">
        <v>591</v>
      </c>
      <c r="Q49" s="6"/>
      <c r="R49" s="6"/>
      <c r="S49" s="6"/>
      <c r="T49" s="82" t="s">
        <v>26</v>
      </c>
      <c r="U49" s="83" t="s">
        <v>592</v>
      </c>
      <c r="V49" s="83" t="s">
        <v>593</v>
      </c>
    </row>
    <row r="50" spans="1:22" ht="15.75" customHeight="1" x14ac:dyDescent="0.25">
      <c r="A50" s="51" t="s">
        <v>27</v>
      </c>
      <c r="B50" s="84">
        <v>612</v>
      </c>
      <c r="C50" s="53">
        <v>0.1532</v>
      </c>
      <c r="D50" s="85">
        <v>256</v>
      </c>
      <c r="E50" s="86">
        <v>8.0100000000000005E-2</v>
      </c>
      <c r="F50" s="67">
        <v>5797</v>
      </c>
      <c r="G50" s="53">
        <v>0.17580000000000001</v>
      </c>
      <c r="H50" s="53"/>
      <c r="I50" s="53"/>
      <c r="J50" s="53">
        <v>0.13639999999999999</v>
      </c>
      <c r="K50" s="57">
        <v>209728</v>
      </c>
      <c r="L50" s="55">
        <v>-12317</v>
      </c>
      <c r="M50" s="53">
        <v>-5.5500000000000001E-2</v>
      </c>
      <c r="N50" s="6"/>
      <c r="O50" s="87">
        <v>31</v>
      </c>
      <c r="P50" s="57">
        <v>26151</v>
      </c>
      <c r="Q50" s="6"/>
      <c r="R50" s="6"/>
      <c r="S50" s="6"/>
      <c r="T50" s="58">
        <v>235878</v>
      </c>
      <c r="U50" s="55">
        <v>-12317</v>
      </c>
      <c r="V50" s="53">
        <v>-5.5500000000000001E-2</v>
      </c>
    </row>
    <row r="51" spans="1:22" ht="15.75" customHeight="1" x14ac:dyDescent="0.25">
      <c r="A51" s="59" t="s">
        <v>28</v>
      </c>
      <c r="B51" s="88">
        <v>8</v>
      </c>
      <c r="C51" s="61">
        <v>2E-3</v>
      </c>
      <c r="D51" s="89">
        <v>96</v>
      </c>
      <c r="E51" s="90">
        <v>0.03</v>
      </c>
      <c r="F51" s="89">
        <v>908</v>
      </c>
      <c r="G51" s="61">
        <v>2.75E-2</v>
      </c>
      <c r="H51" s="61"/>
      <c r="I51" s="61"/>
      <c r="J51" s="61">
        <v>1.9900000000000001E-2</v>
      </c>
      <c r="K51" s="65">
        <v>30545</v>
      </c>
      <c r="L51" s="63">
        <v>6008</v>
      </c>
      <c r="M51" s="61">
        <v>0.24479999999999999</v>
      </c>
      <c r="N51" s="6"/>
      <c r="O51" s="91">
        <v>7</v>
      </c>
      <c r="P51" s="65">
        <v>14555</v>
      </c>
      <c r="Q51" s="6"/>
      <c r="R51" s="6"/>
      <c r="S51" s="6"/>
      <c r="T51" s="96">
        <v>45100</v>
      </c>
      <c r="U51" s="63">
        <v>6008</v>
      </c>
      <c r="V51" s="61">
        <v>0.24479999999999999</v>
      </c>
    </row>
    <row r="52" spans="1:22" ht="15.75" customHeight="1" x14ac:dyDescent="0.25">
      <c r="A52" s="51" t="s">
        <v>29</v>
      </c>
      <c r="B52" s="97">
        <v>1481</v>
      </c>
      <c r="C52" s="53">
        <v>0.37069999999999997</v>
      </c>
      <c r="D52" s="85">
        <v>650</v>
      </c>
      <c r="E52" s="86">
        <v>0.2034</v>
      </c>
      <c r="F52" s="67">
        <v>6655</v>
      </c>
      <c r="G52" s="53">
        <v>0.20180000000000001</v>
      </c>
      <c r="H52" s="53"/>
      <c r="I52" s="53"/>
      <c r="J52" s="53">
        <v>0.2586</v>
      </c>
      <c r="K52" s="57">
        <v>397807</v>
      </c>
      <c r="L52" s="55">
        <v>161475</v>
      </c>
      <c r="M52" s="53">
        <v>0.68330000000000002</v>
      </c>
      <c r="N52" s="6"/>
      <c r="O52" s="87">
        <v>75</v>
      </c>
      <c r="P52" s="57">
        <v>38556</v>
      </c>
      <c r="Q52" s="6"/>
      <c r="R52" s="6"/>
      <c r="S52" s="6"/>
      <c r="T52" s="98">
        <v>436363</v>
      </c>
      <c r="U52" s="55">
        <v>161475</v>
      </c>
      <c r="V52" s="53">
        <v>0.68330000000000002</v>
      </c>
    </row>
    <row r="53" spans="1:22" ht="15.75" customHeight="1" x14ac:dyDescent="0.25">
      <c r="A53" s="59" t="s">
        <v>30</v>
      </c>
      <c r="B53" s="88">
        <v>798</v>
      </c>
      <c r="C53" s="61">
        <v>0.19969999999999999</v>
      </c>
      <c r="D53" s="89">
        <v>483</v>
      </c>
      <c r="E53" s="90">
        <v>0.1512</v>
      </c>
      <c r="F53" s="68">
        <v>3527</v>
      </c>
      <c r="G53" s="61">
        <v>0.1069</v>
      </c>
      <c r="H53" s="61"/>
      <c r="I53" s="61"/>
      <c r="J53" s="61">
        <v>0.15260000000000001</v>
      </c>
      <c r="K53" s="65">
        <v>234737</v>
      </c>
      <c r="L53" s="63">
        <v>28990</v>
      </c>
      <c r="M53" s="61">
        <v>0.1409</v>
      </c>
      <c r="N53" s="6"/>
      <c r="O53" s="91">
        <v>61</v>
      </c>
      <c r="P53" s="65">
        <v>21996</v>
      </c>
      <c r="Q53" s="6"/>
      <c r="R53" s="6"/>
      <c r="S53" s="6"/>
      <c r="T53" s="96">
        <v>256733</v>
      </c>
      <c r="U53" s="63">
        <v>28990</v>
      </c>
      <c r="V53" s="61">
        <v>0.1409</v>
      </c>
    </row>
    <row r="54" spans="1:22" ht="15.75" customHeight="1" x14ac:dyDescent="0.25">
      <c r="A54" s="51" t="s">
        <v>31</v>
      </c>
      <c r="B54" s="84">
        <v>82</v>
      </c>
      <c r="C54" s="53">
        <v>2.0500000000000001E-2</v>
      </c>
      <c r="D54" s="85">
        <v>328</v>
      </c>
      <c r="E54" s="86">
        <v>0.1027</v>
      </c>
      <c r="F54" s="67">
        <v>1800</v>
      </c>
      <c r="G54" s="53">
        <v>5.4600000000000003E-2</v>
      </c>
      <c r="H54" s="53"/>
      <c r="I54" s="53"/>
      <c r="J54" s="53">
        <v>5.9299999999999999E-2</v>
      </c>
      <c r="K54" s="57">
        <v>91135</v>
      </c>
      <c r="L54" s="55">
        <v>11118</v>
      </c>
      <c r="M54" s="53">
        <v>0.13900000000000001</v>
      </c>
      <c r="N54" s="6"/>
      <c r="O54" s="87">
        <v>11</v>
      </c>
      <c r="P54" s="57">
        <v>7160</v>
      </c>
      <c r="Q54" s="6"/>
      <c r="R54" s="6"/>
      <c r="S54" s="6"/>
      <c r="T54" s="98">
        <v>98295</v>
      </c>
      <c r="U54" s="55">
        <v>11118</v>
      </c>
      <c r="V54" s="53">
        <v>0.13900000000000001</v>
      </c>
    </row>
    <row r="55" spans="1:22" ht="15.75" customHeight="1" x14ac:dyDescent="0.25">
      <c r="A55" s="59" t="s">
        <v>32</v>
      </c>
      <c r="B55" s="88">
        <v>103</v>
      </c>
      <c r="C55" s="61">
        <v>2.58E-2</v>
      </c>
      <c r="D55" s="89">
        <v>97</v>
      </c>
      <c r="E55" s="90">
        <v>3.04E-2</v>
      </c>
      <c r="F55" s="89">
        <v>966</v>
      </c>
      <c r="G55" s="61">
        <v>2.93E-2</v>
      </c>
      <c r="H55" s="61"/>
      <c r="I55" s="61"/>
      <c r="J55" s="61">
        <v>2.8500000000000001E-2</v>
      </c>
      <c r="K55" s="65">
        <v>43799</v>
      </c>
      <c r="L55" s="63">
        <v>9139</v>
      </c>
      <c r="M55" s="61">
        <v>0.26369999999999999</v>
      </c>
      <c r="N55" s="6"/>
      <c r="O55" s="91">
        <v>9</v>
      </c>
      <c r="P55" s="65">
        <v>10012</v>
      </c>
      <c r="Q55" s="6"/>
      <c r="R55" s="6"/>
      <c r="S55" s="6"/>
      <c r="T55" s="96">
        <v>53811</v>
      </c>
      <c r="U55" s="63">
        <v>9139</v>
      </c>
      <c r="V55" s="61">
        <v>0.26369999999999999</v>
      </c>
    </row>
    <row r="56" spans="1:22" ht="15.75" customHeight="1" x14ac:dyDescent="0.25">
      <c r="A56" s="51" t="s">
        <v>33</v>
      </c>
      <c r="B56" s="84">
        <v>600</v>
      </c>
      <c r="C56" s="53">
        <v>0.1502</v>
      </c>
      <c r="D56" s="85">
        <v>818</v>
      </c>
      <c r="E56" s="86">
        <v>0.25600000000000001</v>
      </c>
      <c r="F56" s="67">
        <v>9106</v>
      </c>
      <c r="G56" s="53">
        <v>0.27610000000000001</v>
      </c>
      <c r="H56" s="53"/>
      <c r="I56" s="53"/>
      <c r="J56" s="53">
        <v>0.22739999999999999</v>
      </c>
      <c r="K56" s="57">
        <v>349804</v>
      </c>
      <c r="L56" s="55">
        <v>-15936</v>
      </c>
      <c r="M56" s="53">
        <v>-4.36E-2</v>
      </c>
      <c r="N56" s="6"/>
      <c r="O56" s="87">
        <v>174</v>
      </c>
      <c r="P56" s="57">
        <v>80738</v>
      </c>
      <c r="Q56" s="6"/>
      <c r="R56" s="6"/>
      <c r="S56" s="6"/>
      <c r="T56" s="98">
        <v>430543</v>
      </c>
      <c r="U56" s="55">
        <v>-15936</v>
      </c>
      <c r="V56" s="53">
        <v>-4.36E-2</v>
      </c>
    </row>
    <row r="57" spans="1:22" ht="15.75" customHeight="1" x14ac:dyDescent="0.25">
      <c r="A57" s="59" t="s">
        <v>35</v>
      </c>
      <c r="B57" s="88">
        <v>6</v>
      </c>
      <c r="C57" s="61">
        <v>1.5E-3</v>
      </c>
      <c r="D57" s="89">
        <v>28</v>
      </c>
      <c r="E57" s="90">
        <v>8.8000000000000005E-3</v>
      </c>
      <c r="F57" s="89">
        <v>218</v>
      </c>
      <c r="G57" s="61">
        <v>6.6E-3</v>
      </c>
      <c r="H57" s="61"/>
      <c r="I57" s="61"/>
      <c r="J57" s="61">
        <v>5.5999999999999999E-3</v>
      </c>
      <c r="K57" s="65">
        <v>8652</v>
      </c>
      <c r="L57" s="63">
        <v>-1310</v>
      </c>
      <c r="M57" s="61">
        <v>-0.13150000000000001</v>
      </c>
      <c r="N57" s="6"/>
      <c r="O57" s="91">
        <v>38</v>
      </c>
      <c r="P57" s="65">
        <v>20784</v>
      </c>
      <c r="Q57" s="6"/>
      <c r="R57" s="6"/>
      <c r="S57" s="6"/>
      <c r="T57" s="96">
        <v>29436</v>
      </c>
      <c r="U57" s="63">
        <v>-1310</v>
      </c>
      <c r="V57" s="61">
        <v>-0.13150000000000001</v>
      </c>
    </row>
    <row r="58" spans="1:22" ht="15.75" customHeight="1" x14ac:dyDescent="0.25">
      <c r="A58" s="51" t="s">
        <v>36</v>
      </c>
      <c r="B58" s="84">
        <v>250</v>
      </c>
      <c r="C58" s="53">
        <v>6.2600000000000003E-2</v>
      </c>
      <c r="D58" s="85">
        <v>386</v>
      </c>
      <c r="E58" s="86">
        <v>0.1208</v>
      </c>
      <c r="F58" s="67">
        <v>2565</v>
      </c>
      <c r="G58" s="53">
        <v>7.7799999999999994E-2</v>
      </c>
      <c r="H58" s="53"/>
      <c r="I58" s="53"/>
      <c r="J58" s="53">
        <v>8.7099999999999997E-2</v>
      </c>
      <c r="K58" s="57">
        <v>133893</v>
      </c>
      <c r="L58" s="55">
        <v>22021</v>
      </c>
      <c r="M58" s="53">
        <v>0.1968</v>
      </c>
      <c r="N58" s="6"/>
      <c r="O58" s="87">
        <v>39</v>
      </c>
      <c r="P58" s="57">
        <v>28697</v>
      </c>
      <c r="Q58" s="6"/>
      <c r="R58" s="6"/>
      <c r="S58" s="6"/>
      <c r="T58" s="98">
        <v>162590</v>
      </c>
      <c r="U58" s="55">
        <v>22021</v>
      </c>
      <c r="V58" s="53">
        <v>0.1968</v>
      </c>
    </row>
    <row r="59" spans="1:22" ht="15.75" customHeight="1" x14ac:dyDescent="0.25">
      <c r="A59" s="59" t="s">
        <v>37</v>
      </c>
      <c r="B59" s="88">
        <v>55</v>
      </c>
      <c r="C59" s="61">
        <v>1.38E-2</v>
      </c>
      <c r="D59" s="89">
        <v>53</v>
      </c>
      <c r="E59" s="90">
        <v>1.66E-2</v>
      </c>
      <c r="F59" s="68">
        <v>1440</v>
      </c>
      <c r="G59" s="61">
        <v>4.3700000000000003E-2</v>
      </c>
      <c r="H59" s="61"/>
      <c r="I59" s="61"/>
      <c r="J59" s="61">
        <v>2.47E-2</v>
      </c>
      <c r="K59" s="65">
        <v>37947</v>
      </c>
      <c r="L59" s="63">
        <v>1618</v>
      </c>
      <c r="M59" s="61">
        <v>4.4499999999999998E-2</v>
      </c>
      <c r="N59" s="6"/>
      <c r="O59" s="91">
        <v>14</v>
      </c>
      <c r="P59" s="65">
        <v>8741</v>
      </c>
      <c r="Q59" s="6"/>
      <c r="R59" s="6"/>
      <c r="S59" s="6"/>
      <c r="T59" s="96">
        <v>46687</v>
      </c>
      <c r="U59" s="63">
        <v>1618</v>
      </c>
      <c r="V59" s="61">
        <v>4.4499999999999998E-2</v>
      </c>
    </row>
    <row r="60" spans="1:22" ht="15.75" customHeight="1" x14ac:dyDescent="0.25">
      <c r="A60" s="69" t="s">
        <v>38</v>
      </c>
      <c r="B60" s="70">
        <v>3995</v>
      </c>
      <c r="C60" s="73">
        <v>1</v>
      </c>
      <c r="D60" s="72">
        <v>3195</v>
      </c>
      <c r="E60" s="92">
        <v>1</v>
      </c>
      <c r="F60" s="72">
        <v>32982</v>
      </c>
      <c r="G60" s="73">
        <v>1</v>
      </c>
      <c r="H60" s="73"/>
      <c r="I60" s="73"/>
      <c r="J60" s="73">
        <v>1</v>
      </c>
      <c r="K60" s="74">
        <v>1538046</v>
      </c>
      <c r="L60" s="74">
        <v>210807</v>
      </c>
      <c r="M60" s="71">
        <v>0.1588</v>
      </c>
      <c r="N60" s="6"/>
      <c r="O60" s="93">
        <v>459</v>
      </c>
      <c r="P60" s="74">
        <v>257390</v>
      </c>
      <c r="Q60" s="6"/>
      <c r="R60" s="6"/>
      <c r="S60" s="6"/>
      <c r="T60" s="99">
        <v>1795436</v>
      </c>
      <c r="U60" s="77">
        <v>210807</v>
      </c>
      <c r="V60" s="71">
        <v>0.1588</v>
      </c>
    </row>
    <row r="61" spans="1:22" ht="15.75" customHeight="1" x14ac:dyDescent="0.2">
      <c r="H61" s="37"/>
      <c r="I61" s="37"/>
    </row>
    <row r="62" spans="1:22" ht="15.75" customHeight="1" x14ac:dyDescent="0.2">
      <c r="H62" s="37"/>
      <c r="I62" s="37"/>
    </row>
    <row r="63" spans="1:22" ht="15.75" customHeight="1" x14ac:dyDescent="0.35">
      <c r="A63" s="100" t="s">
        <v>594</v>
      </c>
      <c r="B63" s="101"/>
      <c r="C63" s="102"/>
      <c r="D63" s="102"/>
      <c r="E63" s="101"/>
      <c r="F63" s="102"/>
      <c r="G63" s="102"/>
      <c r="H63" s="102"/>
      <c r="I63" s="102"/>
      <c r="J63" s="102"/>
      <c r="K63" s="102"/>
      <c r="L63" s="103"/>
      <c r="M63" s="102"/>
      <c r="N63" s="102"/>
      <c r="O63" s="102"/>
      <c r="P63" s="102"/>
      <c r="Q63" s="102"/>
    </row>
    <row r="64" spans="1:22" ht="15.75" customHeight="1" x14ac:dyDescent="0.25">
      <c r="A64" s="50" t="s">
        <v>595</v>
      </c>
      <c r="B64" s="95" t="s">
        <v>14</v>
      </c>
      <c r="C64" s="95" t="s">
        <v>15</v>
      </c>
      <c r="D64" s="47" t="s">
        <v>16</v>
      </c>
      <c r="E64" s="47" t="s">
        <v>17</v>
      </c>
      <c r="F64" s="95" t="s">
        <v>18</v>
      </c>
      <c r="G64" s="95" t="s">
        <v>15</v>
      </c>
      <c r="H64" s="95"/>
      <c r="I64" s="95"/>
      <c r="J64" s="47" t="s">
        <v>596</v>
      </c>
      <c r="K64" s="47" t="s">
        <v>597</v>
      </c>
      <c r="L64" s="47" t="s">
        <v>598</v>
      </c>
      <c r="M64" s="83" t="s">
        <v>599</v>
      </c>
      <c r="N64" s="102"/>
      <c r="O64" s="102"/>
      <c r="P64" s="104" t="s">
        <v>600</v>
      </c>
    </row>
    <row r="65" spans="1:16" ht="15.75" customHeight="1" x14ac:dyDescent="0.25">
      <c r="A65" s="51" t="s">
        <v>27</v>
      </c>
      <c r="B65" s="84">
        <v>613</v>
      </c>
      <c r="C65" s="53">
        <v>0.24010000000000001</v>
      </c>
      <c r="D65" s="85">
        <v>338</v>
      </c>
      <c r="E65" s="86">
        <v>9.3399999999999997E-2</v>
      </c>
      <c r="F65" s="67">
        <v>5609</v>
      </c>
      <c r="G65" s="53">
        <v>0.16839999999999999</v>
      </c>
      <c r="H65" s="53"/>
      <c r="I65" s="53"/>
      <c r="J65" s="53">
        <v>0.1673</v>
      </c>
      <c r="K65" s="57">
        <v>222045</v>
      </c>
      <c r="L65" s="55">
        <v>-2764</v>
      </c>
      <c r="M65" s="53">
        <v>-1.23E-2</v>
      </c>
      <c r="N65" s="102"/>
      <c r="O65" s="102"/>
      <c r="P65" s="105" t="s">
        <v>601</v>
      </c>
    </row>
    <row r="66" spans="1:16" ht="15.75" customHeight="1" x14ac:dyDescent="0.25">
      <c r="A66" s="59" t="s">
        <v>28</v>
      </c>
      <c r="B66" s="88">
        <v>27</v>
      </c>
      <c r="C66" s="61">
        <v>1.06E-2</v>
      </c>
      <c r="D66" s="89">
        <v>79</v>
      </c>
      <c r="E66" s="90">
        <v>2.18E-2</v>
      </c>
      <c r="F66" s="89">
        <v>768</v>
      </c>
      <c r="G66" s="61">
        <v>2.3099999999999999E-2</v>
      </c>
      <c r="H66" s="61"/>
      <c r="I66" s="61"/>
      <c r="J66" s="61">
        <v>1.8499999999999999E-2</v>
      </c>
      <c r="K66" s="65">
        <v>24538</v>
      </c>
      <c r="L66" s="63">
        <v>621</v>
      </c>
      <c r="M66" s="61">
        <v>2.5999999999999999E-2</v>
      </c>
      <c r="N66" s="102"/>
      <c r="O66" s="102"/>
      <c r="P66" s="105" t="s">
        <v>602</v>
      </c>
    </row>
    <row r="67" spans="1:16" ht="15.75" customHeight="1" x14ac:dyDescent="0.25">
      <c r="A67" s="51" t="s">
        <v>29</v>
      </c>
      <c r="B67" s="84">
        <v>303</v>
      </c>
      <c r="C67" s="53">
        <v>0.1187</v>
      </c>
      <c r="D67" s="85">
        <v>781</v>
      </c>
      <c r="E67" s="86">
        <v>0.21590000000000001</v>
      </c>
      <c r="F67" s="67">
        <v>6651</v>
      </c>
      <c r="G67" s="53">
        <v>0.1996</v>
      </c>
      <c r="H67" s="53"/>
      <c r="I67" s="53"/>
      <c r="J67" s="53">
        <v>0.17810000000000001</v>
      </c>
      <c r="K67" s="57">
        <v>236332</v>
      </c>
      <c r="L67" s="55">
        <v>73807</v>
      </c>
      <c r="M67" s="53">
        <v>0.4541</v>
      </c>
      <c r="N67" s="102"/>
      <c r="O67" s="102"/>
      <c r="P67" s="105" t="s">
        <v>603</v>
      </c>
    </row>
    <row r="68" spans="1:16" ht="15.75" customHeight="1" x14ac:dyDescent="0.25">
      <c r="A68" s="59" t="s">
        <v>30</v>
      </c>
      <c r="B68" s="88">
        <v>425</v>
      </c>
      <c r="C68" s="61">
        <v>0.16650000000000001</v>
      </c>
      <c r="D68" s="89">
        <v>660</v>
      </c>
      <c r="E68" s="90">
        <v>0.18240000000000001</v>
      </c>
      <c r="F68" s="68">
        <v>3870</v>
      </c>
      <c r="G68" s="61">
        <v>0.1162</v>
      </c>
      <c r="H68" s="61"/>
      <c r="I68" s="61"/>
      <c r="J68" s="61">
        <v>0.155</v>
      </c>
      <c r="K68" s="65">
        <v>205747</v>
      </c>
      <c r="L68" s="63">
        <v>32662</v>
      </c>
      <c r="M68" s="61">
        <v>0.18870000000000001</v>
      </c>
      <c r="N68" s="102"/>
      <c r="O68" s="102"/>
      <c r="P68" s="105" t="s">
        <v>604</v>
      </c>
    </row>
    <row r="69" spans="1:16" ht="15.75" customHeight="1" x14ac:dyDescent="0.25">
      <c r="A69" s="51" t="s">
        <v>31</v>
      </c>
      <c r="B69" s="84">
        <v>62</v>
      </c>
      <c r="C69" s="53">
        <v>2.4299999999999999E-2</v>
      </c>
      <c r="D69" s="85">
        <v>348</v>
      </c>
      <c r="E69" s="86">
        <v>9.6199999999999994E-2</v>
      </c>
      <c r="F69" s="67">
        <v>2012</v>
      </c>
      <c r="G69" s="53">
        <v>6.0400000000000002E-2</v>
      </c>
      <c r="H69" s="53"/>
      <c r="I69" s="53"/>
      <c r="J69" s="53">
        <v>6.0299999999999999E-2</v>
      </c>
      <c r="K69" s="57">
        <v>80017</v>
      </c>
      <c r="L69" s="55">
        <v>15861</v>
      </c>
      <c r="M69" s="53">
        <v>0.2472</v>
      </c>
      <c r="N69" s="102"/>
      <c r="O69" s="102"/>
      <c r="P69" s="105" t="s">
        <v>605</v>
      </c>
    </row>
    <row r="70" spans="1:16" ht="15.75" customHeight="1" x14ac:dyDescent="0.25">
      <c r="A70" s="59" t="s">
        <v>32</v>
      </c>
      <c r="B70" s="88">
        <v>20</v>
      </c>
      <c r="C70" s="61">
        <v>7.7999999999999996E-3</v>
      </c>
      <c r="D70" s="89">
        <v>144</v>
      </c>
      <c r="E70" s="90">
        <v>3.9800000000000002E-2</v>
      </c>
      <c r="F70" s="68">
        <v>1023</v>
      </c>
      <c r="G70" s="61">
        <v>3.0700000000000002E-2</v>
      </c>
      <c r="H70" s="61"/>
      <c r="I70" s="61"/>
      <c r="J70" s="61">
        <v>2.6100000000000002E-2</v>
      </c>
      <c r="K70" s="65">
        <v>34659</v>
      </c>
      <c r="L70" s="63">
        <v>-343</v>
      </c>
      <c r="M70" s="61">
        <v>-9.7999999999999997E-3</v>
      </c>
      <c r="N70" s="102"/>
      <c r="O70" s="102"/>
      <c r="P70" s="105" t="s">
        <v>606</v>
      </c>
    </row>
    <row r="71" spans="1:16" ht="15.75" customHeight="1" x14ac:dyDescent="0.25">
      <c r="A71" s="51" t="s">
        <v>33</v>
      </c>
      <c r="B71" s="97">
        <v>1023</v>
      </c>
      <c r="C71" s="53">
        <v>0.4007</v>
      </c>
      <c r="D71" s="85">
        <v>571</v>
      </c>
      <c r="E71" s="86">
        <v>0.1578</v>
      </c>
      <c r="F71" s="67">
        <v>8934</v>
      </c>
      <c r="G71" s="53">
        <v>0.26819999999999999</v>
      </c>
      <c r="H71" s="53"/>
      <c r="I71" s="53"/>
      <c r="J71" s="53">
        <v>0.27560000000000001</v>
      </c>
      <c r="K71" s="57">
        <v>365741</v>
      </c>
      <c r="L71" s="55">
        <v>101066</v>
      </c>
      <c r="M71" s="53">
        <v>0.38190000000000002</v>
      </c>
      <c r="N71" s="102"/>
      <c r="O71" s="102"/>
      <c r="P71" s="105" t="s">
        <v>607</v>
      </c>
    </row>
    <row r="72" spans="1:16" ht="15.75" customHeight="1" x14ac:dyDescent="0.25">
      <c r="A72" s="59" t="s">
        <v>35</v>
      </c>
      <c r="B72" s="88">
        <v>7</v>
      </c>
      <c r="C72" s="61">
        <v>2.7000000000000001E-3</v>
      </c>
      <c r="D72" s="89">
        <v>47</v>
      </c>
      <c r="E72" s="90">
        <v>1.2999999999999999E-2</v>
      </c>
      <c r="F72" s="89">
        <v>226</v>
      </c>
      <c r="G72" s="61">
        <v>6.7999999999999996E-3</v>
      </c>
      <c r="H72" s="61"/>
      <c r="I72" s="61"/>
      <c r="J72" s="61">
        <v>7.4999999999999997E-3</v>
      </c>
      <c r="K72" s="65">
        <v>9961</v>
      </c>
      <c r="L72" s="63">
        <v>1543</v>
      </c>
      <c r="M72" s="61">
        <v>0.18329999999999999</v>
      </c>
      <c r="N72" s="102"/>
      <c r="O72" s="102"/>
      <c r="P72" s="106"/>
    </row>
    <row r="73" spans="1:16" ht="15.75" customHeight="1" x14ac:dyDescent="0.25">
      <c r="A73" s="51" t="s">
        <v>36</v>
      </c>
      <c r="B73" s="84">
        <v>54</v>
      </c>
      <c r="C73" s="53">
        <v>2.12E-2</v>
      </c>
      <c r="D73" s="85">
        <v>541</v>
      </c>
      <c r="E73" s="86">
        <v>0.14949999999999999</v>
      </c>
      <c r="F73" s="67">
        <v>2738</v>
      </c>
      <c r="G73" s="53">
        <v>8.2199999999999995E-2</v>
      </c>
      <c r="H73" s="53"/>
      <c r="I73" s="53"/>
      <c r="J73" s="53">
        <v>8.43E-2</v>
      </c>
      <c r="K73" s="57">
        <v>111872</v>
      </c>
      <c r="L73" s="55">
        <v>35140</v>
      </c>
      <c r="M73" s="53">
        <v>0.45800000000000002</v>
      </c>
      <c r="N73" s="102"/>
      <c r="O73" s="102"/>
      <c r="P73" s="106"/>
    </row>
    <row r="74" spans="1:16" ht="15.75" customHeight="1" x14ac:dyDescent="0.25">
      <c r="A74" s="59" t="s">
        <v>37</v>
      </c>
      <c r="B74" s="88">
        <v>19</v>
      </c>
      <c r="C74" s="61">
        <v>7.4000000000000003E-3</v>
      </c>
      <c r="D74" s="89">
        <v>109</v>
      </c>
      <c r="E74" s="90">
        <v>3.0099999999999998E-2</v>
      </c>
      <c r="F74" s="68">
        <v>1484</v>
      </c>
      <c r="G74" s="61">
        <v>4.4499999999999998E-2</v>
      </c>
      <c r="H74" s="61"/>
      <c r="I74" s="61"/>
      <c r="J74" s="61">
        <v>2.7400000000000001E-2</v>
      </c>
      <c r="K74" s="65">
        <v>36328</v>
      </c>
      <c r="L74" s="63">
        <v>5189</v>
      </c>
      <c r="M74" s="61">
        <v>0.16669999999999999</v>
      </c>
      <c r="N74" s="102"/>
      <c r="O74" s="102"/>
      <c r="P74" s="107"/>
    </row>
    <row r="75" spans="1:16" ht="15.75" customHeight="1" x14ac:dyDescent="0.25">
      <c r="A75" s="69" t="s">
        <v>38</v>
      </c>
      <c r="B75" s="70">
        <v>2553</v>
      </c>
      <c r="C75" s="73">
        <v>1</v>
      </c>
      <c r="D75" s="72">
        <v>3618</v>
      </c>
      <c r="E75" s="92">
        <v>1</v>
      </c>
      <c r="F75" s="72">
        <v>33315</v>
      </c>
      <c r="G75" s="73">
        <v>1</v>
      </c>
      <c r="H75" s="73"/>
      <c r="I75" s="73"/>
      <c r="J75" s="73">
        <v>1</v>
      </c>
      <c r="K75" s="74">
        <v>1327239</v>
      </c>
      <c r="L75" s="77">
        <v>262782</v>
      </c>
      <c r="M75" s="71">
        <v>0.24690000000000001</v>
      </c>
      <c r="N75" s="102"/>
      <c r="O75" s="102"/>
      <c r="P75" s="6"/>
    </row>
    <row r="76" spans="1:16" ht="15.75" customHeight="1" x14ac:dyDescent="0.2">
      <c r="H76" s="37"/>
      <c r="I76" s="37"/>
    </row>
    <row r="77" spans="1:16" ht="15.75" customHeight="1" x14ac:dyDescent="0.2">
      <c r="H77" s="37"/>
      <c r="I77" s="37"/>
    </row>
    <row r="78" spans="1:16" ht="15.75" customHeight="1" x14ac:dyDescent="0.2">
      <c r="H78" s="37"/>
      <c r="I78" s="37"/>
    </row>
    <row r="79" spans="1:16" ht="15.75" customHeight="1" x14ac:dyDescent="0.2">
      <c r="H79" s="37"/>
      <c r="I79" s="37"/>
    </row>
    <row r="80" spans="1:16" ht="15.75" customHeight="1" x14ac:dyDescent="0.2">
      <c r="H80" s="37"/>
      <c r="I80" s="37"/>
    </row>
    <row r="81" spans="8:9" ht="15.75" customHeight="1" x14ac:dyDescent="0.2">
      <c r="H81" s="37"/>
      <c r="I81" s="37"/>
    </row>
    <row r="82" spans="8:9" ht="15.75" customHeight="1" x14ac:dyDescent="0.2">
      <c r="H82" s="37"/>
      <c r="I82" s="37"/>
    </row>
    <row r="83" spans="8:9" ht="15.75" customHeight="1" x14ac:dyDescent="0.2">
      <c r="H83" s="37"/>
      <c r="I83" s="37"/>
    </row>
    <row r="84" spans="8:9" ht="15.75" customHeight="1" x14ac:dyDescent="0.2">
      <c r="H84" s="37"/>
      <c r="I84" s="37"/>
    </row>
    <row r="85" spans="8:9" ht="15.75" customHeight="1" x14ac:dyDescent="0.2">
      <c r="H85" s="37"/>
      <c r="I85" s="37"/>
    </row>
    <row r="86" spans="8:9" ht="15.75" customHeight="1" x14ac:dyDescent="0.2">
      <c r="H86" s="37"/>
      <c r="I86" s="37"/>
    </row>
    <row r="87" spans="8:9" ht="15.75" customHeight="1" x14ac:dyDescent="0.2">
      <c r="H87" s="37"/>
      <c r="I87" s="37"/>
    </row>
    <row r="88" spans="8:9" ht="15.75" customHeight="1" x14ac:dyDescent="0.2">
      <c r="H88" s="37"/>
      <c r="I88" s="37"/>
    </row>
    <row r="89" spans="8:9" ht="15.75" customHeight="1" x14ac:dyDescent="0.2">
      <c r="H89" s="37"/>
      <c r="I89" s="37"/>
    </row>
    <row r="90" spans="8:9" ht="15.75" customHeight="1" x14ac:dyDescent="0.2">
      <c r="H90" s="37"/>
      <c r="I90" s="37"/>
    </row>
    <row r="91" spans="8:9" ht="15.75" customHeight="1" x14ac:dyDescent="0.2">
      <c r="H91" s="37"/>
      <c r="I91" s="37"/>
    </row>
    <row r="92" spans="8:9" ht="15.75" customHeight="1" x14ac:dyDescent="0.2">
      <c r="H92" s="37"/>
      <c r="I92" s="37"/>
    </row>
    <row r="93" spans="8:9" ht="15.75" customHeight="1" x14ac:dyDescent="0.2">
      <c r="H93" s="37"/>
      <c r="I93" s="37"/>
    </row>
    <row r="94" spans="8:9" ht="15.75" customHeight="1" x14ac:dyDescent="0.2">
      <c r="H94" s="37"/>
      <c r="I94" s="37"/>
    </row>
    <row r="95" spans="8:9" ht="15.75" customHeight="1" x14ac:dyDescent="0.2">
      <c r="H95" s="37"/>
      <c r="I95" s="37"/>
    </row>
    <row r="96" spans="8:9" ht="15.75" customHeight="1" x14ac:dyDescent="0.2">
      <c r="H96" s="37"/>
      <c r="I96" s="37"/>
    </row>
    <row r="97" spans="8:9" ht="15.75" customHeight="1" x14ac:dyDescent="0.2">
      <c r="H97" s="37"/>
      <c r="I97" s="37"/>
    </row>
    <row r="98" spans="8:9" ht="15.75" customHeight="1" x14ac:dyDescent="0.2">
      <c r="H98" s="37"/>
      <c r="I98" s="37"/>
    </row>
    <row r="99" spans="8:9" ht="15.75" customHeight="1" x14ac:dyDescent="0.2">
      <c r="H99" s="37"/>
      <c r="I99" s="37"/>
    </row>
    <row r="100" spans="8:9" ht="15.75" customHeight="1" x14ac:dyDescent="0.2">
      <c r="H100" s="37"/>
      <c r="I100" s="37"/>
    </row>
    <row r="101" spans="8:9" ht="15.75" customHeight="1" x14ac:dyDescent="0.2">
      <c r="H101" s="37"/>
      <c r="I101" s="37"/>
    </row>
    <row r="102" spans="8:9" ht="15.75" customHeight="1" x14ac:dyDescent="0.2">
      <c r="H102" s="37"/>
      <c r="I102" s="37"/>
    </row>
    <row r="103" spans="8:9" ht="15.75" customHeight="1" x14ac:dyDescent="0.2">
      <c r="H103" s="37"/>
      <c r="I103" s="37"/>
    </row>
    <row r="104" spans="8:9" ht="15.75" customHeight="1" x14ac:dyDescent="0.2">
      <c r="H104" s="37"/>
      <c r="I104" s="37"/>
    </row>
    <row r="105" spans="8:9" ht="15.75" customHeight="1" x14ac:dyDescent="0.2">
      <c r="H105" s="37"/>
      <c r="I105" s="37"/>
    </row>
    <row r="106" spans="8:9" ht="15.75" customHeight="1" x14ac:dyDescent="0.2">
      <c r="H106" s="37"/>
      <c r="I106" s="37"/>
    </row>
    <row r="107" spans="8:9" ht="15.75" customHeight="1" x14ac:dyDescent="0.2">
      <c r="H107" s="37"/>
      <c r="I107" s="37"/>
    </row>
    <row r="108" spans="8:9" ht="15.75" customHeight="1" x14ac:dyDescent="0.2">
      <c r="H108" s="37"/>
      <c r="I108" s="37"/>
    </row>
    <row r="109" spans="8:9" ht="15.75" customHeight="1" x14ac:dyDescent="0.2">
      <c r="H109" s="37"/>
      <c r="I109" s="37"/>
    </row>
    <row r="110" spans="8:9" ht="15.75" customHeight="1" x14ac:dyDescent="0.2">
      <c r="H110" s="37"/>
      <c r="I110" s="37"/>
    </row>
    <row r="111" spans="8:9" ht="15.75" customHeight="1" x14ac:dyDescent="0.2">
      <c r="H111" s="37"/>
      <c r="I111" s="37"/>
    </row>
    <row r="112" spans="8:9" ht="15.75" customHeight="1" x14ac:dyDescent="0.2">
      <c r="H112" s="37"/>
      <c r="I112" s="37"/>
    </row>
    <row r="113" spans="8:9" ht="15.75" customHeight="1" x14ac:dyDescent="0.2">
      <c r="H113" s="37"/>
      <c r="I113" s="37"/>
    </row>
    <row r="114" spans="8:9" ht="15.75" customHeight="1" x14ac:dyDescent="0.2">
      <c r="H114" s="37"/>
      <c r="I114" s="37"/>
    </row>
    <row r="115" spans="8:9" ht="15.75" customHeight="1" x14ac:dyDescent="0.2">
      <c r="H115" s="37"/>
      <c r="I115" s="37"/>
    </row>
    <row r="116" spans="8:9" ht="15.75" customHeight="1" x14ac:dyDescent="0.2">
      <c r="H116" s="37"/>
      <c r="I116" s="37"/>
    </row>
    <row r="117" spans="8:9" ht="15.75" customHeight="1" x14ac:dyDescent="0.2">
      <c r="H117" s="37"/>
      <c r="I117" s="37"/>
    </row>
    <row r="118" spans="8:9" ht="15.75" customHeight="1" x14ac:dyDescent="0.2">
      <c r="H118" s="37"/>
      <c r="I118" s="37"/>
    </row>
    <row r="119" spans="8:9" ht="15.75" customHeight="1" x14ac:dyDescent="0.2">
      <c r="H119" s="37"/>
      <c r="I119" s="37"/>
    </row>
    <row r="120" spans="8:9" ht="15.75" customHeight="1" x14ac:dyDescent="0.2">
      <c r="H120" s="37"/>
      <c r="I120" s="37"/>
    </row>
    <row r="121" spans="8:9" ht="15.75" customHeight="1" x14ac:dyDescent="0.2">
      <c r="H121" s="37"/>
      <c r="I121" s="37"/>
    </row>
    <row r="122" spans="8:9" ht="15.75" customHeight="1" x14ac:dyDescent="0.2">
      <c r="H122" s="37"/>
      <c r="I122" s="37"/>
    </row>
    <row r="123" spans="8:9" ht="15.75" customHeight="1" x14ac:dyDescent="0.2">
      <c r="H123" s="37"/>
      <c r="I123" s="37"/>
    </row>
    <row r="124" spans="8:9" ht="15.75" customHeight="1" x14ac:dyDescent="0.2">
      <c r="H124" s="37"/>
      <c r="I124" s="37"/>
    </row>
    <row r="125" spans="8:9" ht="15.75" customHeight="1" x14ac:dyDescent="0.2">
      <c r="H125" s="37"/>
      <c r="I125" s="37"/>
    </row>
    <row r="126" spans="8:9" ht="15.75" customHeight="1" x14ac:dyDescent="0.2">
      <c r="H126" s="37"/>
      <c r="I126" s="37"/>
    </row>
    <row r="127" spans="8:9" ht="15.75" customHeight="1" x14ac:dyDescent="0.2">
      <c r="H127" s="37"/>
      <c r="I127" s="37"/>
    </row>
    <row r="128" spans="8:9" ht="15.75" customHeight="1" x14ac:dyDescent="0.2">
      <c r="H128" s="37"/>
      <c r="I128" s="37"/>
    </row>
    <row r="129" spans="8:9" ht="15.75" customHeight="1" x14ac:dyDescent="0.2">
      <c r="H129" s="37"/>
      <c r="I129" s="37"/>
    </row>
    <row r="130" spans="8:9" ht="15.75" customHeight="1" x14ac:dyDescent="0.2">
      <c r="H130" s="37"/>
      <c r="I130" s="37"/>
    </row>
    <row r="131" spans="8:9" ht="15.75" customHeight="1" x14ac:dyDescent="0.2">
      <c r="H131" s="37"/>
      <c r="I131" s="37"/>
    </row>
    <row r="132" spans="8:9" ht="15.75" customHeight="1" x14ac:dyDescent="0.2">
      <c r="H132" s="37"/>
      <c r="I132" s="37"/>
    </row>
    <row r="133" spans="8:9" ht="15.75" customHeight="1" x14ac:dyDescent="0.2">
      <c r="H133" s="37"/>
      <c r="I133" s="37"/>
    </row>
    <row r="134" spans="8:9" ht="15.75" customHeight="1" x14ac:dyDescent="0.2">
      <c r="H134" s="37"/>
      <c r="I134" s="37"/>
    </row>
    <row r="135" spans="8:9" ht="15.75" customHeight="1" x14ac:dyDescent="0.2">
      <c r="H135" s="37"/>
      <c r="I135" s="37"/>
    </row>
    <row r="136" spans="8:9" ht="15.75" customHeight="1" x14ac:dyDescent="0.2">
      <c r="H136" s="37"/>
      <c r="I136" s="37"/>
    </row>
    <row r="137" spans="8:9" ht="15.75" customHeight="1" x14ac:dyDescent="0.2">
      <c r="H137" s="37"/>
      <c r="I137" s="37"/>
    </row>
    <row r="138" spans="8:9" ht="15.75" customHeight="1" x14ac:dyDescent="0.2">
      <c r="H138" s="37"/>
      <c r="I138" s="37"/>
    </row>
    <row r="139" spans="8:9" ht="15.75" customHeight="1" x14ac:dyDescent="0.2">
      <c r="H139" s="37"/>
      <c r="I139" s="37"/>
    </row>
    <row r="140" spans="8:9" ht="15.75" customHeight="1" x14ac:dyDescent="0.2">
      <c r="H140" s="37"/>
      <c r="I140" s="37"/>
    </row>
    <row r="141" spans="8:9" ht="15.75" customHeight="1" x14ac:dyDescent="0.2">
      <c r="H141" s="37"/>
      <c r="I141" s="37"/>
    </row>
    <row r="142" spans="8:9" ht="15.75" customHeight="1" x14ac:dyDescent="0.2">
      <c r="H142" s="37"/>
      <c r="I142" s="37"/>
    </row>
    <row r="143" spans="8:9" ht="15.75" customHeight="1" x14ac:dyDescent="0.2">
      <c r="H143" s="37"/>
      <c r="I143" s="37"/>
    </row>
    <row r="144" spans="8:9" ht="15.75" customHeight="1" x14ac:dyDescent="0.2">
      <c r="H144" s="37"/>
      <c r="I144" s="37"/>
    </row>
    <row r="145" spans="8:9" ht="15.75" customHeight="1" x14ac:dyDescent="0.2">
      <c r="H145" s="37"/>
      <c r="I145" s="37"/>
    </row>
    <row r="146" spans="8:9" ht="15.75" customHeight="1" x14ac:dyDescent="0.2">
      <c r="H146" s="37"/>
      <c r="I146" s="37"/>
    </row>
    <row r="147" spans="8:9" ht="15.75" customHeight="1" x14ac:dyDescent="0.2">
      <c r="H147" s="37"/>
      <c r="I147" s="37"/>
    </row>
    <row r="148" spans="8:9" ht="15.75" customHeight="1" x14ac:dyDescent="0.2">
      <c r="H148" s="37"/>
      <c r="I148" s="37"/>
    </row>
    <row r="149" spans="8:9" ht="15.75" customHeight="1" x14ac:dyDescent="0.2">
      <c r="H149" s="37"/>
      <c r="I149" s="37"/>
    </row>
    <row r="150" spans="8:9" ht="15.75" customHeight="1" x14ac:dyDescent="0.2">
      <c r="H150" s="37"/>
      <c r="I150" s="37"/>
    </row>
    <row r="151" spans="8:9" ht="15.75" customHeight="1" x14ac:dyDescent="0.2">
      <c r="H151" s="37"/>
      <c r="I151" s="37"/>
    </row>
    <row r="152" spans="8:9" ht="15.75" customHeight="1" x14ac:dyDescent="0.2">
      <c r="H152" s="37"/>
      <c r="I152" s="37"/>
    </row>
    <row r="153" spans="8:9" ht="15.75" customHeight="1" x14ac:dyDescent="0.2">
      <c r="H153" s="37"/>
      <c r="I153" s="37"/>
    </row>
    <row r="154" spans="8:9" ht="15.75" customHeight="1" x14ac:dyDescent="0.2">
      <c r="H154" s="37"/>
      <c r="I154" s="37"/>
    </row>
    <row r="155" spans="8:9" ht="15.75" customHeight="1" x14ac:dyDescent="0.2">
      <c r="H155" s="37"/>
      <c r="I155" s="37"/>
    </row>
    <row r="156" spans="8:9" ht="15.75" customHeight="1" x14ac:dyDescent="0.2">
      <c r="H156" s="37"/>
      <c r="I156" s="37"/>
    </row>
    <row r="157" spans="8:9" ht="15.75" customHeight="1" x14ac:dyDescent="0.2">
      <c r="H157" s="37"/>
      <c r="I157" s="37"/>
    </row>
    <row r="158" spans="8:9" ht="15.75" customHeight="1" x14ac:dyDescent="0.2">
      <c r="H158" s="37"/>
      <c r="I158" s="37"/>
    </row>
    <row r="159" spans="8:9" ht="15.75" customHeight="1" x14ac:dyDescent="0.2">
      <c r="H159" s="37"/>
      <c r="I159" s="37"/>
    </row>
    <row r="160" spans="8:9" ht="15.75" customHeight="1" x14ac:dyDescent="0.2">
      <c r="H160" s="37"/>
      <c r="I160" s="37"/>
    </row>
    <row r="161" spans="8:9" ht="15.75" customHeight="1" x14ac:dyDescent="0.2">
      <c r="H161" s="37"/>
      <c r="I161" s="37"/>
    </row>
    <row r="162" spans="8:9" ht="15.75" customHeight="1" x14ac:dyDescent="0.2">
      <c r="H162" s="37"/>
      <c r="I162" s="37"/>
    </row>
    <row r="163" spans="8:9" ht="15.75" customHeight="1" x14ac:dyDescent="0.2">
      <c r="H163" s="37"/>
      <c r="I163" s="37"/>
    </row>
    <row r="164" spans="8:9" ht="15.75" customHeight="1" x14ac:dyDescent="0.2">
      <c r="H164" s="37"/>
      <c r="I164" s="37"/>
    </row>
    <row r="165" spans="8:9" ht="15.75" customHeight="1" x14ac:dyDescent="0.2">
      <c r="H165" s="37"/>
      <c r="I165" s="37"/>
    </row>
    <row r="166" spans="8:9" ht="15.75" customHeight="1" x14ac:dyDescent="0.2">
      <c r="H166" s="37"/>
      <c r="I166" s="37"/>
    </row>
    <row r="167" spans="8:9" ht="15.75" customHeight="1" x14ac:dyDescent="0.2">
      <c r="H167" s="37"/>
      <c r="I167" s="37"/>
    </row>
    <row r="168" spans="8:9" ht="15.75" customHeight="1" x14ac:dyDescent="0.2">
      <c r="H168" s="37"/>
      <c r="I168" s="37"/>
    </row>
    <row r="169" spans="8:9" ht="15.75" customHeight="1" x14ac:dyDescent="0.2">
      <c r="H169" s="37"/>
      <c r="I169" s="37"/>
    </row>
    <row r="170" spans="8:9" ht="15.75" customHeight="1" x14ac:dyDescent="0.2">
      <c r="H170" s="37"/>
      <c r="I170" s="37"/>
    </row>
    <row r="171" spans="8:9" ht="15.75" customHeight="1" x14ac:dyDescent="0.2">
      <c r="H171" s="37"/>
      <c r="I171" s="37"/>
    </row>
    <row r="172" spans="8:9" ht="15.75" customHeight="1" x14ac:dyDescent="0.2">
      <c r="H172" s="37"/>
      <c r="I172" s="37"/>
    </row>
    <row r="173" spans="8:9" ht="15.75" customHeight="1" x14ac:dyDescent="0.2">
      <c r="H173" s="37"/>
      <c r="I173" s="37"/>
    </row>
    <row r="174" spans="8:9" ht="15.75" customHeight="1" x14ac:dyDescent="0.2">
      <c r="H174" s="37"/>
      <c r="I174" s="37"/>
    </row>
    <row r="175" spans="8:9" ht="15.75" customHeight="1" x14ac:dyDescent="0.2">
      <c r="H175" s="37"/>
      <c r="I175" s="37"/>
    </row>
    <row r="176" spans="8:9" ht="15.75" customHeight="1" x14ac:dyDescent="0.2">
      <c r="H176" s="37"/>
      <c r="I176" s="37"/>
    </row>
    <row r="177" spans="8:9" ht="15.75" customHeight="1" x14ac:dyDescent="0.2">
      <c r="H177" s="37"/>
      <c r="I177" s="37"/>
    </row>
    <row r="178" spans="8:9" ht="15.75" customHeight="1" x14ac:dyDescent="0.2">
      <c r="H178" s="37"/>
      <c r="I178" s="37"/>
    </row>
    <row r="179" spans="8:9" ht="15.75" customHeight="1" x14ac:dyDescent="0.2">
      <c r="H179" s="37"/>
      <c r="I179" s="37"/>
    </row>
    <row r="180" spans="8:9" ht="15.75" customHeight="1" x14ac:dyDescent="0.2">
      <c r="H180" s="37"/>
      <c r="I180" s="37"/>
    </row>
    <row r="181" spans="8:9" ht="15.75" customHeight="1" x14ac:dyDescent="0.2">
      <c r="H181" s="37"/>
      <c r="I181" s="37"/>
    </row>
    <row r="182" spans="8:9" ht="15.75" customHeight="1" x14ac:dyDescent="0.2">
      <c r="H182" s="37"/>
      <c r="I182" s="37"/>
    </row>
    <row r="183" spans="8:9" ht="15.75" customHeight="1" x14ac:dyDescent="0.2">
      <c r="H183" s="37"/>
      <c r="I183" s="37"/>
    </row>
    <row r="184" spans="8:9" ht="15.75" customHeight="1" x14ac:dyDescent="0.2">
      <c r="H184" s="37"/>
      <c r="I184" s="37"/>
    </row>
    <row r="185" spans="8:9" ht="15.75" customHeight="1" x14ac:dyDescent="0.2">
      <c r="H185" s="37"/>
      <c r="I185" s="37"/>
    </row>
    <row r="186" spans="8:9" ht="15.75" customHeight="1" x14ac:dyDescent="0.2">
      <c r="H186" s="37"/>
      <c r="I186" s="37"/>
    </row>
    <row r="187" spans="8:9" ht="15.75" customHeight="1" x14ac:dyDescent="0.2">
      <c r="H187" s="37"/>
      <c r="I187" s="37"/>
    </row>
    <row r="188" spans="8:9" ht="15.75" customHeight="1" x14ac:dyDescent="0.2">
      <c r="H188" s="37"/>
      <c r="I188" s="37"/>
    </row>
    <row r="189" spans="8:9" ht="15.75" customHeight="1" x14ac:dyDescent="0.2">
      <c r="H189" s="37"/>
      <c r="I189" s="37"/>
    </row>
    <row r="190" spans="8:9" ht="15.75" customHeight="1" x14ac:dyDescent="0.2">
      <c r="H190" s="37"/>
      <c r="I190" s="37"/>
    </row>
    <row r="191" spans="8:9" ht="15.75" customHeight="1" x14ac:dyDescent="0.2">
      <c r="H191" s="37"/>
      <c r="I191" s="37"/>
    </row>
    <row r="192" spans="8:9" ht="15.75" customHeight="1" x14ac:dyDescent="0.2">
      <c r="H192" s="37"/>
      <c r="I192" s="37"/>
    </row>
    <row r="193" spans="8:9" ht="15.75" customHeight="1" x14ac:dyDescent="0.2">
      <c r="H193" s="37"/>
      <c r="I193" s="37"/>
    </row>
    <row r="194" spans="8:9" ht="15.75" customHeight="1" x14ac:dyDescent="0.2">
      <c r="H194" s="37"/>
      <c r="I194" s="37"/>
    </row>
    <row r="195" spans="8:9" ht="15.75" customHeight="1" x14ac:dyDescent="0.2">
      <c r="H195" s="37"/>
      <c r="I195" s="37"/>
    </row>
    <row r="196" spans="8:9" ht="15.75" customHeight="1" x14ac:dyDescent="0.2">
      <c r="H196" s="37"/>
      <c r="I196" s="37"/>
    </row>
    <row r="197" spans="8:9" ht="15.75" customHeight="1" x14ac:dyDescent="0.2">
      <c r="H197" s="37"/>
      <c r="I197" s="37"/>
    </row>
    <row r="198" spans="8:9" ht="15.75" customHeight="1" x14ac:dyDescent="0.2">
      <c r="H198" s="37"/>
      <c r="I198" s="37"/>
    </row>
    <row r="199" spans="8:9" ht="15.75" customHeight="1" x14ac:dyDescent="0.2">
      <c r="H199" s="37"/>
      <c r="I199" s="37"/>
    </row>
    <row r="200" spans="8:9" ht="15.75" customHeight="1" x14ac:dyDescent="0.2">
      <c r="H200" s="37"/>
      <c r="I200" s="37"/>
    </row>
    <row r="201" spans="8:9" ht="15.75" customHeight="1" x14ac:dyDescent="0.2">
      <c r="H201" s="37"/>
      <c r="I201" s="37"/>
    </row>
    <row r="202" spans="8:9" ht="15.75" customHeight="1" x14ac:dyDescent="0.2">
      <c r="H202" s="37"/>
      <c r="I202" s="37"/>
    </row>
    <row r="203" spans="8:9" ht="15.75" customHeight="1" x14ac:dyDescent="0.2">
      <c r="H203" s="37"/>
      <c r="I203" s="37"/>
    </row>
    <row r="204" spans="8:9" ht="15.75" customHeight="1" x14ac:dyDescent="0.2">
      <c r="H204" s="37"/>
      <c r="I204" s="37"/>
    </row>
    <row r="205" spans="8:9" ht="15.75" customHeight="1" x14ac:dyDescent="0.2">
      <c r="H205" s="37"/>
      <c r="I205" s="37"/>
    </row>
    <row r="206" spans="8:9" ht="15.75" customHeight="1" x14ac:dyDescent="0.2">
      <c r="H206" s="37"/>
      <c r="I206" s="37"/>
    </row>
    <row r="207" spans="8:9" ht="15.75" customHeight="1" x14ac:dyDescent="0.2">
      <c r="H207" s="37"/>
      <c r="I207" s="37"/>
    </row>
    <row r="208" spans="8:9" ht="15.75" customHeight="1" x14ac:dyDescent="0.2">
      <c r="H208" s="37"/>
      <c r="I208" s="37"/>
    </row>
    <row r="209" spans="8:9" ht="15.75" customHeight="1" x14ac:dyDescent="0.2">
      <c r="H209" s="37"/>
      <c r="I209" s="37"/>
    </row>
    <row r="210" spans="8:9" ht="15.75" customHeight="1" x14ac:dyDescent="0.2">
      <c r="H210" s="37"/>
      <c r="I210" s="37"/>
    </row>
    <row r="211" spans="8:9" ht="15.75" customHeight="1" x14ac:dyDescent="0.2">
      <c r="H211" s="37"/>
      <c r="I211" s="37"/>
    </row>
    <row r="212" spans="8:9" ht="15.75" customHeight="1" x14ac:dyDescent="0.2">
      <c r="H212" s="37"/>
      <c r="I212" s="37"/>
    </row>
    <row r="213" spans="8:9" ht="15.75" customHeight="1" x14ac:dyDescent="0.2">
      <c r="H213" s="37"/>
      <c r="I213" s="37"/>
    </row>
    <row r="214" spans="8:9" ht="15.75" customHeight="1" x14ac:dyDescent="0.2">
      <c r="H214" s="37"/>
      <c r="I214" s="37"/>
    </row>
    <row r="215" spans="8:9" ht="15.75" customHeight="1" x14ac:dyDescent="0.2">
      <c r="H215" s="37"/>
      <c r="I215" s="37"/>
    </row>
    <row r="216" spans="8:9" ht="15.75" customHeight="1" x14ac:dyDescent="0.2">
      <c r="H216" s="37"/>
      <c r="I216" s="37"/>
    </row>
    <row r="217" spans="8:9" ht="15.75" customHeight="1" x14ac:dyDescent="0.2">
      <c r="H217" s="37"/>
      <c r="I217" s="37"/>
    </row>
    <row r="218" spans="8:9" ht="15.75" customHeight="1" x14ac:dyDescent="0.2">
      <c r="H218" s="37"/>
      <c r="I218" s="37"/>
    </row>
    <row r="219" spans="8:9" ht="15.75" customHeight="1" x14ac:dyDescent="0.2">
      <c r="H219" s="37"/>
      <c r="I219" s="37"/>
    </row>
    <row r="220" spans="8:9" ht="15.75" customHeight="1" x14ac:dyDescent="0.2">
      <c r="H220" s="37"/>
      <c r="I220" s="37"/>
    </row>
    <row r="221" spans="8:9" ht="15.75" customHeight="1" x14ac:dyDescent="0.2">
      <c r="H221" s="37"/>
      <c r="I221" s="37"/>
    </row>
    <row r="222" spans="8:9" ht="15.75" customHeight="1" x14ac:dyDescent="0.2">
      <c r="H222" s="37"/>
      <c r="I222" s="37"/>
    </row>
    <row r="223" spans="8:9" ht="15.75" customHeight="1" x14ac:dyDescent="0.2">
      <c r="H223" s="37"/>
      <c r="I223" s="37"/>
    </row>
    <row r="224" spans="8:9" ht="15.75" customHeight="1" x14ac:dyDescent="0.2">
      <c r="H224" s="37"/>
      <c r="I224" s="37"/>
    </row>
    <row r="225" spans="8:9" ht="15.75" customHeight="1" x14ac:dyDescent="0.2">
      <c r="H225" s="37"/>
      <c r="I225" s="37"/>
    </row>
    <row r="226" spans="8:9" ht="15.75" customHeight="1" x14ac:dyDescent="0.2">
      <c r="H226" s="37"/>
      <c r="I226" s="37"/>
    </row>
    <row r="227" spans="8:9" ht="15.75" customHeight="1" x14ac:dyDescent="0.2">
      <c r="H227" s="37"/>
      <c r="I227" s="37"/>
    </row>
    <row r="228" spans="8:9" ht="15.75" customHeight="1" x14ac:dyDescent="0.2">
      <c r="H228" s="37"/>
      <c r="I228" s="37"/>
    </row>
    <row r="229" spans="8:9" ht="15.75" customHeight="1" x14ac:dyDescent="0.2">
      <c r="H229" s="37"/>
      <c r="I229" s="37"/>
    </row>
    <row r="230" spans="8:9" ht="15.75" customHeight="1" x14ac:dyDescent="0.2">
      <c r="H230" s="37"/>
      <c r="I230" s="37"/>
    </row>
    <row r="231" spans="8:9" ht="15.75" customHeight="1" x14ac:dyDescent="0.2">
      <c r="H231" s="37"/>
      <c r="I231" s="37"/>
    </row>
    <row r="232" spans="8:9" ht="15.75" customHeight="1" x14ac:dyDescent="0.2">
      <c r="H232" s="37"/>
      <c r="I232" s="37"/>
    </row>
    <row r="233" spans="8:9" ht="15.75" customHeight="1" x14ac:dyDescent="0.2">
      <c r="H233" s="37"/>
      <c r="I233" s="37"/>
    </row>
    <row r="234" spans="8:9" ht="15.75" customHeight="1" x14ac:dyDescent="0.2">
      <c r="H234" s="37"/>
      <c r="I234" s="37"/>
    </row>
    <row r="235" spans="8:9" ht="15.75" customHeight="1" x14ac:dyDescent="0.2">
      <c r="H235" s="37"/>
      <c r="I235" s="37"/>
    </row>
    <row r="236" spans="8:9" ht="15.75" customHeight="1" x14ac:dyDescent="0.2">
      <c r="H236" s="37"/>
      <c r="I236" s="37"/>
    </row>
    <row r="237" spans="8:9" ht="15.75" customHeight="1" x14ac:dyDescent="0.2">
      <c r="H237" s="37"/>
      <c r="I237" s="37"/>
    </row>
    <row r="238" spans="8:9" ht="15.75" customHeight="1" x14ac:dyDescent="0.2">
      <c r="H238" s="37"/>
      <c r="I238" s="37"/>
    </row>
    <row r="239" spans="8:9" ht="15.75" customHeight="1" x14ac:dyDescent="0.2">
      <c r="H239" s="37"/>
      <c r="I239" s="37"/>
    </row>
    <row r="240" spans="8:9" ht="15.75" customHeight="1" x14ac:dyDescent="0.2">
      <c r="H240" s="37"/>
      <c r="I240" s="37"/>
    </row>
    <row r="241" spans="8:9" ht="15.75" customHeight="1" x14ac:dyDescent="0.2">
      <c r="H241" s="37"/>
      <c r="I241" s="37"/>
    </row>
    <row r="242" spans="8:9" ht="15.75" customHeight="1" x14ac:dyDescent="0.2">
      <c r="H242" s="37"/>
      <c r="I242" s="37"/>
    </row>
    <row r="243" spans="8:9" ht="15.75" customHeight="1" x14ac:dyDescent="0.2">
      <c r="H243" s="37"/>
      <c r="I243" s="37"/>
    </row>
    <row r="244" spans="8:9" ht="15.75" customHeight="1" x14ac:dyDescent="0.2">
      <c r="H244" s="37"/>
      <c r="I244" s="37"/>
    </row>
    <row r="245" spans="8:9" ht="15.75" customHeight="1" x14ac:dyDescent="0.2">
      <c r="H245" s="37"/>
      <c r="I245" s="37"/>
    </row>
    <row r="246" spans="8:9" ht="15.75" customHeight="1" x14ac:dyDescent="0.2">
      <c r="H246" s="37"/>
      <c r="I246" s="37"/>
    </row>
    <row r="247" spans="8:9" ht="15.75" customHeight="1" x14ac:dyDescent="0.2">
      <c r="H247" s="37"/>
      <c r="I247" s="37"/>
    </row>
    <row r="248" spans="8:9" ht="15.75" customHeight="1" x14ac:dyDescent="0.2">
      <c r="H248" s="37"/>
      <c r="I248" s="37"/>
    </row>
    <row r="249" spans="8:9" ht="15.75" customHeight="1" x14ac:dyDescent="0.2">
      <c r="H249" s="37"/>
      <c r="I249" s="37"/>
    </row>
    <row r="250" spans="8:9" ht="15.75" customHeight="1" x14ac:dyDescent="0.2">
      <c r="H250" s="37"/>
      <c r="I250" s="37"/>
    </row>
    <row r="251" spans="8:9" ht="15.75" customHeight="1" x14ac:dyDescent="0.2">
      <c r="H251" s="37"/>
      <c r="I251" s="37"/>
    </row>
    <row r="252" spans="8:9" ht="15.75" customHeight="1" x14ac:dyDescent="0.2">
      <c r="H252" s="37"/>
      <c r="I252" s="37"/>
    </row>
    <row r="253" spans="8:9" ht="15.75" customHeight="1" x14ac:dyDescent="0.2">
      <c r="H253" s="37"/>
      <c r="I253" s="37"/>
    </row>
    <row r="254" spans="8:9" ht="15.75" customHeight="1" x14ac:dyDescent="0.2">
      <c r="H254" s="37"/>
      <c r="I254" s="37"/>
    </row>
    <row r="255" spans="8:9" ht="15.75" customHeight="1" x14ac:dyDescent="0.2">
      <c r="H255" s="37"/>
      <c r="I255" s="37"/>
    </row>
    <row r="256" spans="8:9" ht="15.75" customHeight="1" x14ac:dyDescent="0.2">
      <c r="H256" s="37"/>
      <c r="I256" s="37"/>
    </row>
    <row r="257" spans="8:9" ht="15.75" customHeight="1" x14ac:dyDescent="0.2">
      <c r="H257" s="37"/>
      <c r="I257" s="37"/>
    </row>
    <row r="258" spans="8:9" ht="15.75" customHeight="1" x14ac:dyDescent="0.2">
      <c r="H258" s="37"/>
      <c r="I258" s="37"/>
    </row>
    <row r="259" spans="8:9" ht="15.75" customHeight="1" x14ac:dyDescent="0.2">
      <c r="H259" s="37"/>
      <c r="I259" s="37"/>
    </row>
    <row r="260" spans="8:9" ht="15.75" customHeight="1" x14ac:dyDescent="0.2">
      <c r="H260" s="37"/>
      <c r="I260" s="37"/>
    </row>
    <row r="261" spans="8:9" ht="15.75" customHeight="1" x14ac:dyDescent="0.2">
      <c r="H261" s="37"/>
      <c r="I261" s="37"/>
    </row>
    <row r="262" spans="8:9" ht="15.75" customHeight="1" x14ac:dyDescent="0.2">
      <c r="H262" s="37"/>
      <c r="I262" s="37"/>
    </row>
    <row r="263" spans="8:9" ht="15.75" customHeight="1" x14ac:dyDescent="0.2">
      <c r="H263" s="37"/>
      <c r="I263" s="37"/>
    </row>
    <row r="264" spans="8:9" ht="15.75" customHeight="1" x14ac:dyDescent="0.2">
      <c r="H264" s="37"/>
      <c r="I264" s="37"/>
    </row>
    <row r="265" spans="8:9" ht="15.75" customHeight="1" x14ac:dyDescent="0.2">
      <c r="H265" s="37"/>
      <c r="I265" s="37"/>
    </row>
    <row r="266" spans="8:9" ht="15.75" customHeight="1" x14ac:dyDescent="0.2">
      <c r="H266" s="37"/>
      <c r="I266" s="37"/>
    </row>
    <row r="267" spans="8:9" ht="15.75" customHeight="1" x14ac:dyDescent="0.2">
      <c r="H267" s="37"/>
      <c r="I267" s="37"/>
    </row>
    <row r="268" spans="8:9" ht="15.75" customHeight="1" x14ac:dyDescent="0.2">
      <c r="H268" s="37"/>
      <c r="I268" s="37"/>
    </row>
    <row r="269" spans="8:9" ht="15.75" customHeight="1" x14ac:dyDescent="0.2">
      <c r="H269" s="37"/>
      <c r="I269" s="37"/>
    </row>
    <row r="270" spans="8:9" ht="15.75" customHeight="1" x14ac:dyDescent="0.2">
      <c r="H270" s="37"/>
      <c r="I270" s="37"/>
    </row>
    <row r="271" spans="8:9" ht="15.75" customHeight="1" x14ac:dyDescent="0.2">
      <c r="H271" s="37"/>
      <c r="I271" s="37"/>
    </row>
    <row r="272" spans="8:9" ht="15.75" customHeight="1" x14ac:dyDescent="0.2">
      <c r="H272" s="37"/>
      <c r="I272" s="37"/>
    </row>
    <row r="273" spans="8:9" ht="15.75" customHeight="1" x14ac:dyDescent="0.2">
      <c r="H273" s="37"/>
      <c r="I273" s="37"/>
    </row>
    <row r="274" spans="8:9" ht="15.75" customHeight="1" x14ac:dyDescent="0.2">
      <c r="H274" s="37"/>
      <c r="I274" s="37"/>
    </row>
    <row r="275" spans="8:9" ht="15.75" customHeight="1" x14ac:dyDescent="0.2">
      <c r="H275" s="37"/>
      <c r="I275" s="37"/>
    </row>
    <row r="276" spans="8:9" ht="15.75" customHeight="1" x14ac:dyDescent="0.2">
      <c r="H276" s="37"/>
      <c r="I276" s="37"/>
    </row>
    <row r="277" spans="8:9" ht="15.75" customHeight="1" x14ac:dyDescent="0.2">
      <c r="H277" s="37"/>
      <c r="I277" s="37"/>
    </row>
    <row r="278" spans="8:9" ht="15.75" customHeight="1" x14ac:dyDescent="0.2">
      <c r="H278" s="37"/>
      <c r="I278" s="37"/>
    </row>
    <row r="279" spans="8:9" ht="15.75" customHeight="1" x14ac:dyDescent="0.2">
      <c r="H279" s="37"/>
      <c r="I279" s="37"/>
    </row>
    <row r="280" spans="8:9" ht="15.75" customHeight="1" x14ac:dyDescent="0.2">
      <c r="H280" s="37"/>
      <c r="I280" s="37"/>
    </row>
    <row r="281" spans="8:9" ht="15.75" customHeight="1" x14ac:dyDescent="0.2">
      <c r="H281" s="37"/>
      <c r="I281" s="37"/>
    </row>
    <row r="282" spans="8:9" ht="15.75" customHeight="1" x14ac:dyDescent="0.2">
      <c r="H282" s="37"/>
      <c r="I282" s="37"/>
    </row>
    <row r="283" spans="8:9" ht="15.75" customHeight="1" x14ac:dyDescent="0.2">
      <c r="H283" s="37"/>
      <c r="I283" s="37"/>
    </row>
    <row r="284" spans="8:9" ht="15.75" customHeight="1" x14ac:dyDescent="0.2">
      <c r="H284" s="37"/>
      <c r="I284" s="37"/>
    </row>
    <row r="285" spans="8:9" ht="15.75" customHeight="1" x14ac:dyDescent="0.2">
      <c r="H285" s="37"/>
      <c r="I285" s="37"/>
    </row>
    <row r="286" spans="8:9" ht="15.75" customHeight="1" x14ac:dyDescent="0.2">
      <c r="H286" s="37"/>
      <c r="I286" s="37"/>
    </row>
    <row r="287" spans="8:9" ht="15.75" customHeight="1" x14ac:dyDescent="0.2">
      <c r="H287" s="37"/>
      <c r="I287" s="37"/>
    </row>
    <row r="288" spans="8:9" ht="15.75" customHeight="1" x14ac:dyDescent="0.2">
      <c r="H288" s="37"/>
      <c r="I288" s="37"/>
    </row>
    <row r="289" spans="8:9" ht="15.75" customHeight="1" x14ac:dyDescent="0.2">
      <c r="H289" s="37"/>
      <c r="I289" s="37"/>
    </row>
    <row r="290" spans="8:9" ht="15.75" customHeight="1" x14ac:dyDescent="0.2">
      <c r="H290" s="37"/>
      <c r="I290" s="37"/>
    </row>
    <row r="291" spans="8:9" ht="15.75" customHeight="1" x14ac:dyDescent="0.2">
      <c r="H291" s="37"/>
      <c r="I291" s="37"/>
    </row>
    <row r="292" spans="8:9" ht="15.75" customHeight="1" x14ac:dyDescent="0.2">
      <c r="H292" s="37"/>
      <c r="I292" s="37"/>
    </row>
    <row r="293" spans="8:9" ht="15.75" customHeight="1" x14ac:dyDescent="0.2">
      <c r="H293" s="37"/>
      <c r="I293" s="37"/>
    </row>
    <row r="294" spans="8:9" ht="15.75" customHeight="1" x14ac:dyDescent="0.2">
      <c r="H294" s="37"/>
      <c r="I294" s="37"/>
    </row>
    <row r="295" spans="8:9" ht="15.75" customHeight="1" x14ac:dyDescent="0.2">
      <c r="H295" s="37"/>
      <c r="I295" s="37"/>
    </row>
    <row r="296" spans="8:9" ht="15.75" customHeight="1" x14ac:dyDescent="0.2">
      <c r="H296" s="37"/>
      <c r="I296" s="37"/>
    </row>
    <row r="297" spans="8:9" ht="15.75" customHeight="1" x14ac:dyDescent="0.2">
      <c r="H297" s="37"/>
      <c r="I297" s="37"/>
    </row>
    <row r="298" spans="8:9" ht="15.75" customHeight="1" x14ac:dyDescent="0.2">
      <c r="H298" s="37"/>
      <c r="I298" s="37"/>
    </row>
    <row r="299" spans="8:9" ht="15.75" customHeight="1" x14ac:dyDescent="0.2">
      <c r="H299" s="37"/>
      <c r="I299" s="37"/>
    </row>
    <row r="300" spans="8:9" ht="15.75" customHeight="1" x14ac:dyDescent="0.2">
      <c r="H300" s="37"/>
      <c r="I300" s="37"/>
    </row>
    <row r="301" spans="8:9" ht="15.75" customHeight="1" x14ac:dyDescent="0.2">
      <c r="H301" s="37"/>
      <c r="I301" s="37"/>
    </row>
    <row r="302" spans="8:9" ht="15.75" customHeight="1" x14ac:dyDescent="0.2">
      <c r="H302" s="37"/>
      <c r="I302" s="37"/>
    </row>
    <row r="303" spans="8:9" ht="15.75" customHeight="1" x14ac:dyDescent="0.2">
      <c r="H303" s="37"/>
      <c r="I303" s="37"/>
    </row>
    <row r="304" spans="8:9" ht="15.75" customHeight="1" x14ac:dyDescent="0.2">
      <c r="H304" s="37"/>
      <c r="I304" s="37"/>
    </row>
    <row r="305" spans="8:9" ht="15.75" customHeight="1" x14ac:dyDescent="0.2">
      <c r="H305" s="37"/>
      <c r="I305" s="37"/>
    </row>
    <row r="306" spans="8:9" ht="15.75" customHeight="1" x14ac:dyDescent="0.2">
      <c r="H306" s="37"/>
      <c r="I306" s="37"/>
    </row>
    <row r="307" spans="8:9" ht="15.75" customHeight="1" x14ac:dyDescent="0.2">
      <c r="H307" s="37"/>
      <c r="I307" s="37"/>
    </row>
    <row r="308" spans="8:9" ht="15.75" customHeight="1" x14ac:dyDescent="0.2">
      <c r="H308" s="37"/>
      <c r="I308" s="37"/>
    </row>
    <row r="309" spans="8:9" ht="15.75" customHeight="1" x14ac:dyDescent="0.2">
      <c r="H309" s="37"/>
      <c r="I309" s="37"/>
    </row>
    <row r="310" spans="8:9" ht="15.75" customHeight="1" x14ac:dyDescent="0.2">
      <c r="H310" s="37"/>
      <c r="I310" s="37"/>
    </row>
    <row r="311" spans="8:9" ht="15.75" customHeight="1" x14ac:dyDescent="0.2">
      <c r="H311" s="37"/>
      <c r="I311" s="37"/>
    </row>
    <row r="312" spans="8:9" ht="15.75" customHeight="1" x14ac:dyDescent="0.2">
      <c r="H312" s="37"/>
      <c r="I312" s="37"/>
    </row>
    <row r="313" spans="8:9" ht="15.75" customHeight="1" x14ac:dyDescent="0.2">
      <c r="H313" s="37"/>
      <c r="I313" s="37"/>
    </row>
    <row r="314" spans="8:9" ht="15.75" customHeight="1" x14ac:dyDescent="0.2">
      <c r="H314" s="37"/>
      <c r="I314" s="37"/>
    </row>
    <row r="315" spans="8:9" ht="15.75" customHeight="1" x14ac:dyDescent="0.2">
      <c r="H315" s="37"/>
      <c r="I315" s="37"/>
    </row>
    <row r="316" spans="8:9" ht="15.75" customHeight="1" x14ac:dyDescent="0.2">
      <c r="H316" s="37"/>
      <c r="I316" s="37"/>
    </row>
    <row r="317" spans="8:9" ht="15.75" customHeight="1" x14ac:dyDescent="0.2">
      <c r="H317" s="37"/>
      <c r="I317" s="37"/>
    </row>
    <row r="318" spans="8:9" ht="15.75" customHeight="1" x14ac:dyDescent="0.2">
      <c r="H318" s="37"/>
      <c r="I318" s="37"/>
    </row>
    <row r="319" spans="8:9" ht="15.75" customHeight="1" x14ac:dyDescent="0.2">
      <c r="H319" s="37"/>
      <c r="I319" s="37"/>
    </row>
    <row r="320" spans="8:9" ht="15.75" customHeight="1" x14ac:dyDescent="0.2">
      <c r="H320" s="37"/>
      <c r="I320" s="37"/>
    </row>
    <row r="321" spans="8:9" ht="15.75" customHeight="1" x14ac:dyDescent="0.2">
      <c r="H321" s="37"/>
      <c r="I321" s="37"/>
    </row>
    <row r="322" spans="8:9" ht="15.75" customHeight="1" x14ac:dyDescent="0.2">
      <c r="H322" s="37"/>
      <c r="I322" s="37"/>
    </row>
    <row r="323" spans="8:9" ht="15.75" customHeight="1" x14ac:dyDescent="0.2">
      <c r="H323" s="37"/>
      <c r="I323" s="37"/>
    </row>
    <row r="324" spans="8:9" ht="15.75" customHeight="1" x14ac:dyDescent="0.2">
      <c r="H324" s="37"/>
      <c r="I324" s="37"/>
    </row>
    <row r="325" spans="8:9" ht="15.75" customHeight="1" x14ac:dyDescent="0.2">
      <c r="H325" s="37"/>
      <c r="I325" s="37"/>
    </row>
    <row r="326" spans="8:9" ht="15.75" customHeight="1" x14ac:dyDescent="0.2">
      <c r="H326" s="37"/>
      <c r="I326" s="37"/>
    </row>
    <row r="327" spans="8:9" ht="15.75" customHeight="1" x14ac:dyDescent="0.2">
      <c r="H327" s="37"/>
      <c r="I327" s="37"/>
    </row>
    <row r="328" spans="8:9" ht="15.75" customHeight="1" x14ac:dyDescent="0.2">
      <c r="H328" s="37"/>
      <c r="I328" s="37"/>
    </row>
    <row r="329" spans="8:9" ht="15.75" customHeight="1" x14ac:dyDescent="0.2">
      <c r="H329" s="37"/>
      <c r="I329" s="37"/>
    </row>
    <row r="330" spans="8:9" ht="15.75" customHeight="1" x14ac:dyDescent="0.2">
      <c r="H330" s="37"/>
      <c r="I330" s="37"/>
    </row>
    <row r="331" spans="8:9" ht="15.75" customHeight="1" x14ac:dyDescent="0.2">
      <c r="H331" s="37"/>
      <c r="I331" s="37"/>
    </row>
    <row r="332" spans="8:9" ht="15.75" customHeight="1" x14ac:dyDescent="0.2">
      <c r="H332" s="37"/>
      <c r="I332" s="37"/>
    </row>
    <row r="333" spans="8:9" ht="15.75" customHeight="1" x14ac:dyDescent="0.2">
      <c r="H333" s="37"/>
      <c r="I333" s="37"/>
    </row>
    <row r="334" spans="8:9" ht="15.75" customHeight="1" x14ac:dyDescent="0.2">
      <c r="H334" s="37"/>
      <c r="I334" s="37"/>
    </row>
    <row r="335" spans="8:9" ht="15.75" customHeight="1" x14ac:dyDescent="0.2">
      <c r="H335" s="37"/>
      <c r="I335" s="37"/>
    </row>
    <row r="336" spans="8:9" ht="15.75" customHeight="1" x14ac:dyDescent="0.2">
      <c r="H336" s="37"/>
      <c r="I336" s="37"/>
    </row>
    <row r="337" spans="8:9" ht="15.75" customHeight="1" x14ac:dyDescent="0.2">
      <c r="H337" s="37"/>
      <c r="I337" s="37"/>
    </row>
    <row r="338" spans="8:9" ht="15.75" customHeight="1" x14ac:dyDescent="0.2">
      <c r="H338" s="37"/>
      <c r="I338" s="37"/>
    </row>
    <row r="339" spans="8:9" ht="15.75" customHeight="1" x14ac:dyDescent="0.2">
      <c r="H339" s="37"/>
      <c r="I339" s="37"/>
    </row>
    <row r="340" spans="8:9" ht="15.75" customHeight="1" x14ac:dyDescent="0.2">
      <c r="H340" s="37"/>
      <c r="I340" s="37"/>
    </row>
    <row r="341" spans="8:9" ht="15.75" customHeight="1" x14ac:dyDescent="0.2">
      <c r="H341" s="37"/>
      <c r="I341" s="37"/>
    </row>
    <row r="342" spans="8:9" ht="15.75" customHeight="1" x14ac:dyDescent="0.2">
      <c r="H342" s="37"/>
      <c r="I342" s="37"/>
    </row>
    <row r="343" spans="8:9" ht="15.75" customHeight="1" x14ac:dyDescent="0.2">
      <c r="H343" s="37"/>
      <c r="I343" s="37"/>
    </row>
    <row r="344" spans="8:9" ht="15.75" customHeight="1" x14ac:dyDescent="0.2">
      <c r="H344" s="37"/>
      <c r="I344" s="37"/>
    </row>
    <row r="345" spans="8:9" ht="15.75" customHeight="1" x14ac:dyDescent="0.2">
      <c r="H345" s="37"/>
      <c r="I345" s="37"/>
    </row>
    <row r="346" spans="8:9" ht="15.75" customHeight="1" x14ac:dyDescent="0.2">
      <c r="H346" s="37"/>
      <c r="I346" s="37"/>
    </row>
    <row r="347" spans="8:9" ht="15.75" customHeight="1" x14ac:dyDescent="0.2">
      <c r="H347" s="37"/>
      <c r="I347" s="37"/>
    </row>
    <row r="348" spans="8:9" ht="15.75" customHeight="1" x14ac:dyDescent="0.2">
      <c r="H348" s="37"/>
      <c r="I348" s="37"/>
    </row>
    <row r="349" spans="8:9" ht="15.75" customHeight="1" x14ac:dyDescent="0.2">
      <c r="H349" s="37"/>
      <c r="I349" s="37"/>
    </row>
    <row r="350" spans="8:9" ht="15.75" customHeight="1" x14ac:dyDescent="0.2">
      <c r="H350" s="37"/>
      <c r="I350" s="37"/>
    </row>
    <row r="351" spans="8:9" ht="15.75" customHeight="1" x14ac:dyDescent="0.2">
      <c r="H351" s="37"/>
      <c r="I351" s="37"/>
    </row>
    <row r="352" spans="8:9" ht="15.75" customHeight="1" x14ac:dyDescent="0.2">
      <c r="H352" s="37"/>
      <c r="I352" s="37"/>
    </row>
    <row r="353" spans="8:9" ht="15.75" customHeight="1" x14ac:dyDescent="0.2">
      <c r="H353" s="37"/>
      <c r="I353" s="37"/>
    </row>
    <row r="354" spans="8:9" ht="15.75" customHeight="1" x14ac:dyDescent="0.2">
      <c r="H354" s="37"/>
      <c r="I354" s="37"/>
    </row>
    <row r="355" spans="8:9" ht="15.75" customHeight="1" x14ac:dyDescent="0.2">
      <c r="H355" s="37"/>
      <c r="I355" s="37"/>
    </row>
    <row r="356" spans="8:9" ht="15.75" customHeight="1" x14ac:dyDescent="0.2">
      <c r="H356" s="37"/>
      <c r="I356" s="37"/>
    </row>
    <row r="357" spans="8:9" ht="15.75" customHeight="1" x14ac:dyDescent="0.2">
      <c r="H357" s="37"/>
      <c r="I357" s="37"/>
    </row>
    <row r="358" spans="8:9" ht="15.75" customHeight="1" x14ac:dyDescent="0.2">
      <c r="H358" s="37"/>
      <c r="I358" s="37"/>
    </row>
    <row r="359" spans="8:9" ht="15.75" customHeight="1" x14ac:dyDescent="0.2">
      <c r="H359" s="37"/>
      <c r="I359" s="37"/>
    </row>
    <row r="360" spans="8:9" ht="15.75" customHeight="1" x14ac:dyDescent="0.2">
      <c r="H360" s="37"/>
      <c r="I360" s="37"/>
    </row>
    <row r="361" spans="8:9" ht="15.75" customHeight="1" x14ac:dyDescent="0.2">
      <c r="H361" s="37"/>
      <c r="I361" s="37"/>
    </row>
    <row r="362" spans="8:9" ht="15.75" customHeight="1" x14ac:dyDescent="0.2">
      <c r="H362" s="37"/>
      <c r="I362" s="37"/>
    </row>
    <row r="363" spans="8:9" ht="15.75" customHeight="1" x14ac:dyDescent="0.2">
      <c r="H363" s="37"/>
      <c r="I363" s="37"/>
    </row>
    <row r="364" spans="8:9" ht="15.75" customHeight="1" x14ac:dyDescent="0.2">
      <c r="H364" s="37"/>
      <c r="I364" s="37"/>
    </row>
    <row r="365" spans="8:9" ht="15.75" customHeight="1" x14ac:dyDescent="0.2">
      <c r="H365" s="37"/>
      <c r="I365" s="37"/>
    </row>
    <row r="366" spans="8:9" ht="15.75" customHeight="1" x14ac:dyDescent="0.2">
      <c r="H366" s="37"/>
      <c r="I366" s="37"/>
    </row>
    <row r="367" spans="8:9" ht="15.75" customHeight="1" x14ac:dyDescent="0.2">
      <c r="H367" s="37"/>
      <c r="I367" s="37"/>
    </row>
    <row r="368" spans="8:9" ht="15.75" customHeight="1" x14ac:dyDescent="0.2">
      <c r="H368" s="37"/>
      <c r="I368" s="37"/>
    </row>
    <row r="369" spans="8:9" ht="15.75" customHeight="1" x14ac:dyDescent="0.2">
      <c r="H369" s="37"/>
      <c r="I369" s="37"/>
    </row>
    <row r="370" spans="8:9" ht="15.75" customHeight="1" x14ac:dyDescent="0.2">
      <c r="H370" s="37"/>
      <c r="I370" s="37"/>
    </row>
    <row r="371" spans="8:9" ht="15.75" customHeight="1" x14ac:dyDescent="0.2">
      <c r="H371" s="37"/>
      <c r="I371" s="37"/>
    </row>
    <row r="372" spans="8:9" ht="15.75" customHeight="1" x14ac:dyDescent="0.2">
      <c r="H372" s="37"/>
      <c r="I372" s="37"/>
    </row>
    <row r="373" spans="8:9" ht="15.75" customHeight="1" x14ac:dyDescent="0.2">
      <c r="H373" s="37"/>
      <c r="I373" s="37"/>
    </row>
    <row r="374" spans="8:9" ht="15.75" customHeight="1" x14ac:dyDescent="0.2">
      <c r="H374" s="37"/>
      <c r="I374" s="37"/>
    </row>
    <row r="375" spans="8:9" ht="15.75" customHeight="1" x14ac:dyDescent="0.2">
      <c r="H375" s="37"/>
      <c r="I375" s="37"/>
    </row>
    <row r="376" spans="8:9" ht="15.75" customHeight="1" x14ac:dyDescent="0.2">
      <c r="H376" s="37"/>
      <c r="I376" s="37"/>
    </row>
    <row r="377" spans="8:9" ht="15.75" customHeight="1" x14ac:dyDescent="0.2">
      <c r="H377" s="37"/>
      <c r="I377" s="37"/>
    </row>
    <row r="378" spans="8:9" ht="15.75" customHeight="1" x14ac:dyDescent="0.2">
      <c r="H378" s="37"/>
      <c r="I378" s="37"/>
    </row>
    <row r="379" spans="8:9" ht="15.75" customHeight="1" x14ac:dyDescent="0.2">
      <c r="H379" s="37"/>
      <c r="I379" s="37"/>
    </row>
    <row r="380" spans="8:9" ht="15.75" customHeight="1" x14ac:dyDescent="0.2">
      <c r="H380" s="37"/>
      <c r="I380" s="37"/>
    </row>
    <row r="381" spans="8:9" ht="15.75" customHeight="1" x14ac:dyDescent="0.2">
      <c r="H381" s="37"/>
      <c r="I381" s="37"/>
    </row>
    <row r="382" spans="8:9" ht="15.75" customHeight="1" x14ac:dyDescent="0.2">
      <c r="H382" s="37"/>
      <c r="I382" s="37"/>
    </row>
    <row r="383" spans="8:9" ht="15.75" customHeight="1" x14ac:dyDescent="0.2">
      <c r="H383" s="37"/>
      <c r="I383" s="37"/>
    </row>
    <row r="384" spans="8:9" ht="15.75" customHeight="1" x14ac:dyDescent="0.2">
      <c r="H384" s="37"/>
      <c r="I384" s="37"/>
    </row>
    <row r="385" spans="8:9" ht="15.75" customHeight="1" x14ac:dyDescent="0.2">
      <c r="H385" s="37"/>
      <c r="I385" s="37"/>
    </row>
    <row r="386" spans="8:9" ht="15.75" customHeight="1" x14ac:dyDescent="0.2">
      <c r="H386" s="37"/>
      <c r="I386" s="37"/>
    </row>
    <row r="387" spans="8:9" ht="15.75" customHeight="1" x14ac:dyDescent="0.2">
      <c r="H387" s="37"/>
      <c r="I387" s="37"/>
    </row>
    <row r="388" spans="8:9" ht="15.75" customHeight="1" x14ac:dyDescent="0.2">
      <c r="H388" s="37"/>
      <c r="I388" s="37"/>
    </row>
    <row r="389" spans="8:9" ht="15.75" customHeight="1" x14ac:dyDescent="0.2">
      <c r="H389" s="37"/>
      <c r="I389" s="37"/>
    </row>
    <row r="390" spans="8:9" ht="15.75" customHeight="1" x14ac:dyDescent="0.2">
      <c r="H390" s="37"/>
      <c r="I390" s="37"/>
    </row>
    <row r="391" spans="8:9" ht="15.75" customHeight="1" x14ac:dyDescent="0.2">
      <c r="H391" s="37"/>
      <c r="I391" s="37"/>
    </row>
    <row r="392" spans="8:9" ht="15.75" customHeight="1" x14ac:dyDescent="0.2">
      <c r="H392" s="37"/>
      <c r="I392" s="37"/>
    </row>
    <row r="393" spans="8:9" ht="15.75" customHeight="1" x14ac:dyDescent="0.2">
      <c r="H393" s="37"/>
      <c r="I393" s="37"/>
    </row>
    <row r="394" spans="8:9" ht="15.75" customHeight="1" x14ac:dyDescent="0.2">
      <c r="H394" s="37"/>
      <c r="I394" s="37"/>
    </row>
    <row r="395" spans="8:9" ht="15.75" customHeight="1" x14ac:dyDescent="0.2">
      <c r="H395" s="37"/>
      <c r="I395" s="37"/>
    </row>
    <row r="396" spans="8:9" ht="15.75" customHeight="1" x14ac:dyDescent="0.2">
      <c r="H396" s="37"/>
      <c r="I396" s="37"/>
    </row>
    <row r="397" spans="8:9" ht="15.75" customHeight="1" x14ac:dyDescent="0.2">
      <c r="H397" s="37"/>
      <c r="I397" s="37"/>
    </row>
    <row r="398" spans="8:9" ht="15.75" customHeight="1" x14ac:dyDescent="0.2">
      <c r="H398" s="37"/>
      <c r="I398" s="37"/>
    </row>
    <row r="399" spans="8:9" ht="15.75" customHeight="1" x14ac:dyDescent="0.2">
      <c r="H399" s="37"/>
      <c r="I399" s="37"/>
    </row>
    <row r="400" spans="8:9" ht="15.75" customHeight="1" x14ac:dyDescent="0.2">
      <c r="H400" s="37"/>
      <c r="I400" s="37"/>
    </row>
    <row r="401" spans="8:9" ht="15.75" customHeight="1" x14ac:dyDescent="0.2">
      <c r="H401" s="37"/>
      <c r="I401" s="37"/>
    </row>
    <row r="402" spans="8:9" ht="15.75" customHeight="1" x14ac:dyDescent="0.2">
      <c r="H402" s="37"/>
      <c r="I402" s="37"/>
    </row>
    <row r="403" spans="8:9" ht="15.75" customHeight="1" x14ac:dyDescent="0.2">
      <c r="H403" s="37"/>
      <c r="I403" s="37"/>
    </row>
    <row r="404" spans="8:9" ht="15.75" customHeight="1" x14ac:dyDescent="0.2">
      <c r="H404" s="37"/>
      <c r="I404" s="37"/>
    </row>
    <row r="405" spans="8:9" ht="15.75" customHeight="1" x14ac:dyDescent="0.2">
      <c r="H405" s="37"/>
      <c r="I405" s="37"/>
    </row>
    <row r="406" spans="8:9" ht="15.75" customHeight="1" x14ac:dyDescent="0.2">
      <c r="H406" s="37"/>
      <c r="I406" s="37"/>
    </row>
    <row r="407" spans="8:9" ht="15.75" customHeight="1" x14ac:dyDescent="0.2">
      <c r="H407" s="37"/>
      <c r="I407" s="37"/>
    </row>
    <row r="408" spans="8:9" ht="15.75" customHeight="1" x14ac:dyDescent="0.2">
      <c r="H408" s="37"/>
      <c r="I408" s="37"/>
    </row>
    <row r="409" spans="8:9" ht="15.75" customHeight="1" x14ac:dyDescent="0.2">
      <c r="H409" s="37"/>
      <c r="I409" s="37"/>
    </row>
    <row r="410" spans="8:9" ht="15.75" customHeight="1" x14ac:dyDescent="0.2">
      <c r="H410" s="37"/>
      <c r="I410" s="37"/>
    </row>
    <row r="411" spans="8:9" ht="15.75" customHeight="1" x14ac:dyDescent="0.2">
      <c r="H411" s="37"/>
      <c r="I411" s="37"/>
    </row>
    <row r="412" spans="8:9" ht="15.75" customHeight="1" x14ac:dyDescent="0.2">
      <c r="H412" s="37"/>
      <c r="I412" s="37"/>
    </row>
    <row r="413" spans="8:9" ht="15.75" customHeight="1" x14ac:dyDescent="0.2">
      <c r="H413" s="37"/>
      <c r="I413" s="37"/>
    </row>
    <row r="414" spans="8:9" ht="15.75" customHeight="1" x14ac:dyDescent="0.2">
      <c r="H414" s="37"/>
      <c r="I414" s="37"/>
    </row>
    <row r="415" spans="8:9" ht="15.75" customHeight="1" x14ac:dyDescent="0.2">
      <c r="H415" s="37"/>
      <c r="I415" s="37"/>
    </row>
    <row r="416" spans="8:9" ht="15.75" customHeight="1" x14ac:dyDescent="0.2">
      <c r="H416" s="37"/>
      <c r="I416" s="37"/>
    </row>
    <row r="417" spans="8:9" ht="15.75" customHeight="1" x14ac:dyDescent="0.2">
      <c r="H417" s="37"/>
      <c r="I417" s="37"/>
    </row>
    <row r="418" spans="8:9" ht="15.75" customHeight="1" x14ac:dyDescent="0.2">
      <c r="H418" s="37"/>
      <c r="I418" s="37"/>
    </row>
    <row r="419" spans="8:9" ht="15.75" customHeight="1" x14ac:dyDescent="0.2">
      <c r="H419" s="37"/>
      <c r="I419" s="37"/>
    </row>
    <row r="420" spans="8:9" ht="15.75" customHeight="1" x14ac:dyDescent="0.2">
      <c r="H420" s="37"/>
      <c r="I420" s="37"/>
    </row>
    <row r="421" spans="8:9" ht="15.75" customHeight="1" x14ac:dyDescent="0.2">
      <c r="H421" s="37"/>
      <c r="I421" s="37"/>
    </row>
    <row r="422" spans="8:9" ht="15.75" customHeight="1" x14ac:dyDescent="0.2">
      <c r="H422" s="37"/>
      <c r="I422" s="37"/>
    </row>
    <row r="423" spans="8:9" ht="15.75" customHeight="1" x14ac:dyDescent="0.2">
      <c r="H423" s="37"/>
      <c r="I423" s="37"/>
    </row>
    <row r="424" spans="8:9" ht="15.75" customHeight="1" x14ac:dyDescent="0.2">
      <c r="H424" s="37"/>
      <c r="I424" s="37"/>
    </row>
    <row r="425" spans="8:9" ht="15.75" customHeight="1" x14ac:dyDescent="0.2">
      <c r="H425" s="37"/>
      <c r="I425" s="37"/>
    </row>
    <row r="426" spans="8:9" ht="15.75" customHeight="1" x14ac:dyDescent="0.2">
      <c r="H426" s="37"/>
      <c r="I426" s="37"/>
    </row>
    <row r="427" spans="8:9" ht="15.75" customHeight="1" x14ac:dyDescent="0.2">
      <c r="H427" s="37"/>
      <c r="I427" s="37"/>
    </row>
    <row r="428" spans="8:9" ht="15.75" customHeight="1" x14ac:dyDescent="0.2">
      <c r="H428" s="37"/>
      <c r="I428" s="37"/>
    </row>
    <row r="429" spans="8:9" ht="15.75" customHeight="1" x14ac:dyDescent="0.2">
      <c r="H429" s="37"/>
      <c r="I429" s="37"/>
    </row>
    <row r="430" spans="8:9" ht="15.75" customHeight="1" x14ac:dyDescent="0.2">
      <c r="H430" s="37"/>
      <c r="I430" s="37"/>
    </row>
    <row r="431" spans="8:9" ht="15.75" customHeight="1" x14ac:dyDescent="0.2">
      <c r="H431" s="37"/>
      <c r="I431" s="37"/>
    </row>
    <row r="432" spans="8:9" ht="15.75" customHeight="1" x14ac:dyDescent="0.2">
      <c r="H432" s="37"/>
      <c r="I432" s="37"/>
    </row>
    <row r="433" spans="8:9" ht="15.75" customHeight="1" x14ac:dyDescent="0.2">
      <c r="H433" s="37"/>
      <c r="I433" s="37"/>
    </row>
    <row r="434" spans="8:9" ht="15.75" customHeight="1" x14ac:dyDescent="0.2">
      <c r="H434" s="37"/>
      <c r="I434" s="37"/>
    </row>
    <row r="435" spans="8:9" ht="15.75" customHeight="1" x14ac:dyDescent="0.2">
      <c r="H435" s="37"/>
      <c r="I435" s="37"/>
    </row>
    <row r="436" spans="8:9" ht="15.75" customHeight="1" x14ac:dyDescent="0.2">
      <c r="H436" s="37"/>
      <c r="I436" s="37"/>
    </row>
    <row r="437" spans="8:9" ht="15.75" customHeight="1" x14ac:dyDescent="0.2">
      <c r="H437" s="37"/>
      <c r="I437" s="37"/>
    </row>
    <row r="438" spans="8:9" ht="15.75" customHeight="1" x14ac:dyDescent="0.2">
      <c r="H438" s="37"/>
      <c r="I438" s="37"/>
    </row>
    <row r="439" spans="8:9" ht="15.75" customHeight="1" x14ac:dyDescent="0.2">
      <c r="H439" s="37"/>
      <c r="I439" s="37"/>
    </row>
    <row r="440" spans="8:9" ht="15.75" customHeight="1" x14ac:dyDescent="0.2">
      <c r="H440" s="37"/>
      <c r="I440" s="37"/>
    </row>
    <row r="441" spans="8:9" ht="15.75" customHeight="1" x14ac:dyDescent="0.2">
      <c r="H441" s="37"/>
      <c r="I441" s="37"/>
    </row>
    <row r="442" spans="8:9" ht="15.75" customHeight="1" x14ac:dyDescent="0.2">
      <c r="H442" s="37"/>
      <c r="I442" s="37"/>
    </row>
    <row r="443" spans="8:9" ht="15.75" customHeight="1" x14ac:dyDescent="0.2">
      <c r="H443" s="37"/>
      <c r="I443" s="37"/>
    </row>
    <row r="444" spans="8:9" ht="15.75" customHeight="1" x14ac:dyDescent="0.2">
      <c r="H444" s="37"/>
      <c r="I444" s="37"/>
    </row>
    <row r="445" spans="8:9" ht="15.75" customHeight="1" x14ac:dyDescent="0.2">
      <c r="H445" s="37"/>
      <c r="I445" s="37"/>
    </row>
    <row r="446" spans="8:9" ht="15.75" customHeight="1" x14ac:dyDescent="0.2">
      <c r="H446" s="37"/>
      <c r="I446" s="37"/>
    </row>
    <row r="447" spans="8:9" ht="15.75" customHeight="1" x14ac:dyDescent="0.2">
      <c r="H447" s="37"/>
      <c r="I447" s="37"/>
    </row>
    <row r="448" spans="8:9" ht="15.75" customHeight="1" x14ac:dyDescent="0.2">
      <c r="H448" s="37"/>
      <c r="I448" s="37"/>
    </row>
    <row r="449" spans="8:9" ht="15.75" customHeight="1" x14ac:dyDescent="0.2">
      <c r="H449" s="37"/>
      <c r="I449" s="37"/>
    </row>
    <row r="450" spans="8:9" ht="15.75" customHeight="1" x14ac:dyDescent="0.2">
      <c r="H450" s="37"/>
      <c r="I450" s="37"/>
    </row>
    <row r="451" spans="8:9" ht="15.75" customHeight="1" x14ac:dyDescent="0.2">
      <c r="H451" s="37"/>
      <c r="I451" s="37"/>
    </row>
    <row r="452" spans="8:9" ht="15.75" customHeight="1" x14ac:dyDescent="0.2">
      <c r="H452" s="37"/>
      <c r="I452" s="37"/>
    </row>
    <row r="453" spans="8:9" ht="15.75" customHeight="1" x14ac:dyDescent="0.2">
      <c r="H453" s="37"/>
      <c r="I453" s="37"/>
    </row>
    <row r="454" spans="8:9" ht="15.75" customHeight="1" x14ac:dyDescent="0.2">
      <c r="H454" s="37"/>
      <c r="I454" s="37"/>
    </row>
    <row r="455" spans="8:9" ht="15.75" customHeight="1" x14ac:dyDescent="0.2">
      <c r="H455" s="37"/>
      <c r="I455" s="37"/>
    </row>
    <row r="456" spans="8:9" ht="15.75" customHeight="1" x14ac:dyDescent="0.2">
      <c r="H456" s="37"/>
      <c r="I456" s="37"/>
    </row>
    <row r="457" spans="8:9" ht="15.75" customHeight="1" x14ac:dyDescent="0.2">
      <c r="H457" s="37"/>
      <c r="I457" s="37"/>
    </row>
    <row r="458" spans="8:9" ht="15.75" customHeight="1" x14ac:dyDescent="0.2">
      <c r="H458" s="37"/>
      <c r="I458" s="37"/>
    </row>
    <row r="459" spans="8:9" ht="15.75" customHeight="1" x14ac:dyDescent="0.2">
      <c r="H459" s="37"/>
      <c r="I459" s="37"/>
    </row>
    <row r="460" spans="8:9" ht="15.75" customHeight="1" x14ac:dyDescent="0.2">
      <c r="H460" s="37"/>
      <c r="I460" s="37"/>
    </row>
    <row r="461" spans="8:9" ht="15.75" customHeight="1" x14ac:dyDescent="0.2">
      <c r="H461" s="37"/>
      <c r="I461" s="37"/>
    </row>
    <row r="462" spans="8:9" ht="15.75" customHeight="1" x14ac:dyDescent="0.2">
      <c r="H462" s="37"/>
      <c r="I462" s="37"/>
    </row>
    <row r="463" spans="8:9" ht="15.75" customHeight="1" x14ac:dyDescent="0.2">
      <c r="H463" s="37"/>
      <c r="I463" s="37"/>
    </row>
    <row r="464" spans="8:9" ht="15.75" customHeight="1" x14ac:dyDescent="0.2">
      <c r="H464" s="37"/>
      <c r="I464" s="37"/>
    </row>
    <row r="465" spans="8:9" ht="15.75" customHeight="1" x14ac:dyDescent="0.2">
      <c r="H465" s="37"/>
      <c r="I465" s="37"/>
    </row>
    <row r="466" spans="8:9" ht="15.75" customHeight="1" x14ac:dyDescent="0.2">
      <c r="H466" s="37"/>
      <c r="I466" s="37"/>
    </row>
    <row r="467" spans="8:9" ht="15.75" customHeight="1" x14ac:dyDescent="0.2">
      <c r="H467" s="37"/>
      <c r="I467" s="37"/>
    </row>
    <row r="468" spans="8:9" ht="15.75" customHeight="1" x14ac:dyDescent="0.2">
      <c r="H468" s="37"/>
      <c r="I468" s="37"/>
    </row>
    <row r="469" spans="8:9" ht="15.75" customHeight="1" x14ac:dyDescent="0.2">
      <c r="H469" s="37"/>
      <c r="I469" s="37"/>
    </row>
    <row r="470" spans="8:9" ht="15.75" customHeight="1" x14ac:dyDescent="0.2">
      <c r="H470" s="37"/>
      <c r="I470" s="37"/>
    </row>
    <row r="471" spans="8:9" ht="15.75" customHeight="1" x14ac:dyDescent="0.2">
      <c r="H471" s="37"/>
      <c r="I471" s="37"/>
    </row>
    <row r="472" spans="8:9" ht="15.75" customHeight="1" x14ac:dyDescent="0.2">
      <c r="H472" s="37"/>
      <c r="I472" s="37"/>
    </row>
    <row r="473" spans="8:9" ht="15.75" customHeight="1" x14ac:dyDescent="0.2">
      <c r="H473" s="37"/>
      <c r="I473" s="37"/>
    </row>
    <row r="474" spans="8:9" ht="15.75" customHeight="1" x14ac:dyDescent="0.2">
      <c r="H474" s="37"/>
      <c r="I474" s="37"/>
    </row>
    <row r="475" spans="8:9" ht="15.75" customHeight="1" x14ac:dyDescent="0.2">
      <c r="H475" s="37"/>
      <c r="I475" s="37"/>
    </row>
    <row r="476" spans="8:9" ht="15.75" customHeight="1" x14ac:dyDescent="0.2">
      <c r="H476" s="37"/>
      <c r="I476" s="37"/>
    </row>
    <row r="477" spans="8:9" ht="15.75" customHeight="1" x14ac:dyDescent="0.2">
      <c r="H477" s="37"/>
      <c r="I477" s="37"/>
    </row>
    <row r="478" spans="8:9" ht="15.75" customHeight="1" x14ac:dyDescent="0.2">
      <c r="H478" s="37"/>
      <c r="I478" s="37"/>
    </row>
    <row r="479" spans="8:9" ht="15.75" customHeight="1" x14ac:dyDescent="0.2">
      <c r="H479" s="37"/>
      <c r="I479" s="37"/>
    </row>
    <row r="480" spans="8:9" ht="15.75" customHeight="1" x14ac:dyDescent="0.2">
      <c r="H480" s="37"/>
      <c r="I480" s="37"/>
    </row>
    <row r="481" spans="8:9" ht="15.75" customHeight="1" x14ac:dyDescent="0.2">
      <c r="H481" s="37"/>
      <c r="I481" s="37"/>
    </row>
    <row r="482" spans="8:9" ht="15.75" customHeight="1" x14ac:dyDescent="0.2">
      <c r="H482" s="37"/>
      <c r="I482" s="37"/>
    </row>
    <row r="483" spans="8:9" ht="15.75" customHeight="1" x14ac:dyDescent="0.2">
      <c r="H483" s="37"/>
      <c r="I483" s="37"/>
    </row>
    <row r="484" spans="8:9" ht="15.75" customHeight="1" x14ac:dyDescent="0.2">
      <c r="H484" s="37"/>
      <c r="I484" s="37"/>
    </row>
    <row r="485" spans="8:9" ht="15.75" customHeight="1" x14ac:dyDescent="0.2">
      <c r="H485" s="37"/>
      <c r="I485" s="37"/>
    </row>
    <row r="486" spans="8:9" ht="15.75" customHeight="1" x14ac:dyDescent="0.2">
      <c r="H486" s="37"/>
      <c r="I486" s="37"/>
    </row>
    <row r="487" spans="8:9" ht="15.75" customHeight="1" x14ac:dyDescent="0.2">
      <c r="H487" s="37"/>
      <c r="I487" s="37"/>
    </row>
    <row r="488" spans="8:9" ht="15.75" customHeight="1" x14ac:dyDescent="0.2">
      <c r="H488" s="37"/>
      <c r="I488" s="37"/>
    </row>
    <row r="489" spans="8:9" ht="15.75" customHeight="1" x14ac:dyDescent="0.2">
      <c r="H489" s="37"/>
      <c r="I489" s="37"/>
    </row>
    <row r="490" spans="8:9" ht="15.75" customHeight="1" x14ac:dyDescent="0.2">
      <c r="H490" s="37"/>
      <c r="I490" s="37"/>
    </row>
    <row r="491" spans="8:9" ht="15.75" customHeight="1" x14ac:dyDescent="0.2">
      <c r="H491" s="37"/>
      <c r="I491" s="37"/>
    </row>
    <row r="492" spans="8:9" ht="15.75" customHeight="1" x14ac:dyDescent="0.2">
      <c r="H492" s="37"/>
      <c r="I492" s="37"/>
    </row>
    <row r="493" spans="8:9" ht="15.75" customHeight="1" x14ac:dyDescent="0.2">
      <c r="H493" s="37"/>
      <c r="I493" s="37"/>
    </row>
    <row r="494" spans="8:9" ht="15.75" customHeight="1" x14ac:dyDescent="0.2">
      <c r="H494" s="37"/>
      <c r="I494" s="37"/>
    </row>
    <row r="495" spans="8:9" ht="15.75" customHeight="1" x14ac:dyDescent="0.2">
      <c r="H495" s="37"/>
      <c r="I495" s="37"/>
    </row>
    <row r="496" spans="8:9" ht="15.75" customHeight="1" x14ac:dyDescent="0.2">
      <c r="H496" s="37"/>
      <c r="I496" s="37"/>
    </row>
    <row r="497" spans="8:9" ht="15.75" customHeight="1" x14ac:dyDescent="0.2">
      <c r="H497" s="37"/>
      <c r="I497" s="37"/>
    </row>
    <row r="498" spans="8:9" ht="15.75" customHeight="1" x14ac:dyDescent="0.2">
      <c r="H498" s="37"/>
      <c r="I498" s="37"/>
    </row>
    <row r="499" spans="8:9" ht="15.75" customHeight="1" x14ac:dyDescent="0.2">
      <c r="H499" s="37"/>
      <c r="I499" s="37"/>
    </row>
    <row r="500" spans="8:9" ht="15.75" customHeight="1" x14ac:dyDescent="0.2">
      <c r="H500" s="37"/>
      <c r="I500" s="37"/>
    </row>
    <row r="501" spans="8:9" ht="15.75" customHeight="1" x14ac:dyDescent="0.2">
      <c r="H501" s="37"/>
      <c r="I501" s="37"/>
    </row>
    <row r="502" spans="8:9" ht="15.75" customHeight="1" x14ac:dyDescent="0.2">
      <c r="H502" s="37"/>
      <c r="I502" s="37"/>
    </row>
    <row r="503" spans="8:9" ht="15.75" customHeight="1" x14ac:dyDescent="0.2">
      <c r="H503" s="37"/>
      <c r="I503" s="37"/>
    </row>
    <row r="504" spans="8:9" ht="15.75" customHeight="1" x14ac:dyDescent="0.2">
      <c r="H504" s="37"/>
      <c r="I504" s="37"/>
    </row>
    <row r="505" spans="8:9" ht="15.75" customHeight="1" x14ac:dyDescent="0.2">
      <c r="H505" s="37"/>
      <c r="I505" s="37"/>
    </row>
    <row r="506" spans="8:9" ht="15.75" customHeight="1" x14ac:dyDescent="0.2">
      <c r="H506" s="37"/>
      <c r="I506" s="37"/>
    </row>
    <row r="507" spans="8:9" ht="15.75" customHeight="1" x14ac:dyDescent="0.2">
      <c r="H507" s="37"/>
      <c r="I507" s="37"/>
    </row>
    <row r="508" spans="8:9" ht="15.75" customHeight="1" x14ac:dyDescent="0.2">
      <c r="H508" s="37"/>
      <c r="I508" s="37"/>
    </row>
    <row r="509" spans="8:9" ht="15.75" customHeight="1" x14ac:dyDescent="0.2">
      <c r="H509" s="37"/>
      <c r="I509" s="37"/>
    </row>
    <row r="510" spans="8:9" ht="15.75" customHeight="1" x14ac:dyDescent="0.2">
      <c r="H510" s="37"/>
      <c r="I510" s="37"/>
    </row>
    <row r="511" spans="8:9" ht="15.75" customHeight="1" x14ac:dyDescent="0.2">
      <c r="H511" s="37"/>
      <c r="I511" s="37"/>
    </row>
    <row r="512" spans="8:9" ht="15.75" customHeight="1" x14ac:dyDescent="0.2">
      <c r="H512" s="37"/>
      <c r="I512" s="37"/>
    </row>
    <row r="513" spans="8:9" ht="15.75" customHeight="1" x14ac:dyDescent="0.2">
      <c r="H513" s="37"/>
      <c r="I513" s="37"/>
    </row>
    <row r="514" spans="8:9" ht="15.75" customHeight="1" x14ac:dyDescent="0.2">
      <c r="H514" s="37"/>
      <c r="I514" s="37"/>
    </row>
    <row r="515" spans="8:9" ht="15.75" customHeight="1" x14ac:dyDescent="0.2">
      <c r="H515" s="37"/>
      <c r="I515" s="37"/>
    </row>
    <row r="516" spans="8:9" ht="15.75" customHeight="1" x14ac:dyDescent="0.2">
      <c r="H516" s="37"/>
      <c r="I516" s="37"/>
    </row>
    <row r="517" spans="8:9" ht="15.75" customHeight="1" x14ac:dyDescent="0.2">
      <c r="H517" s="37"/>
      <c r="I517" s="37"/>
    </row>
    <row r="518" spans="8:9" ht="15.75" customHeight="1" x14ac:dyDescent="0.2">
      <c r="H518" s="37"/>
      <c r="I518" s="37"/>
    </row>
    <row r="519" spans="8:9" ht="15.75" customHeight="1" x14ac:dyDescent="0.2">
      <c r="H519" s="37"/>
      <c r="I519" s="37"/>
    </row>
    <row r="520" spans="8:9" ht="15.75" customHeight="1" x14ac:dyDescent="0.2">
      <c r="H520" s="37"/>
      <c r="I520" s="37"/>
    </row>
    <row r="521" spans="8:9" ht="15.75" customHeight="1" x14ac:dyDescent="0.2">
      <c r="H521" s="37"/>
      <c r="I521" s="37"/>
    </row>
    <row r="522" spans="8:9" ht="15.75" customHeight="1" x14ac:dyDescent="0.2">
      <c r="H522" s="37"/>
      <c r="I522" s="37"/>
    </row>
    <row r="523" spans="8:9" ht="15.75" customHeight="1" x14ac:dyDescent="0.2">
      <c r="H523" s="37"/>
      <c r="I523" s="37"/>
    </row>
    <row r="524" spans="8:9" ht="15.75" customHeight="1" x14ac:dyDescent="0.2">
      <c r="H524" s="37"/>
      <c r="I524" s="37"/>
    </row>
    <row r="525" spans="8:9" ht="15.75" customHeight="1" x14ac:dyDescent="0.2">
      <c r="H525" s="37"/>
      <c r="I525" s="37"/>
    </row>
    <row r="526" spans="8:9" ht="15.75" customHeight="1" x14ac:dyDescent="0.2">
      <c r="H526" s="37"/>
      <c r="I526" s="37"/>
    </row>
    <row r="527" spans="8:9" ht="15.75" customHeight="1" x14ac:dyDescent="0.2">
      <c r="H527" s="37"/>
      <c r="I527" s="37"/>
    </row>
    <row r="528" spans="8:9" ht="15.75" customHeight="1" x14ac:dyDescent="0.2">
      <c r="H528" s="37"/>
      <c r="I528" s="37"/>
    </row>
    <row r="529" spans="8:9" ht="15.75" customHeight="1" x14ac:dyDescent="0.2">
      <c r="H529" s="37"/>
      <c r="I529" s="37"/>
    </row>
    <row r="530" spans="8:9" ht="15.75" customHeight="1" x14ac:dyDescent="0.2">
      <c r="H530" s="37"/>
      <c r="I530" s="37"/>
    </row>
    <row r="531" spans="8:9" ht="15.75" customHeight="1" x14ac:dyDescent="0.2">
      <c r="H531" s="37"/>
      <c r="I531" s="37"/>
    </row>
    <row r="532" spans="8:9" ht="15.75" customHeight="1" x14ac:dyDescent="0.2">
      <c r="H532" s="37"/>
      <c r="I532" s="37"/>
    </row>
    <row r="533" spans="8:9" ht="15.75" customHeight="1" x14ac:dyDescent="0.2">
      <c r="H533" s="37"/>
      <c r="I533" s="37"/>
    </row>
    <row r="534" spans="8:9" ht="15.75" customHeight="1" x14ac:dyDescent="0.2">
      <c r="H534" s="37"/>
      <c r="I534" s="37"/>
    </row>
    <row r="535" spans="8:9" ht="15.75" customHeight="1" x14ac:dyDescent="0.2">
      <c r="H535" s="37"/>
      <c r="I535" s="37"/>
    </row>
    <row r="536" spans="8:9" ht="15.75" customHeight="1" x14ac:dyDescent="0.2">
      <c r="H536" s="37"/>
      <c r="I536" s="37"/>
    </row>
    <row r="537" spans="8:9" ht="15.75" customHeight="1" x14ac:dyDescent="0.2">
      <c r="H537" s="37"/>
      <c r="I537" s="37"/>
    </row>
    <row r="538" spans="8:9" ht="15.75" customHeight="1" x14ac:dyDescent="0.2">
      <c r="H538" s="37"/>
      <c r="I538" s="37"/>
    </row>
    <row r="539" spans="8:9" ht="15.75" customHeight="1" x14ac:dyDescent="0.2">
      <c r="H539" s="37"/>
      <c r="I539" s="37"/>
    </row>
    <row r="540" spans="8:9" ht="15.75" customHeight="1" x14ac:dyDescent="0.2">
      <c r="H540" s="37"/>
      <c r="I540" s="37"/>
    </row>
    <row r="541" spans="8:9" ht="15.75" customHeight="1" x14ac:dyDescent="0.2">
      <c r="H541" s="37"/>
      <c r="I541" s="37"/>
    </row>
    <row r="542" spans="8:9" ht="15.75" customHeight="1" x14ac:dyDescent="0.2">
      <c r="H542" s="37"/>
      <c r="I542" s="37"/>
    </row>
    <row r="543" spans="8:9" ht="15.75" customHeight="1" x14ac:dyDescent="0.2">
      <c r="H543" s="37"/>
      <c r="I543" s="37"/>
    </row>
    <row r="544" spans="8:9" ht="15.75" customHeight="1" x14ac:dyDescent="0.2">
      <c r="H544" s="37"/>
      <c r="I544" s="37"/>
    </row>
    <row r="545" spans="8:9" ht="15.75" customHeight="1" x14ac:dyDescent="0.2">
      <c r="H545" s="37"/>
      <c r="I545" s="37"/>
    </row>
    <row r="546" spans="8:9" ht="15.75" customHeight="1" x14ac:dyDescent="0.2">
      <c r="H546" s="37"/>
      <c r="I546" s="37"/>
    </row>
    <row r="547" spans="8:9" ht="15.75" customHeight="1" x14ac:dyDescent="0.2">
      <c r="H547" s="37"/>
      <c r="I547" s="37"/>
    </row>
    <row r="548" spans="8:9" ht="15.75" customHeight="1" x14ac:dyDescent="0.2">
      <c r="H548" s="37"/>
      <c r="I548" s="37"/>
    </row>
    <row r="549" spans="8:9" ht="15.75" customHeight="1" x14ac:dyDescent="0.2">
      <c r="H549" s="37"/>
      <c r="I549" s="37"/>
    </row>
    <row r="550" spans="8:9" ht="15.75" customHeight="1" x14ac:dyDescent="0.2">
      <c r="H550" s="37"/>
      <c r="I550" s="37"/>
    </row>
    <row r="551" spans="8:9" ht="15.75" customHeight="1" x14ac:dyDescent="0.2">
      <c r="H551" s="37"/>
      <c r="I551" s="37"/>
    </row>
    <row r="552" spans="8:9" ht="15.75" customHeight="1" x14ac:dyDescent="0.2">
      <c r="H552" s="37"/>
      <c r="I552" s="37"/>
    </row>
    <row r="553" spans="8:9" ht="15.75" customHeight="1" x14ac:dyDescent="0.2">
      <c r="H553" s="37"/>
      <c r="I553" s="37"/>
    </row>
    <row r="554" spans="8:9" ht="15.75" customHeight="1" x14ac:dyDescent="0.2">
      <c r="H554" s="37"/>
      <c r="I554" s="37"/>
    </row>
    <row r="555" spans="8:9" ht="15.75" customHeight="1" x14ac:dyDescent="0.2">
      <c r="H555" s="37"/>
      <c r="I555" s="37"/>
    </row>
    <row r="556" spans="8:9" ht="15.75" customHeight="1" x14ac:dyDescent="0.2">
      <c r="H556" s="37"/>
      <c r="I556" s="37"/>
    </row>
    <row r="557" spans="8:9" ht="15.75" customHeight="1" x14ac:dyDescent="0.2">
      <c r="H557" s="37"/>
      <c r="I557" s="37"/>
    </row>
    <row r="558" spans="8:9" ht="15.75" customHeight="1" x14ac:dyDescent="0.2">
      <c r="H558" s="37"/>
      <c r="I558" s="37"/>
    </row>
    <row r="559" spans="8:9" ht="15.75" customHeight="1" x14ac:dyDescent="0.2">
      <c r="H559" s="37"/>
      <c r="I559" s="37"/>
    </row>
    <row r="560" spans="8:9" ht="15.75" customHeight="1" x14ac:dyDescent="0.2">
      <c r="H560" s="37"/>
      <c r="I560" s="37"/>
    </row>
    <row r="561" spans="8:9" ht="15.75" customHeight="1" x14ac:dyDescent="0.2">
      <c r="H561" s="37"/>
      <c r="I561" s="37"/>
    </row>
    <row r="562" spans="8:9" ht="15.75" customHeight="1" x14ac:dyDescent="0.2">
      <c r="H562" s="37"/>
      <c r="I562" s="37"/>
    </row>
    <row r="563" spans="8:9" ht="15.75" customHeight="1" x14ac:dyDescent="0.2">
      <c r="H563" s="37"/>
      <c r="I563" s="37"/>
    </row>
    <row r="564" spans="8:9" ht="15.75" customHeight="1" x14ac:dyDescent="0.2">
      <c r="H564" s="37"/>
      <c r="I564" s="37"/>
    </row>
    <row r="565" spans="8:9" ht="15.75" customHeight="1" x14ac:dyDescent="0.2">
      <c r="H565" s="37"/>
      <c r="I565" s="37"/>
    </row>
    <row r="566" spans="8:9" ht="15.75" customHeight="1" x14ac:dyDescent="0.2">
      <c r="H566" s="37"/>
      <c r="I566" s="37"/>
    </row>
    <row r="567" spans="8:9" ht="15.75" customHeight="1" x14ac:dyDescent="0.2">
      <c r="H567" s="37"/>
      <c r="I567" s="37"/>
    </row>
    <row r="568" spans="8:9" ht="15.75" customHeight="1" x14ac:dyDescent="0.2">
      <c r="H568" s="37"/>
      <c r="I568" s="37"/>
    </row>
    <row r="569" spans="8:9" ht="15.75" customHeight="1" x14ac:dyDescent="0.2">
      <c r="H569" s="37"/>
      <c r="I569" s="37"/>
    </row>
    <row r="570" spans="8:9" ht="15.75" customHeight="1" x14ac:dyDescent="0.2">
      <c r="H570" s="37"/>
      <c r="I570" s="37"/>
    </row>
    <row r="571" spans="8:9" ht="15.75" customHeight="1" x14ac:dyDescent="0.2">
      <c r="H571" s="37"/>
      <c r="I571" s="37"/>
    </row>
    <row r="572" spans="8:9" ht="15.75" customHeight="1" x14ac:dyDescent="0.2">
      <c r="H572" s="37"/>
      <c r="I572" s="37"/>
    </row>
    <row r="573" spans="8:9" ht="15.75" customHeight="1" x14ac:dyDescent="0.2">
      <c r="H573" s="37"/>
      <c r="I573" s="37"/>
    </row>
    <row r="574" spans="8:9" ht="15.75" customHeight="1" x14ac:dyDescent="0.2">
      <c r="H574" s="37"/>
      <c r="I574" s="37"/>
    </row>
    <row r="575" spans="8:9" ht="15.75" customHeight="1" x14ac:dyDescent="0.2">
      <c r="H575" s="37"/>
      <c r="I575" s="37"/>
    </row>
    <row r="576" spans="8:9" ht="15.75" customHeight="1" x14ac:dyDescent="0.2">
      <c r="H576" s="37"/>
      <c r="I576" s="37"/>
    </row>
    <row r="577" spans="8:9" ht="15.75" customHeight="1" x14ac:dyDescent="0.2">
      <c r="H577" s="37"/>
      <c r="I577" s="37"/>
    </row>
    <row r="578" spans="8:9" ht="15.75" customHeight="1" x14ac:dyDescent="0.2">
      <c r="H578" s="37"/>
      <c r="I578" s="37"/>
    </row>
    <row r="579" spans="8:9" ht="15.75" customHeight="1" x14ac:dyDescent="0.2">
      <c r="H579" s="37"/>
      <c r="I579" s="37"/>
    </row>
    <row r="580" spans="8:9" ht="15.75" customHeight="1" x14ac:dyDescent="0.2">
      <c r="H580" s="37"/>
      <c r="I580" s="37"/>
    </row>
    <row r="581" spans="8:9" ht="15.75" customHeight="1" x14ac:dyDescent="0.2">
      <c r="H581" s="37"/>
      <c r="I581" s="37"/>
    </row>
    <row r="582" spans="8:9" ht="15.75" customHeight="1" x14ac:dyDescent="0.2">
      <c r="H582" s="37"/>
      <c r="I582" s="37"/>
    </row>
    <row r="583" spans="8:9" ht="15.75" customHeight="1" x14ac:dyDescent="0.2">
      <c r="H583" s="37"/>
      <c r="I583" s="37"/>
    </row>
    <row r="584" spans="8:9" ht="15.75" customHeight="1" x14ac:dyDescent="0.2">
      <c r="H584" s="37"/>
      <c r="I584" s="37"/>
    </row>
    <row r="585" spans="8:9" ht="15.75" customHeight="1" x14ac:dyDescent="0.2">
      <c r="H585" s="37"/>
      <c r="I585" s="37"/>
    </row>
    <row r="586" spans="8:9" ht="15.75" customHeight="1" x14ac:dyDescent="0.2">
      <c r="H586" s="37"/>
      <c r="I586" s="37"/>
    </row>
    <row r="587" spans="8:9" ht="15.75" customHeight="1" x14ac:dyDescent="0.2">
      <c r="H587" s="37"/>
      <c r="I587" s="37"/>
    </row>
    <row r="588" spans="8:9" ht="15.75" customHeight="1" x14ac:dyDescent="0.2">
      <c r="H588" s="37"/>
      <c r="I588" s="37"/>
    </row>
    <row r="589" spans="8:9" ht="15.75" customHeight="1" x14ac:dyDescent="0.2">
      <c r="H589" s="37"/>
      <c r="I589" s="37"/>
    </row>
    <row r="590" spans="8:9" ht="15.75" customHeight="1" x14ac:dyDescent="0.2">
      <c r="H590" s="37"/>
      <c r="I590" s="37"/>
    </row>
    <row r="591" spans="8:9" ht="15.75" customHeight="1" x14ac:dyDescent="0.2">
      <c r="H591" s="37"/>
      <c r="I591" s="37"/>
    </row>
    <row r="592" spans="8:9" ht="15.75" customHeight="1" x14ac:dyDescent="0.2">
      <c r="H592" s="37"/>
      <c r="I592" s="37"/>
    </row>
    <row r="593" spans="8:9" ht="15.75" customHeight="1" x14ac:dyDescent="0.2">
      <c r="H593" s="37"/>
      <c r="I593" s="37"/>
    </row>
    <row r="594" spans="8:9" ht="15.75" customHeight="1" x14ac:dyDescent="0.2">
      <c r="H594" s="37"/>
      <c r="I594" s="37"/>
    </row>
    <row r="595" spans="8:9" ht="15.75" customHeight="1" x14ac:dyDescent="0.2">
      <c r="H595" s="37"/>
      <c r="I595" s="37"/>
    </row>
    <row r="596" spans="8:9" ht="15.75" customHeight="1" x14ac:dyDescent="0.2">
      <c r="H596" s="37"/>
      <c r="I596" s="37"/>
    </row>
    <row r="597" spans="8:9" ht="15.75" customHeight="1" x14ac:dyDescent="0.2">
      <c r="H597" s="37"/>
      <c r="I597" s="37"/>
    </row>
    <row r="598" spans="8:9" ht="15.75" customHeight="1" x14ac:dyDescent="0.2">
      <c r="H598" s="37"/>
      <c r="I598" s="37"/>
    </row>
    <row r="599" spans="8:9" ht="15.75" customHeight="1" x14ac:dyDescent="0.2">
      <c r="H599" s="37"/>
      <c r="I599" s="37"/>
    </row>
    <row r="600" spans="8:9" ht="15.75" customHeight="1" x14ac:dyDescent="0.2">
      <c r="H600" s="37"/>
      <c r="I600" s="37"/>
    </row>
    <row r="601" spans="8:9" ht="15.75" customHeight="1" x14ac:dyDescent="0.2">
      <c r="H601" s="37"/>
      <c r="I601" s="37"/>
    </row>
    <row r="602" spans="8:9" ht="15.75" customHeight="1" x14ac:dyDescent="0.2">
      <c r="H602" s="37"/>
      <c r="I602" s="37"/>
    </row>
    <row r="603" spans="8:9" ht="15.75" customHeight="1" x14ac:dyDescent="0.2">
      <c r="H603" s="37"/>
      <c r="I603" s="37"/>
    </row>
    <row r="604" spans="8:9" ht="15.75" customHeight="1" x14ac:dyDescent="0.2">
      <c r="H604" s="37"/>
      <c r="I604" s="37"/>
    </row>
    <row r="605" spans="8:9" ht="15.75" customHeight="1" x14ac:dyDescent="0.2">
      <c r="H605" s="37"/>
      <c r="I605" s="37"/>
    </row>
    <row r="606" spans="8:9" ht="15.75" customHeight="1" x14ac:dyDescent="0.2">
      <c r="H606" s="37"/>
      <c r="I606" s="37"/>
    </row>
    <row r="607" spans="8:9" ht="15.75" customHeight="1" x14ac:dyDescent="0.2">
      <c r="H607" s="37"/>
      <c r="I607" s="37"/>
    </row>
    <row r="608" spans="8:9" ht="15.75" customHeight="1" x14ac:dyDescent="0.2">
      <c r="H608" s="37"/>
      <c r="I608" s="37"/>
    </row>
    <row r="609" spans="8:9" ht="15.75" customHeight="1" x14ac:dyDescent="0.2">
      <c r="H609" s="37"/>
      <c r="I609" s="37"/>
    </row>
    <row r="610" spans="8:9" ht="15.75" customHeight="1" x14ac:dyDescent="0.2">
      <c r="H610" s="37"/>
      <c r="I610" s="37"/>
    </row>
    <row r="611" spans="8:9" ht="15.75" customHeight="1" x14ac:dyDescent="0.2">
      <c r="H611" s="37"/>
      <c r="I611" s="37"/>
    </row>
    <row r="612" spans="8:9" ht="15.75" customHeight="1" x14ac:dyDescent="0.2">
      <c r="H612" s="37"/>
      <c r="I612" s="37"/>
    </row>
    <row r="613" spans="8:9" ht="15.75" customHeight="1" x14ac:dyDescent="0.2">
      <c r="H613" s="37"/>
      <c r="I613" s="37"/>
    </row>
    <row r="614" spans="8:9" ht="15.75" customHeight="1" x14ac:dyDescent="0.2">
      <c r="H614" s="37"/>
      <c r="I614" s="37"/>
    </row>
    <row r="615" spans="8:9" ht="15.75" customHeight="1" x14ac:dyDescent="0.2">
      <c r="H615" s="37"/>
      <c r="I615" s="37"/>
    </row>
    <row r="616" spans="8:9" ht="15.75" customHeight="1" x14ac:dyDescent="0.2">
      <c r="H616" s="37"/>
      <c r="I616" s="37"/>
    </row>
    <row r="617" spans="8:9" ht="15.75" customHeight="1" x14ac:dyDescent="0.2">
      <c r="H617" s="37"/>
      <c r="I617" s="37"/>
    </row>
    <row r="618" spans="8:9" ht="15.75" customHeight="1" x14ac:dyDescent="0.2">
      <c r="H618" s="37"/>
      <c r="I618" s="37"/>
    </row>
    <row r="619" spans="8:9" ht="15.75" customHeight="1" x14ac:dyDescent="0.2">
      <c r="H619" s="37"/>
      <c r="I619" s="37"/>
    </row>
    <row r="620" spans="8:9" ht="15.75" customHeight="1" x14ac:dyDescent="0.2">
      <c r="H620" s="37"/>
      <c r="I620" s="37"/>
    </row>
    <row r="621" spans="8:9" ht="15.75" customHeight="1" x14ac:dyDescent="0.2">
      <c r="H621" s="37"/>
      <c r="I621" s="37"/>
    </row>
    <row r="622" spans="8:9" ht="15.75" customHeight="1" x14ac:dyDescent="0.2">
      <c r="H622" s="37"/>
      <c r="I622" s="37"/>
    </row>
    <row r="623" spans="8:9" ht="15.75" customHeight="1" x14ac:dyDescent="0.2">
      <c r="H623" s="37"/>
      <c r="I623" s="37"/>
    </row>
    <row r="624" spans="8:9" ht="15.75" customHeight="1" x14ac:dyDescent="0.2">
      <c r="H624" s="37"/>
      <c r="I624" s="37"/>
    </row>
    <row r="625" spans="8:9" ht="15.75" customHeight="1" x14ac:dyDescent="0.2">
      <c r="H625" s="37"/>
      <c r="I625" s="37"/>
    </row>
    <row r="626" spans="8:9" ht="15.75" customHeight="1" x14ac:dyDescent="0.2">
      <c r="H626" s="37"/>
      <c r="I626" s="37"/>
    </row>
    <row r="627" spans="8:9" ht="15.75" customHeight="1" x14ac:dyDescent="0.2">
      <c r="H627" s="37"/>
      <c r="I627" s="37"/>
    </row>
    <row r="628" spans="8:9" ht="15.75" customHeight="1" x14ac:dyDescent="0.2">
      <c r="H628" s="37"/>
      <c r="I628" s="37"/>
    </row>
    <row r="629" spans="8:9" ht="15.75" customHeight="1" x14ac:dyDescent="0.2">
      <c r="H629" s="37"/>
      <c r="I629" s="37"/>
    </row>
    <row r="630" spans="8:9" ht="15.75" customHeight="1" x14ac:dyDescent="0.2">
      <c r="H630" s="37"/>
      <c r="I630" s="37"/>
    </row>
    <row r="631" spans="8:9" ht="15.75" customHeight="1" x14ac:dyDescent="0.2">
      <c r="H631" s="37"/>
      <c r="I631" s="37"/>
    </row>
    <row r="632" spans="8:9" ht="15.75" customHeight="1" x14ac:dyDescent="0.2">
      <c r="H632" s="37"/>
      <c r="I632" s="37"/>
    </row>
    <row r="633" spans="8:9" ht="15.75" customHeight="1" x14ac:dyDescent="0.2">
      <c r="H633" s="37"/>
      <c r="I633" s="37"/>
    </row>
    <row r="634" spans="8:9" ht="15.75" customHeight="1" x14ac:dyDescent="0.2">
      <c r="H634" s="37"/>
      <c r="I634" s="37"/>
    </row>
    <row r="635" spans="8:9" ht="15.75" customHeight="1" x14ac:dyDescent="0.2">
      <c r="H635" s="37"/>
      <c r="I635" s="37"/>
    </row>
    <row r="636" spans="8:9" ht="15.75" customHeight="1" x14ac:dyDescent="0.2">
      <c r="H636" s="37"/>
      <c r="I636" s="37"/>
    </row>
    <row r="637" spans="8:9" ht="15.75" customHeight="1" x14ac:dyDescent="0.2">
      <c r="H637" s="37"/>
      <c r="I637" s="37"/>
    </row>
    <row r="638" spans="8:9" ht="15.75" customHeight="1" x14ac:dyDescent="0.2">
      <c r="H638" s="37"/>
      <c r="I638" s="37"/>
    </row>
    <row r="639" spans="8:9" ht="15.75" customHeight="1" x14ac:dyDescent="0.2">
      <c r="H639" s="37"/>
      <c r="I639" s="37"/>
    </row>
    <row r="640" spans="8:9" ht="15.75" customHeight="1" x14ac:dyDescent="0.2">
      <c r="H640" s="37"/>
      <c r="I640" s="37"/>
    </row>
    <row r="641" spans="8:9" ht="15.75" customHeight="1" x14ac:dyDescent="0.2">
      <c r="H641" s="37"/>
      <c r="I641" s="37"/>
    </row>
    <row r="642" spans="8:9" ht="15.75" customHeight="1" x14ac:dyDescent="0.2">
      <c r="H642" s="37"/>
      <c r="I642" s="37"/>
    </row>
    <row r="643" spans="8:9" ht="15.75" customHeight="1" x14ac:dyDescent="0.2">
      <c r="H643" s="37"/>
      <c r="I643" s="37"/>
    </row>
    <row r="644" spans="8:9" ht="15.75" customHeight="1" x14ac:dyDescent="0.2">
      <c r="H644" s="37"/>
      <c r="I644" s="37"/>
    </row>
    <row r="645" spans="8:9" ht="15.75" customHeight="1" x14ac:dyDescent="0.2">
      <c r="H645" s="37"/>
      <c r="I645" s="37"/>
    </row>
    <row r="646" spans="8:9" ht="15.75" customHeight="1" x14ac:dyDescent="0.2">
      <c r="H646" s="37"/>
      <c r="I646" s="37"/>
    </row>
    <row r="647" spans="8:9" ht="15.75" customHeight="1" x14ac:dyDescent="0.2">
      <c r="H647" s="37"/>
      <c r="I647" s="37"/>
    </row>
    <row r="648" spans="8:9" ht="15.75" customHeight="1" x14ac:dyDescent="0.2">
      <c r="H648" s="37"/>
      <c r="I648" s="37"/>
    </row>
    <row r="649" spans="8:9" ht="15.75" customHeight="1" x14ac:dyDescent="0.2">
      <c r="H649" s="37"/>
      <c r="I649" s="37"/>
    </row>
    <row r="650" spans="8:9" ht="15.75" customHeight="1" x14ac:dyDescent="0.2">
      <c r="H650" s="37"/>
      <c r="I650" s="37"/>
    </row>
    <row r="651" spans="8:9" ht="15.75" customHeight="1" x14ac:dyDescent="0.2">
      <c r="H651" s="37"/>
      <c r="I651" s="37"/>
    </row>
    <row r="652" spans="8:9" ht="15.75" customHeight="1" x14ac:dyDescent="0.2">
      <c r="H652" s="37"/>
      <c r="I652" s="37"/>
    </row>
    <row r="653" spans="8:9" ht="15.75" customHeight="1" x14ac:dyDescent="0.2">
      <c r="H653" s="37"/>
      <c r="I653" s="37"/>
    </row>
    <row r="654" spans="8:9" ht="15.75" customHeight="1" x14ac:dyDescent="0.2">
      <c r="H654" s="37"/>
      <c r="I654" s="37"/>
    </row>
    <row r="655" spans="8:9" ht="15.75" customHeight="1" x14ac:dyDescent="0.2">
      <c r="H655" s="37"/>
      <c r="I655" s="37"/>
    </row>
    <row r="656" spans="8:9" ht="15.75" customHeight="1" x14ac:dyDescent="0.2">
      <c r="H656" s="37"/>
      <c r="I656" s="37"/>
    </row>
    <row r="657" spans="8:9" ht="15.75" customHeight="1" x14ac:dyDescent="0.2">
      <c r="H657" s="37"/>
      <c r="I657" s="37"/>
    </row>
    <row r="658" spans="8:9" ht="15.75" customHeight="1" x14ac:dyDescent="0.2">
      <c r="H658" s="37"/>
      <c r="I658" s="37"/>
    </row>
    <row r="659" spans="8:9" ht="15.75" customHeight="1" x14ac:dyDescent="0.2">
      <c r="H659" s="37"/>
      <c r="I659" s="37"/>
    </row>
    <row r="660" spans="8:9" ht="15.75" customHeight="1" x14ac:dyDescent="0.2">
      <c r="H660" s="37"/>
      <c r="I660" s="37"/>
    </row>
    <row r="661" spans="8:9" ht="15.75" customHeight="1" x14ac:dyDescent="0.2">
      <c r="H661" s="37"/>
      <c r="I661" s="37"/>
    </row>
    <row r="662" spans="8:9" ht="15.75" customHeight="1" x14ac:dyDescent="0.2">
      <c r="H662" s="37"/>
      <c r="I662" s="37"/>
    </row>
    <row r="663" spans="8:9" ht="15.75" customHeight="1" x14ac:dyDescent="0.2">
      <c r="H663" s="37"/>
      <c r="I663" s="37"/>
    </row>
    <row r="664" spans="8:9" ht="15.75" customHeight="1" x14ac:dyDescent="0.2">
      <c r="H664" s="37"/>
      <c r="I664" s="37"/>
    </row>
    <row r="665" spans="8:9" ht="15.75" customHeight="1" x14ac:dyDescent="0.2">
      <c r="H665" s="37"/>
      <c r="I665" s="37"/>
    </row>
    <row r="666" spans="8:9" ht="15.75" customHeight="1" x14ac:dyDescent="0.2">
      <c r="H666" s="37"/>
      <c r="I666" s="37"/>
    </row>
    <row r="667" spans="8:9" ht="15.75" customHeight="1" x14ac:dyDescent="0.2">
      <c r="H667" s="37"/>
      <c r="I667" s="37"/>
    </row>
    <row r="668" spans="8:9" ht="15.75" customHeight="1" x14ac:dyDescent="0.2">
      <c r="H668" s="37"/>
      <c r="I668" s="37"/>
    </row>
    <row r="669" spans="8:9" ht="15.75" customHeight="1" x14ac:dyDescent="0.2">
      <c r="H669" s="37"/>
      <c r="I669" s="37"/>
    </row>
    <row r="670" spans="8:9" ht="15.75" customHeight="1" x14ac:dyDescent="0.2">
      <c r="H670" s="37"/>
      <c r="I670" s="37"/>
    </row>
    <row r="671" spans="8:9" ht="15.75" customHeight="1" x14ac:dyDescent="0.2">
      <c r="H671" s="37"/>
      <c r="I671" s="37"/>
    </row>
    <row r="672" spans="8:9" ht="15.75" customHeight="1" x14ac:dyDescent="0.2">
      <c r="H672" s="37"/>
      <c r="I672" s="37"/>
    </row>
    <row r="673" spans="8:9" ht="15.75" customHeight="1" x14ac:dyDescent="0.2">
      <c r="H673" s="37"/>
      <c r="I673" s="37"/>
    </row>
    <row r="674" spans="8:9" ht="15.75" customHeight="1" x14ac:dyDescent="0.2">
      <c r="H674" s="37"/>
      <c r="I674" s="37"/>
    </row>
    <row r="675" spans="8:9" ht="15.75" customHeight="1" x14ac:dyDescent="0.2">
      <c r="H675" s="37"/>
      <c r="I675" s="37"/>
    </row>
    <row r="676" spans="8:9" ht="15.75" customHeight="1" x14ac:dyDescent="0.2">
      <c r="H676" s="37"/>
      <c r="I676" s="37"/>
    </row>
    <row r="677" spans="8:9" ht="15.75" customHeight="1" x14ac:dyDescent="0.2">
      <c r="H677" s="37"/>
      <c r="I677" s="37"/>
    </row>
    <row r="678" spans="8:9" ht="15.75" customHeight="1" x14ac:dyDescent="0.2">
      <c r="H678" s="37"/>
      <c r="I678" s="37"/>
    </row>
    <row r="679" spans="8:9" ht="15.75" customHeight="1" x14ac:dyDescent="0.2">
      <c r="H679" s="37"/>
      <c r="I679" s="37"/>
    </row>
    <row r="680" spans="8:9" ht="15.75" customHeight="1" x14ac:dyDescent="0.2">
      <c r="H680" s="37"/>
      <c r="I680" s="37"/>
    </row>
    <row r="681" spans="8:9" ht="15.75" customHeight="1" x14ac:dyDescent="0.2">
      <c r="H681" s="37"/>
      <c r="I681" s="37"/>
    </row>
    <row r="682" spans="8:9" ht="15.75" customHeight="1" x14ac:dyDescent="0.2">
      <c r="H682" s="37"/>
      <c r="I682" s="37"/>
    </row>
    <row r="683" spans="8:9" ht="15.75" customHeight="1" x14ac:dyDescent="0.2">
      <c r="H683" s="37"/>
      <c r="I683" s="37"/>
    </row>
    <row r="684" spans="8:9" ht="15.75" customHeight="1" x14ac:dyDescent="0.2">
      <c r="H684" s="37"/>
      <c r="I684" s="37"/>
    </row>
    <row r="685" spans="8:9" ht="15.75" customHeight="1" x14ac:dyDescent="0.2">
      <c r="H685" s="37"/>
      <c r="I685" s="37"/>
    </row>
    <row r="686" spans="8:9" ht="15.75" customHeight="1" x14ac:dyDescent="0.2">
      <c r="H686" s="37"/>
      <c r="I686" s="37"/>
    </row>
    <row r="687" spans="8:9" ht="15.75" customHeight="1" x14ac:dyDescent="0.2">
      <c r="H687" s="37"/>
      <c r="I687" s="37"/>
    </row>
    <row r="688" spans="8:9" ht="15.75" customHeight="1" x14ac:dyDescent="0.2">
      <c r="H688" s="37"/>
      <c r="I688" s="37"/>
    </row>
    <row r="689" spans="8:9" ht="15.75" customHeight="1" x14ac:dyDescent="0.2">
      <c r="H689" s="37"/>
      <c r="I689" s="37"/>
    </row>
    <row r="690" spans="8:9" ht="15.75" customHeight="1" x14ac:dyDescent="0.2">
      <c r="H690" s="37"/>
      <c r="I690" s="37"/>
    </row>
    <row r="691" spans="8:9" ht="15.75" customHeight="1" x14ac:dyDescent="0.2">
      <c r="H691" s="37"/>
      <c r="I691" s="37"/>
    </row>
    <row r="692" spans="8:9" ht="15.75" customHeight="1" x14ac:dyDescent="0.2">
      <c r="H692" s="37"/>
      <c r="I692" s="37"/>
    </row>
    <row r="693" spans="8:9" ht="15.75" customHeight="1" x14ac:dyDescent="0.2">
      <c r="H693" s="37"/>
      <c r="I693" s="37"/>
    </row>
    <row r="694" spans="8:9" ht="15.75" customHeight="1" x14ac:dyDescent="0.2">
      <c r="H694" s="37"/>
      <c r="I694" s="37"/>
    </row>
    <row r="695" spans="8:9" ht="15.75" customHeight="1" x14ac:dyDescent="0.2">
      <c r="H695" s="37"/>
      <c r="I695" s="37"/>
    </row>
    <row r="696" spans="8:9" ht="15.75" customHeight="1" x14ac:dyDescent="0.2">
      <c r="H696" s="37"/>
      <c r="I696" s="37"/>
    </row>
    <row r="697" spans="8:9" ht="15.75" customHeight="1" x14ac:dyDescent="0.2">
      <c r="H697" s="37"/>
      <c r="I697" s="37"/>
    </row>
    <row r="698" spans="8:9" ht="15.75" customHeight="1" x14ac:dyDescent="0.2">
      <c r="H698" s="37"/>
      <c r="I698" s="37"/>
    </row>
    <row r="699" spans="8:9" ht="15.75" customHeight="1" x14ac:dyDescent="0.2">
      <c r="H699" s="37"/>
      <c r="I699" s="37"/>
    </row>
    <row r="700" spans="8:9" ht="15.75" customHeight="1" x14ac:dyDescent="0.2">
      <c r="H700" s="37"/>
      <c r="I700" s="37"/>
    </row>
    <row r="701" spans="8:9" ht="15.75" customHeight="1" x14ac:dyDescent="0.2">
      <c r="H701" s="37"/>
      <c r="I701" s="37"/>
    </row>
    <row r="702" spans="8:9" ht="15.75" customHeight="1" x14ac:dyDescent="0.2">
      <c r="H702" s="37"/>
      <c r="I702" s="37"/>
    </row>
    <row r="703" spans="8:9" ht="15.75" customHeight="1" x14ac:dyDescent="0.2">
      <c r="H703" s="37"/>
      <c r="I703" s="37"/>
    </row>
    <row r="704" spans="8:9" ht="15.75" customHeight="1" x14ac:dyDescent="0.2">
      <c r="H704" s="37"/>
      <c r="I704" s="37"/>
    </row>
    <row r="705" spans="8:9" ht="15.75" customHeight="1" x14ac:dyDescent="0.2">
      <c r="H705" s="37"/>
      <c r="I705" s="37"/>
    </row>
    <row r="706" spans="8:9" ht="15.75" customHeight="1" x14ac:dyDescent="0.2">
      <c r="H706" s="37"/>
      <c r="I706" s="37"/>
    </row>
    <row r="707" spans="8:9" ht="15.75" customHeight="1" x14ac:dyDescent="0.2">
      <c r="H707" s="37"/>
      <c r="I707" s="37"/>
    </row>
    <row r="708" spans="8:9" ht="15.75" customHeight="1" x14ac:dyDescent="0.2">
      <c r="H708" s="37"/>
      <c r="I708" s="37"/>
    </row>
    <row r="709" spans="8:9" ht="15.75" customHeight="1" x14ac:dyDescent="0.2">
      <c r="H709" s="37"/>
      <c r="I709" s="37"/>
    </row>
    <row r="710" spans="8:9" ht="15.75" customHeight="1" x14ac:dyDescent="0.2">
      <c r="H710" s="37"/>
      <c r="I710" s="37"/>
    </row>
    <row r="711" spans="8:9" ht="15.75" customHeight="1" x14ac:dyDescent="0.2">
      <c r="H711" s="37"/>
      <c r="I711" s="37"/>
    </row>
    <row r="712" spans="8:9" ht="15.75" customHeight="1" x14ac:dyDescent="0.2">
      <c r="H712" s="37"/>
      <c r="I712" s="37"/>
    </row>
    <row r="713" spans="8:9" ht="15.75" customHeight="1" x14ac:dyDescent="0.2">
      <c r="H713" s="37"/>
      <c r="I713" s="37"/>
    </row>
    <row r="714" spans="8:9" ht="15.75" customHeight="1" x14ac:dyDescent="0.2">
      <c r="H714" s="37"/>
      <c r="I714" s="37"/>
    </row>
    <row r="715" spans="8:9" ht="15.75" customHeight="1" x14ac:dyDescent="0.2">
      <c r="H715" s="37"/>
      <c r="I715" s="37"/>
    </row>
    <row r="716" spans="8:9" ht="15.75" customHeight="1" x14ac:dyDescent="0.2">
      <c r="H716" s="37"/>
      <c r="I716" s="37"/>
    </row>
    <row r="717" spans="8:9" ht="15.75" customHeight="1" x14ac:dyDescent="0.2">
      <c r="H717" s="37"/>
      <c r="I717" s="37"/>
    </row>
    <row r="718" spans="8:9" ht="15.75" customHeight="1" x14ac:dyDescent="0.2">
      <c r="H718" s="37"/>
      <c r="I718" s="37"/>
    </row>
    <row r="719" spans="8:9" ht="15.75" customHeight="1" x14ac:dyDescent="0.2">
      <c r="H719" s="37"/>
      <c r="I719" s="37"/>
    </row>
    <row r="720" spans="8:9" ht="15.75" customHeight="1" x14ac:dyDescent="0.2">
      <c r="H720" s="37"/>
      <c r="I720" s="37"/>
    </row>
    <row r="721" spans="8:9" ht="15.75" customHeight="1" x14ac:dyDescent="0.2">
      <c r="H721" s="37"/>
      <c r="I721" s="37"/>
    </row>
    <row r="722" spans="8:9" ht="15.75" customHeight="1" x14ac:dyDescent="0.2">
      <c r="H722" s="37"/>
      <c r="I722" s="37"/>
    </row>
    <row r="723" spans="8:9" ht="15.75" customHeight="1" x14ac:dyDescent="0.2">
      <c r="H723" s="37"/>
      <c r="I723" s="37"/>
    </row>
    <row r="724" spans="8:9" ht="15.75" customHeight="1" x14ac:dyDescent="0.2">
      <c r="H724" s="37"/>
      <c r="I724" s="37"/>
    </row>
    <row r="725" spans="8:9" ht="15.75" customHeight="1" x14ac:dyDescent="0.2">
      <c r="H725" s="37"/>
      <c r="I725" s="37"/>
    </row>
    <row r="726" spans="8:9" ht="15.75" customHeight="1" x14ac:dyDescent="0.2">
      <c r="H726" s="37"/>
      <c r="I726" s="37"/>
    </row>
    <row r="727" spans="8:9" ht="15.75" customHeight="1" x14ac:dyDescent="0.2">
      <c r="H727" s="37"/>
      <c r="I727" s="37"/>
    </row>
    <row r="728" spans="8:9" ht="15.75" customHeight="1" x14ac:dyDescent="0.2">
      <c r="H728" s="37"/>
      <c r="I728" s="37"/>
    </row>
    <row r="729" spans="8:9" ht="15.75" customHeight="1" x14ac:dyDescent="0.2">
      <c r="H729" s="37"/>
      <c r="I729" s="37"/>
    </row>
    <row r="730" spans="8:9" ht="15.75" customHeight="1" x14ac:dyDescent="0.2">
      <c r="H730" s="37"/>
      <c r="I730" s="37"/>
    </row>
    <row r="731" spans="8:9" ht="15.75" customHeight="1" x14ac:dyDescent="0.2">
      <c r="H731" s="37"/>
      <c r="I731" s="37"/>
    </row>
    <row r="732" spans="8:9" ht="15.75" customHeight="1" x14ac:dyDescent="0.2">
      <c r="H732" s="37"/>
      <c r="I732" s="37"/>
    </row>
    <row r="733" spans="8:9" ht="15.75" customHeight="1" x14ac:dyDescent="0.2">
      <c r="H733" s="37"/>
      <c r="I733" s="37"/>
    </row>
    <row r="734" spans="8:9" ht="15.75" customHeight="1" x14ac:dyDescent="0.2">
      <c r="H734" s="37"/>
      <c r="I734" s="37"/>
    </row>
    <row r="735" spans="8:9" ht="15.75" customHeight="1" x14ac:dyDescent="0.2">
      <c r="H735" s="37"/>
      <c r="I735" s="37"/>
    </row>
    <row r="736" spans="8:9" ht="15.75" customHeight="1" x14ac:dyDescent="0.2">
      <c r="H736" s="37"/>
      <c r="I736" s="37"/>
    </row>
    <row r="737" spans="8:9" ht="15.75" customHeight="1" x14ac:dyDescent="0.2">
      <c r="H737" s="37"/>
      <c r="I737" s="37"/>
    </row>
    <row r="738" spans="8:9" ht="15.75" customHeight="1" x14ac:dyDescent="0.2">
      <c r="H738" s="37"/>
      <c r="I738" s="37"/>
    </row>
    <row r="739" spans="8:9" ht="15.75" customHeight="1" x14ac:dyDescent="0.2">
      <c r="H739" s="37"/>
      <c r="I739" s="37"/>
    </row>
    <row r="740" spans="8:9" ht="15.75" customHeight="1" x14ac:dyDescent="0.2">
      <c r="H740" s="37"/>
      <c r="I740" s="37"/>
    </row>
    <row r="741" spans="8:9" ht="15.75" customHeight="1" x14ac:dyDescent="0.2">
      <c r="H741" s="37"/>
      <c r="I741" s="37"/>
    </row>
    <row r="742" spans="8:9" ht="15.75" customHeight="1" x14ac:dyDescent="0.2">
      <c r="H742" s="37"/>
      <c r="I742" s="37"/>
    </row>
    <row r="743" spans="8:9" ht="15.75" customHeight="1" x14ac:dyDescent="0.2">
      <c r="H743" s="37"/>
      <c r="I743" s="37"/>
    </row>
    <row r="744" spans="8:9" ht="15.75" customHeight="1" x14ac:dyDescent="0.2">
      <c r="H744" s="37"/>
      <c r="I744" s="37"/>
    </row>
    <row r="745" spans="8:9" ht="15.75" customHeight="1" x14ac:dyDescent="0.2">
      <c r="H745" s="37"/>
      <c r="I745" s="37"/>
    </row>
    <row r="746" spans="8:9" ht="15.75" customHeight="1" x14ac:dyDescent="0.2">
      <c r="H746" s="37"/>
      <c r="I746" s="37"/>
    </row>
    <row r="747" spans="8:9" ht="15.75" customHeight="1" x14ac:dyDescent="0.2">
      <c r="H747" s="37"/>
      <c r="I747" s="37"/>
    </row>
    <row r="748" spans="8:9" ht="15.75" customHeight="1" x14ac:dyDescent="0.2">
      <c r="H748" s="37"/>
      <c r="I748" s="37"/>
    </row>
    <row r="749" spans="8:9" ht="15.75" customHeight="1" x14ac:dyDescent="0.2">
      <c r="H749" s="37"/>
      <c r="I749" s="37"/>
    </row>
    <row r="750" spans="8:9" ht="15.75" customHeight="1" x14ac:dyDescent="0.2">
      <c r="H750" s="37"/>
      <c r="I750" s="37"/>
    </row>
    <row r="751" spans="8:9" ht="15.75" customHeight="1" x14ac:dyDescent="0.2">
      <c r="H751" s="37"/>
      <c r="I751" s="37"/>
    </row>
    <row r="752" spans="8:9" ht="15.75" customHeight="1" x14ac:dyDescent="0.2">
      <c r="H752" s="37"/>
      <c r="I752" s="37"/>
    </row>
    <row r="753" spans="8:9" ht="15.75" customHeight="1" x14ac:dyDescent="0.2">
      <c r="H753" s="37"/>
      <c r="I753" s="37"/>
    </row>
    <row r="754" spans="8:9" ht="15.75" customHeight="1" x14ac:dyDescent="0.2">
      <c r="H754" s="37"/>
      <c r="I754" s="37"/>
    </row>
    <row r="755" spans="8:9" ht="15.75" customHeight="1" x14ac:dyDescent="0.2">
      <c r="H755" s="37"/>
      <c r="I755" s="37"/>
    </row>
    <row r="756" spans="8:9" ht="15.75" customHeight="1" x14ac:dyDescent="0.2">
      <c r="H756" s="37"/>
      <c r="I756" s="37"/>
    </row>
    <row r="757" spans="8:9" ht="15.75" customHeight="1" x14ac:dyDescent="0.2">
      <c r="H757" s="37"/>
      <c r="I757" s="37"/>
    </row>
    <row r="758" spans="8:9" ht="15.75" customHeight="1" x14ac:dyDescent="0.2">
      <c r="H758" s="37"/>
      <c r="I758" s="37"/>
    </row>
    <row r="759" spans="8:9" ht="15.75" customHeight="1" x14ac:dyDescent="0.2">
      <c r="H759" s="37"/>
      <c r="I759" s="37"/>
    </row>
    <row r="760" spans="8:9" ht="15.75" customHeight="1" x14ac:dyDescent="0.2">
      <c r="H760" s="37"/>
      <c r="I760" s="37"/>
    </row>
    <row r="761" spans="8:9" ht="15.75" customHeight="1" x14ac:dyDescent="0.2">
      <c r="H761" s="37"/>
      <c r="I761" s="37"/>
    </row>
    <row r="762" spans="8:9" ht="15.75" customHeight="1" x14ac:dyDescent="0.2">
      <c r="H762" s="37"/>
      <c r="I762" s="37"/>
    </row>
    <row r="763" spans="8:9" ht="15.75" customHeight="1" x14ac:dyDescent="0.2">
      <c r="H763" s="37"/>
      <c r="I763" s="37"/>
    </row>
    <row r="764" spans="8:9" ht="15.75" customHeight="1" x14ac:dyDescent="0.2">
      <c r="H764" s="37"/>
      <c r="I764" s="37"/>
    </row>
    <row r="765" spans="8:9" ht="15.75" customHeight="1" x14ac:dyDescent="0.2">
      <c r="H765" s="37"/>
      <c r="I765" s="37"/>
    </row>
    <row r="766" spans="8:9" ht="15.75" customHeight="1" x14ac:dyDescent="0.2">
      <c r="H766" s="37"/>
      <c r="I766" s="37"/>
    </row>
    <row r="767" spans="8:9" ht="15.75" customHeight="1" x14ac:dyDescent="0.2">
      <c r="H767" s="37"/>
      <c r="I767" s="37"/>
    </row>
    <row r="768" spans="8:9" ht="15.75" customHeight="1" x14ac:dyDescent="0.2">
      <c r="H768" s="37"/>
      <c r="I768" s="37"/>
    </row>
    <row r="769" spans="8:9" ht="15.75" customHeight="1" x14ac:dyDescent="0.2">
      <c r="H769" s="37"/>
      <c r="I769" s="37"/>
    </row>
    <row r="770" spans="8:9" ht="15.75" customHeight="1" x14ac:dyDescent="0.2">
      <c r="H770" s="37"/>
      <c r="I770" s="37"/>
    </row>
    <row r="771" spans="8:9" ht="15.75" customHeight="1" x14ac:dyDescent="0.2">
      <c r="H771" s="37"/>
      <c r="I771" s="37"/>
    </row>
    <row r="772" spans="8:9" ht="15.75" customHeight="1" x14ac:dyDescent="0.2">
      <c r="H772" s="37"/>
      <c r="I772" s="37"/>
    </row>
    <row r="773" spans="8:9" ht="15.75" customHeight="1" x14ac:dyDescent="0.2">
      <c r="H773" s="37"/>
      <c r="I773" s="37"/>
    </row>
    <row r="774" spans="8:9" ht="15.75" customHeight="1" x14ac:dyDescent="0.2">
      <c r="H774" s="37"/>
      <c r="I774" s="37"/>
    </row>
    <row r="775" spans="8:9" ht="15.75" customHeight="1" x14ac:dyDescent="0.2">
      <c r="H775" s="37"/>
      <c r="I775" s="37"/>
    </row>
    <row r="776" spans="8:9" ht="15.75" customHeight="1" x14ac:dyDescent="0.2">
      <c r="H776" s="37"/>
      <c r="I776" s="37"/>
    </row>
    <row r="777" spans="8:9" ht="15.75" customHeight="1" x14ac:dyDescent="0.2">
      <c r="H777" s="37"/>
      <c r="I777" s="37"/>
    </row>
    <row r="778" spans="8:9" ht="15.75" customHeight="1" x14ac:dyDescent="0.2">
      <c r="H778" s="37"/>
      <c r="I778" s="37"/>
    </row>
    <row r="779" spans="8:9" ht="15.75" customHeight="1" x14ac:dyDescent="0.2">
      <c r="H779" s="37"/>
      <c r="I779" s="37"/>
    </row>
    <row r="780" spans="8:9" ht="15.75" customHeight="1" x14ac:dyDescent="0.2">
      <c r="H780" s="37"/>
      <c r="I780" s="37"/>
    </row>
    <row r="781" spans="8:9" ht="15.75" customHeight="1" x14ac:dyDescent="0.2">
      <c r="H781" s="37"/>
      <c r="I781" s="37"/>
    </row>
    <row r="782" spans="8:9" ht="15.75" customHeight="1" x14ac:dyDescent="0.2">
      <c r="H782" s="37"/>
      <c r="I782" s="37"/>
    </row>
    <row r="783" spans="8:9" ht="15.75" customHeight="1" x14ac:dyDescent="0.2">
      <c r="H783" s="37"/>
      <c r="I783" s="37"/>
    </row>
    <row r="784" spans="8:9" ht="15.75" customHeight="1" x14ac:dyDescent="0.2">
      <c r="H784" s="37"/>
      <c r="I784" s="37"/>
    </row>
    <row r="785" spans="8:9" ht="15.75" customHeight="1" x14ac:dyDescent="0.2">
      <c r="H785" s="37"/>
      <c r="I785" s="37"/>
    </row>
    <row r="786" spans="8:9" ht="15.75" customHeight="1" x14ac:dyDescent="0.2">
      <c r="H786" s="37"/>
      <c r="I786" s="37"/>
    </row>
    <row r="787" spans="8:9" ht="15.75" customHeight="1" x14ac:dyDescent="0.2">
      <c r="H787" s="37"/>
      <c r="I787" s="37"/>
    </row>
    <row r="788" spans="8:9" ht="15.75" customHeight="1" x14ac:dyDescent="0.2">
      <c r="H788" s="37"/>
      <c r="I788" s="37"/>
    </row>
    <row r="789" spans="8:9" ht="15.75" customHeight="1" x14ac:dyDescent="0.2">
      <c r="H789" s="37"/>
      <c r="I789" s="37"/>
    </row>
    <row r="790" spans="8:9" ht="15.75" customHeight="1" x14ac:dyDescent="0.2">
      <c r="H790" s="37"/>
      <c r="I790" s="37"/>
    </row>
    <row r="791" spans="8:9" ht="15.75" customHeight="1" x14ac:dyDescent="0.2">
      <c r="H791" s="37"/>
      <c r="I791" s="37"/>
    </row>
    <row r="792" spans="8:9" ht="15.75" customHeight="1" x14ac:dyDescent="0.2">
      <c r="H792" s="37"/>
      <c r="I792" s="37"/>
    </row>
    <row r="793" spans="8:9" ht="15.75" customHeight="1" x14ac:dyDescent="0.2">
      <c r="H793" s="37"/>
      <c r="I793" s="37"/>
    </row>
    <row r="794" spans="8:9" ht="15.75" customHeight="1" x14ac:dyDescent="0.2">
      <c r="H794" s="37"/>
      <c r="I794" s="37"/>
    </row>
    <row r="795" spans="8:9" ht="15.75" customHeight="1" x14ac:dyDescent="0.2">
      <c r="H795" s="37"/>
      <c r="I795" s="37"/>
    </row>
    <row r="796" spans="8:9" ht="15.75" customHeight="1" x14ac:dyDescent="0.2">
      <c r="H796" s="37"/>
      <c r="I796" s="37"/>
    </row>
    <row r="797" spans="8:9" ht="15.75" customHeight="1" x14ac:dyDescent="0.2">
      <c r="H797" s="37"/>
      <c r="I797" s="37"/>
    </row>
    <row r="798" spans="8:9" ht="15.75" customHeight="1" x14ac:dyDescent="0.2">
      <c r="H798" s="37"/>
      <c r="I798" s="37"/>
    </row>
    <row r="799" spans="8:9" ht="15.75" customHeight="1" x14ac:dyDescent="0.2">
      <c r="H799" s="37"/>
      <c r="I799" s="37"/>
    </row>
    <row r="800" spans="8:9" ht="15.75" customHeight="1" x14ac:dyDescent="0.2">
      <c r="H800" s="37"/>
      <c r="I800" s="37"/>
    </row>
    <row r="801" spans="8:9" ht="15.75" customHeight="1" x14ac:dyDescent="0.2">
      <c r="H801" s="37"/>
      <c r="I801" s="37"/>
    </row>
    <row r="802" spans="8:9" ht="15.75" customHeight="1" x14ac:dyDescent="0.2">
      <c r="H802" s="37"/>
      <c r="I802" s="37"/>
    </row>
    <row r="803" spans="8:9" ht="15.75" customHeight="1" x14ac:dyDescent="0.2">
      <c r="H803" s="37"/>
      <c r="I803" s="37"/>
    </row>
    <row r="804" spans="8:9" ht="15.75" customHeight="1" x14ac:dyDescent="0.2">
      <c r="H804" s="37"/>
      <c r="I804" s="37"/>
    </row>
    <row r="805" spans="8:9" ht="15.75" customHeight="1" x14ac:dyDescent="0.2">
      <c r="H805" s="37"/>
      <c r="I805" s="37"/>
    </row>
    <row r="806" spans="8:9" ht="15.75" customHeight="1" x14ac:dyDescent="0.2">
      <c r="H806" s="37"/>
      <c r="I806" s="37"/>
    </row>
    <row r="807" spans="8:9" ht="15.75" customHeight="1" x14ac:dyDescent="0.2">
      <c r="H807" s="37"/>
      <c r="I807" s="37"/>
    </row>
    <row r="808" spans="8:9" ht="15.75" customHeight="1" x14ac:dyDescent="0.2">
      <c r="H808" s="37"/>
      <c r="I808" s="37"/>
    </row>
    <row r="809" spans="8:9" ht="15.75" customHeight="1" x14ac:dyDescent="0.2">
      <c r="H809" s="37"/>
      <c r="I809" s="37"/>
    </row>
    <row r="810" spans="8:9" ht="15.75" customHeight="1" x14ac:dyDescent="0.2">
      <c r="H810" s="37"/>
      <c r="I810" s="37"/>
    </row>
    <row r="811" spans="8:9" ht="15.75" customHeight="1" x14ac:dyDescent="0.2">
      <c r="H811" s="37"/>
      <c r="I811" s="37"/>
    </row>
    <row r="812" spans="8:9" ht="15.75" customHeight="1" x14ac:dyDescent="0.2">
      <c r="H812" s="37"/>
      <c r="I812" s="37"/>
    </row>
    <row r="813" spans="8:9" ht="15.75" customHeight="1" x14ac:dyDescent="0.2">
      <c r="H813" s="37"/>
      <c r="I813" s="37"/>
    </row>
    <row r="814" spans="8:9" ht="15.75" customHeight="1" x14ac:dyDescent="0.2">
      <c r="H814" s="37"/>
      <c r="I814" s="37"/>
    </row>
    <row r="815" spans="8:9" ht="15.75" customHeight="1" x14ac:dyDescent="0.2">
      <c r="H815" s="37"/>
      <c r="I815" s="37"/>
    </row>
    <row r="816" spans="8:9" ht="15.75" customHeight="1" x14ac:dyDescent="0.2">
      <c r="H816" s="37"/>
      <c r="I816" s="37"/>
    </row>
    <row r="817" spans="8:9" ht="15.75" customHeight="1" x14ac:dyDescent="0.2">
      <c r="H817" s="37"/>
      <c r="I817" s="37"/>
    </row>
    <row r="818" spans="8:9" ht="15.75" customHeight="1" x14ac:dyDescent="0.2">
      <c r="H818" s="37"/>
      <c r="I818" s="37"/>
    </row>
    <row r="819" spans="8:9" ht="15.75" customHeight="1" x14ac:dyDescent="0.2">
      <c r="H819" s="37"/>
      <c r="I819" s="37"/>
    </row>
    <row r="820" spans="8:9" ht="15.75" customHeight="1" x14ac:dyDescent="0.2">
      <c r="H820" s="37"/>
      <c r="I820" s="37"/>
    </row>
    <row r="821" spans="8:9" ht="15.75" customHeight="1" x14ac:dyDescent="0.2">
      <c r="H821" s="37"/>
      <c r="I821" s="37"/>
    </row>
    <row r="822" spans="8:9" ht="15.75" customHeight="1" x14ac:dyDescent="0.2">
      <c r="H822" s="37"/>
      <c r="I822" s="37"/>
    </row>
    <row r="823" spans="8:9" ht="15.75" customHeight="1" x14ac:dyDescent="0.2">
      <c r="H823" s="37"/>
      <c r="I823" s="37"/>
    </row>
    <row r="824" spans="8:9" ht="15.75" customHeight="1" x14ac:dyDescent="0.2">
      <c r="H824" s="37"/>
      <c r="I824" s="37"/>
    </row>
    <row r="825" spans="8:9" ht="15.75" customHeight="1" x14ac:dyDescent="0.2">
      <c r="H825" s="37"/>
      <c r="I825" s="37"/>
    </row>
    <row r="826" spans="8:9" ht="15.75" customHeight="1" x14ac:dyDescent="0.2">
      <c r="H826" s="37"/>
      <c r="I826" s="37"/>
    </row>
    <row r="827" spans="8:9" ht="15.75" customHeight="1" x14ac:dyDescent="0.2">
      <c r="H827" s="37"/>
      <c r="I827" s="37"/>
    </row>
    <row r="828" spans="8:9" ht="15.75" customHeight="1" x14ac:dyDescent="0.2">
      <c r="H828" s="37"/>
      <c r="I828" s="37"/>
    </row>
    <row r="829" spans="8:9" ht="15.75" customHeight="1" x14ac:dyDescent="0.2">
      <c r="H829" s="37"/>
      <c r="I829" s="37"/>
    </row>
    <row r="830" spans="8:9" ht="15.75" customHeight="1" x14ac:dyDescent="0.2">
      <c r="H830" s="37"/>
      <c r="I830" s="37"/>
    </row>
    <row r="831" spans="8:9" ht="15.75" customHeight="1" x14ac:dyDescent="0.2">
      <c r="H831" s="37"/>
      <c r="I831" s="37"/>
    </row>
    <row r="832" spans="8:9" ht="15.75" customHeight="1" x14ac:dyDescent="0.2">
      <c r="H832" s="37"/>
      <c r="I832" s="37"/>
    </row>
    <row r="833" spans="8:9" ht="15.75" customHeight="1" x14ac:dyDescent="0.2">
      <c r="H833" s="37"/>
      <c r="I833" s="37"/>
    </row>
    <row r="834" spans="8:9" ht="15.75" customHeight="1" x14ac:dyDescent="0.2">
      <c r="H834" s="37"/>
      <c r="I834" s="37"/>
    </row>
    <row r="835" spans="8:9" ht="15.75" customHeight="1" x14ac:dyDescent="0.2">
      <c r="H835" s="37"/>
      <c r="I835" s="37"/>
    </row>
    <row r="836" spans="8:9" ht="15.75" customHeight="1" x14ac:dyDescent="0.2">
      <c r="H836" s="37"/>
      <c r="I836" s="37"/>
    </row>
    <row r="837" spans="8:9" ht="15.75" customHeight="1" x14ac:dyDescent="0.2">
      <c r="H837" s="37"/>
      <c r="I837" s="37"/>
    </row>
    <row r="838" spans="8:9" ht="15.75" customHeight="1" x14ac:dyDescent="0.2">
      <c r="H838" s="37"/>
      <c r="I838" s="37"/>
    </row>
    <row r="839" spans="8:9" ht="15.75" customHeight="1" x14ac:dyDescent="0.2">
      <c r="H839" s="37"/>
      <c r="I839" s="37"/>
    </row>
    <row r="840" spans="8:9" ht="15.75" customHeight="1" x14ac:dyDescent="0.2">
      <c r="H840" s="37"/>
      <c r="I840" s="37"/>
    </row>
    <row r="841" spans="8:9" ht="15.75" customHeight="1" x14ac:dyDescent="0.2">
      <c r="H841" s="37"/>
      <c r="I841" s="37"/>
    </row>
    <row r="842" spans="8:9" ht="15.75" customHeight="1" x14ac:dyDescent="0.2">
      <c r="H842" s="37"/>
      <c r="I842" s="37"/>
    </row>
    <row r="843" spans="8:9" ht="15.75" customHeight="1" x14ac:dyDescent="0.2">
      <c r="H843" s="37"/>
      <c r="I843" s="37"/>
    </row>
    <row r="844" spans="8:9" ht="15.75" customHeight="1" x14ac:dyDescent="0.2">
      <c r="H844" s="37"/>
      <c r="I844" s="37"/>
    </row>
    <row r="845" spans="8:9" ht="15.75" customHeight="1" x14ac:dyDescent="0.2">
      <c r="H845" s="37"/>
      <c r="I845" s="37"/>
    </row>
    <row r="846" spans="8:9" ht="15.75" customHeight="1" x14ac:dyDescent="0.2">
      <c r="H846" s="37"/>
      <c r="I846" s="37"/>
    </row>
    <row r="847" spans="8:9" ht="15.75" customHeight="1" x14ac:dyDescent="0.2">
      <c r="H847" s="37"/>
      <c r="I847" s="37"/>
    </row>
    <row r="848" spans="8:9" ht="15.75" customHeight="1" x14ac:dyDescent="0.2">
      <c r="H848" s="37"/>
      <c r="I848" s="37"/>
    </row>
    <row r="849" spans="8:9" ht="15.75" customHeight="1" x14ac:dyDescent="0.2">
      <c r="H849" s="37"/>
      <c r="I849" s="37"/>
    </row>
    <row r="850" spans="8:9" ht="15.75" customHeight="1" x14ac:dyDescent="0.2">
      <c r="H850" s="37"/>
      <c r="I850" s="37"/>
    </row>
    <row r="851" spans="8:9" ht="15.75" customHeight="1" x14ac:dyDescent="0.2">
      <c r="H851" s="37"/>
      <c r="I851" s="37"/>
    </row>
    <row r="852" spans="8:9" ht="15.75" customHeight="1" x14ac:dyDescent="0.2">
      <c r="H852" s="37"/>
      <c r="I852" s="37"/>
    </row>
    <row r="853" spans="8:9" ht="15.75" customHeight="1" x14ac:dyDescent="0.2">
      <c r="H853" s="37"/>
      <c r="I853" s="37"/>
    </row>
    <row r="854" spans="8:9" ht="15.75" customHeight="1" x14ac:dyDescent="0.2">
      <c r="H854" s="37"/>
      <c r="I854" s="37"/>
    </row>
    <row r="855" spans="8:9" ht="15.75" customHeight="1" x14ac:dyDescent="0.2">
      <c r="H855" s="37"/>
      <c r="I855" s="37"/>
    </row>
    <row r="856" spans="8:9" ht="15.75" customHeight="1" x14ac:dyDescent="0.2">
      <c r="H856" s="37"/>
      <c r="I856" s="37"/>
    </row>
    <row r="857" spans="8:9" ht="15.75" customHeight="1" x14ac:dyDescent="0.2">
      <c r="H857" s="37"/>
      <c r="I857" s="37"/>
    </row>
    <row r="858" spans="8:9" ht="15.75" customHeight="1" x14ac:dyDescent="0.2">
      <c r="H858" s="37"/>
      <c r="I858" s="37"/>
    </row>
    <row r="859" spans="8:9" ht="15.75" customHeight="1" x14ac:dyDescent="0.2">
      <c r="H859" s="37"/>
      <c r="I859" s="37"/>
    </row>
    <row r="860" spans="8:9" ht="15.75" customHeight="1" x14ac:dyDescent="0.2">
      <c r="H860" s="37"/>
      <c r="I860" s="37"/>
    </row>
    <row r="861" spans="8:9" ht="15.75" customHeight="1" x14ac:dyDescent="0.2">
      <c r="H861" s="37"/>
      <c r="I861" s="37"/>
    </row>
    <row r="862" spans="8:9" ht="15.75" customHeight="1" x14ac:dyDescent="0.2">
      <c r="H862" s="37"/>
      <c r="I862" s="37"/>
    </row>
    <row r="863" spans="8:9" ht="15.75" customHeight="1" x14ac:dyDescent="0.2">
      <c r="H863" s="37"/>
      <c r="I863" s="37"/>
    </row>
    <row r="864" spans="8:9" ht="15.75" customHeight="1" x14ac:dyDescent="0.2">
      <c r="H864" s="37"/>
      <c r="I864" s="37"/>
    </row>
    <row r="865" spans="8:9" ht="15.75" customHeight="1" x14ac:dyDescent="0.2">
      <c r="H865" s="37"/>
      <c r="I865" s="37"/>
    </row>
    <row r="866" spans="8:9" ht="15.75" customHeight="1" x14ac:dyDescent="0.2">
      <c r="H866" s="37"/>
      <c r="I866" s="37"/>
    </row>
    <row r="867" spans="8:9" ht="15.75" customHeight="1" x14ac:dyDescent="0.2">
      <c r="H867" s="37"/>
      <c r="I867" s="37"/>
    </row>
    <row r="868" spans="8:9" ht="15.75" customHeight="1" x14ac:dyDescent="0.2">
      <c r="H868" s="37"/>
      <c r="I868" s="37"/>
    </row>
    <row r="869" spans="8:9" ht="15.75" customHeight="1" x14ac:dyDescent="0.2">
      <c r="H869" s="37"/>
      <c r="I869" s="37"/>
    </row>
    <row r="870" spans="8:9" ht="15.75" customHeight="1" x14ac:dyDescent="0.2">
      <c r="H870" s="37"/>
      <c r="I870" s="37"/>
    </row>
    <row r="871" spans="8:9" ht="15.75" customHeight="1" x14ac:dyDescent="0.2">
      <c r="H871" s="37"/>
      <c r="I871" s="37"/>
    </row>
    <row r="872" spans="8:9" ht="15.75" customHeight="1" x14ac:dyDescent="0.2">
      <c r="H872" s="37"/>
      <c r="I872" s="37"/>
    </row>
    <row r="873" spans="8:9" ht="15.75" customHeight="1" x14ac:dyDescent="0.2">
      <c r="H873" s="37"/>
      <c r="I873" s="37"/>
    </row>
    <row r="874" spans="8:9" ht="15.75" customHeight="1" x14ac:dyDescent="0.2">
      <c r="H874" s="37"/>
      <c r="I874" s="37"/>
    </row>
    <row r="875" spans="8:9" ht="15.75" customHeight="1" x14ac:dyDescent="0.2">
      <c r="H875" s="37"/>
      <c r="I875" s="37"/>
    </row>
    <row r="876" spans="8:9" ht="15.75" customHeight="1" x14ac:dyDescent="0.2">
      <c r="H876" s="37"/>
      <c r="I876" s="37"/>
    </row>
    <row r="877" spans="8:9" ht="15.75" customHeight="1" x14ac:dyDescent="0.2">
      <c r="H877" s="37"/>
      <c r="I877" s="37"/>
    </row>
    <row r="878" spans="8:9" ht="15.75" customHeight="1" x14ac:dyDescent="0.2">
      <c r="H878" s="37"/>
      <c r="I878" s="37"/>
    </row>
    <row r="879" spans="8:9" ht="15.75" customHeight="1" x14ac:dyDescent="0.2">
      <c r="H879" s="37"/>
      <c r="I879" s="37"/>
    </row>
    <row r="880" spans="8:9" ht="15.75" customHeight="1" x14ac:dyDescent="0.2">
      <c r="H880" s="37"/>
      <c r="I880" s="37"/>
    </row>
    <row r="881" spans="8:9" ht="15.75" customHeight="1" x14ac:dyDescent="0.2">
      <c r="H881" s="37"/>
      <c r="I881" s="37"/>
    </row>
    <row r="882" spans="8:9" ht="15.75" customHeight="1" x14ac:dyDescent="0.2">
      <c r="H882" s="37"/>
      <c r="I882" s="37"/>
    </row>
    <row r="883" spans="8:9" ht="15.75" customHeight="1" x14ac:dyDescent="0.2">
      <c r="H883" s="37"/>
      <c r="I883" s="37"/>
    </row>
    <row r="884" spans="8:9" ht="15.75" customHeight="1" x14ac:dyDescent="0.2">
      <c r="H884" s="37"/>
      <c r="I884" s="37"/>
    </row>
    <row r="885" spans="8:9" ht="15.75" customHeight="1" x14ac:dyDescent="0.2">
      <c r="H885" s="37"/>
      <c r="I885" s="37"/>
    </row>
    <row r="886" spans="8:9" ht="15.75" customHeight="1" x14ac:dyDescent="0.2">
      <c r="H886" s="37"/>
      <c r="I886" s="37"/>
    </row>
    <row r="887" spans="8:9" ht="15.75" customHeight="1" x14ac:dyDescent="0.2">
      <c r="H887" s="37"/>
      <c r="I887" s="37"/>
    </row>
    <row r="888" spans="8:9" ht="15.75" customHeight="1" x14ac:dyDescent="0.2">
      <c r="H888" s="37"/>
      <c r="I888" s="37"/>
    </row>
    <row r="889" spans="8:9" ht="15.75" customHeight="1" x14ac:dyDescent="0.2">
      <c r="H889" s="37"/>
      <c r="I889" s="37"/>
    </row>
    <row r="890" spans="8:9" ht="15.75" customHeight="1" x14ac:dyDescent="0.2">
      <c r="H890" s="37"/>
      <c r="I890" s="37"/>
    </row>
    <row r="891" spans="8:9" ht="15.75" customHeight="1" x14ac:dyDescent="0.2">
      <c r="H891" s="37"/>
      <c r="I891" s="37"/>
    </row>
    <row r="892" spans="8:9" ht="15.75" customHeight="1" x14ac:dyDescent="0.2">
      <c r="H892" s="37"/>
      <c r="I892" s="37"/>
    </row>
    <row r="893" spans="8:9" ht="15.75" customHeight="1" x14ac:dyDescent="0.2">
      <c r="H893" s="37"/>
      <c r="I893" s="37"/>
    </row>
    <row r="894" spans="8:9" ht="15.75" customHeight="1" x14ac:dyDescent="0.2">
      <c r="H894" s="37"/>
      <c r="I894" s="37"/>
    </row>
    <row r="895" spans="8:9" ht="15.75" customHeight="1" x14ac:dyDescent="0.2">
      <c r="H895" s="37"/>
      <c r="I895" s="37"/>
    </row>
    <row r="896" spans="8:9" ht="15.75" customHeight="1" x14ac:dyDescent="0.2">
      <c r="H896" s="37"/>
      <c r="I896" s="37"/>
    </row>
    <row r="897" spans="8:9" ht="15.75" customHeight="1" x14ac:dyDescent="0.2">
      <c r="H897" s="37"/>
      <c r="I897" s="37"/>
    </row>
    <row r="898" spans="8:9" ht="15.75" customHeight="1" x14ac:dyDescent="0.2">
      <c r="H898" s="37"/>
      <c r="I898" s="37"/>
    </row>
    <row r="899" spans="8:9" ht="15.75" customHeight="1" x14ac:dyDescent="0.2">
      <c r="H899" s="37"/>
      <c r="I899" s="37"/>
    </row>
    <row r="900" spans="8:9" ht="15.75" customHeight="1" x14ac:dyDescent="0.2">
      <c r="H900" s="37"/>
      <c r="I900" s="37"/>
    </row>
    <row r="901" spans="8:9" ht="15.75" customHeight="1" x14ac:dyDescent="0.2">
      <c r="H901" s="37"/>
      <c r="I901" s="37"/>
    </row>
    <row r="902" spans="8:9" ht="15.75" customHeight="1" x14ac:dyDescent="0.2">
      <c r="H902" s="37"/>
      <c r="I902" s="37"/>
    </row>
    <row r="903" spans="8:9" ht="15.75" customHeight="1" x14ac:dyDescent="0.2">
      <c r="H903" s="37"/>
      <c r="I903" s="37"/>
    </row>
    <row r="904" spans="8:9" ht="15.75" customHeight="1" x14ac:dyDescent="0.2">
      <c r="H904" s="37"/>
      <c r="I904" s="37"/>
    </row>
    <row r="905" spans="8:9" ht="15.75" customHeight="1" x14ac:dyDescent="0.2">
      <c r="H905" s="37"/>
      <c r="I905" s="37"/>
    </row>
    <row r="906" spans="8:9" ht="15.75" customHeight="1" x14ac:dyDescent="0.2">
      <c r="H906" s="37"/>
      <c r="I906" s="37"/>
    </row>
    <row r="907" spans="8:9" ht="15.75" customHeight="1" x14ac:dyDescent="0.2">
      <c r="H907" s="37"/>
      <c r="I907" s="37"/>
    </row>
    <row r="908" spans="8:9" ht="15.75" customHeight="1" x14ac:dyDescent="0.2">
      <c r="H908" s="37"/>
      <c r="I908" s="37"/>
    </row>
    <row r="909" spans="8:9" ht="15.75" customHeight="1" x14ac:dyDescent="0.2">
      <c r="H909" s="37"/>
      <c r="I909" s="37"/>
    </row>
    <row r="910" spans="8:9" ht="15.75" customHeight="1" x14ac:dyDescent="0.2">
      <c r="H910" s="37"/>
      <c r="I910" s="37"/>
    </row>
    <row r="911" spans="8:9" ht="15.75" customHeight="1" x14ac:dyDescent="0.2">
      <c r="H911" s="37"/>
      <c r="I911" s="37"/>
    </row>
    <row r="912" spans="8:9" ht="15.75" customHeight="1" x14ac:dyDescent="0.2">
      <c r="H912" s="37"/>
      <c r="I912" s="37"/>
    </row>
    <row r="913" spans="8:9" ht="15.75" customHeight="1" x14ac:dyDescent="0.2">
      <c r="H913" s="37"/>
      <c r="I913" s="37"/>
    </row>
    <row r="914" spans="8:9" ht="15.75" customHeight="1" x14ac:dyDescent="0.2">
      <c r="H914" s="37"/>
      <c r="I914" s="37"/>
    </row>
    <row r="915" spans="8:9" ht="15.75" customHeight="1" x14ac:dyDescent="0.2">
      <c r="H915" s="37"/>
      <c r="I915" s="37"/>
    </row>
    <row r="916" spans="8:9" ht="15.75" customHeight="1" x14ac:dyDescent="0.2">
      <c r="H916" s="37"/>
      <c r="I916" s="37"/>
    </row>
    <row r="917" spans="8:9" ht="15.75" customHeight="1" x14ac:dyDescent="0.2">
      <c r="H917" s="37"/>
      <c r="I917" s="37"/>
    </row>
    <row r="918" spans="8:9" ht="15.75" customHeight="1" x14ac:dyDescent="0.2">
      <c r="H918" s="37"/>
      <c r="I918" s="37"/>
    </row>
    <row r="919" spans="8:9" ht="15.75" customHeight="1" x14ac:dyDescent="0.2">
      <c r="H919" s="37"/>
      <c r="I919" s="37"/>
    </row>
    <row r="920" spans="8:9" ht="15.75" customHeight="1" x14ac:dyDescent="0.2">
      <c r="H920" s="37"/>
      <c r="I920" s="37"/>
    </row>
    <row r="921" spans="8:9" ht="15.75" customHeight="1" x14ac:dyDescent="0.2">
      <c r="H921" s="37"/>
      <c r="I921" s="37"/>
    </row>
    <row r="922" spans="8:9" ht="15.75" customHeight="1" x14ac:dyDescent="0.2">
      <c r="H922" s="37"/>
      <c r="I922" s="37"/>
    </row>
    <row r="923" spans="8:9" ht="15.75" customHeight="1" x14ac:dyDescent="0.2">
      <c r="H923" s="37"/>
      <c r="I923" s="37"/>
    </row>
    <row r="924" spans="8:9" ht="15.75" customHeight="1" x14ac:dyDescent="0.2">
      <c r="H924" s="37"/>
      <c r="I924" s="37"/>
    </row>
    <row r="925" spans="8:9" ht="15.75" customHeight="1" x14ac:dyDescent="0.2">
      <c r="H925" s="37"/>
      <c r="I925" s="37"/>
    </row>
    <row r="926" spans="8:9" ht="15.75" customHeight="1" x14ac:dyDescent="0.2">
      <c r="H926" s="37"/>
      <c r="I926" s="37"/>
    </row>
    <row r="927" spans="8:9" ht="15.75" customHeight="1" x14ac:dyDescent="0.2">
      <c r="H927" s="37"/>
      <c r="I927" s="37"/>
    </row>
    <row r="928" spans="8:9" ht="15.75" customHeight="1" x14ac:dyDescent="0.2">
      <c r="H928" s="37"/>
      <c r="I928" s="37"/>
    </row>
    <row r="929" spans="8:9" ht="15.75" customHeight="1" x14ac:dyDescent="0.2">
      <c r="H929" s="37"/>
      <c r="I929" s="37"/>
    </row>
    <row r="930" spans="8:9" ht="15.75" customHeight="1" x14ac:dyDescent="0.2">
      <c r="H930" s="37"/>
      <c r="I930" s="37"/>
    </row>
    <row r="931" spans="8:9" ht="15.75" customHeight="1" x14ac:dyDescent="0.2">
      <c r="H931" s="37"/>
      <c r="I931" s="37"/>
    </row>
    <row r="932" spans="8:9" ht="15.75" customHeight="1" x14ac:dyDescent="0.2">
      <c r="H932" s="37"/>
      <c r="I932" s="37"/>
    </row>
    <row r="933" spans="8:9" ht="15.75" customHeight="1" x14ac:dyDescent="0.2">
      <c r="H933" s="37"/>
      <c r="I933" s="37"/>
    </row>
    <row r="934" spans="8:9" ht="15.75" customHeight="1" x14ac:dyDescent="0.2">
      <c r="H934" s="37"/>
      <c r="I934" s="37"/>
    </row>
    <row r="935" spans="8:9" ht="15.75" customHeight="1" x14ac:dyDescent="0.2">
      <c r="H935" s="37"/>
      <c r="I935" s="37"/>
    </row>
    <row r="936" spans="8:9" ht="15.75" customHeight="1" x14ac:dyDescent="0.2">
      <c r="H936" s="37"/>
      <c r="I936" s="37"/>
    </row>
    <row r="937" spans="8:9" ht="15.75" customHeight="1" x14ac:dyDescent="0.2">
      <c r="H937" s="37"/>
      <c r="I937" s="37"/>
    </row>
    <row r="938" spans="8:9" ht="15.75" customHeight="1" x14ac:dyDescent="0.2">
      <c r="H938" s="37"/>
      <c r="I938" s="37"/>
    </row>
    <row r="939" spans="8:9" ht="15.75" customHeight="1" x14ac:dyDescent="0.2">
      <c r="H939" s="37"/>
      <c r="I939" s="37"/>
    </row>
    <row r="940" spans="8:9" ht="15.75" customHeight="1" x14ac:dyDescent="0.2">
      <c r="H940" s="37"/>
      <c r="I940" s="37"/>
    </row>
    <row r="941" spans="8:9" ht="15.75" customHeight="1" x14ac:dyDescent="0.2">
      <c r="H941" s="37"/>
      <c r="I941" s="37"/>
    </row>
    <row r="942" spans="8:9" ht="15.75" customHeight="1" x14ac:dyDescent="0.2">
      <c r="H942" s="37"/>
      <c r="I942" s="37"/>
    </row>
    <row r="943" spans="8:9" ht="15.75" customHeight="1" x14ac:dyDescent="0.2">
      <c r="H943" s="37"/>
      <c r="I943" s="37"/>
    </row>
    <row r="944" spans="8:9" ht="15.75" customHeight="1" x14ac:dyDescent="0.2">
      <c r="H944" s="37"/>
      <c r="I944" s="37"/>
    </row>
    <row r="945" spans="8:9" ht="15.75" customHeight="1" x14ac:dyDescent="0.2">
      <c r="H945" s="37"/>
      <c r="I945" s="37"/>
    </row>
    <row r="946" spans="8:9" ht="15.75" customHeight="1" x14ac:dyDescent="0.2">
      <c r="H946" s="37"/>
      <c r="I946" s="37"/>
    </row>
    <row r="947" spans="8:9" ht="15.75" customHeight="1" x14ac:dyDescent="0.2">
      <c r="H947" s="37"/>
      <c r="I947" s="37"/>
    </row>
    <row r="948" spans="8:9" ht="15.75" customHeight="1" x14ac:dyDescent="0.2">
      <c r="H948" s="37"/>
      <c r="I948" s="37"/>
    </row>
    <row r="949" spans="8:9" ht="15.75" customHeight="1" x14ac:dyDescent="0.2">
      <c r="H949" s="37"/>
      <c r="I949" s="37"/>
    </row>
    <row r="950" spans="8:9" ht="15.75" customHeight="1" x14ac:dyDescent="0.2">
      <c r="H950" s="37"/>
      <c r="I950" s="37"/>
    </row>
    <row r="951" spans="8:9" ht="15.75" customHeight="1" x14ac:dyDescent="0.2">
      <c r="H951" s="37"/>
      <c r="I951" s="37"/>
    </row>
    <row r="952" spans="8:9" ht="15.75" customHeight="1" x14ac:dyDescent="0.2">
      <c r="H952" s="37"/>
      <c r="I952" s="37"/>
    </row>
    <row r="953" spans="8:9" ht="15.75" customHeight="1" x14ac:dyDescent="0.2">
      <c r="H953" s="37"/>
      <c r="I953" s="37"/>
    </row>
    <row r="954" spans="8:9" ht="15.75" customHeight="1" x14ac:dyDescent="0.2">
      <c r="H954" s="37"/>
      <c r="I954" s="37"/>
    </row>
    <row r="955" spans="8:9" ht="15.75" customHeight="1" x14ac:dyDescent="0.2">
      <c r="H955" s="37"/>
      <c r="I955" s="37"/>
    </row>
    <row r="956" spans="8:9" ht="15.75" customHeight="1" x14ac:dyDescent="0.2">
      <c r="H956" s="37"/>
      <c r="I956" s="37"/>
    </row>
    <row r="957" spans="8:9" ht="15.75" customHeight="1" x14ac:dyDescent="0.2">
      <c r="H957" s="37"/>
      <c r="I957" s="37"/>
    </row>
    <row r="958" spans="8:9" ht="15.75" customHeight="1" x14ac:dyDescent="0.2">
      <c r="H958" s="37"/>
      <c r="I958" s="37"/>
    </row>
    <row r="959" spans="8:9" ht="15.75" customHeight="1" x14ac:dyDescent="0.2">
      <c r="H959" s="37"/>
      <c r="I959" s="37"/>
    </row>
    <row r="960" spans="8:9" ht="15.75" customHeight="1" x14ac:dyDescent="0.2">
      <c r="H960" s="37"/>
      <c r="I960" s="37"/>
    </row>
    <row r="961" spans="8:9" ht="15.75" customHeight="1" x14ac:dyDescent="0.2">
      <c r="H961" s="37"/>
      <c r="I961" s="37"/>
    </row>
    <row r="962" spans="8:9" ht="15.75" customHeight="1" x14ac:dyDescent="0.2">
      <c r="H962" s="37"/>
      <c r="I962" s="37"/>
    </row>
    <row r="963" spans="8:9" ht="15.75" customHeight="1" x14ac:dyDescent="0.2">
      <c r="H963" s="37"/>
      <c r="I963" s="37"/>
    </row>
    <row r="964" spans="8:9" ht="15.75" customHeight="1" x14ac:dyDescent="0.2">
      <c r="H964" s="37"/>
      <c r="I964" s="37"/>
    </row>
    <row r="965" spans="8:9" ht="15.75" customHeight="1" x14ac:dyDescent="0.2">
      <c r="H965" s="37"/>
      <c r="I965" s="37"/>
    </row>
    <row r="966" spans="8:9" ht="15.75" customHeight="1" x14ac:dyDescent="0.2">
      <c r="H966" s="37"/>
      <c r="I966" s="37"/>
    </row>
    <row r="967" spans="8:9" ht="15.75" customHeight="1" x14ac:dyDescent="0.2">
      <c r="H967" s="37"/>
      <c r="I967" s="37"/>
    </row>
    <row r="968" spans="8:9" ht="15.75" customHeight="1" x14ac:dyDescent="0.2">
      <c r="H968" s="37"/>
      <c r="I968" s="37"/>
    </row>
    <row r="969" spans="8:9" ht="15.75" customHeight="1" x14ac:dyDescent="0.2">
      <c r="H969" s="37"/>
      <c r="I969" s="37"/>
    </row>
    <row r="970" spans="8:9" ht="15.75" customHeight="1" x14ac:dyDescent="0.2">
      <c r="H970" s="37"/>
      <c r="I970" s="37"/>
    </row>
    <row r="971" spans="8:9" ht="15.75" customHeight="1" x14ac:dyDescent="0.2">
      <c r="H971" s="37"/>
      <c r="I971" s="37"/>
    </row>
    <row r="972" spans="8:9" ht="15.75" customHeight="1" x14ac:dyDescent="0.2">
      <c r="H972" s="37"/>
      <c r="I972" s="37"/>
    </row>
    <row r="973" spans="8:9" ht="15.75" customHeight="1" x14ac:dyDescent="0.2">
      <c r="H973" s="37"/>
      <c r="I973" s="37"/>
    </row>
    <row r="974" spans="8:9" ht="15.75" customHeight="1" x14ac:dyDescent="0.2">
      <c r="H974" s="37"/>
      <c r="I974" s="37"/>
    </row>
    <row r="975" spans="8:9" ht="15.75" customHeight="1" x14ac:dyDescent="0.2">
      <c r="H975" s="37"/>
      <c r="I975" s="37"/>
    </row>
    <row r="976" spans="8:9" ht="15.75" customHeight="1" x14ac:dyDescent="0.2">
      <c r="H976" s="37"/>
      <c r="I976" s="37"/>
    </row>
    <row r="977" spans="8:9" ht="15.75" customHeight="1" x14ac:dyDescent="0.2">
      <c r="H977" s="37"/>
      <c r="I977" s="37"/>
    </row>
    <row r="978" spans="8:9" ht="15.75" customHeight="1" x14ac:dyDescent="0.2">
      <c r="H978" s="37"/>
      <c r="I978" s="37"/>
    </row>
    <row r="979" spans="8:9" ht="15.75" customHeight="1" x14ac:dyDescent="0.2">
      <c r="H979" s="37"/>
      <c r="I979" s="37"/>
    </row>
    <row r="980" spans="8:9" ht="15.75" customHeight="1" x14ac:dyDescent="0.2">
      <c r="H980" s="37"/>
      <c r="I980" s="37"/>
    </row>
    <row r="981" spans="8:9" ht="15.75" customHeight="1" x14ac:dyDescent="0.2">
      <c r="H981" s="37"/>
      <c r="I981" s="37"/>
    </row>
    <row r="982" spans="8:9" ht="15.75" customHeight="1" x14ac:dyDescent="0.2">
      <c r="H982" s="37"/>
      <c r="I982" s="37"/>
    </row>
    <row r="983" spans="8:9" ht="15.75" customHeight="1" x14ac:dyDescent="0.2">
      <c r="H983" s="37"/>
      <c r="I983" s="37"/>
    </row>
    <row r="984" spans="8:9" ht="15.75" customHeight="1" x14ac:dyDescent="0.2">
      <c r="H984" s="37"/>
      <c r="I984" s="37"/>
    </row>
    <row r="985" spans="8:9" ht="15.75" customHeight="1" x14ac:dyDescent="0.2">
      <c r="H985" s="37"/>
      <c r="I985" s="37"/>
    </row>
    <row r="986" spans="8:9" ht="15.75" customHeight="1" x14ac:dyDescent="0.2">
      <c r="H986" s="37"/>
      <c r="I986" s="37"/>
    </row>
    <row r="987" spans="8:9" ht="15.75" customHeight="1" x14ac:dyDescent="0.2">
      <c r="H987" s="37"/>
      <c r="I987" s="37"/>
    </row>
    <row r="988" spans="8:9" ht="15.75" customHeight="1" x14ac:dyDescent="0.2">
      <c r="H988" s="37"/>
      <c r="I988" s="37"/>
    </row>
    <row r="989" spans="8:9" ht="15.75" customHeight="1" x14ac:dyDescent="0.2">
      <c r="H989" s="37"/>
      <c r="I989" s="37"/>
    </row>
    <row r="990" spans="8:9" ht="15.75" customHeight="1" x14ac:dyDescent="0.2">
      <c r="H990" s="37"/>
      <c r="I990" s="37"/>
    </row>
    <row r="991" spans="8:9" ht="15.75" customHeight="1" x14ac:dyDescent="0.2">
      <c r="H991" s="37"/>
      <c r="I991" s="37"/>
    </row>
    <row r="992" spans="8:9" ht="15.75" customHeight="1" x14ac:dyDescent="0.2">
      <c r="H992" s="37"/>
      <c r="I992" s="37"/>
    </row>
    <row r="993" spans="8:9" ht="15.75" customHeight="1" x14ac:dyDescent="0.2">
      <c r="H993" s="37"/>
      <c r="I993" s="37"/>
    </row>
    <row r="994" spans="8:9" ht="15.75" customHeight="1" x14ac:dyDescent="0.2">
      <c r="H994" s="37"/>
      <c r="I994" s="37"/>
    </row>
    <row r="995" spans="8:9" ht="15.75" customHeight="1" x14ac:dyDescent="0.2">
      <c r="H995" s="37"/>
      <c r="I995" s="37"/>
    </row>
    <row r="996" spans="8:9" ht="15.75" customHeight="1" x14ac:dyDescent="0.2">
      <c r="H996" s="37"/>
      <c r="I996" s="37"/>
    </row>
    <row r="997" spans="8:9" ht="15.75" customHeight="1" x14ac:dyDescent="0.2">
      <c r="H997" s="37"/>
      <c r="I997" s="37"/>
    </row>
    <row r="998" spans="8:9" ht="15.75" customHeight="1" x14ac:dyDescent="0.2">
      <c r="H998" s="37"/>
      <c r="I998" s="37"/>
    </row>
    <row r="999" spans="8:9" ht="15.75" customHeight="1" x14ac:dyDescent="0.2">
      <c r="H999" s="37"/>
      <c r="I999" s="37"/>
    </row>
    <row r="1000" spans="8:9" ht="15.75" customHeight="1" x14ac:dyDescent="0.2">
      <c r="H1000" s="37"/>
      <c r="I1000" s="37"/>
    </row>
  </sheetData>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Overview</vt:lpstr>
      <vt:lpstr>FY2024 Records - Dept Summary</vt:lpstr>
      <vt:lpstr>FY2024 Records Details</vt:lpstr>
      <vt:lpstr>FY2024 EDRMS</vt:lpstr>
      <vt:lpstr>FY2024 Shredding</vt:lpstr>
      <vt:lpstr>Published Rates 4-Year 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Leah Isaac</cp:lastModifiedBy>
  <dcterms:created xsi:type="dcterms:W3CDTF">2022-11-23T22:49:38Z</dcterms:created>
  <dcterms:modified xsi:type="dcterms:W3CDTF">2022-12-20T19:15:46Z</dcterms:modified>
</cp:coreProperties>
</file>