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nas3\DCM\DCA Director\Budget\FY 2025\Rate Setting\FY25 Published ISR\"/>
    </mc:Choice>
  </mc:AlternateContent>
  <xr:revisionPtr revIDLastSave="0" documentId="8_{FC49B792-485D-48D1-B585-C8B8034B4FA8}" xr6:coauthVersionLast="36" xr6:coauthVersionMax="36" xr10:uidLastSave="{00000000-0000-0000-0000-000000000000}"/>
  <bookViews>
    <workbookView xWindow="0" yWindow="0" windowWidth="28800" windowHeight="13500" xr2:uid="{00000000-000D-0000-FFFF-FFFF00000000}"/>
  </bookViews>
  <sheets>
    <sheet name="Summar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3A2___EBS_Billing_IGA">[1]_3A2___EBS_Billing_IGA!#REF!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hidden="1">[2]DOH!#REF!</definedName>
    <definedName name="Budget">#REF!</definedName>
    <definedName name="CCGroup">#REF!</definedName>
    <definedName name="CE">[3]Sheet2!$A$1:$A$2</definedName>
    <definedName name="Circuit">#REF!</definedName>
    <definedName name="Codes">#REF!</definedName>
    <definedName name="Cost_Center">'[4]Drop Down Lists'!$A$1:$A$19</definedName>
    <definedName name="Cost_Centers">#REF!</definedName>
    <definedName name="CostCenter">'[5]Look Ups &amp; Drop Downs'!$D$1:$D$20</definedName>
    <definedName name="Costcenters">'[6]IT Cost Centers'!$A$1:$L$135</definedName>
    <definedName name="CYE">#REF!</definedName>
    <definedName name="DATA1">#REF!</definedName>
    <definedName name="DATA10">[7]Interest.50270!#REF!</definedName>
    <definedName name="DATA11">'[8]SAP download'!#REF!</definedName>
    <definedName name="DATA12">'[9]WBS Recon'!#REF!</definedName>
    <definedName name="DATA13">'[9]WBS Recon'!#REF!</definedName>
    <definedName name="DATA14">'[9]WBS Recon'!#REF!</definedName>
    <definedName name="DATA15">'[9]WBS Recon'!#REF!</definedName>
    <definedName name="DATA2">#REF!</definedName>
    <definedName name="DATA3">#REF!</definedName>
    <definedName name="DATA4">#REF!</definedName>
    <definedName name="DATA5">#REF!</definedName>
    <definedName name="DATA6">#REF!</definedName>
    <definedName name="DATA7">[7]Interest.50270!#REF!</definedName>
    <definedName name="DATA8">[7]Interest.50270!#REF!</definedName>
    <definedName name="DATA9">'[8]SAP download'!#REF!</definedName>
    <definedName name="DHS">#REF!</definedName>
    <definedName name="DHSS">#REF!</definedName>
    <definedName name="DHSSUR">#REF!</definedName>
    <definedName name="EmpDetails">#REF!</definedName>
    <definedName name="ExpBud">#REF!</definedName>
    <definedName name="FTE">#REF!</definedName>
    <definedName name="JCN">'[5]Look Ups &amp; Drop Downs'!$G$1:$G$61</definedName>
    <definedName name="JCN_List">'[4]Drop Down Lists'!$D$1:$D$340</definedName>
    <definedName name="list">#REF!</definedName>
    <definedName name="MCSO1" hidden="1">[10]DOH!#REF!</definedName>
    <definedName name="MCSO2" hidden="1">[11]DOH!#REF!</definedName>
    <definedName name="P1_">#REF!</definedName>
    <definedName name="P2_">#REF!</definedName>
    <definedName name="PARK">'[12]119'!#REF!</definedName>
    <definedName name="park1">'[12]119'!#REF!</definedName>
    <definedName name="PDX">#REF!</definedName>
    <definedName name="Position_Numbers">'[4]Drop Down Lists'!$G$1:$G$101</definedName>
    <definedName name="PosNum">'[5]Look Ups &amp; Drop Downs'!$J$1:$J$110</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'[13]SAP DATA (PIVOT TABLE)'!$A$1:$L$500</definedName>
    <definedName name="Steps">'[14]10 Wage'!$A$1:$M$406</definedName>
    <definedName name="Temp709175">#REF!</definedName>
    <definedName name="Temp709616">#REF!</definedName>
    <definedName name="TEST0">#REF!</definedName>
    <definedName name="TEST1">#REF!</definedName>
    <definedName name="TEST2">#REF!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[15]Sheet1!$A$1:$A$4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8" i="1" l="1"/>
  <c r="P23" i="1" l="1"/>
  <c r="P22" i="1"/>
  <c r="P21" i="1"/>
  <c r="P20" i="1"/>
  <c r="P19" i="1"/>
  <c r="P18" i="1"/>
  <c r="P17" i="1"/>
  <c r="P16" i="1"/>
  <c r="P24" i="1" l="1"/>
  <c r="H12" i="1"/>
  <c r="I12" i="1"/>
  <c r="J12" i="1"/>
  <c r="K12" i="1"/>
  <c r="L12" i="1"/>
  <c r="M12" i="1"/>
  <c r="N12" i="1"/>
  <c r="O12" i="1"/>
  <c r="O24" i="1"/>
  <c r="N24" i="1"/>
  <c r="M24" i="1"/>
  <c r="L24" i="1"/>
  <c r="K24" i="1"/>
  <c r="J24" i="1"/>
  <c r="I24" i="1"/>
  <c r="H24" i="1"/>
  <c r="G24" i="1"/>
  <c r="F24" i="1"/>
  <c r="E24" i="1"/>
  <c r="D24" i="1"/>
  <c r="C24" i="1"/>
  <c r="B24" i="1"/>
  <c r="B12" i="1" l="1"/>
  <c r="O34" i="1" l="1"/>
  <c r="N34" i="1"/>
  <c r="M34" i="1"/>
  <c r="L34" i="1"/>
  <c r="L45" i="1" s="1"/>
  <c r="K34" i="1"/>
  <c r="K45" i="1" s="1"/>
  <c r="J34" i="1"/>
  <c r="J45" i="1" s="1"/>
  <c r="I34" i="1"/>
  <c r="I45" i="1" s="1"/>
  <c r="H34" i="1"/>
  <c r="H45" i="1" s="1"/>
  <c r="G34" i="1"/>
  <c r="G45" i="1" s="1"/>
  <c r="F34" i="1"/>
  <c r="F45" i="1" s="1"/>
  <c r="E34" i="1"/>
  <c r="E45" i="1" s="1"/>
  <c r="D34" i="1"/>
  <c r="D45" i="1" s="1"/>
  <c r="C34" i="1"/>
  <c r="C45" i="1" s="1"/>
  <c r="B34" i="1"/>
  <c r="O33" i="1"/>
  <c r="N33" i="1"/>
  <c r="M33" i="1"/>
  <c r="L33" i="1"/>
  <c r="L44" i="1" s="1"/>
  <c r="K33" i="1"/>
  <c r="K44" i="1" s="1"/>
  <c r="J33" i="1"/>
  <c r="J44" i="1" s="1"/>
  <c r="I33" i="1"/>
  <c r="I44" i="1" s="1"/>
  <c r="H33" i="1"/>
  <c r="H44" i="1" s="1"/>
  <c r="G33" i="1"/>
  <c r="G44" i="1" s="1"/>
  <c r="F33" i="1"/>
  <c r="F44" i="1" s="1"/>
  <c r="E33" i="1"/>
  <c r="E44" i="1" s="1"/>
  <c r="D33" i="1"/>
  <c r="D44" i="1" s="1"/>
  <c r="C33" i="1"/>
  <c r="C44" i="1" s="1"/>
  <c r="B33" i="1"/>
  <c r="B44" i="1" s="1"/>
  <c r="O32" i="1"/>
  <c r="N32" i="1"/>
  <c r="M32" i="1"/>
  <c r="L32" i="1"/>
  <c r="K32" i="1"/>
  <c r="K43" i="1" s="1"/>
  <c r="J32" i="1"/>
  <c r="J43" i="1" s="1"/>
  <c r="I32" i="1"/>
  <c r="I43" i="1" s="1"/>
  <c r="H32" i="1"/>
  <c r="H43" i="1" s="1"/>
  <c r="G32" i="1"/>
  <c r="G43" i="1" s="1"/>
  <c r="F32" i="1"/>
  <c r="F43" i="1" s="1"/>
  <c r="E32" i="1"/>
  <c r="E43" i="1" s="1"/>
  <c r="D32" i="1"/>
  <c r="D43" i="1" s="1"/>
  <c r="C32" i="1"/>
  <c r="C43" i="1" s="1"/>
  <c r="B32" i="1"/>
  <c r="O31" i="1"/>
  <c r="M31" i="1"/>
  <c r="I31" i="1"/>
  <c r="I42" i="1" s="1"/>
  <c r="H31" i="1"/>
  <c r="H42" i="1" s="1"/>
  <c r="G31" i="1"/>
  <c r="G42" i="1" s="1"/>
  <c r="O30" i="1"/>
  <c r="N30" i="1"/>
  <c r="M30" i="1"/>
  <c r="L30" i="1"/>
  <c r="L41" i="1" s="1"/>
  <c r="K30" i="1"/>
  <c r="K41" i="1" s="1"/>
  <c r="J30" i="1"/>
  <c r="J41" i="1" s="1"/>
  <c r="I30" i="1"/>
  <c r="I41" i="1" s="1"/>
  <c r="H30" i="1"/>
  <c r="H41" i="1" s="1"/>
  <c r="G30" i="1"/>
  <c r="G41" i="1" s="1"/>
  <c r="F30" i="1"/>
  <c r="F41" i="1" s="1"/>
  <c r="E30" i="1"/>
  <c r="E41" i="1" s="1"/>
  <c r="D30" i="1"/>
  <c r="D41" i="1" s="1"/>
  <c r="C30" i="1"/>
  <c r="C41" i="1" s="1"/>
  <c r="B30" i="1"/>
  <c r="B41" i="1" s="1"/>
  <c r="O29" i="1"/>
  <c r="N29" i="1"/>
  <c r="M29" i="1"/>
  <c r="L29" i="1"/>
  <c r="K29" i="1"/>
  <c r="K40" i="1" s="1"/>
  <c r="J29" i="1"/>
  <c r="J40" i="1" s="1"/>
  <c r="I29" i="1"/>
  <c r="I40" i="1" s="1"/>
  <c r="H29" i="1"/>
  <c r="H40" i="1" s="1"/>
  <c r="G29" i="1"/>
  <c r="G40" i="1" s="1"/>
  <c r="F29" i="1"/>
  <c r="E29" i="1"/>
  <c r="E40" i="1" s="1"/>
  <c r="D29" i="1"/>
  <c r="D40" i="1" s="1"/>
  <c r="C29" i="1"/>
  <c r="C40" i="1" s="1"/>
  <c r="B29" i="1"/>
  <c r="B40" i="1" s="1"/>
  <c r="O28" i="1"/>
  <c r="N28" i="1"/>
  <c r="M28" i="1"/>
  <c r="M39" i="1" s="1"/>
  <c r="O27" i="1"/>
  <c r="N27" i="1"/>
  <c r="M27" i="1"/>
  <c r="N31" i="1"/>
  <c r="N42" i="1" s="1"/>
  <c r="L31" i="1"/>
  <c r="L42" i="1" s="1"/>
  <c r="J31" i="1"/>
  <c r="J42" i="1" s="1"/>
  <c r="F31" i="1"/>
  <c r="F42" i="1" s="1"/>
  <c r="E31" i="1"/>
  <c r="E42" i="1" s="1"/>
  <c r="B31" i="1"/>
  <c r="L28" i="1"/>
  <c r="L39" i="1" s="1"/>
  <c r="K28" i="1"/>
  <c r="K39" i="1" s="1"/>
  <c r="I28" i="1"/>
  <c r="I39" i="1" s="1"/>
  <c r="H28" i="1"/>
  <c r="H39" i="1" s="1"/>
  <c r="G28" i="1"/>
  <c r="G39" i="1" s="1"/>
  <c r="F28" i="1"/>
  <c r="F39" i="1" s="1"/>
  <c r="E28" i="1"/>
  <c r="E39" i="1" s="1"/>
  <c r="D28" i="1"/>
  <c r="D39" i="1" s="1"/>
  <c r="C28" i="1"/>
  <c r="C39" i="1" s="1"/>
  <c r="L27" i="1"/>
  <c r="L38" i="1" s="1"/>
  <c r="K27" i="1"/>
  <c r="J27" i="1"/>
  <c r="H27" i="1"/>
  <c r="F27" i="1"/>
  <c r="E27" i="1"/>
  <c r="D27" i="1"/>
  <c r="D38" i="1" s="1"/>
  <c r="B27" i="1"/>
  <c r="G12" i="1"/>
  <c r="F12" i="1"/>
  <c r="E12" i="1"/>
  <c r="D12" i="1"/>
  <c r="C12" i="1"/>
  <c r="P11" i="1"/>
  <c r="P10" i="1"/>
  <c r="P9" i="1"/>
  <c r="P8" i="1"/>
  <c r="P7" i="1"/>
  <c r="P6" i="1"/>
  <c r="P5" i="1"/>
  <c r="P4" i="1"/>
  <c r="M35" i="1" l="1"/>
  <c r="M46" i="1" s="1"/>
  <c r="P34" i="1"/>
  <c r="P45" i="1" s="1"/>
  <c r="C27" i="1"/>
  <c r="C38" i="1" s="1"/>
  <c r="P32" i="1"/>
  <c r="P43" i="1" s="1"/>
  <c r="O35" i="1"/>
  <c r="O46" i="1" s="1"/>
  <c r="O38" i="1"/>
  <c r="B45" i="1"/>
  <c r="P29" i="1"/>
  <c r="P40" i="1" s="1"/>
  <c r="P12" i="1"/>
  <c r="E35" i="1"/>
  <c r="E38" i="1"/>
  <c r="F35" i="1"/>
  <c r="F38" i="1"/>
  <c r="H35" i="1"/>
  <c r="H38" i="1"/>
  <c r="N35" i="1"/>
  <c r="J38" i="1"/>
  <c r="B42" i="1"/>
  <c r="L35" i="1"/>
  <c r="C31" i="1"/>
  <c r="C42" i="1" s="1"/>
  <c r="K31" i="1"/>
  <c r="K42" i="1" s="1"/>
  <c r="D31" i="1"/>
  <c r="D42" i="1" s="1"/>
  <c r="I27" i="1"/>
  <c r="B28" i="1"/>
  <c r="B35" i="1" s="1"/>
  <c r="B46" i="1" s="1"/>
  <c r="J28" i="1"/>
  <c r="J39" i="1" s="1"/>
  <c r="P30" i="1"/>
  <c r="P41" i="1" s="1"/>
  <c r="G27" i="1"/>
  <c r="B43" i="1"/>
  <c r="P33" i="1"/>
  <c r="P44" i="1" s="1"/>
  <c r="K38" i="1"/>
  <c r="K35" i="1" l="1"/>
  <c r="K46" i="1" s="1"/>
  <c r="P27" i="1"/>
  <c r="P38" i="1" s="1"/>
  <c r="E46" i="1"/>
  <c r="P31" i="1"/>
  <c r="P42" i="1" s="1"/>
  <c r="D35" i="1"/>
  <c r="D46" i="1" s="1"/>
  <c r="C35" i="1"/>
  <c r="C46" i="1" s="1"/>
  <c r="N46" i="1"/>
  <c r="H46" i="1"/>
  <c r="J35" i="1"/>
  <c r="J46" i="1" s="1"/>
  <c r="P28" i="1"/>
  <c r="P39" i="1" s="1"/>
  <c r="B39" i="1"/>
  <c r="F46" i="1"/>
  <c r="G38" i="1"/>
  <c r="G35" i="1"/>
  <c r="G46" i="1" s="1"/>
  <c r="I38" i="1"/>
  <c r="I35" i="1"/>
  <c r="I46" i="1" s="1"/>
  <c r="L46" i="1"/>
  <c r="P35" i="1" l="1"/>
  <c r="P46" i="1" s="1"/>
</calcChain>
</file>

<file path=xl/sharedStrings.xml><?xml version="1.0" encoding="utf-8"?>
<sst xmlns="http://schemas.openxmlformats.org/spreadsheetml/2006/main" count="107" uniqueCount="34">
  <si>
    <t>DA</t>
  </si>
  <si>
    <t>DCA</t>
  </si>
  <si>
    <t>DCHS</t>
  </si>
  <si>
    <t>DCJ</t>
  </si>
  <si>
    <t>DCM</t>
  </si>
  <si>
    <t>DCS</t>
  </si>
  <si>
    <t>HD</t>
  </si>
  <si>
    <t>LIB</t>
  </si>
  <si>
    <t>MCSO</t>
  </si>
  <si>
    <t>NOND</t>
  </si>
  <si>
    <t>JOHS</t>
  </si>
  <si>
    <t>DSS-J</t>
  </si>
  <si>
    <t>DBCS-Mid County Service District</t>
  </si>
  <si>
    <t>External</t>
  </si>
  <si>
    <t>Total</t>
  </si>
  <si>
    <t>60370 - Intl Svc Tele</t>
  </si>
  <si>
    <t>60380 - Intl Svc Data Processing</t>
  </si>
  <si>
    <t>60411 - Intl Svc Fleet Services</t>
  </si>
  <si>
    <t>60412 - Intl Svc Motor Pool</t>
  </si>
  <si>
    <t>60430 - Intl Svc Bldg Mgt</t>
  </si>
  <si>
    <t>60432 - Intl Srv Enhanced Bldg Srv</t>
  </si>
  <si>
    <t>60461 - Intl Svc Distribution</t>
  </si>
  <si>
    <t>60462 - Intl Svc Records</t>
  </si>
  <si>
    <t>End table 1</t>
  </si>
  <si>
    <t>End Table 3</t>
  </si>
  <si>
    <t>End table 4 and worksheet</t>
  </si>
  <si>
    <t>FY 2024 Adopted DCA Internal Service Charges</t>
  </si>
  <si>
    <t>FY 2025 Published DCA Internal Service Charges</t>
  </si>
  <si>
    <t>FY 2024 Adopted Internal Service Charges by General Ledger Account</t>
  </si>
  <si>
    <t>FY 2025 YoY FY 2024 Adopted Internal Service Charges by General Ledger Account</t>
  </si>
  <si>
    <t>FY 2025YoY FY 2024 Adopted Internal Service Charges by General Ledger Account</t>
  </si>
  <si>
    <t>FY 2025 Published Internal Service Charges by General Ledger Account</t>
  </si>
  <si>
    <t>This workbook consists of four tables.  The FY 2025 published DCA Internal Service Charges, FY 2024 Adopted DCA Internal Service Charges, Year over Year dollar variance, and Year over Year percentage variance.</t>
  </si>
  <si>
    <t>End table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</si>
</sst>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0.0%"/>
  </numFmts>
  <fonts count="10" x14ac:knownFonts="1">
    <font>
      <sz val="11"/>
      <color theme="1"/>
      <name val="Calibri"/>
      <family val="2"/>
      <scheme val="minor"/>
    </font>
    <font>
      <sz val="11"/>
      <color theme="1"/>
      <name val="Calibri"/>
      <family val="2"/>
      <scheme val="minor"/>
    </font>
    <font>
      <sz val="10"/>
      <color theme="1"/>
      <name val="Arial"/>
      <family val="2"/>
    </font>
    <font>
      <sz val="12"/>
      <color rgb="FF000000"/>
      <name val="Arial"/>
      <family val="2"/>
    </font>
    <font>
      <b/>
      <sz val="12"/>
      <color rgb="FF000000"/>
      <name val="Arial"/>
      <family val="2"/>
    </font>
    <font>
      <b/>
      <sz val="12"/>
      <name val="Arial"/>
      <family val="2"/>
    </font>
    <font>
      <sz val="16"/>
      <color theme="1"/>
      <name val="Calibri"/>
      <family val="2"/>
      <scheme val="minor"/>
    </font>
    <font>
      <b/>
      <sz val="20"/>
      <name val="Arial"/>
      <family val="2"/>
    </font>
    <font>
      <sz val="11"/>
      <name val="Calibri"/>
      <family val="2"/>
      <scheme val="minor"/>
    </font>
    <font>
      <b/>
      <sz val="14"/>
      <name val="Arial"/>
      <family val="2"/>
    </font>
  </fonts>
  <fills count="2">
    <fill>
      <patternFill patternType="none"/>
    </fill>
    <fill>
      <patternFill patternType="gray125"/>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Fill="1" applyBorder="1"/>
    <xf numFmtId="0" fontId="2" fillId="0" borderId="0" xfId="0" applyFont="1" applyBorder="1" applyAlignment="1">
      <alignment wrapText="1"/>
    </xf>
    <xf numFmtId="6" fontId="2" fillId="0" borderId="0" xfId="0" applyNumberFormat="1" applyFont="1" applyBorder="1" applyAlignment="1">
      <alignment wrapText="1"/>
    </xf>
    <xf numFmtId="0" fontId="0" fillId="0" borderId="0" xfId="0" applyBorder="1"/>
    <xf numFmtId="0" fontId="6" fillId="0" borderId="0" xfId="0" applyFont="1"/>
    <xf numFmtId="0" fontId="8" fillId="0" borderId="0" xfId="0" applyFont="1" applyFill="1" applyBorder="1"/>
    <xf numFmtId="0" fontId="7" fillId="0" borderId="0" xfId="0" applyFont="1" applyFill="1" applyBorder="1" applyAlignment="1">
      <alignment wrapText="1"/>
    </xf>
    <xf numFmtId="0" fontId="3" fillId="0" borderId="0" xfId="0" applyFont="1" applyFill="1" applyBorder="1" applyAlignment="1">
      <alignment wrapText="1"/>
    </xf>
    <xf numFmtId="6" fontId="3" fillId="0" borderId="0" xfId="0" applyNumberFormat="1" applyFont="1" applyFill="1" applyBorder="1" applyAlignment="1">
      <alignment horizontal="right" wrapText="1"/>
    </xf>
    <xf numFmtId="0" fontId="4" fillId="0" borderId="0" xfId="0" applyFont="1" applyBorder="1" applyAlignment="1">
      <alignment wrapText="1"/>
    </xf>
    <xf numFmtId="6" fontId="4" fillId="0" borderId="0" xfId="0" applyNumberFormat="1" applyFont="1" applyBorder="1" applyAlignment="1">
      <alignment horizontal="right" wrapText="1"/>
    </xf>
    <xf numFmtId="164" fontId="3" fillId="0" borderId="0" xfId="1" applyNumberFormat="1" applyFont="1" applyBorder="1" applyAlignment="1">
      <alignment wrapText="1"/>
    </xf>
    <xf numFmtId="5" fontId="5" fillId="0" borderId="0" xfId="0" applyNumberFormat="1" applyFont="1" applyBorder="1" applyAlignment="1">
      <alignment horizontal="right" wrapText="1"/>
    </xf>
    <xf numFmtId="165" fontId="3" fillId="0" borderId="0" xfId="2" applyNumberFormat="1" applyFont="1" applyBorder="1" applyAlignment="1">
      <alignment horizontal="right" wrapText="1"/>
    </xf>
    <xf numFmtId="165" fontId="4" fillId="0" borderId="0" xfId="2" applyNumberFormat="1" applyFont="1" applyBorder="1" applyAlignment="1">
      <alignment horizontal="right" wrapText="1"/>
    </xf>
    <xf numFmtId="5" fontId="4" fillId="0" borderId="0" xfId="0" applyNumberFormat="1" applyFont="1" applyBorder="1" applyAlignment="1">
      <alignment horizontal="right" wrapText="1"/>
    </xf>
    <xf numFmtId="0" fontId="9" fillId="0" borderId="0" xfId="0" applyFont="1" applyFill="1" applyBorder="1" applyAlignment="1">
      <alignment horizontal="center" vertical="center" wrapText="1"/>
    </xf>
    <xf numFmtId="0" fontId="8" fillId="0" borderId="0" xfId="0" applyFont="1" applyFill="1" applyBorder="1" applyAlignment="1">
      <alignment vertical="center"/>
    </xf>
    <xf numFmtId="0" fontId="7" fillId="0" borderId="0" xfId="0" applyFont="1" applyFill="1" applyBorder="1" applyAlignment="1"/>
  </cellXfs>
  <cellStyles count="3">
    <cellStyle name="Currency" xfId="1" builtinId="4"/>
    <cellStyle name="Normal" xfId="0" builtinId="0"/>
    <cellStyle name="Percent" xfId="2" builtinId="5"/>
  </cellStyles>
  <dxfs count="72">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3\yeonshared\Freds\MGARDNER\Fleet\Fleet%20FYE02\Billings%20FYE02\Sep%202001%20County%20Fleet%20Bill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yeonshared\Freds\mgardner\Fleet\Fleet%20FYE05\Billings%20FY05\Jul%202002%20County%20Fleet%20Bill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MS1\VOL1\USERS\deirdre\Building_Revenue\1.2%20New%20JULY%2001%20Space%20Allocations%20bill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3\Data\ITLT\Budget\FY12\05_FY12%20IT%20Mgr%20Submissions\Mgr%20Submissions%20by%20Cost%20Center\FY12%20-%20709000%20rev3.1213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as3\Data\ITLT\Budget\FY12\Beginning%20Working%20Capital%20and%20WBS\FY12%20BWC%20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 val="MOD"/>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P12" totalsRowShown="0" headerRowDxfId="71" dataDxfId="70">
  <autoFilter ref="A3:P12" xr:uid="{00000000-0009-0000-0100-000001000000}"/>
  <tableColumns count="16">
    <tableColumn id="1" xr3:uid="{00000000-0010-0000-0000-000001000000}" name="FY 2025 Published Internal Service Charges by General Ledger Account" dataDxfId="69"/>
    <tableColumn id="2" xr3:uid="{00000000-0010-0000-0000-000002000000}" name="DA" dataDxfId="68"/>
    <tableColumn id="3" xr3:uid="{00000000-0010-0000-0000-000003000000}" name="DCA" dataDxfId="67"/>
    <tableColumn id="4" xr3:uid="{00000000-0010-0000-0000-000004000000}" name="DCHS" dataDxfId="66"/>
    <tableColumn id="5" xr3:uid="{00000000-0010-0000-0000-000005000000}" name="DCJ" dataDxfId="65"/>
    <tableColumn id="6" xr3:uid="{00000000-0010-0000-0000-000006000000}" name="DCM" dataDxfId="64"/>
    <tableColumn id="7" xr3:uid="{00000000-0010-0000-0000-000007000000}" name="DCS" dataDxfId="63"/>
    <tableColumn id="8" xr3:uid="{00000000-0010-0000-0000-000008000000}" name="HD" dataDxfId="62"/>
    <tableColumn id="9" xr3:uid="{00000000-0010-0000-0000-000009000000}" name="LIB" dataDxfId="61"/>
    <tableColumn id="10" xr3:uid="{00000000-0010-0000-0000-00000A000000}" name="MCSO" dataDxfId="60"/>
    <tableColumn id="11" xr3:uid="{00000000-0010-0000-0000-00000B000000}" name="NOND" dataDxfId="59"/>
    <tableColumn id="12" xr3:uid="{00000000-0010-0000-0000-00000C000000}" name="JOHS" dataDxfId="58"/>
    <tableColumn id="13" xr3:uid="{00000000-0010-0000-0000-00000D000000}" name="DSS-J" dataDxfId="57"/>
    <tableColumn id="14" xr3:uid="{00000000-0010-0000-0000-00000E000000}" name="DBCS-Mid County Service District" dataDxfId="56"/>
    <tableColumn id="15" xr3:uid="{00000000-0010-0000-0000-00000F000000}" name="External" dataDxfId="55"/>
    <tableColumn id="16" xr3:uid="{00000000-0010-0000-0000-000010000000}" name="Total" dataDxfId="54"/>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5:P24" totalsRowShown="0" headerRowDxfId="53" dataDxfId="52">
  <autoFilter ref="A15:P24" xr:uid="{00000000-0009-0000-0100-000002000000}"/>
  <tableColumns count="16">
    <tableColumn id="1" xr3:uid="{00000000-0010-0000-0100-000001000000}" name="FY 2024 Adopted Internal Service Charges by General Ledger Account" dataDxfId="51"/>
    <tableColumn id="2" xr3:uid="{00000000-0010-0000-0100-000002000000}" name="DA" dataDxfId="50"/>
    <tableColumn id="3" xr3:uid="{00000000-0010-0000-0100-000003000000}" name="DCA" dataDxfId="49"/>
    <tableColumn id="4" xr3:uid="{00000000-0010-0000-0100-000004000000}" name="DCHS" dataDxfId="48"/>
    <tableColumn id="5" xr3:uid="{00000000-0010-0000-0100-000005000000}" name="DCJ" dataDxfId="47"/>
    <tableColumn id="6" xr3:uid="{00000000-0010-0000-0100-000006000000}" name="DCM" dataDxfId="46"/>
    <tableColumn id="7" xr3:uid="{00000000-0010-0000-0100-000007000000}" name="DCS" dataDxfId="45"/>
    <tableColumn id="8" xr3:uid="{00000000-0010-0000-0100-000008000000}" name="HD" dataDxfId="44"/>
    <tableColumn id="9" xr3:uid="{00000000-0010-0000-0100-000009000000}" name="LIB" dataDxfId="43"/>
    <tableColumn id="10" xr3:uid="{00000000-0010-0000-0100-00000A000000}" name="MCSO" dataDxfId="42"/>
    <tableColumn id="11" xr3:uid="{00000000-0010-0000-0100-00000B000000}" name="NOND" dataDxfId="41"/>
    <tableColumn id="12" xr3:uid="{00000000-0010-0000-0100-00000C000000}" name="JOHS" dataDxfId="40"/>
    <tableColumn id="13" xr3:uid="{00000000-0010-0000-0100-00000D000000}" name="DSS-J" dataDxfId="39"/>
    <tableColumn id="14" xr3:uid="{00000000-0010-0000-0100-00000E000000}" name="DBCS-Mid County Service District" dataDxfId="38"/>
    <tableColumn id="15" xr3:uid="{00000000-0010-0000-0100-00000F000000}" name="External" dataDxfId="37"/>
    <tableColumn id="16" xr3:uid="{00000000-0010-0000-0100-000010000000}" name="Total" dataDxfId="36"/>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6:P35" totalsRowShown="0" headerRowDxfId="35" dataDxfId="34" dataCellStyle="Currency">
  <autoFilter ref="A26:P35" xr:uid="{00000000-0009-0000-0100-000003000000}"/>
  <tableColumns count="16">
    <tableColumn id="1" xr3:uid="{00000000-0010-0000-0200-000001000000}" name="FY 2025 YoY FY 2024 Adopted Internal Service Charges by General Ledger Account" dataDxfId="33"/>
    <tableColumn id="2" xr3:uid="{00000000-0010-0000-0200-000002000000}" name="DA" dataDxfId="32" dataCellStyle="Currency"/>
    <tableColumn id="3" xr3:uid="{00000000-0010-0000-0200-000003000000}" name="DCA" dataDxfId="31" dataCellStyle="Currency"/>
    <tableColumn id="4" xr3:uid="{00000000-0010-0000-0200-000004000000}" name="DCHS" dataDxfId="30" dataCellStyle="Currency"/>
    <tableColumn id="5" xr3:uid="{00000000-0010-0000-0200-000005000000}" name="DCJ" dataDxfId="29" dataCellStyle="Currency"/>
    <tableColumn id="6" xr3:uid="{00000000-0010-0000-0200-000006000000}" name="DCM" dataDxfId="28" dataCellStyle="Currency"/>
    <tableColumn id="7" xr3:uid="{00000000-0010-0000-0200-000007000000}" name="DCS" dataDxfId="27" dataCellStyle="Currency"/>
    <tableColumn id="8" xr3:uid="{00000000-0010-0000-0200-000008000000}" name="HD" dataDxfId="26" dataCellStyle="Currency"/>
    <tableColumn id="9" xr3:uid="{00000000-0010-0000-0200-000009000000}" name="LIB" dataDxfId="25" dataCellStyle="Currency"/>
    <tableColumn id="10" xr3:uid="{00000000-0010-0000-0200-00000A000000}" name="MCSO" dataDxfId="24" dataCellStyle="Currency"/>
    <tableColumn id="11" xr3:uid="{00000000-0010-0000-0200-00000B000000}" name="NOND" dataDxfId="23" dataCellStyle="Currency"/>
    <tableColumn id="12" xr3:uid="{00000000-0010-0000-0200-00000C000000}" name="JOHS" dataDxfId="22" dataCellStyle="Currency"/>
    <tableColumn id="13" xr3:uid="{00000000-0010-0000-0200-00000D000000}" name="DSS-J" dataDxfId="21" dataCellStyle="Currency"/>
    <tableColumn id="14" xr3:uid="{00000000-0010-0000-0200-00000E000000}" name="DBCS-Mid County Service District" dataDxfId="20" dataCellStyle="Currency"/>
    <tableColumn id="15" xr3:uid="{00000000-0010-0000-0200-00000F000000}" name="External" dataDxfId="19" dataCellStyle="Currency"/>
    <tableColumn id="16" xr3:uid="{00000000-0010-0000-0200-000010000000}" name="Total" dataDxfId="18" dataCellStyle="Currency"/>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7:P46" totalsRowShown="0" headerRowDxfId="17" dataDxfId="16" dataCellStyle="Percent">
  <autoFilter ref="A37:P46" xr:uid="{00000000-0009-0000-0100-000004000000}"/>
  <tableColumns count="16">
    <tableColumn id="1" xr3:uid="{00000000-0010-0000-0300-000001000000}" name="FY 2025YoY FY 2024 Adopted Internal Service Charges by General Ledger Account" dataDxfId="15"/>
    <tableColumn id="2" xr3:uid="{00000000-0010-0000-0300-000002000000}" name="DA" dataDxfId="14" dataCellStyle="Percent"/>
    <tableColumn id="3" xr3:uid="{00000000-0010-0000-0300-000003000000}" name="DCA" dataDxfId="13" dataCellStyle="Percent"/>
    <tableColumn id="4" xr3:uid="{00000000-0010-0000-0300-000004000000}" name="DCHS" dataDxfId="12" dataCellStyle="Percent"/>
    <tableColumn id="5" xr3:uid="{00000000-0010-0000-0300-000005000000}" name="DCJ" dataDxfId="11" dataCellStyle="Percent"/>
    <tableColumn id="6" xr3:uid="{00000000-0010-0000-0300-000006000000}" name="DCM" dataDxfId="10" dataCellStyle="Percent"/>
    <tableColumn id="7" xr3:uid="{00000000-0010-0000-0300-000007000000}" name="DCS" dataDxfId="9" dataCellStyle="Percent"/>
    <tableColumn id="8" xr3:uid="{00000000-0010-0000-0300-000008000000}" name="HD" dataDxfId="8" dataCellStyle="Percent"/>
    <tableColumn id="9" xr3:uid="{00000000-0010-0000-0300-000009000000}" name="LIB" dataDxfId="7" dataCellStyle="Percent"/>
    <tableColumn id="10" xr3:uid="{00000000-0010-0000-0300-00000A000000}" name="MCSO" dataDxfId="6" dataCellStyle="Percent"/>
    <tableColumn id="11" xr3:uid="{00000000-0010-0000-0300-00000B000000}" name="NOND" dataDxfId="5" dataCellStyle="Percent"/>
    <tableColumn id="12" xr3:uid="{00000000-0010-0000-0300-00000C000000}" name="JOHS" dataDxfId="4" dataCellStyle="Percent">
      <calculatedColumnFormula>IFERROR(L27/L16,"")</calculatedColumnFormula>
    </tableColumn>
    <tableColumn id="13" xr3:uid="{00000000-0010-0000-0300-00000D000000}" name="DSS-J" dataDxfId="3" dataCellStyle="Percent"/>
    <tableColumn id="14" xr3:uid="{00000000-0010-0000-0300-00000E000000}" name="DBCS-Mid County Service District" dataDxfId="2" dataCellStyle="Percent"/>
    <tableColumn id="15" xr3:uid="{00000000-0010-0000-0300-00000F000000}" name="External" dataDxfId="1" dataCellStyle="Percent"/>
    <tableColumn id="16" xr3:uid="{00000000-0010-0000-0300-000010000000}" name="Total" dataDxfId="0" dataCellStyle="Percent">
      <calculatedColumnFormula>P27/P16</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8"/>
  <sheetViews>
    <sheetView showGridLines="0" tabSelected="1" zoomScale="80" zoomScaleNormal="80" workbookViewId="0">
      <selection activeCell="P7" sqref="P7"/>
    </sheetView>
  </sheetViews>
  <sheetFormatPr defaultRowHeight="14.4" x14ac:dyDescent="0.3"/>
  <cols>
    <col min="1" max="1" width="38.33203125" customWidth="1"/>
    <col min="2" max="15" width="16" customWidth="1"/>
    <col min="16" max="16" width="18.88671875" bestFit="1" customWidth="1"/>
  </cols>
  <sheetData>
    <row r="1" spans="1:16" ht="42.75" customHeight="1" x14ac:dyDescent="0.4">
      <c r="A1" s="5" t="s">
        <v>32</v>
      </c>
    </row>
    <row r="2" spans="1:16" s="6" customFormat="1" ht="30.75" customHeight="1" x14ac:dyDescent="0.4">
      <c r="A2" s="19" t="s">
        <v>27</v>
      </c>
      <c r="B2" s="7"/>
      <c r="C2" s="7"/>
      <c r="D2" s="7"/>
      <c r="E2" s="7"/>
      <c r="F2" s="7"/>
      <c r="G2" s="7"/>
      <c r="H2" s="7"/>
      <c r="I2" s="7"/>
      <c r="J2" s="7"/>
      <c r="K2" s="7"/>
      <c r="L2" s="7"/>
      <c r="M2" s="7"/>
      <c r="N2" s="7"/>
      <c r="O2" s="7"/>
      <c r="P2" s="7"/>
    </row>
    <row r="3" spans="1:16" s="18" customFormat="1" ht="72.599999999999994" customHeight="1" x14ac:dyDescent="0.3">
      <c r="A3" s="17" t="s">
        <v>31</v>
      </c>
      <c r="B3" s="17" t="s">
        <v>0</v>
      </c>
      <c r="C3" s="17" t="s">
        <v>1</v>
      </c>
      <c r="D3" s="17" t="s">
        <v>2</v>
      </c>
      <c r="E3" s="17" t="s">
        <v>3</v>
      </c>
      <c r="F3" s="17" t="s">
        <v>4</v>
      </c>
      <c r="G3" s="17" t="s">
        <v>5</v>
      </c>
      <c r="H3" s="17" t="s">
        <v>6</v>
      </c>
      <c r="I3" s="17" t="s">
        <v>7</v>
      </c>
      <c r="J3" s="17" t="s">
        <v>8</v>
      </c>
      <c r="K3" s="17" t="s">
        <v>9</v>
      </c>
      <c r="L3" s="17" t="s">
        <v>10</v>
      </c>
      <c r="M3" s="17" t="s">
        <v>11</v>
      </c>
      <c r="N3" s="17" t="s">
        <v>12</v>
      </c>
      <c r="O3" s="17" t="s">
        <v>13</v>
      </c>
      <c r="P3" s="17" t="s">
        <v>14</v>
      </c>
    </row>
    <row r="4" spans="1:16" s="1" customFormat="1" ht="30" customHeight="1" x14ac:dyDescent="0.3">
      <c r="A4" s="8" t="s">
        <v>15</v>
      </c>
      <c r="B4" s="9">
        <v>206921.87005907303</v>
      </c>
      <c r="C4" s="9">
        <v>304111.36680774437</v>
      </c>
      <c r="D4" s="9">
        <v>1427704.2658776126</v>
      </c>
      <c r="E4" s="9">
        <v>744682.92018027697</v>
      </c>
      <c r="F4" s="9">
        <v>317299.80100142932</v>
      </c>
      <c r="G4" s="9">
        <v>257652.18794709063</v>
      </c>
      <c r="H4" s="9">
        <v>2452739.6043387679</v>
      </c>
      <c r="I4" s="9">
        <v>462643.7169463656</v>
      </c>
      <c r="J4" s="9">
        <v>343909.73119438929</v>
      </c>
      <c r="K4" s="9">
        <v>137412.48265960859</v>
      </c>
      <c r="L4" s="9">
        <v>83676.704656240399</v>
      </c>
      <c r="M4" s="9">
        <v>0</v>
      </c>
      <c r="N4" s="9">
        <v>0</v>
      </c>
      <c r="O4" s="9">
        <v>12769.750574405462</v>
      </c>
      <c r="P4" s="9">
        <f>SUM(B4:O4)</f>
        <v>6751524.4022430032</v>
      </c>
    </row>
    <row r="5" spans="1:16" s="1" customFormat="1" ht="30" customHeight="1" x14ac:dyDescent="0.3">
      <c r="A5" s="8" t="s">
        <v>16</v>
      </c>
      <c r="B5" s="9">
        <v>1188143.8059958434</v>
      </c>
      <c r="C5" s="9">
        <v>3315888.2148370491</v>
      </c>
      <c r="D5" s="9">
        <v>10608545.225477554</v>
      </c>
      <c r="E5" s="9">
        <v>7354877.3169772541</v>
      </c>
      <c r="F5" s="9">
        <v>3683519.280592999</v>
      </c>
      <c r="G5" s="9">
        <v>2879362.9144593435</v>
      </c>
      <c r="H5" s="9">
        <v>20519627.634660456</v>
      </c>
      <c r="I5" s="9">
        <v>8532737.4881156608</v>
      </c>
      <c r="J5" s="9">
        <v>4712527.871471229</v>
      </c>
      <c r="K5" s="9">
        <v>1393292.8650364873</v>
      </c>
      <c r="L5" s="9">
        <v>1593018.3815386945</v>
      </c>
      <c r="M5" s="9">
        <v>695256.08236475801</v>
      </c>
      <c r="N5" s="9">
        <v>0</v>
      </c>
      <c r="O5" s="9">
        <v>0</v>
      </c>
      <c r="P5" s="9">
        <f t="shared" ref="P5:P11" si="0">SUM(B5:O5)</f>
        <v>66476797.08152733</v>
      </c>
    </row>
    <row r="6" spans="1:16" s="1" customFormat="1" ht="30" customHeight="1" x14ac:dyDescent="0.3">
      <c r="A6" s="8" t="s">
        <v>17</v>
      </c>
      <c r="B6" s="9">
        <v>206950.16155881583</v>
      </c>
      <c r="C6" s="9">
        <v>1285461.2107184008</v>
      </c>
      <c r="D6" s="9">
        <v>306207.8022961212</v>
      </c>
      <c r="E6" s="9">
        <v>686191.45732276444</v>
      </c>
      <c r="F6" s="9">
        <v>0</v>
      </c>
      <c r="G6" s="9">
        <v>1778225.1253128753</v>
      </c>
      <c r="H6" s="9">
        <v>535597.62103534234</v>
      </c>
      <c r="I6" s="9">
        <v>247047.81082616857</v>
      </c>
      <c r="J6" s="9">
        <v>4224044.5052471161</v>
      </c>
      <c r="K6" s="9">
        <v>78769.355885334197</v>
      </c>
      <c r="L6" s="9">
        <v>0</v>
      </c>
      <c r="M6" s="9">
        <v>0</v>
      </c>
      <c r="N6" s="9">
        <v>0</v>
      </c>
      <c r="O6" s="9">
        <v>0</v>
      </c>
      <c r="P6" s="9">
        <f t="shared" si="0"/>
        <v>9348495.0502029378</v>
      </c>
    </row>
    <row r="7" spans="1:16" s="1" customFormat="1" ht="30" customHeight="1" x14ac:dyDescent="0.3">
      <c r="A7" s="8" t="s">
        <v>18</v>
      </c>
      <c r="B7" s="9">
        <v>9530</v>
      </c>
      <c r="C7" s="9">
        <v>18482</v>
      </c>
      <c r="D7" s="9">
        <v>343942</v>
      </c>
      <c r="E7" s="9">
        <v>1091</v>
      </c>
      <c r="F7" s="9">
        <v>7073</v>
      </c>
      <c r="G7" s="9">
        <v>90690</v>
      </c>
      <c r="H7" s="9">
        <v>442807</v>
      </c>
      <c r="I7" s="9">
        <v>3328</v>
      </c>
      <c r="J7" s="9">
        <v>20</v>
      </c>
      <c r="K7" s="9">
        <v>44480</v>
      </c>
      <c r="L7" s="9">
        <v>4589</v>
      </c>
      <c r="M7" s="9">
        <v>0</v>
      </c>
      <c r="N7" s="9">
        <v>0</v>
      </c>
      <c r="O7" s="9">
        <v>0</v>
      </c>
      <c r="P7" s="9">
        <f t="shared" si="0"/>
        <v>966032</v>
      </c>
    </row>
    <row r="8" spans="1:16" s="1" customFormat="1" ht="30" customHeight="1" x14ac:dyDescent="0.3">
      <c r="A8" s="8" t="s">
        <v>19</v>
      </c>
      <c r="B8" s="9">
        <v>2679400.2936170502</v>
      </c>
      <c r="C8" s="9">
        <v>3003947.0075832745</v>
      </c>
      <c r="D8" s="9">
        <v>5579069.5634026267</v>
      </c>
      <c r="E8" s="9">
        <v>6210074.0208210424</v>
      </c>
      <c r="F8" s="9">
        <v>1348488.821525638</v>
      </c>
      <c r="G8" s="9">
        <v>3638991.6796553768</v>
      </c>
      <c r="H8" s="9">
        <v>15198674.998959027</v>
      </c>
      <c r="I8" s="9">
        <v>11505115.43224955</v>
      </c>
      <c r="J8" s="9">
        <v>14251238.649113255</v>
      </c>
      <c r="K8" s="9">
        <v>13243362.831518494</v>
      </c>
      <c r="L8" s="9">
        <v>4142931.7730863853</v>
      </c>
      <c r="M8" s="9">
        <v>0</v>
      </c>
      <c r="N8" s="9">
        <v>16970.108692430971</v>
      </c>
      <c r="O8" s="9">
        <v>0</v>
      </c>
      <c r="P8" s="9">
        <f t="shared" si="0"/>
        <v>80818265.180224165</v>
      </c>
    </row>
    <row r="9" spans="1:16" s="1" customFormat="1" ht="30" customHeight="1" x14ac:dyDescent="0.3">
      <c r="A9" s="8" t="s">
        <v>20</v>
      </c>
      <c r="B9" s="9">
        <v>64499.810022244688</v>
      </c>
      <c r="C9" s="9">
        <v>147381.7650147269</v>
      </c>
      <c r="D9" s="9">
        <v>1346054.4542677759</v>
      </c>
      <c r="E9" s="9">
        <v>1079804.0381319567</v>
      </c>
      <c r="F9" s="9">
        <v>200320.15804817545</v>
      </c>
      <c r="G9" s="9">
        <v>80830.412778871163</v>
      </c>
      <c r="H9" s="9">
        <v>5384080.1849602275</v>
      </c>
      <c r="I9" s="9">
        <v>401245.22526052978</v>
      </c>
      <c r="J9" s="9">
        <v>326828.35279289779</v>
      </c>
      <c r="K9" s="9">
        <v>691460.57115620817</v>
      </c>
      <c r="L9" s="9">
        <v>46594.368382380155</v>
      </c>
      <c r="M9" s="9">
        <v>0</v>
      </c>
      <c r="N9" s="9">
        <v>179.64512775616947</v>
      </c>
      <c r="O9" s="9">
        <v>0</v>
      </c>
      <c r="P9" s="9">
        <f t="shared" si="0"/>
        <v>9769278.9859437495</v>
      </c>
    </row>
    <row r="10" spans="1:16" s="1" customFormat="1" ht="30" customHeight="1" x14ac:dyDescent="0.3">
      <c r="A10" s="8" t="s">
        <v>21</v>
      </c>
      <c r="B10" s="9">
        <v>112590.09768423885</v>
      </c>
      <c r="C10" s="9">
        <v>78194.68000834604</v>
      </c>
      <c r="D10" s="9">
        <v>172703.3119680004</v>
      </c>
      <c r="E10" s="9">
        <v>76159.171704478184</v>
      </c>
      <c r="F10" s="9">
        <v>431352.48573205358</v>
      </c>
      <c r="G10" s="9">
        <v>105013.09238444074</v>
      </c>
      <c r="H10" s="9">
        <v>859901.36452443711</v>
      </c>
      <c r="I10" s="9">
        <v>8964.1758254043179</v>
      </c>
      <c r="J10" s="9">
        <v>125096.99023696013</v>
      </c>
      <c r="K10" s="9">
        <v>41233.643067438854</v>
      </c>
      <c r="L10" s="9">
        <v>24579.741034552</v>
      </c>
      <c r="M10" s="9">
        <v>0</v>
      </c>
      <c r="N10" s="9">
        <v>0</v>
      </c>
      <c r="O10" s="9">
        <v>0</v>
      </c>
      <c r="P10" s="9">
        <f t="shared" si="0"/>
        <v>2035788.75417035</v>
      </c>
    </row>
    <row r="11" spans="1:16" s="1" customFormat="1" ht="30" customHeight="1" x14ac:dyDescent="0.3">
      <c r="A11" s="8" t="s">
        <v>22</v>
      </c>
      <c r="B11" s="9">
        <v>347914.51790409972</v>
      </c>
      <c r="C11" s="9">
        <v>83080.491670362986</v>
      </c>
      <c r="D11" s="9">
        <v>380472.37822352757</v>
      </c>
      <c r="E11" s="9">
        <v>706625.30376067932</v>
      </c>
      <c r="F11" s="9">
        <v>120480.3073650586</v>
      </c>
      <c r="G11" s="9">
        <v>90351.881237426336</v>
      </c>
      <c r="H11" s="9">
        <v>555942.74457698362</v>
      </c>
      <c r="I11" s="9">
        <v>142769.41943441224</v>
      </c>
      <c r="J11" s="9">
        <v>286327.36950329132</v>
      </c>
      <c r="K11" s="9">
        <v>62089.035035020534</v>
      </c>
      <c r="L11" s="9">
        <v>20557.10406631128</v>
      </c>
      <c r="M11" s="9">
        <v>0</v>
      </c>
      <c r="N11" s="9">
        <v>0</v>
      </c>
      <c r="O11" s="9">
        <v>0</v>
      </c>
      <c r="P11" s="9">
        <f t="shared" si="0"/>
        <v>2796610.5527771739</v>
      </c>
    </row>
    <row r="12" spans="1:16" s="1" customFormat="1" ht="30" customHeight="1" x14ac:dyDescent="0.3">
      <c r="A12" s="10" t="s">
        <v>14</v>
      </c>
      <c r="B12" s="11">
        <f t="shared" ref="B12:P12" si="1">SUM(B4:B11)</f>
        <v>4815950.556841366</v>
      </c>
      <c r="C12" s="11">
        <f t="shared" si="1"/>
        <v>8236546.7366399048</v>
      </c>
      <c r="D12" s="11">
        <f t="shared" si="1"/>
        <v>20164699.001513217</v>
      </c>
      <c r="E12" s="11">
        <f t="shared" si="1"/>
        <v>16859505.228898451</v>
      </c>
      <c r="F12" s="11">
        <f t="shared" si="1"/>
        <v>6108533.8542653536</v>
      </c>
      <c r="G12" s="11">
        <f t="shared" si="1"/>
        <v>8921117.2937754262</v>
      </c>
      <c r="H12" s="11">
        <f t="shared" si="1"/>
        <v>45949371.153055243</v>
      </c>
      <c r="I12" s="11">
        <f t="shared" si="1"/>
        <v>21303851.268658094</v>
      </c>
      <c r="J12" s="11">
        <f t="shared" si="1"/>
        <v>24269993.469559133</v>
      </c>
      <c r="K12" s="11">
        <f t="shared" si="1"/>
        <v>15692100.784358589</v>
      </c>
      <c r="L12" s="11">
        <f t="shared" si="1"/>
        <v>5915947.0727645643</v>
      </c>
      <c r="M12" s="11">
        <f t="shared" si="1"/>
        <v>695256.08236475801</v>
      </c>
      <c r="N12" s="11">
        <f t="shared" si="1"/>
        <v>17149.753820187139</v>
      </c>
      <c r="O12" s="11">
        <f t="shared" si="1"/>
        <v>12769.750574405462</v>
      </c>
      <c r="P12" s="11">
        <f t="shared" si="1"/>
        <v>178962792.00708872</v>
      </c>
    </row>
    <row r="13" spans="1:16" s="1" customFormat="1" ht="27.75" customHeight="1" x14ac:dyDescent="0.3">
      <c r="A13" s="8" t="s">
        <v>23</v>
      </c>
      <c r="B13" s="2"/>
      <c r="C13" s="2"/>
      <c r="D13" s="2"/>
      <c r="E13" s="2"/>
      <c r="F13" s="2"/>
      <c r="G13" s="2"/>
      <c r="H13" s="2"/>
      <c r="I13" s="2"/>
      <c r="J13" s="2"/>
      <c r="K13" s="2"/>
      <c r="L13" s="2"/>
      <c r="M13" s="2"/>
      <c r="N13" s="2"/>
      <c r="O13" s="2"/>
      <c r="P13" s="2"/>
    </row>
    <row r="14" spans="1:16" s="6" customFormat="1" ht="35.25" customHeight="1" x14ac:dyDescent="0.4">
      <c r="A14" s="19" t="s">
        <v>26</v>
      </c>
      <c r="B14" s="7"/>
      <c r="C14" s="7"/>
      <c r="D14" s="7"/>
      <c r="E14" s="7"/>
      <c r="F14" s="7"/>
      <c r="G14" s="7"/>
      <c r="H14" s="7"/>
      <c r="I14" s="7"/>
      <c r="J14" s="7"/>
      <c r="K14" s="7"/>
      <c r="L14" s="7"/>
      <c r="M14" s="7"/>
      <c r="N14" s="7"/>
      <c r="O14" s="7"/>
      <c r="P14" s="7"/>
    </row>
    <row r="15" spans="1:16" s="18" customFormat="1" ht="70.2" customHeight="1" x14ac:dyDescent="0.3">
      <c r="A15" s="17" t="s">
        <v>28</v>
      </c>
      <c r="B15" s="17" t="s">
        <v>0</v>
      </c>
      <c r="C15" s="17" t="s">
        <v>1</v>
      </c>
      <c r="D15" s="17" t="s">
        <v>2</v>
      </c>
      <c r="E15" s="17" t="s">
        <v>3</v>
      </c>
      <c r="F15" s="17" t="s">
        <v>4</v>
      </c>
      <c r="G15" s="17" t="s">
        <v>5</v>
      </c>
      <c r="H15" s="17" t="s">
        <v>6</v>
      </c>
      <c r="I15" s="17" t="s">
        <v>7</v>
      </c>
      <c r="J15" s="17" t="s">
        <v>8</v>
      </c>
      <c r="K15" s="17" t="s">
        <v>9</v>
      </c>
      <c r="L15" s="17" t="s">
        <v>10</v>
      </c>
      <c r="M15" s="17" t="s">
        <v>11</v>
      </c>
      <c r="N15" s="17" t="s">
        <v>12</v>
      </c>
      <c r="O15" s="17" t="s">
        <v>13</v>
      </c>
      <c r="P15" s="17" t="s">
        <v>14</v>
      </c>
    </row>
    <row r="16" spans="1:16" s="1" customFormat="1" ht="27" customHeight="1" x14ac:dyDescent="0.3">
      <c r="A16" s="8" t="s">
        <v>15</v>
      </c>
      <c r="B16" s="9">
        <v>183685</v>
      </c>
      <c r="C16" s="9">
        <v>279834</v>
      </c>
      <c r="D16" s="9">
        <v>1302833</v>
      </c>
      <c r="E16" s="9">
        <v>710732</v>
      </c>
      <c r="F16" s="9">
        <v>259411</v>
      </c>
      <c r="G16" s="9">
        <v>231830</v>
      </c>
      <c r="H16" s="9">
        <v>2227873</v>
      </c>
      <c r="I16" s="9">
        <v>408673</v>
      </c>
      <c r="J16" s="9">
        <v>324872</v>
      </c>
      <c r="K16" s="9">
        <v>108711</v>
      </c>
      <c r="L16" s="9">
        <v>54890</v>
      </c>
      <c r="M16" s="9">
        <v>0</v>
      </c>
      <c r="N16" s="9">
        <v>0</v>
      </c>
      <c r="O16" s="9">
        <v>14902</v>
      </c>
      <c r="P16" s="9">
        <f>SUM(B16:O16)</f>
        <v>6108246</v>
      </c>
    </row>
    <row r="17" spans="1:16" s="4" customFormat="1" ht="30.75" customHeight="1" x14ac:dyDescent="0.3">
      <c r="A17" s="8" t="s">
        <v>16</v>
      </c>
      <c r="B17" s="9">
        <v>1233621</v>
      </c>
      <c r="C17" s="9">
        <v>3056969</v>
      </c>
      <c r="D17" s="9">
        <v>10025184</v>
      </c>
      <c r="E17" s="9">
        <v>7748449</v>
      </c>
      <c r="F17" s="9">
        <v>3905390</v>
      </c>
      <c r="G17" s="9">
        <v>3126163</v>
      </c>
      <c r="H17" s="9">
        <v>18133843</v>
      </c>
      <c r="I17" s="9">
        <v>8323459</v>
      </c>
      <c r="J17" s="9">
        <v>4506386</v>
      </c>
      <c r="K17" s="9">
        <v>1289976</v>
      </c>
      <c r="L17" s="9">
        <v>1196029</v>
      </c>
      <c r="M17" s="9">
        <v>748052</v>
      </c>
      <c r="N17" s="9">
        <v>0</v>
      </c>
      <c r="O17" s="9">
        <v>0</v>
      </c>
      <c r="P17" s="9">
        <f t="shared" ref="P17:P23" si="2">SUM(B17:O17)</f>
        <v>63293521</v>
      </c>
    </row>
    <row r="18" spans="1:16" s="4" customFormat="1" ht="30" customHeight="1" x14ac:dyDescent="0.3">
      <c r="A18" s="8" t="s">
        <v>17</v>
      </c>
      <c r="B18" s="9">
        <v>215469.07603855769</v>
      </c>
      <c r="C18" s="9">
        <v>1341039.4169369801</v>
      </c>
      <c r="D18" s="9">
        <v>337502.66179241799</v>
      </c>
      <c r="E18" s="9">
        <v>774124.72698391869</v>
      </c>
      <c r="F18" s="9">
        <v>0</v>
      </c>
      <c r="G18" s="9">
        <v>2021234.5551595665</v>
      </c>
      <c r="H18" s="9">
        <v>502799.63252923294</v>
      </c>
      <c r="I18" s="9">
        <v>268249.41802557179</v>
      </c>
      <c r="J18" s="9">
        <v>3586375.9515474853</v>
      </c>
      <c r="K18" s="9">
        <v>77115.561462055222</v>
      </c>
      <c r="L18" s="9">
        <v>0</v>
      </c>
      <c r="M18" s="9">
        <v>0</v>
      </c>
      <c r="N18" s="9">
        <v>0</v>
      </c>
      <c r="O18" s="9">
        <v>0</v>
      </c>
      <c r="P18" s="9">
        <f t="shared" si="2"/>
        <v>9123911.0004757866</v>
      </c>
    </row>
    <row r="19" spans="1:16" s="4" customFormat="1" ht="30" customHeight="1" x14ac:dyDescent="0.3">
      <c r="A19" s="8" t="s">
        <v>18</v>
      </c>
      <c r="B19" s="9">
        <v>8128</v>
      </c>
      <c r="C19" s="9">
        <v>9633</v>
      </c>
      <c r="D19" s="9">
        <v>633690</v>
      </c>
      <c r="E19" s="9">
        <v>226</v>
      </c>
      <c r="F19" s="9">
        <v>8427</v>
      </c>
      <c r="G19" s="9">
        <v>84097</v>
      </c>
      <c r="H19" s="9">
        <v>443558</v>
      </c>
      <c r="I19" s="9">
        <v>719</v>
      </c>
      <c r="J19" s="9">
        <v>347</v>
      </c>
      <c r="K19" s="9">
        <v>68433</v>
      </c>
      <c r="L19" s="9">
        <v>369</v>
      </c>
      <c r="M19" s="9">
        <v>0</v>
      </c>
      <c r="N19" s="9">
        <v>0</v>
      </c>
      <c r="O19" s="9">
        <v>0</v>
      </c>
      <c r="P19" s="9">
        <f t="shared" si="2"/>
        <v>1257627</v>
      </c>
    </row>
    <row r="20" spans="1:16" s="4" customFormat="1" ht="29.25" customHeight="1" x14ac:dyDescent="0.3">
      <c r="A20" s="8" t="s">
        <v>19</v>
      </c>
      <c r="B20" s="9">
        <v>2493766.0622986876</v>
      </c>
      <c r="C20" s="9">
        <v>2561504.9489397663</v>
      </c>
      <c r="D20" s="9">
        <v>5734154.1830831859</v>
      </c>
      <c r="E20" s="9">
        <v>6017982.6698286785</v>
      </c>
      <c r="F20" s="9">
        <v>1254423.3829733001</v>
      </c>
      <c r="G20" s="9">
        <v>3284193.6471713758</v>
      </c>
      <c r="H20" s="9">
        <v>12733931.400808094</v>
      </c>
      <c r="I20" s="9">
        <v>9124460.2662715614</v>
      </c>
      <c r="J20" s="9">
        <v>13945569.559261657</v>
      </c>
      <c r="K20" s="9">
        <v>12826168.305273639</v>
      </c>
      <c r="L20" s="9">
        <v>3378828.1247593323</v>
      </c>
      <c r="M20" s="9">
        <v>0</v>
      </c>
      <c r="N20" s="9">
        <v>15811.518010658734</v>
      </c>
      <c r="O20" s="9">
        <v>0</v>
      </c>
      <c r="P20" s="9">
        <f t="shared" si="2"/>
        <v>73370794.068679944</v>
      </c>
    </row>
    <row r="21" spans="1:16" s="4" customFormat="1" ht="32.25" customHeight="1" x14ac:dyDescent="0.3">
      <c r="A21" s="8" t="s">
        <v>20</v>
      </c>
      <c r="B21" s="9">
        <v>52614.618852074651</v>
      </c>
      <c r="C21" s="9">
        <v>67427.695562218141</v>
      </c>
      <c r="D21" s="9">
        <v>713741.25303144113</v>
      </c>
      <c r="E21" s="9">
        <v>674443.24255207356</v>
      </c>
      <c r="F21" s="9">
        <v>98237.484990624696</v>
      </c>
      <c r="G21" s="9">
        <v>42076.773696498683</v>
      </c>
      <c r="H21" s="9">
        <v>4976385.3223119695</v>
      </c>
      <c r="I21" s="9">
        <v>497529.73</v>
      </c>
      <c r="J21" s="9">
        <v>272570.33573053736</v>
      </c>
      <c r="K21" s="9">
        <v>514256.24747191451</v>
      </c>
      <c r="L21" s="9">
        <v>0</v>
      </c>
      <c r="M21" s="9">
        <v>0</v>
      </c>
      <c r="N21" s="9">
        <v>55.125116461125408</v>
      </c>
      <c r="O21" s="9">
        <v>0</v>
      </c>
      <c r="P21" s="9">
        <f t="shared" si="2"/>
        <v>7909337.8293158133</v>
      </c>
    </row>
    <row r="22" spans="1:16" s="4" customFormat="1" ht="27.75" customHeight="1" x14ac:dyDescent="0.3">
      <c r="A22" s="8" t="s">
        <v>21</v>
      </c>
      <c r="B22" s="9">
        <v>123078.65</v>
      </c>
      <c r="C22" s="9">
        <v>78032.55</v>
      </c>
      <c r="D22" s="9">
        <v>164862.78999999998</v>
      </c>
      <c r="E22" s="9">
        <v>80375.990000000005</v>
      </c>
      <c r="F22" s="9">
        <v>374889.62</v>
      </c>
      <c r="G22" s="9">
        <v>148843.76</v>
      </c>
      <c r="H22" s="9">
        <v>830806.49</v>
      </c>
      <c r="I22" s="9">
        <v>8668.67</v>
      </c>
      <c r="J22" s="9">
        <v>140875.16</v>
      </c>
      <c r="K22" s="9">
        <v>46531.65</v>
      </c>
      <c r="L22" s="9">
        <v>8214.67</v>
      </c>
      <c r="M22" s="9">
        <v>0</v>
      </c>
      <c r="N22" s="9">
        <v>0</v>
      </c>
      <c r="O22" s="9">
        <v>0</v>
      </c>
      <c r="P22" s="9">
        <f t="shared" si="2"/>
        <v>2005179.9999999998</v>
      </c>
    </row>
    <row r="23" spans="1:16" s="4" customFormat="1" ht="27.75" customHeight="1" x14ac:dyDescent="0.3">
      <c r="A23" s="8" t="s">
        <v>22</v>
      </c>
      <c r="B23" s="9">
        <v>605423.60543867201</v>
      </c>
      <c r="C23" s="9">
        <v>35248.125967916705</v>
      </c>
      <c r="D23" s="9">
        <v>429336.48565720679</v>
      </c>
      <c r="E23" s="9">
        <v>416337.39635944145</v>
      </c>
      <c r="F23" s="9">
        <v>115240.7315272585</v>
      </c>
      <c r="G23" s="9">
        <v>64685.576668022339</v>
      </c>
      <c r="H23" s="9">
        <v>424010.98989332595</v>
      </c>
      <c r="I23" s="9">
        <v>34426.511292179443</v>
      </c>
      <c r="J23" s="9">
        <v>213018.78769418143</v>
      </c>
      <c r="K23" s="9">
        <v>68861.38831602392</v>
      </c>
      <c r="L23" s="9">
        <v>808.401185770751</v>
      </c>
      <c r="M23" s="9">
        <v>0</v>
      </c>
      <c r="N23" s="9">
        <v>0</v>
      </c>
      <c r="O23" s="9">
        <v>0</v>
      </c>
      <c r="P23" s="9">
        <f t="shared" si="2"/>
        <v>2407397.9999999995</v>
      </c>
    </row>
    <row r="24" spans="1:16" s="4" customFormat="1" ht="30" customHeight="1" x14ac:dyDescent="0.3">
      <c r="A24" s="10" t="s">
        <v>14</v>
      </c>
      <c r="B24" s="11">
        <f>SUBTOTAL(109,B16:B23)</f>
        <v>4915786.0126279918</v>
      </c>
      <c r="C24" s="11">
        <f t="shared" ref="C24:O24" si="3">SUBTOTAL(109,C16:C23)</f>
        <v>7429688.7374068825</v>
      </c>
      <c r="D24" s="11">
        <f t="shared" si="3"/>
        <v>19341304.373564251</v>
      </c>
      <c r="E24" s="11">
        <f t="shared" si="3"/>
        <v>16422671.025724111</v>
      </c>
      <c r="F24" s="11">
        <f t="shared" si="3"/>
        <v>6016019.2194911838</v>
      </c>
      <c r="G24" s="11">
        <f t="shared" si="3"/>
        <v>9003124.3126954641</v>
      </c>
      <c r="H24" s="11">
        <f t="shared" si="3"/>
        <v>40273207.835542619</v>
      </c>
      <c r="I24" s="11">
        <f t="shared" si="3"/>
        <v>18666185.595589314</v>
      </c>
      <c r="J24" s="11">
        <f t="shared" si="3"/>
        <v>22990014.794233862</v>
      </c>
      <c r="K24" s="11">
        <f t="shared" si="3"/>
        <v>15000053.152523633</v>
      </c>
      <c r="L24" s="11">
        <f t="shared" si="3"/>
        <v>4639139.1959451027</v>
      </c>
      <c r="M24" s="11">
        <f t="shared" si="3"/>
        <v>748052</v>
      </c>
      <c r="N24" s="11">
        <f t="shared" si="3"/>
        <v>15866.64312711986</v>
      </c>
      <c r="O24" s="11">
        <f t="shared" si="3"/>
        <v>14902</v>
      </c>
      <c r="P24" s="11">
        <f t="shared" ref="P24" si="4">SUM(P16:P23)</f>
        <v>165476014.89847156</v>
      </c>
    </row>
    <row r="25" spans="1:16" s="4" customFormat="1" ht="26.4" customHeight="1" x14ac:dyDescent="0.3">
      <c r="A25" s="8" t="s">
        <v>33</v>
      </c>
      <c r="B25" s="2"/>
      <c r="C25" s="2"/>
      <c r="D25" s="2"/>
      <c r="E25" s="2"/>
      <c r="F25" s="2"/>
      <c r="G25" s="2"/>
      <c r="H25" s="2"/>
      <c r="I25" s="2"/>
      <c r="J25" s="2"/>
      <c r="K25" s="3"/>
      <c r="L25" s="3"/>
      <c r="M25" s="2"/>
      <c r="N25" s="2"/>
      <c r="O25" s="3"/>
      <c r="P25" s="2"/>
    </row>
    <row r="26" spans="1:16" s="6" customFormat="1" ht="83.25" customHeight="1" x14ac:dyDescent="0.3">
      <c r="A26" s="17" t="s">
        <v>29</v>
      </c>
      <c r="B26" s="17" t="s">
        <v>0</v>
      </c>
      <c r="C26" s="17" t="s">
        <v>1</v>
      </c>
      <c r="D26" s="17" t="s">
        <v>2</v>
      </c>
      <c r="E26" s="17" t="s">
        <v>3</v>
      </c>
      <c r="F26" s="17" t="s">
        <v>4</v>
      </c>
      <c r="G26" s="17" t="s">
        <v>5</v>
      </c>
      <c r="H26" s="17" t="s">
        <v>6</v>
      </c>
      <c r="I26" s="17" t="s">
        <v>7</v>
      </c>
      <c r="J26" s="17" t="s">
        <v>8</v>
      </c>
      <c r="K26" s="17" t="s">
        <v>9</v>
      </c>
      <c r="L26" s="17" t="s">
        <v>10</v>
      </c>
      <c r="M26" s="17" t="s">
        <v>11</v>
      </c>
      <c r="N26" s="17" t="s">
        <v>12</v>
      </c>
      <c r="O26" s="17" t="s">
        <v>13</v>
      </c>
      <c r="P26" s="17" t="s">
        <v>14</v>
      </c>
    </row>
    <row r="27" spans="1:16" s="4" customFormat="1" ht="30" customHeight="1" x14ac:dyDescent="0.3">
      <c r="A27" s="8" t="s">
        <v>15</v>
      </c>
      <c r="B27" s="12">
        <f t="shared" ref="B27:O27" si="5">B4-B16</f>
        <v>23236.87005907303</v>
      </c>
      <c r="C27" s="12">
        <f t="shared" si="5"/>
        <v>24277.366807744373</v>
      </c>
      <c r="D27" s="12">
        <f t="shared" si="5"/>
        <v>124871.26587761263</v>
      </c>
      <c r="E27" s="12">
        <f t="shared" si="5"/>
        <v>33950.920180276968</v>
      </c>
      <c r="F27" s="12">
        <f t="shared" si="5"/>
        <v>57888.801001429325</v>
      </c>
      <c r="G27" s="12">
        <f t="shared" si="5"/>
        <v>25822.187947090628</v>
      </c>
      <c r="H27" s="12">
        <f t="shared" si="5"/>
        <v>224866.60433876794</v>
      </c>
      <c r="I27" s="12">
        <f t="shared" si="5"/>
        <v>53970.716946365603</v>
      </c>
      <c r="J27" s="12">
        <f t="shared" si="5"/>
        <v>19037.731194389286</v>
      </c>
      <c r="K27" s="12">
        <f t="shared" si="5"/>
        <v>28701.482659608591</v>
      </c>
      <c r="L27" s="12">
        <f t="shared" si="5"/>
        <v>28786.704656240399</v>
      </c>
      <c r="M27" s="12">
        <f t="shared" si="5"/>
        <v>0</v>
      </c>
      <c r="N27" s="12">
        <f t="shared" si="5"/>
        <v>0</v>
      </c>
      <c r="O27" s="12">
        <f t="shared" si="5"/>
        <v>-2132.2494255945385</v>
      </c>
      <c r="P27" s="12">
        <f>SUM(B27:O27)</f>
        <v>643278.40224300418</v>
      </c>
    </row>
    <row r="28" spans="1:16" s="4" customFormat="1" ht="30" customHeight="1" x14ac:dyDescent="0.3">
      <c r="A28" s="8" t="s">
        <v>16</v>
      </c>
      <c r="B28" s="12">
        <f t="shared" ref="B28:O28" si="6">B5-B17</f>
        <v>-45477.194004156627</v>
      </c>
      <c r="C28" s="12">
        <f t="shared" si="6"/>
        <v>258919.21483704913</v>
      </c>
      <c r="D28" s="12">
        <f t="shared" si="6"/>
        <v>583361.2254775539</v>
      </c>
      <c r="E28" s="12">
        <f t="shared" si="6"/>
        <v>-393571.68302274588</v>
      </c>
      <c r="F28" s="12">
        <f t="shared" si="6"/>
        <v>-221870.71940700104</v>
      </c>
      <c r="G28" s="12">
        <f t="shared" si="6"/>
        <v>-246800.08554065647</v>
      </c>
      <c r="H28" s="12">
        <f t="shared" si="6"/>
        <v>2385784.6346604563</v>
      </c>
      <c r="I28" s="12">
        <f t="shared" si="6"/>
        <v>209278.48811566085</v>
      </c>
      <c r="J28" s="12">
        <f t="shared" si="6"/>
        <v>206141.87147122901</v>
      </c>
      <c r="K28" s="12">
        <f t="shared" si="6"/>
        <v>103316.86503648735</v>
      </c>
      <c r="L28" s="12">
        <f t="shared" si="6"/>
        <v>396989.38153869449</v>
      </c>
      <c r="M28" s="12">
        <f t="shared" si="6"/>
        <v>-52795.917635241989</v>
      </c>
      <c r="N28" s="12">
        <f t="shared" si="6"/>
        <v>0</v>
      </c>
      <c r="O28" s="12">
        <f t="shared" si="6"/>
        <v>0</v>
      </c>
      <c r="P28" s="12">
        <f t="shared" ref="P28:P34" si="7">SUM(B28:O28)</f>
        <v>3183276.0815273295</v>
      </c>
    </row>
    <row r="29" spans="1:16" s="4" customFormat="1" ht="30" customHeight="1" x14ac:dyDescent="0.3">
      <c r="A29" s="8" t="s">
        <v>17</v>
      </c>
      <c r="B29" s="12">
        <f t="shared" ref="B29:O29" si="8">B6-B18</f>
        <v>-8518.9144797418558</v>
      </c>
      <c r="C29" s="12">
        <f t="shared" si="8"/>
        <v>-55578.206218579318</v>
      </c>
      <c r="D29" s="12">
        <f t="shared" si="8"/>
        <v>-31294.859496296791</v>
      </c>
      <c r="E29" s="12">
        <f t="shared" si="8"/>
        <v>-87933.269661154249</v>
      </c>
      <c r="F29" s="12">
        <f t="shared" si="8"/>
        <v>0</v>
      </c>
      <c r="G29" s="12">
        <f t="shared" si="8"/>
        <v>-243009.4298466912</v>
      </c>
      <c r="H29" s="12">
        <f t="shared" si="8"/>
        <v>32797.988506109396</v>
      </c>
      <c r="I29" s="12">
        <f t="shared" si="8"/>
        <v>-21201.607199403225</v>
      </c>
      <c r="J29" s="12">
        <f t="shared" si="8"/>
        <v>637668.55369963078</v>
      </c>
      <c r="K29" s="12">
        <f t="shared" si="8"/>
        <v>1653.7944232789741</v>
      </c>
      <c r="L29" s="12">
        <f t="shared" si="8"/>
        <v>0</v>
      </c>
      <c r="M29" s="12">
        <f t="shared" si="8"/>
        <v>0</v>
      </c>
      <c r="N29" s="12">
        <f t="shared" si="8"/>
        <v>0</v>
      </c>
      <c r="O29" s="12">
        <f t="shared" si="8"/>
        <v>0</v>
      </c>
      <c r="P29" s="12">
        <f t="shared" si="7"/>
        <v>224584.04972715248</v>
      </c>
    </row>
    <row r="30" spans="1:16" s="4" customFormat="1" ht="30" customHeight="1" x14ac:dyDescent="0.3">
      <c r="A30" s="8" t="s">
        <v>18</v>
      </c>
      <c r="B30" s="12">
        <f t="shared" ref="B30:O30" si="9">B7-B19</f>
        <v>1402</v>
      </c>
      <c r="C30" s="12">
        <f t="shared" si="9"/>
        <v>8849</v>
      </c>
      <c r="D30" s="12">
        <f t="shared" si="9"/>
        <v>-289748</v>
      </c>
      <c r="E30" s="12">
        <f t="shared" si="9"/>
        <v>865</v>
      </c>
      <c r="F30" s="12">
        <f t="shared" si="9"/>
        <v>-1354</v>
      </c>
      <c r="G30" s="12">
        <f t="shared" si="9"/>
        <v>6593</v>
      </c>
      <c r="H30" s="12">
        <f t="shared" si="9"/>
        <v>-751</v>
      </c>
      <c r="I30" s="12">
        <f t="shared" si="9"/>
        <v>2609</v>
      </c>
      <c r="J30" s="12">
        <f t="shared" si="9"/>
        <v>-327</v>
      </c>
      <c r="K30" s="12">
        <f t="shared" si="9"/>
        <v>-23953</v>
      </c>
      <c r="L30" s="12">
        <f t="shared" si="9"/>
        <v>4220</v>
      </c>
      <c r="M30" s="12">
        <f t="shared" si="9"/>
        <v>0</v>
      </c>
      <c r="N30" s="12">
        <f t="shared" si="9"/>
        <v>0</v>
      </c>
      <c r="O30" s="12">
        <f t="shared" si="9"/>
        <v>0</v>
      </c>
      <c r="P30" s="12">
        <f t="shared" si="7"/>
        <v>-291595</v>
      </c>
    </row>
    <row r="31" spans="1:16" s="4" customFormat="1" ht="30" customHeight="1" x14ac:dyDescent="0.3">
      <c r="A31" s="8" t="s">
        <v>19</v>
      </c>
      <c r="B31" s="12">
        <f t="shared" ref="B31:O31" si="10">B8-B20</f>
        <v>185634.23131836252</v>
      </c>
      <c r="C31" s="12">
        <f t="shared" si="10"/>
        <v>442442.05864350824</v>
      </c>
      <c r="D31" s="12">
        <f t="shared" si="10"/>
        <v>-155084.61968055926</v>
      </c>
      <c r="E31" s="12">
        <f t="shared" si="10"/>
        <v>192091.35099236388</v>
      </c>
      <c r="F31" s="12">
        <f t="shared" si="10"/>
        <v>94065.438552337931</v>
      </c>
      <c r="G31" s="12">
        <f t="shared" si="10"/>
        <v>354798.03248400101</v>
      </c>
      <c r="H31" s="12">
        <f t="shared" si="10"/>
        <v>2464743.5981509332</v>
      </c>
      <c r="I31" s="12">
        <f t="shared" si="10"/>
        <v>2380655.1659779884</v>
      </c>
      <c r="J31" s="12">
        <f t="shared" si="10"/>
        <v>305669.08985159732</v>
      </c>
      <c r="K31" s="12">
        <f t="shared" si="10"/>
        <v>417194.52624485455</v>
      </c>
      <c r="L31" s="12">
        <f t="shared" si="10"/>
        <v>764103.64832705306</v>
      </c>
      <c r="M31" s="12">
        <f t="shared" si="10"/>
        <v>0</v>
      </c>
      <c r="N31" s="12">
        <f t="shared" si="10"/>
        <v>1158.5906817722371</v>
      </c>
      <c r="O31" s="12">
        <f t="shared" si="10"/>
        <v>0</v>
      </c>
      <c r="P31" s="12">
        <f t="shared" si="7"/>
        <v>7447471.1115442142</v>
      </c>
    </row>
    <row r="32" spans="1:16" s="4" customFormat="1" ht="30" customHeight="1" x14ac:dyDescent="0.3">
      <c r="A32" s="8" t="s">
        <v>20</v>
      </c>
      <c r="B32" s="12">
        <f t="shared" ref="B32:O32" si="11">B9-B21</f>
        <v>11885.191170170037</v>
      </c>
      <c r="C32" s="12">
        <f t="shared" si="11"/>
        <v>79954.06945250876</v>
      </c>
      <c r="D32" s="12">
        <f t="shared" si="11"/>
        <v>632313.20123633475</v>
      </c>
      <c r="E32" s="12">
        <f t="shared" si="11"/>
        <v>405360.79557988315</v>
      </c>
      <c r="F32" s="12">
        <f t="shared" si="11"/>
        <v>102082.67305755075</v>
      </c>
      <c r="G32" s="12">
        <f t="shared" si="11"/>
        <v>38753.63908237248</v>
      </c>
      <c r="H32" s="12">
        <f t="shared" si="11"/>
        <v>407694.86264825799</v>
      </c>
      <c r="I32" s="12">
        <f t="shared" si="11"/>
        <v>-96284.504739470198</v>
      </c>
      <c r="J32" s="12">
        <f t="shared" si="11"/>
        <v>54258.017062360421</v>
      </c>
      <c r="K32" s="12">
        <f t="shared" si="11"/>
        <v>177204.32368429366</v>
      </c>
      <c r="L32" s="12">
        <f t="shared" si="11"/>
        <v>46594.368382380155</v>
      </c>
      <c r="M32" s="12">
        <f t="shared" si="11"/>
        <v>0</v>
      </c>
      <c r="N32" s="12">
        <f t="shared" si="11"/>
        <v>124.52001129504407</v>
      </c>
      <c r="O32" s="12">
        <f t="shared" si="11"/>
        <v>0</v>
      </c>
      <c r="P32" s="12">
        <f t="shared" si="7"/>
        <v>1859941.156627937</v>
      </c>
    </row>
    <row r="33" spans="1:16" s="4" customFormat="1" ht="30" customHeight="1" x14ac:dyDescent="0.3">
      <c r="A33" s="8" t="s">
        <v>21</v>
      </c>
      <c r="B33" s="12">
        <f t="shared" ref="B33:O33" si="12">B10-B22</f>
        <v>-10488.552315761146</v>
      </c>
      <c r="C33" s="12">
        <f t="shared" si="12"/>
        <v>162.13000834603736</v>
      </c>
      <c r="D33" s="12">
        <f t="shared" si="12"/>
        <v>7840.5219680004229</v>
      </c>
      <c r="E33" s="12">
        <f t="shared" si="12"/>
        <v>-4216.8182955218217</v>
      </c>
      <c r="F33" s="12">
        <f t="shared" si="12"/>
        <v>56462.865732053586</v>
      </c>
      <c r="G33" s="12">
        <f t="shared" si="12"/>
        <v>-43830.667615559272</v>
      </c>
      <c r="H33" s="12">
        <f t="shared" si="12"/>
        <v>29094.874524437124</v>
      </c>
      <c r="I33" s="12">
        <f t="shared" si="12"/>
        <v>295.50582540431787</v>
      </c>
      <c r="J33" s="12">
        <f t="shared" si="12"/>
        <v>-15778.16976303987</v>
      </c>
      <c r="K33" s="12">
        <f t="shared" si="12"/>
        <v>-5298.0069325611476</v>
      </c>
      <c r="L33" s="12">
        <f t="shared" si="12"/>
        <v>16365.071034552</v>
      </c>
      <c r="M33" s="12">
        <f t="shared" si="12"/>
        <v>0</v>
      </c>
      <c r="N33" s="12">
        <f t="shared" si="12"/>
        <v>0</v>
      </c>
      <c r="O33" s="12">
        <f t="shared" si="12"/>
        <v>0</v>
      </c>
      <c r="P33" s="12">
        <f t="shared" si="7"/>
        <v>30608.754170350228</v>
      </c>
    </row>
    <row r="34" spans="1:16" s="4" customFormat="1" ht="30" customHeight="1" x14ac:dyDescent="0.3">
      <c r="A34" s="8" t="s">
        <v>22</v>
      </c>
      <c r="B34" s="12">
        <f t="shared" ref="B34:O34" si="13">B11-B23</f>
        <v>-257509.08753457229</v>
      </c>
      <c r="C34" s="12">
        <f t="shared" si="13"/>
        <v>47832.365702446281</v>
      </c>
      <c r="D34" s="12">
        <f t="shared" si="13"/>
        <v>-48864.107433679223</v>
      </c>
      <c r="E34" s="12">
        <f t="shared" si="13"/>
        <v>290287.90740123787</v>
      </c>
      <c r="F34" s="12">
        <f t="shared" si="13"/>
        <v>5239.5758378001046</v>
      </c>
      <c r="G34" s="12">
        <f t="shared" si="13"/>
        <v>25666.304569403997</v>
      </c>
      <c r="H34" s="12">
        <f t="shared" si="13"/>
        <v>131931.75468365767</v>
      </c>
      <c r="I34" s="12">
        <f t="shared" si="13"/>
        <v>108342.9081422328</v>
      </c>
      <c r="J34" s="12">
        <f t="shared" si="13"/>
        <v>73308.581809109892</v>
      </c>
      <c r="K34" s="12">
        <f t="shared" si="13"/>
        <v>-6772.3532810033867</v>
      </c>
      <c r="L34" s="12">
        <f t="shared" si="13"/>
        <v>19748.702880540528</v>
      </c>
      <c r="M34" s="12">
        <f t="shared" si="13"/>
        <v>0</v>
      </c>
      <c r="N34" s="12">
        <f t="shared" si="13"/>
        <v>0</v>
      </c>
      <c r="O34" s="12">
        <f t="shared" si="13"/>
        <v>0</v>
      </c>
      <c r="P34" s="12">
        <f t="shared" si="7"/>
        <v>389212.55277717422</v>
      </c>
    </row>
    <row r="35" spans="1:16" s="4" customFormat="1" ht="30" customHeight="1" x14ac:dyDescent="0.3">
      <c r="A35" s="10" t="s">
        <v>14</v>
      </c>
      <c r="B35" s="11">
        <f t="shared" ref="B35:P35" si="14">SUM(B27:B34)</f>
        <v>-99835.45578662632</v>
      </c>
      <c r="C35" s="11">
        <f t="shared" si="14"/>
        <v>806857.99923302361</v>
      </c>
      <c r="D35" s="11">
        <f t="shared" si="14"/>
        <v>823394.62794896634</v>
      </c>
      <c r="E35" s="11">
        <f t="shared" si="14"/>
        <v>436834.2031743399</v>
      </c>
      <c r="F35" s="16">
        <f t="shared" si="14"/>
        <v>92514.634774170656</v>
      </c>
      <c r="G35" s="11">
        <f t="shared" si="14"/>
        <v>-82007.018920038856</v>
      </c>
      <c r="H35" s="11">
        <f t="shared" si="14"/>
        <v>5676163.3175126193</v>
      </c>
      <c r="I35" s="11">
        <f t="shared" si="14"/>
        <v>2637665.6730687786</v>
      </c>
      <c r="J35" s="11">
        <f t="shared" si="14"/>
        <v>1279978.6753252768</v>
      </c>
      <c r="K35" s="11">
        <f t="shared" si="14"/>
        <v>692047.63183495856</v>
      </c>
      <c r="L35" s="11">
        <f t="shared" si="14"/>
        <v>1276807.8768194607</v>
      </c>
      <c r="M35" s="13">
        <f t="shared" si="14"/>
        <v>-52795.917635241989</v>
      </c>
      <c r="N35" s="11">
        <f t="shared" si="14"/>
        <v>1283.1106930672811</v>
      </c>
      <c r="O35" s="11">
        <f t="shared" si="14"/>
        <v>-2132.2494255945385</v>
      </c>
      <c r="P35" s="11">
        <f t="shared" si="14"/>
        <v>13486777.108617162</v>
      </c>
    </row>
    <row r="36" spans="1:16" s="4" customFormat="1" ht="25.8" customHeight="1" x14ac:dyDescent="0.3">
      <c r="A36" s="8" t="s">
        <v>24</v>
      </c>
      <c r="B36" s="2"/>
      <c r="C36" s="2"/>
      <c r="D36" s="2"/>
      <c r="E36" s="2"/>
      <c r="F36" s="2"/>
      <c r="G36" s="2"/>
      <c r="H36" s="2"/>
      <c r="I36" s="2"/>
      <c r="J36" s="2"/>
      <c r="K36" s="2"/>
      <c r="L36" s="2"/>
      <c r="M36" s="2"/>
      <c r="N36" s="2"/>
      <c r="O36" s="2"/>
      <c r="P36" s="3"/>
    </row>
    <row r="37" spans="1:16" s="6" customFormat="1" ht="84.75" customHeight="1" x14ac:dyDescent="0.3">
      <c r="A37" s="17" t="s">
        <v>30</v>
      </c>
      <c r="B37" s="17" t="s">
        <v>0</v>
      </c>
      <c r="C37" s="17" t="s">
        <v>1</v>
      </c>
      <c r="D37" s="17" t="s">
        <v>2</v>
      </c>
      <c r="E37" s="17" t="s">
        <v>3</v>
      </c>
      <c r="F37" s="17" t="s">
        <v>4</v>
      </c>
      <c r="G37" s="17" t="s">
        <v>5</v>
      </c>
      <c r="H37" s="17" t="s">
        <v>6</v>
      </c>
      <c r="I37" s="17" t="s">
        <v>7</v>
      </c>
      <c r="J37" s="17" t="s">
        <v>8</v>
      </c>
      <c r="K37" s="17" t="s">
        <v>9</v>
      </c>
      <c r="L37" s="17" t="s">
        <v>10</v>
      </c>
      <c r="M37" s="17" t="s">
        <v>11</v>
      </c>
      <c r="N37" s="17" t="s">
        <v>12</v>
      </c>
      <c r="O37" s="17" t="s">
        <v>13</v>
      </c>
      <c r="P37" s="17" t="s">
        <v>14</v>
      </c>
    </row>
    <row r="38" spans="1:16" s="4" customFormat="1" ht="30" customHeight="1" x14ac:dyDescent="0.3">
      <c r="A38" s="8" t="s">
        <v>15</v>
      </c>
      <c r="B38" s="14">
        <f>IFERROR(B27/B16,"")</f>
        <v>0.12650390646526952</v>
      </c>
      <c r="C38" s="14">
        <f t="shared" ref="C38:L38" si="15">IFERROR(C27/C16,"")</f>
        <v>8.6756315557596192E-2</v>
      </c>
      <c r="D38" s="14">
        <f t="shared" si="15"/>
        <v>9.5845949463678484E-2</v>
      </c>
      <c r="E38" s="14">
        <f t="shared" si="15"/>
        <v>4.7768948324089767E-2</v>
      </c>
      <c r="F38" s="14">
        <f t="shared" si="15"/>
        <v>0.22315476599461598</v>
      </c>
      <c r="G38" s="14">
        <f t="shared" si="15"/>
        <v>0.11138415195225221</v>
      </c>
      <c r="H38" s="14">
        <f t="shared" si="15"/>
        <v>0.10093331367576515</v>
      </c>
      <c r="I38" s="14">
        <f t="shared" si="15"/>
        <v>0.13206332922988698</v>
      </c>
      <c r="J38" s="14">
        <f t="shared" si="15"/>
        <v>5.8600714110139639E-2</v>
      </c>
      <c r="K38" s="14">
        <f t="shared" si="15"/>
        <v>0.26401636135817524</v>
      </c>
      <c r="L38" s="14">
        <f t="shared" si="15"/>
        <v>0.52444351714775728</v>
      </c>
      <c r="M38" s="14">
        <v>0</v>
      </c>
      <c r="N38" s="14">
        <v>0</v>
      </c>
      <c r="O38" s="14">
        <f>IFERROR(O27/O16,"")</f>
        <v>-0.14308478228389065</v>
      </c>
      <c r="P38" s="14">
        <f t="shared" ref="P38:P46" si="16">P27/P16</f>
        <v>0.10531311316587515</v>
      </c>
    </row>
    <row r="39" spans="1:16" s="4" customFormat="1" ht="30" customHeight="1" x14ac:dyDescent="0.3">
      <c r="A39" s="8" t="s">
        <v>16</v>
      </c>
      <c r="B39" s="14">
        <f t="shared" ref="B39:L39" si="17">IFERROR(B28/B17,"")</f>
        <v>-3.6864802077912609E-2</v>
      </c>
      <c r="C39" s="14">
        <f t="shared" si="17"/>
        <v>8.4698017819954716E-2</v>
      </c>
      <c r="D39" s="14">
        <f t="shared" si="17"/>
        <v>5.8189577914734919E-2</v>
      </c>
      <c r="E39" s="14">
        <f t="shared" si="17"/>
        <v>-5.0793608246340126E-2</v>
      </c>
      <c r="F39" s="14">
        <f t="shared" si="17"/>
        <v>-5.6811411768607246E-2</v>
      </c>
      <c r="G39" s="14">
        <f t="shared" si="17"/>
        <v>-7.8946646589015498E-2</v>
      </c>
      <c r="H39" s="14">
        <f t="shared" si="17"/>
        <v>0.13156530773209277</v>
      </c>
      <c r="I39" s="14">
        <f t="shared" si="17"/>
        <v>2.5143211267774714E-2</v>
      </c>
      <c r="J39" s="14">
        <f t="shared" si="17"/>
        <v>4.574438840153263E-2</v>
      </c>
      <c r="K39" s="14">
        <f t="shared" si="17"/>
        <v>8.009208313680824E-2</v>
      </c>
      <c r="L39" s="14">
        <f t="shared" si="17"/>
        <v>0.3319228727218943</v>
      </c>
      <c r="M39" s="14">
        <f>IFERROR(M28/M17,"")</f>
        <v>-7.0577871104203965E-2</v>
      </c>
      <c r="N39" s="14">
        <v>0</v>
      </c>
      <c r="O39" s="14">
        <v>0</v>
      </c>
      <c r="P39" s="14">
        <f t="shared" si="16"/>
        <v>5.0293869439295841E-2</v>
      </c>
    </row>
    <row r="40" spans="1:16" s="4" customFormat="1" ht="30" customHeight="1" x14ac:dyDescent="0.3">
      <c r="A40" s="8" t="s">
        <v>17</v>
      </c>
      <c r="B40" s="14">
        <f t="shared" ref="B40:E45" si="18">IFERROR(B29/B18,"")</f>
        <v>-3.9536599109087078E-2</v>
      </c>
      <c r="C40" s="14">
        <f t="shared" si="18"/>
        <v>-4.1444125740556906E-2</v>
      </c>
      <c r="D40" s="14">
        <f t="shared" si="18"/>
        <v>-9.2724778317584911E-2</v>
      </c>
      <c r="E40" s="14">
        <f t="shared" si="18"/>
        <v>-0.11359057086802103</v>
      </c>
      <c r="F40" s="14">
        <v>0</v>
      </c>
      <c r="G40" s="14">
        <f t="shared" ref="G40:K45" si="19">IFERROR(G29/G18,"")</f>
        <v>-0.12022821855403457</v>
      </c>
      <c r="H40" s="14">
        <f t="shared" si="19"/>
        <v>6.5230732849039047E-2</v>
      </c>
      <c r="I40" s="14">
        <f t="shared" si="19"/>
        <v>-7.9036917788884484E-2</v>
      </c>
      <c r="J40" s="14">
        <f t="shared" si="19"/>
        <v>0.17780304193275753</v>
      </c>
      <c r="K40" s="14">
        <f t="shared" si="19"/>
        <v>2.144566403880396E-2</v>
      </c>
      <c r="L40" s="14">
        <v>0</v>
      </c>
      <c r="M40" s="14">
        <v>0</v>
      </c>
      <c r="N40" s="14">
        <v>0</v>
      </c>
      <c r="O40" s="14">
        <v>0</v>
      </c>
      <c r="P40" s="14">
        <f t="shared" si="16"/>
        <v>2.4614888255205584E-2</v>
      </c>
    </row>
    <row r="41" spans="1:16" s="4" customFormat="1" ht="30" customHeight="1" x14ac:dyDescent="0.3">
      <c r="A41" s="8" t="s">
        <v>18</v>
      </c>
      <c r="B41" s="14">
        <f t="shared" si="18"/>
        <v>0.17249015748031496</v>
      </c>
      <c r="C41" s="14">
        <f t="shared" si="18"/>
        <v>0.91861310079933567</v>
      </c>
      <c r="D41" s="14">
        <f t="shared" si="18"/>
        <v>-0.45723934415881584</v>
      </c>
      <c r="E41" s="14">
        <f t="shared" si="18"/>
        <v>3.8274336283185839</v>
      </c>
      <c r="F41" s="14">
        <f>IFERROR(F30/F19,"")</f>
        <v>-0.16067402397057079</v>
      </c>
      <c r="G41" s="14">
        <f t="shared" si="19"/>
        <v>7.8397564716934015E-2</v>
      </c>
      <c r="H41" s="14">
        <f t="shared" si="19"/>
        <v>-1.6931269416851911E-3</v>
      </c>
      <c r="I41" s="14">
        <f t="shared" si="19"/>
        <v>3.6286509040333796</v>
      </c>
      <c r="J41" s="14">
        <f t="shared" si="19"/>
        <v>-0.94236311239193082</v>
      </c>
      <c r="K41" s="14">
        <f t="shared" si="19"/>
        <v>-0.35002118860783538</v>
      </c>
      <c r="L41" s="14">
        <f>IFERROR(L30/L19,"")</f>
        <v>11.436314363143632</v>
      </c>
      <c r="M41" s="14">
        <v>0</v>
      </c>
      <c r="N41" s="14">
        <v>0</v>
      </c>
      <c r="O41" s="14">
        <v>0</v>
      </c>
      <c r="P41" s="14">
        <f t="shared" si="16"/>
        <v>-0.23186127524297745</v>
      </c>
    </row>
    <row r="42" spans="1:16" s="4" customFormat="1" ht="30" customHeight="1" x14ac:dyDescent="0.3">
      <c r="A42" s="8" t="s">
        <v>19</v>
      </c>
      <c r="B42" s="14">
        <f t="shared" si="18"/>
        <v>7.4439312542111433E-2</v>
      </c>
      <c r="C42" s="14">
        <f t="shared" si="18"/>
        <v>0.17272738779077496</v>
      </c>
      <c r="D42" s="14">
        <f t="shared" si="18"/>
        <v>-2.7045770784833018E-2</v>
      </c>
      <c r="E42" s="14">
        <f t="shared" si="18"/>
        <v>3.1919558684577E-2</v>
      </c>
      <c r="F42" s="14">
        <f>IFERROR(F31/F20,"")</f>
        <v>7.4986993888282838E-2</v>
      </c>
      <c r="G42" s="14">
        <f t="shared" si="19"/>
        <v>0.10803200742732785</v>
      </c>
      <c r="H42" s="14">
        <f t="shared" si="19"/>
        <v>0.19355716004520968</v>
      </c>
      <c r="I42" s="14">
        <f t="shared" si="19"/>
        <v>0.26090914930914288</v>
      </c>
      <c r="J42" s="14">
        <f t="shared" si="19"/>
        <v>2.1918723975572128E-2</v>
      </c>
      <c r="K42" s="14">
        <f t="shared" si="19"/>
        <v>3.2526824560170461E-2</v>
      </c>
      <c r="L42" s="14">
        <f>IFERROR(L31/L20,"")</f>
        <v>0.22614457442444746</v>
      </c>
      <c r="M42" s="14">
        <v>0</v>
      </c>
      <c r="N42" s="14">
        <f>IFERROR(N31/N20,"")</f>
        <v>7.3275107487542762E-2</v>
      </c>
      <c r="O42" s="14">
        <v>0</v>
      </c>
      <c r="P42" s="14">
        <f t="shared" si="16"/>
        <v>0.10150457284914875</v>
      </c>
    </row>
    <row r="43" spans="1:16" s="4" customFormat="1" ht="30" customHeight="1" x14ac:dyDescent="0.3">
      <c r="A43" s="8" t="s">
        <v>20</v>
      </c>
      <c r="B43" s="14">
        <f t="shared" si="18"/>
        <v>0.22589142389466138</v>
      </c>
      <c r="C43" s="14">
        <f t="shared" si="18"/>
        <v>1.185774907266882</v>
      </c>
      <c r="D43" s="14">
        <f t="shared" si="18"/>
        <v>0.88591376573896963</v>
      </c>
      <c r="E43" s="14">
        <f t="shared" si="18"/>
        <v>0.60103025726228609</v>
      </c>
      <c r="F43" s="14">
        <f>IFERROR(F32/F21,"")</f>
        <v>1.0391417600653459</v>
      </c>
      <c r="G43" s="14">
        <f t="shared" si="19"/>
        <v>0.92102211452579286</v>
      </c>
      <c r="H43" s="14">
        <f t="shared" si="19"/>
        <v>8.1925903289749233E-2</v>
      </c>
      <c r="I43" s="14">
        <f t="shared" si="19"/>
        <v>-0.19352512811539965</v>
      </c>
      <c r="J43" s="14">
        <f t="shared" si="19"/>
        <v>0.19906060913392945</v>
      </c>
      <c r="K43" s="14">
        <f t="shared" si="19"/>
        <v>0.34458370618817125</v>
      </c>
      <c r="L43" s="14">
        <v>0</v>
      </c>
      <c r="M43" s="14">
        <v>0</v>
      </c>
      <c r="N43" s="14">
        <v>0</v>
      </c>
      <c r="O43" s="14">
        <v>0</v>
      </c>
      <c r="P43" s="14">
        <f t="shared" si="16"/>
        <v>0.2351576322526141</v>
      </c>
    </row>
    <row r="44" spans="1:16" s="4" customFormat="1" ht="30" customHeight="1" x14ac:dyDescent="0.3">
      <c r="A44" s="8" t="s">
        <v>21</v>
      </c>
      <c r="B44" s="14">
        <f t="shared" si="18"/>
        <v>-8.5218291846401839E-2</v>
      </c>
      <c r="C44" s="14">
        <f t="shared" si="18"/>
        <v>2.0777228008829309E-3</v>
      </c>
      <c r="D44" s="14">
        <f t="shared" si="18"/>
        <v>4.7557862923467593E-2</v>
      </c>
      <c r="E44" s="14">
        <f t="shared" si="18"/>
        <v>-5.2463656068458021E-2</v>
      </c>
      <c r="F44" s="14">
        <f>IFERROR(F33/F22,"")</f>
        <v>0.1506119740846748</v>
      </c>
      <c r="G44" s="14">
        <f t="shared" si="19"/>
        <v>-0.29447433749026003</v>
      </c>
      <c r="H44" s="14">
        <f t="shared" si="19"/>
        <v>3.502003760759876E-2</v>
      </c>
      <c r="I44" s="14">
        <f t="shared" si="19"/>
        <v>3.4088946217161097E-2</v>
      </c>
      <c r="J44" s="14">
        <f t="shared" si="19"/>
        <v>-0.11200107785531438</v>
      </c>
      <c r="K44" s="14">
        <f t="shared" si="19"/>
        <v>-0.11385813596898342</v>
      </c>
      <c r="L44" s="14">
        <f>IFERROR(L33/L22,"")</f>
        <v>1.9921763180446688</v>
      </c>
      <c r="M44" s="14">
        <v>0</v>
      </c>
      <c r="N44" s="14">
        <v>0</v>
      </c>
      <c r="O44" s="14">
        <v>0</v>
      </c>
      <c r="P44" s="14">
        <f t="shared" si="16"/>
        <v>1.5264841146605408E-2</v>
      </c>
    </row>
    <row r="45" spans="1:16" s="1" customFormat="1" ht="30" customHeight="1" x14ac:dyDescent="0.3">
      <c r="A45" s="8" t="s">
        <v>22</v>
      </c>
      <c r="B45" s="14">
        <f t="shared" si="18"/>
        <v>-0.42533704537005762</v>
      </c>
      <c r="C45" s="14">
        <f t="shared" si="18"/>
        <v>1.3570186893335525</v>
      </c>
      <c r="D45" s="14">
        <f t="shared" si="18"/>
        <v>-0.1138130791723431</v>
      </c>
      <c r="E45" s="14">
        <f t="shared" si="18"/>
        <v>0.6972419723512423</v>
      </c>
      <c r="F45" s="14">
        <f>IFERROR(F34/F23,"")</f>
        <v>4.5466353505060494E-2</v>
      </c>
      <c r="G45" s="14">
        <f t="shared" si="19"/>
        <v>0.39678558793914676</v>
      </c>
      <c r="H45" s="14">
        <f t="shared" si="19"/>
        <v>0.31115173386626011</v>
      </c>
      <c r="I45" s="14">
        <f t="shared" si="19"/>
        <v>3.1470777629113034</v>
      </c>
      <c r="J45" s="14">
        <f t="shared" si="19"/>
        <v>0.34414139054417453</v>
      </c>
      <c r="K45" s="14">
        <f t="shared" si="19"/>
        <v>-9.8347614630178354E-2</v>
      </c>
      <c r="L45" s="14">
        <f>IFERROR(L34/L23,"")</f>
        <v>24.429334380195886</v>
      </c>
      <c r="M45" s="14">
        <v>0</v>
      </c>
      <c r="N45" s="14">
        <v>0</v>
      </c>
      <c r="O45" s="14">
        <v>0</v>
      </c>
      <c r="P45" s="14">
        <f t="shared" si="16"/>
        <v>0.16167353830865286</v>
      </c>
    </row>
    <row r="46" spans="1:16" s="1" customFormat="1" ht="30" customHeight="1" x14ac:dyDescent="0.3">
      <c r="A46" s="10" t="s">
        <v>14</v>
      </c>
      <c r="B46" s="15">
        <f t="shared" ref="B46:K46" si="20">B35/B24</f>
        <v>-2.0309154127165521E-2</v>
      </c>
      <c r="C46" s="15">
        <f t="shared" si="20"/>
        <v>0.10859916582651268</v>
      </c>
      <c r="D46" s="15">
        <f t="shared" si="20"/>
        <v>4.2571825149206814E-2</v>
      </c>
      <c r="E46" s="15">
        <f t="shared" si="20"/>
        <v>2.6599461347675563E-2</v>
      </c>
      <c r="F46" s="15">
        <f t="shared" si="20"/>
        <v>1.5378048406899082E-2</v>
      </c>
      <c r="G46" s="15">
        <f t="shared" si="20"/>
        <v>-9.108728933621333E-3</v>
      </c>
      <c r="H46" s="15">
        <f t="shared" si="20"/>
        <v>0.1409414253935638</v>
      </c>
      <c r="I46" s="15">
        <f t="shared" si="20"/>
        <v>0.14130715992088069</v>
      </c>
      <c r="J46" s="15">
        <f t="shared" si="20"/>
        <v>5.5675417644633657E-2</v>
      </c>
      <c r="K46" s="15">
        <f t="shared" si="20"/>
        <v>4.6136345304784963E-2</v>
      </c>
      <c r="L46" s="15">
        <f>IFERROR(L35/L24,"")</f>
        <v>0.27522517063843882</v>
      </c>
      <c r="M46" s="15">
        <f>M35/M24</f>
        <v>-7.0577871104203965E-2</v>
      </c>
      <c r="N46" s="15">
        <f>N35/N24</f>
        <v>8.0868440966831878E-2</v>
      </c>
      <c r="O46" s="15">
        <f>O35/O24</f>
        <v>-0.14308478228389065</v>
      </c>
      <c r="P46" s="15">
        <f t="shared" si="16"/>
        <v>8.1502912170637085E-2</v>
      </c>
    </row>
    <row r="47" spans="1:16" s="1" customFormat="1" ht="24" customHeight="1" x14ac:dyDescent="0.3">
      <c r="A47" s="8" t="s">
        <v>25</v>
      </c>
      <c r="B47" s="4"/>
      <c r="C47" s="4"/>
      <c r="D47" s="4"/>
      <c r="E47" s="4"/>
      <c r="F47" s="4"/>
      <c r="G47" s="4"/>
      <c r="H47" s="4"/>
      <c r="I47" s="4"/>
      <c r="J47" s="4"/>
      <c r="K47" s="4"/>
      <c r="L47" s="4"/>
      <c r="M47" s="4"/>
      <c r="N47" s="4"/>
      <c r="O47" s="4"/>
      <c r="P47" s="4"/>
    </row>
    <row r="48" spans="1:16" s="4" customFormat="1" x14ac:dyDescent="0.3"/>
  </sheetData>
  <pageMargins left="0.7" right="0.7" top="0.75" bottom="0.75" header="0.3" footer="0.3"/>
  <pageSetup orientation="portrait" r:id="rId1"/>
  <ignoredErrors>
    <ignoredError sqref="B40:L45" calculatedColumn="1"/>
  </ignoredError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Whedon</dc:creator>
  <cp:lastModifiedBy>Chris Brower</cp:lastModifiedBy>
  <dcterms:created xsi:type="dcterms:W3CDTF">2022-12-08T17:31:19Z</dcterms:created>
  <dcterms:modified xsi:type="dcterms:W3CDTF">2023-12-07T02:06:53Z</dcterms:modified>
</cp:coreProperties>
</file>