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66925"/>
  <mc:AlternateContent xmlns:mc="http://schemas.openxmlformats.org/markup-compatibility/2006">
    <mc:Choice Requires="x15">
      <x15ac:absPath xmlns:x15ac="http://schemas.microsoft.com/office/spreadsheetml/2010/11/ac" url="\\nas3\DCM\DCA Director\Budget\FY 2025\Rate Setting\FY25 Published ISR\"/>
    </mc:Choice>
  </mc:AlternateContent>
  <xr:revisionPtr revIDLastSave="0" documentId="13_ncr:1_{55F9D9B4-B2BA-4130-8223-370FDAF5317B}" xr6:coauthVersionLast="36" xr6:coauthVersionMax="36" xr10:uidLastSave="{00000000-0000-0000-0000-000000000000}"/>
  <bookViews>
    <workbookView xWindow="0" yWindow="0" windowWidth="23040" windowHeight="9768" activeTab="1" xr2:uid="{00000000-000D-0000-FFFF-FFFF00000000}"/>
  </bookViews>
  <sheets>
    <sheet name="Overview" sheetId="1" r:id="rId1"/>
    <sheet name="SUMMARY" sheetId="2" r:id="rId2"/>
    <sheet name="FY25 Distribution ISR" sheetId="3" r:id="rId3"/>
  </sheets>
  <definedNames>
    <definedName name="_xlnm._FilterDatabase" localSheetId="2" hidden="1">'FY25 Distribution ISR'!$A$2:$AN$258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62" i="3" l="1"/>
  <c r="AM260" i="3"/>
  <c r="X260" i="3"/>
  <c r="R260" i="3"/>
  <c r="I12" i="2"/>
  <c r="I46" i="2" s="1"/>
  <c r="J15" i="2"/>
  <c r="J49" i="2" s="1"/>
  <c r="J10" i="2"/>
  <c r="J44" i="2" s="1"/>
  <c r="P33" i="2"/>
  <c r="O33" i="2"/>
  <c r="N33" i="2"/>
  <c r="M33" i="2"/>
  <c r="L33" i="2"/>
  <c r="K33" i="2"/>
  <c r="J33" i="2"/>
  <c r="I33" i="2"/>
  <c r="D33" i="2"/>
  <c r="B33" i="2"/>
  <c r="Q32" i="2"/>
  <c r="V32" i="2" s="1"/>
  <c r="Q31" i="2"/>
  <c r="V31" i="2" s="1"/>
  <c r="Q30" i="2"/>
  <c r="V30" i="2" s="1"/>
  <c r="Q29" i="2"/>
  <c r="V29" i="2" s="1"/>
  <c r="Q28" i="2"/>
  <c r="V28" i="2" s="1"/>
  <c r="Q27" i="2"/>
  <c r="V27" i="2" s="1"/>
  <c r="Q26" i="2"/>
  <c r="V26" i="2" s="1"/>
  <c r="Q25" i="2"/>
  <c r="V25" i="2" s="1"/>
  <c r="Q24" i="2"/>
  <c r="V24" i="2" s="1"/>
  <c r="Q23" i="2"/>
  <c r="V23" i="2" s="1"/>
  <c r="Q22" i="2"/>
  <c r="V22" i="2" s="1"/>
  <c r="P15" i="2"/>
  <c r="P49" i="2" s="1"/>
  <c r="P14" i="2"/>
  <c r="P48" i="2" s="1"/>
  <c r="P13" i="2"/>
  <c r="P47" i="2" s="1"/>
  <c r="P12" i="2"/>
  <c r="P46" i="2" s="1"/>
  <c r="J12" i="2"/>
  <c r="J46" i="2" s="1"/>
  <c r="P11" i="2"/>
  <c r="P45" i="2" s="1"/>
  <c r="P10" i="2"/>
  <c r="P44" i="2" s="1"/>
  <c r="P9" i="2"/>
  <c r="P43" i="2" s="1"/>
  <c r="P8" i="2"/>
  <c r="P42" i="2" s="1"/>
  <c r="P7" i="2"/>
  <c r="P6" i="2"/>
  <c r="P40" i="2" s="1"/>
  <c r="P5" i="2"/>
  <c r="P39" i="2" s="1"/>
  <c r="J13" i="2" l="1"/>
  <c r="J47" i="2" s="1"/>
  <c r="I8" i="2"/>
  <c r="I42" i="2" s="1"/>
  <c r="B8" i="2"/>
  <c r="J14" i="2"/>
  <c r="J48" i="2" s="1"/>
  <c r="B12" i="2"/>
  <c r="B46" i="2" s="1"/>
  <c r="J6" i="2"/>
  <c r="J40" i="2" s="1"/>
  <c r="J8" i="2"/>
  <c r="J42" i="2" s="1"/>
  <c r="I10" i="2"/>
  <c r="I44" i="2" s="1"/>
  <c r="I13" i="2"/>
  <c r="I47" i="2" s="1"/>
  <c r="B15" i="2"/>
  <c r="C15" i="2" s="1"/>
  <c r="J7" i="2"/>
  <c r="J41" i="2" s="1"/>
  <c r="J9" i="2"/>
  <c r="J43" i="2" s="1"/>
  <c r="V33" i="2"/>
  <c r="P16" i="2"/>
  <c r="P34" i="2" s="1"/>
  <c r="P41" i="2"/>
  <c r="I9" i="2"/>
  <c r="I43" i="2" s="1"/>
  <c r="I7" i="2"/>
  <c r="I41" i="2" s="1"/>
  <c r="AF260" i="3"/>
  <c r="J5" i="2"/>
  <c r="I6" i="2"/>
  <c r="I40" i="2" s="1"/>
  <c r="I14" i="2"/>
  <c r="I48" i="2" s="1"/>
  <c r="Q33" i="2"/>
  <c r="J11" i="2"/>
  <c r="J45" i="2" s="1"/>
  <c r="B49" i="2"/>
  <c r="AD260" i="3"/>
  <c r="AJ260" i="3"/>
  <c r="I15" i="2"/>
  <c r="I49" i="2" s="1"/>
  <c r="I11" i="2"/>
  <c r="I45" i="2" s="1"/>
  <c r="P50" i="2" l="1"/>
  <c r="B13" i="2"/>
  <c r="B47" i="2" s="1"/>
  <c r="B9" i="2"/>
  <c r="B43" i="2" s="1"/>
  <c r="C12" i="2"/>
  <c r="B7" i="2"/>
  <c r="J39" i="2"/>
  <c r="J16" i="2"/>
  <c r="B11" i="2"/>
  <c r="B10" i="2"/>
  <c r="C10" i="2" s="1"/>
  <c r="C8" i="2"/>
  <c r="B42" i="2"/>
  <c r="B6" i="2"/>
  <c r="B14" i="2"/>
  <c r="AB260" i="3"/>
  <c r="I5" i="2"/>
  <c r="W1" i="3"/>
  <c r="V260" i="3"/>
  <c r="B5" i="2"/>
  <c r="AK260" i="3"/>
  <c r="C13" i="2" l="1"/>
  <c r="C9" i="2"/>
  <c r="B41" i="2"/>
  <c r="C7" i="2"/>
  <c r="I16" i="2"/>
  <c r="I39" i="2"/>
  <c r="J50" i="2"/>
  <c r="J34" i="2"/>
  <c r="B48" i="2"/>
  <c r="C6" i="2"/>
  <c r="B40" i="2"/>
  <c r="B44" i="2"/>
  <c r="B45" i="2"/>
  <c r="C11" i="2"/>
  <c r="M15" i="2"/>
  <c r="M49" i="2" s="1"/>
  <c r="N15" i="2"/>
  <c r="N49" i="2" s="1"/>
  <c r="M12" i="2"/>
  <c r="M46" i="2" s="1"/>
  <c r="O15" i="2"/>
  <c r="O49" i="2" s="1"/>
  <c r="N12" i="2"/>
  <c r="N46" i="2" s="1"/>
  <c r="L12" i="2"/>
  <c r="L46" i="2" s="1"/>
  <c r="O12" i="2"/>
  <c r="O46" i="2" s="1"/>
  <c r="B39" i="2"/>
  <c r="C5" i="2"/>
  <c r="B16" i="2"/>
  <c r="B50" i="2" s="1"/>
  <c r="Y1" i="3"/>
  <c r="O14" i="2" l="1"/>
  <c r="O48" i="2" s="1"/>
  <c r="O6" i="2"/>
  <c r="O40" i="2" s="1"/>
  <c r="M6" i="2"/>
  <c r="M40" i="2" s="1"/>
  <c r="C16" i="2"/>
  <c r="K12" i="2"/>
  <c r="D15" i="2"/>
  <c r="N9" i="2"/>
  <c r="N43" i="2" s="1"/>
  <c r="K13" i="2"/>
  <c r="M8" i="2"/>
  <c r="M42" i="2" s="1"/>
  <c r="D9" i="2"/>
  <c r="K8" i="2"/>
  <c r="O8" i="2"/>
  <c r="O42" i="2" s="1"/>
  <c r="N10" i="2"/>
  <c r="N44" i="2" s="1"/>
  <c r="D10" i="2"/>
  <c r="K6" i="2"/>
  <c r="M13" i="2"/>
  <c r="M47" i="2" s="1"/>
  <c r="K11" i="2"/>
  <c r="O9" i="2"/>
  <c r="O43" i="2" s="1"/>
  <c r="O7" i="2"/>
  <c r="O41" i="2" s="1"/>
  <c r="M14" i="2"/>
  <c r="M48" i="2" s="1"/>
  <c r="N7" i="2"/>
  <c r="N41" i="2" s="1"/>
  <c r="M10" i="2"/>
  <c r="M44" i="2" s="1"/>
  <c r="K10" i="2"/>
  <c r="O13" i="2"/>
  <c r="O47" i="2" s="1"/>
  <c r="M11" i="2"/>
  <c r="M45" i="2" s="1"/>
  <c r="O11" i="2"/>
  <c r="O45" i="2" s="1"/>
  <c r="K7" i="2"/>
  <c r="D7" i="2"/>
  <c r="D8" i="2"/>
  <c r="D11" i="2"/>
  <c r="L6" i="2"/>
  <c r="L40" i="2" s="1"/>
  <c r="L15" i="2"/>
  <c r="L49" i="2" s="1"/>
  <c r="L11" i="2"/>
  <c r="L45" i="2" s="1"/>
  <c r="L14" i="2"/>
  <c r="L48" i="2" s="1"/>
  <c r="AC260" i="3"/>
  <c r="K15" i="2"/>
  <c r="K14" i="2"/>
  <c r="L13" i="2"/>
  <c r="L47" i="2" s="1"/>
  <c r="N11" i="2"/>
  <c r="N45" i="2" s="1"/>
  <c r="M9" i="2"/>
  <c r="M43" i="2" s="1"/>
  <c r="M7" i="2"/>
  <c r="M41" i="2" s="1"/>
  <c r="N13" i="2"/>
  <c r="N47" i="2" s="1"/>
  <c r="W260" i="3"/>
  <c r="AL260" i="3"/>
  <c r="M5" i="2"/>
  <c r="AE260" i="3"/>
  <c r="O5" i="2"/>
  <c r="N8" i="2"/>
  <c r="N42" i="2" s="1"/>
  <c r="O10" i="2"/>
  <c r="O44" i="2" s="1"/>
  <c r="D6" i="2"/>
  <c r="D12" i="2"/>
  <c r="D13" i="2"/>
  <c r="N14" i="2"/>
  <c r="N48" i="2" s="1"/>
  <c r="I50" i="2"/>
  <c r="I34" i="2"/>
  <c r="AH260" i="3"/>
  <c r="L5" i="2"/>
  <c r="AG260" i="3"/>
  <c r="N5" i="2"/>
  <c r="AA260" i="3"/>
  <c r="K5" i="2"/>
  <c r="L8" i="2"/>
  <c r="L42" i="2" s="1"/>
  <c r="D14" i="2"/>
  <c r="K9" i="2"/>
  <c r="L7" i="2"/>
  <c r="L41" i="2" s="1"/>
  <c r="L9" i="2"/>
  <c r="L43" i="2" s="1"/>
  <c r="L10" i="2"/>
  <c r="L44" i="2" s="1"/>
  <c r="N6" i="2"/>
  <c r="N40" i="2" s="1"/>
  <c r="AI260" i="3"/>
  <c r="D46" i="2" l="1"/>
  <c r="E12" i="2"/>
  <c r="O16" i="2"/>
  <c r="O39" i="2"/>
  <c r="K39" i="2"/>
  <c r="K16" i="2"/>
  <c r="Q5" i="2"/>
  <c r="D49" i="2"/>
  <c r="E15" i="2"/>
  <c r="K43" i="2"/>
  <c r="Q9" i="2"/>
  <c r="AN260" i="3"/>
  <c r="K44" i="2"/>
  <c r="Q10" i="2"/>
  <c r="V10" i="2" s="1"/>
  <c r="D41" i="2"/>
  <c r="E7" i="2"/>
  <c r="D47" i="2"/>
  <c r="E13" i="2"/>
  <c r="Q14" i="2"/>
  <c r="V14" i="2" s="1"/>
  <c r="K48" i="2"/>
  <c r="Q7" i="2"/>
  <c r="V7" i="2" s="1"/>
  <c r="K41" i="2"/>
  <c r="N39" i="2"/>
  <c r="N16" i="2"/>
  <c r="M39" i="2"/>
  <c r="M16" i="2"/>
  <c r="D40" i="2"/>
  <c r="E6" i="2"/>
  <c r="K42" i="2"/>
  <c r="Q8" i="2"/>
  <c r="V8" i="2" s="1"/>
  <c r="D43" i="2"/>
  <c r="E9" i="2"/>
  <c r="V9" i="2"/>
  <c r="K40" i="2"/>
  <c r="Q6" i="2"/>
  <c r="V6" i="2" s="1"/>
  <c r="E11" i="2"/>
  <c r="D45" i="2"/>
  <c r="L39" i="2"/>
  <c r="L16" i="2"/>
  <c r="D48" i="2"/>
  <c r="E14" i="2"/>
  <c r="Y260" i="3"/>
  <c r="Z260" i="3"/>
  <c r="D5" i="2"/>
  <c r="Q11" i="2"/>
  <c r="K45" i="2"/>
  <c r="D44" i="2"/>
  <c r="E10" i="2"/>
  <c r="D42" i="2"/>
  <c r="E8" i="2"/>
  <c r="Q12" i="2"/>
  <c r="K46" i="2"/>
  <c r="Q15" i="2"/>
  <c r="V15" i="2" s="1"/>
  <c r="K49" i="2"/>
  <c r="K47" i="2"/>
  <c r="Q13" i="2"/>
  <c r="V40" i="2" l="1"/>
  <c r="W40" i="2" s="1"/>
  <c r="W6" i="2"/>
  <c r="X6" i="2" s="1"/>
  <c r="V43" i="2"/>
  <c r="W43" i="2" s="1"/>
  <c r="W9" i="2"/>
  <c r="X9" i="2" s="1"/>
  <c r="Q44" i="2"/>
  <c r="R10" i="2"/>
  <c r="S10" i="2" s="1"/>
  <c r="F10" i="2"/>
  <c r="E44" i="2"/>
  <c r="Q42" i="2"/>
  <c r="R8" i="2"/>
  <c r="S8" i="2" s="1"/>
  <c r="F7" i="2"/>
  <c r="E41" i="2"/>
  <c r="F9" i="2"/>
  <c r="E43" i="2"/>
  <c r="Q43" i="2"/>
  <c r="R9" i="2"/>
  <c r="S9" i="2" s="1"/>
  <c r="V42" i="2"/>
  <c r="W42" i="2" s="1"/>
  <c r="W8" i="2"/>
  <c r="X8" i="2" s="1"/>
  <c r="V44" i="2"/>
  <c r="W44" i="2" s="1"/>
  <c r="W10" i="2"/>
  <c r="X10" i="2" s="1"/>
  <c r="R11" i="2"/>
  <c r="S11" i="2" s="1"/>
  <c r="Q45" i="2"/>
  <c r="F6" i="2"/>
  <c r="E40" i="2"/>
  <c r="D16" i="2"/>
  <c r="D39" i="2"/>
  <c r="V5" i="2"/>
  <c r="E5" i="2"/>
  <c r="E49" i="2"/>
  <c r="F15" i="2"/>
  <c r="E48" i="2"/>
  <c r="F14" i="2"/>
  <c r="N34" i="2"/>
  <c r="N50" i="2"/>
  <c r="Q39" i="2"/>
  <c r="Q16" i="2"/>
  <c r="R5" i="2"/>
  <c r="Q40" i="2"/>
  <c r="R6" i="2"/>
  <c r="S6" i="2" s="1"/>
  <c r="V41" i="2"/>
  <c r="W41" i="2" s="1"/>
  <c r="W7" i="2"/>
  <c r="X7" i="2" s="1"/>
  <c r="M34" i="2"/>
  <c r="M50" i="2"/>
  <c r="K50" i="2"/>
  <c r="K34" i="2"/>
  <c r="L50" i="2"/>
  <c r="L34" i="2"/>
  <c r="R14" i="2"/>
  <c r="S14" i="2" s="1"/>
  <c r="Q48" i="2"/>
  <c r="Q49" i="2"/>
  <c r="R15" i="2"/>
  <c r="S15" i="2" s="1"/>
  <c r="F13" i="2"/>
  <c r="E47" i="2"/>
  <c r="E46" i="2"/>
  <c r="F12" i="2"/>
  <c r="Q46" i="2"/>
  <c r="R12" i="2"/>
  <c r="S12" i="2" s="1"/>
  <c r="F8" i="2"/>
  <c r="E42" i="2"/>
  <c r="W15" i="2"/>
  <c r="X15" i="2" s="1"/>
  <c r="V49" i="2"/>
  <c r="W49" i="2" s="1"/>
  <c r="W14" i="2"/>
  <c r="X14" i="2" s="1"/>
  <c r="V48" i="2"/>
  <c r="W48" i="2" s="1"/>
  <c r="R13" i="2"/>
  <c r="S13" i="2" s="1"/>
  <c r="Q47" i="2"/>
  <c r="R7" i="2"/>
  <c r="S7" i="2" s="1"/>
  <c r="Q41" i="2"/>
  <c r="O50" i="2"/>
  <c r="O34" i="2"/>
  <c r="V11" i="2"/>
  <c r="V12" i="2"/>
  <c r="F11" i="2"/>
  <c r="E45" i="2"/>
  <c r="V13" i="2"/>
  <c r="S5" i="2" l="1"/>
  <c r="R16" i="2"/>
  <c r="Q34" i="2"/>
  <c r="S16" i="2"/>
  <c r="Q50" i="2"/>
  <c r="W12" i="2"/>
  <c r="X12" i="2" s="1"/>
  <c r="V46" i="2"/>
  <c r="W46" i="2" s="1"/>
  <c r="W11" i="2"/>
  <c r="X11" i="2" s="1"/>
  <c r="V45" i="2"/>
  <c r="W45" i="2" s="1"/>
  <c r="V39" i="2"/>
  <c r="W39" i="2" s="1"/>
  <c r="V16" i="2"/>
  <c r="W5" i="2"/>
  <c r="F5" i="2"/>
  <c r="E39" i="2"/>
  <c r="E50" i="2" s="1"/>
  <c r="D50" i="2"/>
  <c r="E16" i="2"/>
  <c r="F16" i="2" s="1"/>
  <c r="W13" i="2"/>
  <c r="X13" i="2" s="1"/>
  <c r="V47" i="2"/>
  <c r="W47" i="2" s="1"/>
  <c r="W16" i="2" l="1"/>
  <c r="X5" i="2"/>
  <c r="X16" i="2"/>
  <c r="V50" i="2"/>
  <c r="W5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24" authorId="0" shapeId="0" xr:uid="{00000000-0006-0000-0200-000001000000}">
      <text>
        <r>
          <rPr>
            <sz val="11"/>
            <color theme="1"/>
            <rFont val="Calibri"/>
            <family val="2"/>
            <scheme val="minor"/>
          </rPr>
          <t>The JOHS will be moving to the McCoy Building beginning Jan 2024 (Oak Building lease ends Dec 2023 and will not be renewed) and will share a mail stop with other MultCo building tenants.
	-Chris Brower</t>
        </r>
      </text>
    </comment>
  </commentList>
</comments>
</file>

<file path=xl/sharedStrings.xml><?xml version="1.0" encoding="utf-8"?>
<sst xmlns="http://schemas.openxmlformats.org/spreadsheetml/2006/main" count="2174" uniqueCount="820">
  <si>
    <t>Overview</t>
  </si>
  <si>
    <t>Workbook Tab Contents</t>
  </si>
  <si>
    <t>Distribution Summary</t>
  </si>
  <si>
    <t>The budget is separated into two sections: Fixed and Pass-Through. The total figure departments should budget for Distribution internal services in FY 2025 under Cost Element 60461 is in column V.</t>
  </si>
  <si>
    <t>Distribution Detail</t>
  </si>
  <si>
    <t>Line information is by mail stop "M-Code".  Filters can be applied for departmental specific views.</t>
  </si>
  <si>
    <t>Mail counts and pass-through costs are allocated using a three year average (FY21-FY23).</t>
  </si>
  <si>
    <t>Distribution Rates</t>
  </si>
  <si>
    <t xml:space="preserve">Annual Mail Stop Point and hourly special delivery charges. </t>
  </si>
  <si>
    <t>Summary to Detail Cross walk</t>
  </si>
  <si>
    <t xml:space="preserve">Summary Tab Column </t>
  </si>
  <si>
    <t>Detail Tab Column(s)</t>
  </si>
  <si>
    <t>FY25 Mail Stop</t>
  </si>
  <si>
    <t>Annual Charge (Rate * Total Stop Points)</t>
  </si>
  <si>
    <t>FY25 Adjusted  Mail Stop</t>
  </si>
  <si>
    <t>FY24 Adjusted Mail Stop</t>
  </si>
  <si>
    <t>Metered Mail Count</t>
  </si>
  <si>
    <t>Metered Postage Count,  Parcel Count &amp; Metro Presort Count</t>
  </si>
  <si>
    <t>Special Delivery Hours</t>
  </si>
  <si>
    <t>Total Hours Charged</t>
  </si>
  <si>
    <t>Metered Postage + Parcels</t>
  </si>
  <si>
    <t>Internal Metered Postage &amp; Parcels</t>
  </si>
  <si>
    <t>Vendor Charges</t>
  </si>
  <si>
    <t>Metro Pre-Sort</t>
  </si>
  <si>
    <t>Business Reply/CAPS Permit</t>
  </si>
  <si>
    <t>CAPS (Postage Due &amp; Business Reply &amp; Permit Mail)</t>
  </si>
  <si>
    <t>UPS</t>
  </si>
  <si>
    <t>Special Delivery</t>
  </si>
  <si>
    <t>Freight/Bulk Deliveries</t>
  </si>
  <si>
    <t>FY 2025 Proposed Distribution Internal Service Charges</t>
  </si>
  <si>
    <t>N</t>
  </si>
  <si>
    <t xml:space="preserve">Distribution Fixed Cost of Business </t>
  </si>
  <si>
    <t>Pass Through: Counts &amp; Cost from FY 2025 Actual Activity</t>
  </si>
  <si>
    <t>FY25 Proposed: Fixed + Pass Thru = Total</t>
  </si>
  <si>
    <t>DEPT</t>
  </si>
  <si>
    <t xml:space="preserve"> Stop points</t>
  </si>
  <si>
    <t>Stop Point FY25 vs 24
∆</t>
  </si>
  <si>
    <t>FY25  Mail Stop
$</t>
  </si>
  <si>
    <t>FY 2025 to FY 2024
$ ∆</t>
  </si>
  <si>
    <t>FY 2025 to FY 2024
% ∆</t>
  </si>
  <si>
    <t xml:space="preserve"> Metered Mail Count </t>
  </si>
  <si>
    <t xml:space="preserve"> Special Delivery hours</t>
  </si>
  <si>
    <t xml:space="preserve"> Metered Postage + Parcels</t>
  </si>
  <si>
    <t xml:space="preserve"> Vendor Charges + Permit Postage</t>
  </si>
  <si>
    <t>Postage Due / Business Reply</t>
  </si>
  <si>
    <t xml:space="preserve"> UPS</t>
  </si>
  <si>
    <t xml:space="preserve"> Special Delivery</t>
  </si>
  <si>
    <t xml:space="preserve">Total Pass-Through </t>
  </si>
  <si>
    <t>Total for (60460)</t>
  </si>
  <si>
    <t>DA</t>
  </si>
  <si>
    <t>DCA</t>
  </si>
  <si>
    <t>DCHS</t>
  </si>
  <si>
    <t>DCJ</t>
  </si>
  <si>
    <t>DCM</t>
  </si>
  <si>
    <t>DCS</t>
  </si>
  <si>
    <t>HD</t>
  </si>
  <si>
    <t>LIB</t>
  </si>
  <si>
    <t>MCSO</t>
  </si>
  <si>
    <t>NOND</t>
  </si>
  <si>
    <t>JOHS</t>
  </si>
  <si>
    <t>Total</t>
  </si>
  <si>
    <t>updated</t>
  </si>
  <si>
    <t>FY 2024 Adopted Distribution Internal Service Charges</t>
  </si>
  <si>
    <t>Distribution Fixed Cost of Business</t>
  </si>
  <si>
    <t>FY24 Adopted Pass Through</t>
  </si>
  <si>
    <t>FY24 Adopted: Fixed + Pass Thru = Total</t>
  </si>
  <si>
    <t>Stop Point FY24 vs 23
∆</t>
  </si>
  <si>
    <t>FY24  Mail Stop
$</t>
  </si>
  <si>
    <t>Variance</t>
  </si>
  <si>
    <t>Mail Stop $</t>
  </si>
  <si>
    <t>Adjusted  Mail Stop</t>
  </si>
  <si>
    <t xml:space="preserve"> Business Reply/CAPS Permit</t>
  </si>
  <si>
    <t>% Change</t>
  </si>
  <si>
    <t>FY 2025 Distribution Drivers reviewed by Departments</t>
  </si>
  <si>
    <t>Calculation</t>
  </si>
  <si>
    <t>Avg FY21-FY23 Internal Metered &amp; Sendpro Postage Cost</t>
  </si>
  <si>
    <t>Avg FY21-FY23 Metered &amp; Sendpro Postage Count</t>
  </si>
  <si>
    <t>Avg FY21-FY23 Parcel Cost Metro PreSort Parcels</t>
  </si>
  <si>
    <t>Avg FY21-FY23 Parcel Count</t>
  </si>
  <si>
    <t>Avg FY21-FY23 Special Delivery Charge Cost</t>
  </si>
  <si>
    <t>Avg FY21-FY23 Total Hours Charged = Special Del Cost divided by $85 rate</t>
  </si>
  <si>
    <t>Avg FY21-FY23 UPS Cost</t>
  </si>
  <si>
    <t>Avg FY21-FY23 CAPS (Permit Postage Due- Misc Postal cost by Mcode)</t>
  </si>
  <si>
    <t>Avg FY21-FY23 Metro Pre-Sort Postage Cost (Permit-Vendor)</t>
  </si>
  <si>
    <t>Avg FY21-FY23 Metro Pre-Sort Postage Pieces</t>
  </si>
  <si>
    <t>Avg FY21-FY23 'Combined Piece Counts</t>
  </si>
  <si>
    <t>Avg FY21-FY23 #3  Postage  [522 charges - CAPS]</t>
  </si>
  <si>
    <t>New category in FY23. Amounts need to be added as negotiated (no set rate).</t>
  </si>
  <si>
    <t>SUM of Account</t>
  </si>
  <si>
    <t>MCODE</t>
  </si>
  <si>
    <t>StopID
(BLDG/FLR/SUITE)</t>
  </si>
  <si>
    <t>Building Name</t>
  </si>
  <si>
    <t>Address</t>
  </si>
  <si>
    <t>Route</t>
  </si>
  <si>
    <t>Dept</t>
  </si>
  <si>
    <t>Division</t>
  </si>
  <si>
    <t>Program</t>
  </si>
  <si>
    <t>Cost Object</t>
  </si>
  <si>
    <t>STOP BASE
(stops / day)</t>
  </si>
  <si>
    <t>Stop Share %
(% share of stop or pro-ration for partial yr)</t>
  </si>
  <si>
    <t>TOTAL STOP 
BASE (J x K)</t>
  </si>
  <si>
    <t>Inter Office Mail Volume</t>
  </si>
  <si>
    <t>IO Volume
(Y= Stop base #)
(N=0)</t>
  </si>
  <si>
    <t>USPS PO Box PickUp
(B503)</t>
  </si>
  <si>
    <t>USPS PO Box Pick Up:
DWNTN 7th Ave for  Multnomah Bldg</t>
  </si>
  <si>
    <t>Medical
(Y = 2x Stop base #)
(N = 0)
(H = Hard coded allocation)</t>
  </si>
  <si>
    <t xml:space="preserve">Medical Stop Share %
</t>
  </si>
  <si>
    <t>Medical Share
(Y = 2x Stop base #)
(N = 0)
(H = Stop base x Hard coded allocation)</t>
  </si>
  <si>
    <t>Bulk/Freight Delivery</t>
  </si>
  <si>
    <t>Bulk/Freight Delivery
(Y=2xSTOP base or add STOP value)</t>
  </si>
  <si>
    <t xml:space="preserve">Total Stop Points
(Base + IO Vol + USPS + Medical)
</t>
  </si>
  <si>
    <t>Annual CHARGE 
(rate * Total Stop Points)</t>
  </si>
  <si>
    <t>Adjustments</t>
  </si>
  <si>
    <t>FY24 Adjusted Fixed Cost</t>
  </si>
  <si>
    <t>Monthly Charge
(W/12)</t>
  </si>
  <si>
    <t>Pitney Bowes Postage 
(formerly Ascent)</t>
  </si>
  <si>
    <t>Pitney Bowes Piece Count
(formerly Ascent)</t>
  </si>
  <si>
    <t>Parcel Cost</t>
  </si>
  <si>
    <t>Parcel Count</t>
  </si>
  <si>
    <t>CAPS/ Postage Due</t>
  </si>
  <si>
    <t>Metro Pre-Sort Count</t>
  </si>
  <si>
    <t xml:space="preserve">Total Count of Pieces Handled </t>
  </si>
  <si>
    <t>PSTG DUE / BUS REPLY</t>
  </si>
  <si>
    <t>M077</t>
  </si>
  <si>
    <t>488/03</t>
  </si>
  <si>
    <t>EAST COUNTY COURTHOUSE</t>
  </si>
  <si>
    <t>18480 SE STARK ST</t>
  </si>
  <si>
    <t>DA ADMINISTRATION</t>
  </si>
  <si>
    <t>DA Body Worn Cameras - Gresham</t>
  </si>
  <si>
    <t>DA Division IV</t>
  </si>
  <si>
    <t>DA Investigators</t>
  </si>
  <si>
    <t>DA Division I</t>
  </si>
  <si>
    <t>DA Misdemeanor Crimes (District Court)</t>
  </si>
  <si>
    <t>M239</t>
  </si>
  <si>
    <t>119/00/0358</t>
  </si>
  <si>
    <t>JUSTICE CTR</t>
  </si>
  <si>
    <t>1120 SW 3RD</t>
  </si>
  <si>
    <t>DA Division II</t>
  </si>
  <si>
    <t>DA PreTrial</t>
  </si>
  <si>
    <t>M240</t>
  </si>
  <si>
    <t>188/5/5200</t>
  </si>
  <si>
    <t>MULTNOMAH CNTY COURTHOUSE</t>
  </si>
  <si>
    <t>1201 SW 1st Ave</t>
  </si>
  <si>
    <t>DA Division III</t>
  </si>
  <si>
    <t>DA Administration</t>
  </si>
  <si>
    <t>DA Unit A/B Property/Dugs/Human Trafficking</t>
  </si>
  <si>
    <t>DA Unit D / Violent Person Crimes</t>
  </si>
  <si>
    <t>DA General Support/Records</t>
  </si>
  <si>
    <t>DA Neighborhood</t>
  </si>
  <si>
    <t>DA MDT Child Abuse</t>
  </si>
  <si>
    <t>DA Domestic Violence</t>
  </si>
  <si>
    <t>DA Victims Assistant</t>
  </si>
  <si>
    <t>DA Data Research Team</t>
  </si>
  <si>
    <t>188/6/6300</t>
  </si>
  <si>
    <t>1200 SW 1st Ave</t>
  </si>
  <si>
    <t>DA General Support Services</t>
  </si>
  <si>
    <t>DA Unit C / Gangs</t>
  </si>
  <si>
    <t>DA Management</t>
  </si>
  <si>
    <t>DA Finance &amp; Human Resources</t>
  </si>
  <si>
    <t>DA Information Technology</t>
  </si>
  <si>
    <t>M242</t>
  </si>
  <si>
    <t>JUVENILE JUSTICE</t>
  </si>
  <si>
    <t>1400 NE 68TH</t>
  </si>
  <si>
    <t>DA Juvenile</t>
  </si>
  <si>
    <t>M243</t>
  </si>
  <si>
    <t>188/4/4200</t>
  </si>
  <si>
    <t>SUPPORT ENFORCEMENT (SED)</t>
  </si>
  <si>
    <t>G15 0242 10 SED66</t>
  </si>
  <si>
    <t>G15 0242 14 SEDGF</t>
  </si>
  <si>
    <t>M247</t>
  </si>
  <si>
    <t>M248</t>
  </si>
  <si>
    <t>NEW</t>
  </si>
  <si>
    <t>Homicide Unit</t>
  </si>
  <si>
    <t>MAAP</t>
  </si>
  <si>
    <t>M008</t>
  </si>
  <si>
    <t>Postage Only</t>
  </si>
  <si>
    <t>501 SE HAWTHORNE</t>
  </si>
  <si>
    <t>IT</t>
  </si>
  <si>
    <t>DCA IT CIO</t>
  </si>
  <si>
    <t>M506</t>
  </si>
  <si>
    <t>425/00/0000</t>
  </si>
  <si>
    <t>YEON BLDG</t>
  </si>
  <si>
    <t>1620 SE 190TH GRESHAM</t>
  </si>
  <si>
    <t>Fleet</t>
  </si>
  <si>
    <t>FLEET SERVICES</t>
  </si>
  <si>
    <t>M593</t>
  </si>
  <si>
    <t>401 N DIXON</t>
  </si>
  <si>
    <t>FACILITIES</t>
  </si>
  <si>
    <t>ELECTRONIC SERVICES</t>
  </si>
  <si>
    <t>M736</t>
  </si>
  <si>
    <t>Department HR</t>
  </si>
  <si>
    <t>DCA-DEPT HR</t>
  </si>
  <si>
    <t>M764</t>
  </si>
  <si>
    <t>425/00/RECORDS</t>
  </si>
  <si>
    <t>Records</t>
  </si>
  <si>
    <t>RECORDS</t>
  </si>
  <si>
    <t>M783</t>
  </si>
  <si>
    <t>Finance Hub</t>
  </si>
  <si>
    <t>DCA FINANCE HUB</t>
  </si>
  <si>
    <t>M784</t>
  </si>
  <si>
    <t>M785</t>
  </si>
  <si>
    <t>Contracts &amp; Strategic Sourcing</t>
  </si>
  <si>
    <t>DCA CONTRACTS</t>
  </si>
  <si>
    <t>M786</t>
  </si>
  <si>
    <t>274/00/0000</t>
  </si>
  <si>
    <t>BLANCHARD F&amp;PM</t>
  </si>
  <si>
    <t>Inside</t>
  </si>
  <si>
    <t>ADMINISTRATION</t>
  </si>
  <si>
    <t>M791</t>
  </si>
  <si>
    <t>Budget, Rates, and Capital</t>
  </si>
  <si>
    <t>DCA BUDGET</t>
  </si>
  <si>
    <t>M793</t>
  </si>
  <si>
    <t>503/04/0000</t>
  </si>
  <si>
    <t>MULTNOMAH BLDG</t>
  </si>
  <si>
    <t>IT Admin</t>
  </si>
  <si>
    <t>Y</t>
  </si>
  <si>
    <t>M015</t>
  </si>
  <si>
    <t>DCHS Administration</t>
  </si>
  <si>
    <t>DCHS Human Services</t>
  </si>
  <si>
    <t>M25 CHSBS.HR.IND1000</t>
  </si>
  <si>
    <t>M016</t>
  </si>
  <si>
    <t>167/200</t>
  </si>
  <si>
    <t>5 Oak</t>
  </si>
  <si>
    <t>209 SW 4th</t>
  </si>
  <si>
    <t>Youth &amp; Family Services</t>
  </si>
  <si>
    <t>WEATHERIZATION/ENERGY ASSIST.</t>
  </si>
  <si>
    <t>M25 EGSPLIT</t>
  </si>
  <si>
    <t>M105</t>
  </si>
  <si>
    <t>451/00/0000</t>
  </si>
  <si>
    <t>Gateway Center</t>
  </si>
  <si>
    <t>10305 E Burnside St</t>
  </si>
  <si>
    <t>YFS</t>
  </si>
  <si>
    <t>DVSCO</t>
  </si>
  <si>
    <t>G25 0334 01 GWPDX</t>
  </si>
  <si>
    <t>M110</t>
  </si>
  <si>
    <t>167/01</t>
  </si>
  <si>
    <t>DCHS BUSINESS SERVICES</t>
  </si>
  <si>
    <t>CHIEF FINANCIAL OFFICER</t>
  </si>
  <si>
    <t>M25 CHSBS.FIN.IND1000</t>
  </si>
  <si>
    <t>M127</t>
  </si>
  <si>
    <t>DDSD</t>
  </si>
  <si>
    <t>DD DEVELOPMNTL DISABILITY SVCS</t>
  </si>
  <si>
    <t>G25 0146 18 K48</t>
  </si>
  <si>
    <t>M150</t>
  </si>
  <si>
    <t>FYS DIVISION MANAGEMENT</t>
  </si>
  <si>
    <t>M25 SCPCPS.CGF</t>
  </si>
  <si>
    <t>M161</t>
  </si>
  <si>
    <t>421 SW OAK</t>
  </si>
  <si>
    <t>DCHS Director's Offoce</t>
  </si>
  <si>
    <t>M25 CHSDO.IND1000</t>
  </si>
  <si>
    <t>M171</t>
  </si>
  <si>
    <t>ADVSD</t>
  </si>
  <si>
    <t>ADVSD ADMINISTRATION</t>
  </si>
  <si>
    <t>G25 0190 08 A1XIX</t>
  </si>
  <si>
    <t>M172</t>
  </si>
  <si>
    <t>409/02/200</t>
  </si>
  <si>
    <t>TABOR SQUARE</t>
  </si>
  <si>
    <t>4610 SE BELMONT</t>
  </si>
  <si>
    <t>ADVSD ADULT PROTECTIVE SERVICES</t>
  </si>
  <si>
    <t>G25 0190 12 PSXIX</t>
  </si>
  <si>
    <t>M180</t>
  </si>
  <si>
    <t>Glisan Street Station</t>
  </si>
  <si>
    <t>ADVSD LTSS TD</t>
  </si>
  <si>
    <t>G25 0190 19 TDXIX</t>
  </si>
  <si>
    <t>M191</t>
  </si>
  <si>
    <t>377/02/ADVSD</t>
  </si>
  <si>
    <t>ADVSD LTSS MID COUNTY</t>
  </si>
  <si>
    <t>G25 0190 16 MCXIX</t>
  </si>
  <si>
    <t>M192</t>
  </si>
  <si>
    <t>ADVSD LTC West</t>
  </si>
  <si>
    <t>G25 0190 20 WDXIX</t>
  </si>
  <si>
    <t>M193</t>
  </si>
  <si>
    <t>322/ADVSD</t>
  </si>
  <si>
    <t>WALNUT PARK COMPLEX</t>
  </si>
  <si>
    <t>5330 NE MLK BLVD.</t>
  </si>
  <si>
    <t>ADVSD LTSS NNE</t>
  </si>
  <si>
    <t>G25 0190 17 NEXIX</t>
  </si>
  <si>
    <t>M194</t>
  </si>
  <si>
    <t>ADVSD LTSS SOUTHEAST</t>
  </si>
  <si>
    <t>G25 0190 18 SEXIX</t>
  </si>
  <si>
    <t>M195</t>
  </si>
  <si>
    <t>ADVSD Public Guardian</t>
  </si>
  <si>
    <t>M25 ADVSD PGGF</t>
  </si>
  <si>
    <t>M198</t>
  </si>
  <si>
    <t>437/01/0100</t>
  </si>
  <si>
    <t>MULTNOMAH COUNTY EAST</t>
  </si>
  <si>
    <t>600 NE 8TH ST, ROOM 100</t>
  </si>
  <si>
    <t>ADVSD ADULT CARE HOME</t>
  </si>
  <si>
    <t>G25 0190 11 AHXIX</t>
  </si>
  <si>
    <t>M257</t>
  </si>
  <si>
    <t>IDDSD</t>
  </si>
  <si>
    <t>1ST FLOOR MAIL STOP</t>
  </si>
  <si>
    <t>G25 0146 04 AD48</t>
  </si>
  <si>
    <t>M351</t>
  </si>
  <si>
    <t>437/100</t>
  </si>
  <si>
    <t>Multnomah County East</t>
  </si>
  <si>
    <t>600 NE 8th Street Suite 100 Gresham</t>
  </si>
  <si>
    <t>G25 0146 01 A48</t>
  </si>
  <si>
    <t>M504</t>
  </si>
  <si>
    <t>439/01/DVCRU</t>
  </si>
  <si>
    <t>GATEWAY CHILDRENS CENTER</t>
  </si>
  <si>
    <t>10225 E Burnside St</t>
  </si>
  <si>
    <t>Youth &amp; Family Services Division</t>
  </si>
  <si>
    <t>Domestic Violence DVERT</t>
  </si>
  <si>
    <t>M25 SCP.DV CRD.CGF</t>
  </si>
  <si>
    <t>M531</t>
  </si>
  <si>
    <t>YFS - Domestic Violence</t>
  </si>
  <si>
    <t>M558</t>
  </si>
  <si>
    <t xml:space="preserve">YFS  </t>
  </si>
  <si>
    <t>M727</t>
  </si>
  <si>
    <t>ADVSD LTSS EAST</t>
  </si>
  <si>
    <t>G25 0190 15 EDXIX</t>
  </si>
  <si>
    <t>M214</t>
  </si>
  <si>
    <t>304/00/0000</t>
  </si>
  <si>
    <t>PROB/PAR-MID CTY</t>
  </si>
  <si>
    <t>1415 SE 122nd Ave</t>
  </si>
  <si>
    <t>ASD</t>
  </si>
  <si>
    <t>East Campus - North</t>
  </si>
  <si>
    <t>M215</t>
  </si>
  <si>
    <t>119/00/0347</t>
  </si>
  <si>
    <t>PRSP (Pretrial Release Svcs Prog)</t>
  </si>
  <si>
    <t>M228</t>
  </si>
  <si>
    <t>188/4/4400</t>
  </si>
  <si>
    <t>ARC (Asessmt &amp; Referral Ctr)</t>
  </si>
  <si>
    <t>M250</t>
  </si>
  <si>
    <t>311/00/0001</t>
  </si>
  <si>
    <t>JSD</t>
  </si>
  <si>
    <t>JJC Support</t>
  </si>
  <si>
    <t>M280</t>
  </si>
  <si>
    <t>188/3/3400</t>
  </si>
  <si>
    <t>FCS (Family Court Svcs)</t>
  </si>
  <si>
    <t>M50 1516 JFCS</t>
  </si>
  <si>
    <t>M286</t>
  </si>
  <si>
    <t>161/03/0000</t>
  </si>
  <si>
    <t>MEAD BLDG</t>
  </si>
  <si>
    <t>421 SW 5TH</t>
  </si>
  <si>
    <t>Mead Internal Svcs &amp; Support</t>
  </si>
  <si>
    <t>M290</t>
  </si>
  <si>
    <t>407/00/0000</t>
  </si>
  <si>
    <t>PROB/PAROLE EAST</t>
  </si>
  <si>
    <t>495 NE BEECH, GRESHAM</t>
  </si>
  <si>
    <t>WFSU (Women and Family Svcs)</t>
  </si>
  <si>
    <t>M570</t>
  </si>
  <si>
    <t>503/01/0000</t>
  </si>
  <si>
    <t>1,2</t>
  </si>
  <si>
    <t>ASSESSMENT &amp; TAXATION</t>
  </si>
  <si>
    <t>A&amp;T RECORDS MANAGEMENT</t>
  </si>
  <si>
    <t>M655</t>
  </si>
  <si>
    <t>TAX TITLE</t>
  </si>
  <si>
    <t>M739</t>
  </si>
  <si>
    <t>BOARD OF PROPERTY TAX APPEALS</t>
  </si>
  <si>
    <t>M756</t>
  </si>
  <si>
    <t>A&amp;T ADMIN</t>
  </si>
  <si>
    <t>M757</t>
  </si>
  <si>
    <t>DCM DART County Clerk Functions</t>
  </si>
  <si>
    <t>M758</t>
  </si>
  <si>
    <t>A&amp;T PROPERTY ASSESSMENT</t>
  </si>
  <si>
    <t>M763</t>
  </si>
  <si>
    <t>TAX REVENUE MGMT</t>
  </si>
  <si>
    <t>M766</t>
  </si>
  <si>
    <t>A&amp;T BUSINESS APPS SUPPORT</t>
  </si>
  <si>
    <t>M745</t>
  </si>
  <si>
    <t xml:space="preserve"> </t>
  </si>
  <si>
    <t>CENTRAL HUMAN RESOURCES</t>
  </si>
  <si>
    <t>HR Benefits</t>
  </si>
  <si>
    <t>M746</t>
  </si>
  <si>
    <t>M748</t>
  </si>
  <si>
    <t>M750</t>
  </si>
  <si>
    <t>503/03/300</t>
  </si>
  <si>
    <t>Central HR, Labor Relations, Organizational Learning, Class Comp</t>
  </si>
  <si>
    <t>M136</t>
  </si>
  <si>
    <t>Finance and Risk Mgmt</t>
  </si>
  <si>
    <t>Deferred Compensation</t>
  </si>
  <si>
    <t>M732</t>
  </si>
  <si>
    <t>Central Accounts Payable</t>
  </si>
  <si>
    <t>M734</t>
  </si>
  <si>
    <t>Benefits; Central AP and Payroll</t>
  </si>
  <si>
    <t>M741</t>
  </si>
  <si>
    <t>503/05/0531</t>
  </si>
  <si>
    <t>CFO</t>
  </si>
  <si>
    <t>M743</t>
  </si>
  <si>
    <t>Central Payroll</t>
  </si>
  <si>
    <t>M744</t>
  </si>
  <si>
    <t>Central Purchasing</t>
  </si>
  <si>
    <t>M749</t>
  </si>
  <si>
    <t>Risk Mgmt-Worker's Comp, Property &amp; Liability, Safety &amp; Health</t>
  </si>
  <si>
    <t>M104</t>
  </si>
  <si>
    <t>Business Services</t>
  </si>
  <si>
    <t>Mid-County Street Lighting Svc District 14</t>
  </si>
  <si>
    <t>M501</t>
  </si>
  <si>
    <t>DCS Director</t>
  </si>
  <si>
    <t>M900</t>
  </si>
  <si>
    <t>324/00/0000</t>
  </si>
  <si>
    <t>ANIMAL CONTROL</t>
  </si>
  <si>
    <t>24450 W COLUMBIA HWY,TRTDL</t>
  </si>
  <si>
    <t>DCS-Animal Control-Shelter Op</t>
  </si>
  <si>
    <t>ANIMAL SERVICES</t>
  </si>
  <si>
    <t>M539</t>
  </si>
  <si>
    <t>446/00/0000</t>
  </si>
  <si>
    <t xml:space="preserve">BRIDGE SHOP </t>
  </si>
  <si>
    <t>1403 SE WATER AVE</t>
  </si>
  <si>
    <t>TRANSPORTATION DIVISION</t>
  </si>
  <si>
    <t>BRIDGES-ENGINEERING</t>
  </si>
  <si>
    <t>M661</t>
  </si>
  <si>
    <t>BRIDGES-MAINTENANCE</t>
  </si>
  <si>
    <t>M769</t>
  </si>
  <si>
    <t>414/00/0000</t>
  </si>
  <si>
    <t>ELECTIONS</t>
  </si>
  <si>
    <t>1040 SE MORRISON</t>
  </si>
  <si>
    <t>DCS-Elections-Admin</t>
  </si>
  <si>
    <t>ELECTIONS DIVISION</t>
  </si>
  <si>
    <t>M900A</t>
  </si>
  <si>
    <t>528/01/0000</t>
  </si>
  <si>
    <t>I-84 Corporate Center</t>
  </si>
  <si>
    <t>1020 NW Corporate Dr.,Troutdale, OR 97060</t>
  </si>
  <si>
    <t>FIELD SERVICES</t>
  </si>
  <si>
    <t>M522</t>
  </si>
  <si>
    <t>455/00/0000</t>
  </si>
  <si>
    <t>YEON ANNEX</t>
  </si>
  <si>
    <t>1600 SE 190TH GRESHAM</t>
  </si>
  <si>
    <t>LAND USE PLANNING</t>
  </si>
  <si>
    <t>M772</t>
  </si>
  <si>
    <t>DCS-Elections-General Election</t>
  </si>
  <si>
    <t>M774</t>
  </si>
  <si>
    <t>DCS-Elections-May Election</t>
  </si>
  <si>
    <t>M778</t>
  </si>
  <si>
    <t>POSTAGE USED</t>
  </si>
  <si>
    <t>NOV SPECIAL ELECTION</t>
  </si>
  <si>
    <t>M700</t>
  </si>
  <si>
    <t>Dept of Comm Svc</t>
  </si>
  <si>
    <t>DIRECTOR'S OFFICE</t>
  </si>
  <si>
    <t>M835</t>
  </si>
  <si>
    <t>Survey</t>
  </si>
  <si>
    <t>M538</t>
  </si>
  <si>
    <t>TRANSPORTATION</t>
  </si>
  <si>
    <t>M132</t>
  </si>
  <si>
    <t>545/05</t>
  </si>
  <si>
    <t xml:space="preserve">BHRC </t>
  </si>
  <si>
    <t>333 SW Park Ave</t>
  </si>
  <si>
    <t>BHD</t>
  </si>
  <si>
    <t>Behavioral Health Resource Center</t>
  </si>
  <si>
    <t>G40 0509 09 BHRC</t>
  </si>
  <si>
    <t>y</t>
  </si>
  <si>
    <t>M010</t>
  </si>
  <si>
    <t>165/01</t>
  </si>
  <si>
    <t>MCCOY BLDG</t>
  </si>
  <si>
    <t>619 NW 6th Ave</t>
  </si>
  <si>
    <t>HD Director's Office</t>
  </si>
  <si>
    <t>M011</t>
  </si>
  <si>
    <t>HD FQHC Integrated Clinical Services</t>
  </si>
  <si>
    <t>HD FQHC ICS Administration</t>
  </si>
  <si>
    <t>M012</t>
  </si>
  <si>
    <t>398/01/PHARMACY</t>
  </si>
  <si>
    <t>ROCKWOOD HEALTH CLINIC</t>
  </si>
  <si>
    <t>2020 SE 182ND</t>
  </si>
  <si>
    <t>HD FQHC Pharmacy</t>
  </si>
  <si>
    <t>H</t>
  </si>
  <si>
    <t>M019</t>
  </si>
  <si>
    <t>165/06</t>
  </si>
  <si>
    <t>HD Health Officer</t>
  </si>
  <si>
    <t>HD Emergency Preparedness</t>
  </si>
  <si>
    <t>M021</t>
  </si>
  <si>
    <t>M022</t>
  </si>
  <si>
    <t>165/04</t>
  </si>
  <si>
    <t>HD Public Health</t>
  </si>
  <si>
    <t>HD Communicable Disease Services</t>
  </si>
  <si>
    <t>M40 43600-GF</t>
  </si>
  <si>
    <t>M023</t>
  </si>
  <si>
    <t>231/03/0350</t>
  </si>
  <si>
    <t>LLYOD CORP PLAZA</t>
  </si>
  <si>
    <t>847 NE 19th Ave</t>
  </si>
  <si>
    <t>HD Environmental Health</t>
  </si>
  <si>
    <t>M024</t>
  </si>
  <si>
    <t>HD Emergency Medical Services</t>
  </si>
  <si>
    <t>M025</t>
  </si>
  <si>
    <t>165/08/HR</t>
  </si>
  <si>
    <t>HD Organizational Development</t>
  </si>
  <si>
    <t>M026</t>
  </si>
  <si>
    <t>M027</t>
  </si>
  <si>
    <t>420/00/PHARMACY</t>
  </si>
  <si>
    <t>SE HEALTH CLINIC</t>
  </si>
  <si>
    <t>3653 SE 34TH</t>
  </si>
  <si>
    <t>M029</t>
  </si>
  <si>
    <t>437/03/PHARMACY</t>
  </si>
  <si>
    <t>600 NE 8TH, GRESHAM</t>
  </si>
  <si>
    <t>M030</t>
  </si>
  <si>
    <t>HD Public Health Operations</t>
  </si>
  <si>
    <t>M032</t>
  </si>
  <si>
    <t>322/02/PHARMACY</t>
  </si>
  <si>
    <t>5329 NE MLK BLVD.</t>
  </si>
  <si>
    <t>M033</t>
  </si>
  <si>
    <t>325/00/PHARMACY</t>
  </si>
  <si>
    <t>NORTH PORTLAND HC</t>
  </si>
  <si>
    <t>9000 N LOMBARD</t>
  </si>
  <si>
    <t>M036</t>
  </si>
  <si>
    <t>430/00/PHARMACY</t>
  </si>
  <si>
    <t>MID COUNTY HEALTH CLINIC</t>
  </si>
  <si>
    <t>12710 SE DIVISION</t>
  </si>
  <si>
    <t>M037</t>
  </si>
  <si>
    <t>HD Prevention &amp; Health Promotion</t>
  </si>
  <si>
    <t>M40 41615-GF2</t>
  </si>
  <si>
    <t>M038</t>
  </si>
  <si>
    <t>437/02/0000</t>
  </si>
  <si>
    <t>HD Early Childhood Services</t>
  </si>
  <si>
    <t>M40 43370-GF</t>
  </si>
  <si>
    <t>M040</t>
  </si>
  <si>
    <t>M044</t>
  </si>
  <si>
    <t>387/00/0000</t>
  </si>
  <si>
    <t>CENTENNIAL SBHC</t>
  </si>
  <si>
    <t>3505 SE 182ND AVE</t>
  </si>
  <si>
    <t>HD FQHC Student Health Centers</t>
  </si>
  <si>
    <t>G40 0037 24 S44A</t>
  </si>
  <si>
    <t>M049</t>
  </si>
  <si>
    <t>398/01/000</t>
  </si>
  <si>
    <t>HD FQHC Primary Care Clinics</t>
  </si>
  <si>
    <t>398/01/LAB</t>
  </si>
  <si>
    <t>M051</t>
  </si>
  <si>
    <t>HD Community Epidemiology Services</t>
  </si>
  <si>
    <t>M053</t>
  </si>
  <si>
    <t>G40 0007 01 S13</t>
  </si>
  <si>
    <t>M054</t>
  </si>
  <si>
    <t>M070</t>
  </si>
  <si>
    <t>M071</t>
  </si>
  <si>
    <t>M072</t>
  </si>
  <si>
    <t>165/07</t>
  </si>
  <si>
    <t>M075</t>
  </si>
  <si>
    <t>165/02</t>
  </si>
  <si>
    <t>G40 0057 02 S43</t>
  </si>
  <si>
    <t>M082</t>
  </si>
  <si>
    <t>165/01/Pharmacy</t>
  </si>
  <si>
    <t>M090</t>
  </si>
  <si>
    <t>M40 43360-GF</t>
  </si>
  <si>
    <t>M092</t>
  </si>
  <si>
    <t>HD Human Resources</t>
  </si>
  <si>
    <t>HD Health Human Resources</t>
  </si>
  <si>
    <t>M093</t>
  </si>
  <si>
    <t>M122</t>
  </si>
  <si>
    <t>HD Behavioral Health</t>
  </si>
  <si>
    <t>HD Mental Health Administration</t>
  </si>
  <si>
    <t>M40 41101-00-3002 BWC</t>
  </si>
  <si>
    <t>M130</t>
  </si>
  <si>
    <t>M134</t>
  </si>
  <si>
    <t>M40 41101-00-3002</t>
  </si>
  <si>
    <t>M210</t>
  </si>
  <si>
    <t>G40 0091 07 01-18</t>
  </si>
  <si>
    <t>M231</t>
  </si>
  <si>
    <t>M233</t>
  </si>
  <si>
    <t>312/00/0000</t>
  </si>
  <si>
    <t>VECTOR CONTROL</t>
  </si>
  <si>
    <t>5235 N COLUMBIA BLVD</t>
  </si>
  <si>
    <t>M234</t>
  </si>
  <si>
    <t>527/200</t>
  </si>
  <si>
    <t>West Gresham Plaza</t>
  </si>
  <si>
    <t>2951 NW Division St. Gresham, OR 97030</t>
  </si>
  <si>
    <t>G40 0091 21 01-22</t>
  </si>
  <si>
    <t>M309</t>
  </si>
  <si>
    <t>M312</t>
  </si>
  <si>
    <t>M315</t>
  </si>
  <si>
    <t>M316</t>
  </si>
  <si>
    <t>M320</t>
  </si>
  <si>
    <t>420/01/0000</t>
  </si>
  <si>
    <t>3653 SE 34TH, SUITE 110</t>
  </si>
  <si>
    <t>HD HIV/STD/ASH</t>
  </si>
  <si>
    <t>M430</t>
  </si>
  <si>
    <t>M440</t>
  </si>
  <si>
    <t>M445</t>
  </si>
  <si>
    <t>M451</t>
  </si>
  <si>
    <t>261/00/0000</t>
  </si>
  <si>
    <t>ROOSEVELT SBHC</t>
  </si>
  <si>
    <t>6941 N CENTRAL</t>
  </si>
  <si>
    <t>M452</t>
  </si>
  <si>
    <t>429/00/0000</t>
  </si>
  <si>
    <t>CLEVELAND SBHC</t>
  </si>
  <si>
    <t>3400 SE 26TH</t>
  </si>
  <si>
    <t>M453</t>
  </si>
  <si>
    <t>251/00/0000</t>
  </si>
  <si>
    <t>JEFFERSON SBHC</t>
  </si>
  <si>
    <t>5210 N KERBY</t>
  </si>
  <si>
    <t>M454</t>
  </si>
  <si>
    <t>5404 SE WOODWARD</t>
  </si>
  <si>
    <t>M455</t>
  </si>
  <si>
    <t>305/00/0000</t>
  </si>
  <si>
    <t>PARKROSE SBHC</t>
  </si>
  <si>
    <t>11717 NE SHAVER</t>
  </si>
  <si>
    <t>M456</t>
  </si>
  <si>
    <t>431/00/0000</t>
  </si>
  <si>
    <t>MADISON SBHC</t>
  </si>
  <si>
    <t>2735 NE 82ND</t>
  </si>
  <si>
    <t>M460</t>
  </si>
  <si>
    <t>294/01/DTC</t>
  </si>
  <si>
    <t>DAVID DOUGLAS SBHC</t>
  </si>
  <si>
    <t>1034 SE 130th Avenue</t>
  </si>
  <si>
    <t>M461</t>
  </si>
  <si>
    <t>CLOSED</t>
  </si>
  <si>
    <t>LANE SBHC</t>
  </si>
  <si>
    <t>M465</t>
  </si>
  <si>
    <t>448/02/000</t>
  </si>
  <si>
    <t>10317 E. BURNSIDE</t>
  </si>
  <si>
    <t>M466</t>
  </si>
  <si>
    <t>HARRISON PARK SBHC</t>
  </si>
  <si>
    <t>M472</t>
  </si>
  <si>
    <t>M40 44711-GF</t>
  </si>
  <si>
    <t>M478</t>
  </si>
  <si>
    <t>M481</t>
  </si>
  <si>
    <t>M485</t>
  </si>
  <si>
    <t>M490</t>
  </si>
  <si>
    <t>322/1</t>
  </si>
  <si>
    <t>M40 44755-GF</t>
  </si>
  <si>
    <t>M492</t>
  </si>
  <si>
    <t>G40 0001 33 F23</t>
  </si>
  <si>
    <t>M494</t>
  </si>
  <si>
    <t>448/02/0000</t>
  </si>
  <si>
    <t>M495</t>
  </si>
  <si>
    <t>165/01/Vaccine</t>
  </si>
  <si>
    <t>HD Financial and Business Management</t>
  </si>
  <si>
    <t>HD Health Finance</t>
  </si>
  <si>
    <t>M571</t>
  </si>
  <si>
    <t>HD Women, Infants and Children</t>
  </si>
  <si>
    <t>G40 0010 07 S40B</t>
  </si>
  <si>
    <t>M600</t>
  </si>
  <si>
    <t>McCoy Bldg</t>
  </si>
  <si>
    <t>426 SW STARK</t>
  </si>
  <si>
    <t>HD FQHC Dental</t>
  </si>
  <si>
    <t>M601</t>
  </si>
  <si>
    <t>HD FQHC HIV Clinic</t>
  </si>
  <si>
    <t>M611</t>
  </si>
  <si>
    <t>420/00/LAB</t>
  </si>
  <si>
    <t>M612</t>
  </si>
  <si>
    <t>M615</t>
  </si>
  <si>
    <t>388/00/0000</t>
  </si>
  <si>
    <t>FRANKLIN SBHC</t>
  </si>
  <si>
    <t>M621</t>
  </si>
  <si>
    <t>437/03/0000</t>
  </si>
  <si>
    <t>437/03/LAB</t>
  </si>
  <si>
    <t>M624</t>
  </si>
  <si>
    <t>M630</t>
  </si>
  <si>
    <t>322/02/0000</t>
  </si>
  <si>
    <t>M631</t>
  </si>
  <si>
    <t>322/02/LAB</t>
  </si>
  <si>
    <t>M632</t>
  </si>
  <si>
    <t>G40 0019 01</t>
  </si>
  <si>
    <t>M634</t>
  </si>
  <si>
    <t>M636</t>
  </si>
  <si>
    <t>M641</t>
  </si>
  <si>
    <t>325/00/0000</t>
  </si>
  <si>
    <t>325/00/LAB</t>
  </si>
  <si>
    <t>M643</t>
  </si>
  <si>
    <t>M668</t>
  </si>
  <si>
    <t>165/09</t>
  </si>
  <si>
    <t>HD FQHC Quality and Compliance</t>
  </si>
  <si>
    <t>M671</t>
  </si>
  <si>
    <t>430/00/CLIN</t>
  </si>
  <si>
    <t>430/00/LAB</t>
  </si>
  <si>
    <t>M672</t>
  </si>
  <si>
    <t>165/05</t>
  </si>
  <si>
    <t>M674</t>
  </si>
  <si>
    <t>397/01/0000</t>
  </si>
  <si>
    <t>Professional Plaza 102</t>
  </si>
  <si>
    <t>131 NE 102ND, BLDG 1</t>
  </si>
  <si>
    <t>M703</t>
  </si>
  <si>
    <t>HD FQHC Health Center Operations</t>
  </si>
  <si>
    <t>M40 0028 07</t>
  </si>
  <si>
    <t>M714</t>
  </si>
  <si>
    <t>338/00/0000</t>
  </si>
  <si>
    <t>LA CLINICA</t>
  </si>
  <si>
    <t>6736 NE KILLINGSWORTH ST.</t>
  </si>
  <si>
    <t>338/00/LAB</t>
  </si>
  <si>
    <t>M717</t>
  </si>
  <si>
    <t>M811</t>
  </si>
  <si>
    <t>420/00/0000</t>
  </si>
  <si>
    <t>M812</t>
  </si>
  <si>
    <t>146/03/0380</t>
  </si>
  <si>
    <t>BILLI ODEGAARD DENTAL</t>
  </si>
  <si>
    <t>33 NW BROADWAY</t>
  </si>
  <si>
    <t>M813</t>
  </si>
  <si>
    <t>448/00/0000</t>
  </si>
  <si>
    <t>M814</t>
  </si>
  <si>
    <t>M847</t>
  </si>
  <si>
    <t>M852</t>
  </si>
  <si>
    <t>165/08/LAB mail</t>
  </si>
  <si>
    <t>HD FQHC Lab</t>
  </si>
  <si>
    <t>M853</t>
  </si>
  <si>
    <t>165/08/LAB</t>
  </si>
  <si>
    <t>3,4</t>
  </si>
  <si>
    <t>M854</t>
  </si>
  <si>
    <t>M882</t>
  </si>
  <si>
    <t>M935</t>
  </si>
  <si>
    <t>M951</t>
  </si>
  <si>
    <t>119/04/LAB</t>
  </si>
  <si>
    <t>HD Corrections Health</t>
  </si>
  <si>
    <t>M952</t>
  </si>
  <si>
    <t>311/00/MED</t>
  </si>
  <si>
    <t>1401 NE 68TH</t>
  </si>
  <si>
    <t>M975</t>
  </si>
  <si>
    <t>314/01/MED</t>
  </si>
  <si>
    <t>INVERNESS JAIL</t>
  </si>
  <si>
    <t>11540 NE INVERNESS DR</t>
  </si>
  <si>
    <t>M603</t>
  </si>
  <si>
    <t>M604</t>
  </si>
  <si>
    <t>514/01</t>
  </si>
  <si>
    <t xml:space="preserve"> Menlo Park Plaza</t>
  </si>
  <si>
    <t>12425 NE Glisan St. Suite B.</t>
  </si>
  <si>
    <t>M977</t>
  </si>
  <si>
    <t>PSOB</t>
  </si>
  <si>
    <t>Portland State Office Bldg</t>
  </si>
  <si>
    <t>800 NE Oregon St, Portland, OR 97232</t>
  </si>
  <si>
    <t>Public Health</t>
  </si>
  <si>
    <t>PDES Project</t>
  </si>
  <si>
    <t>M475</t>
  </si>
  <si>
    <t>Gateway Children's Center</t>
  </si>
  <si>
    <t>10317 E Burnside</t>
  </si>
  <si>
    <t>M613</t>
  </si>
  <si>
    <t>535/01</t>
  </si>
  <si>
    <t>Oak Street Building</t>
  </si>
  <si>
    <t>721 SW Oak St</t>
  </si>
  <si>
    <t>JOINT OFFICE OF HOMELESS SERVICES</t>
  </si>
  <si>
    <t>M30 AD CGF</t>
  </si>
  <si>
    <t>M317</t>
  </si>
  <si>
    <t>Library Operations Center (B635)</t>
  </si>
  <si>
    <t>221 NE 122nd Ave., Portland OR 97230</t>
  </si>
  <si>
    <t>OPERATIONS</t>
  </si>
  <si>
    <t>DEPARTMENT OF LIBRARIES</t>
  </si>
  <si>
    <t>M326</t>
  </si>
  <si>
    <t>562/00/0000</t>
  </si>
  <si>
    <t>Portland Portal Building</t>
  </si>
  <si>
    <t>3083 NE 170th Place</t>
  </si>
  <si>
    <t>Training</t>
  </si>
  <si>
    <t>M325</t>
  </si>
  <si>
    <t>490/00/0000</t>
  </si>
  <si>
    <t>Columbia Gorge Corp Center</t>
  </si>
  <si>
    <t>2955 NE 172nd Place</t>
  </si>
  <si>
    <t>Law Enforcement</t>
  </si>
  <si>
    <t>Special Investigations Unit</t>
  </si>
  <si>
    <t>Word Processing Unit</t>
  </si>
  <si>
    <t>Concealed Handgun Unit</t>
  </si>
  <si>
    <t>M103</t>
  </si>
  <si>
    <t>530/01/0000</t>
  </si>
  <si>
    <t>FAIRVIEW CITY HALL</t>
  </si>
  <si>
    <t>1300 NE VILLAGE ST, FAIRVIEW OR</t>
  </si>
  <si>
    <t>Detectives</t>
  </si>
  <si>
    <t>M302</t>
  </si>
  <si>
    <t>Columbia Gorge Corporate Center</t>
  </si>
  <si>
    <t>Warehouse</t>
  </si>
  <si>
    <t>M322</t>
  </si>
  <si>
    <t>503/03/350/MCSO</t>
  </si>
  <si>
    <t>Executive</t>
  </si>
  <si>
    <t>Multnomah Building</t>
  </si>
  <si>
    <t>Commissary</t>
  </si>
  <si>
    <t>M350</t>
  </si>
  <si>
    <t>188/1/01200</t>
  </si>
  <si>
    <t>Civil Process</t>
  </si>
  <si>
    <t>M381</t>
  </si>
  <si>
    <t>119/00/0307</t>
  </si>
  <si>
    <t>Corrections</t>
  </si>
  <si>
    <t>MCDC</t>
  </si>
  <si>
    <t>M395</t>
  </si>
  <si>
    <t>314/00/0000</t>
  </si>
  <si>
    <t>Inverness Jail</t>
  </si>
  <si>
    <t>M396</t>
  </si>
  <si>
    <t>526/00/0000</t>
  </si>
  <si>
    <t>Troutdale Police Community Center</t>
  </si>
  <si>
    <t>234 SW Kendall Ct</t>
  </si>
  <si>
    <t>Enforcement Administration</t>
  </si>
  <si>
    <t>M401</t>
  </si>
  <si>
    <t>119/02/0201</t>
  </si>
  <si>
    <t>Corrections Records</t>
  </si>
  <si>
    <t>M411</t>
  </si>
  <si>
    <t>119/02/0209</t>
  </si>
  <si>
    <t>Classification</t>
  </si>
  <si>
    <t>Alarms</t>
  </si>
  <si>
    <t>M393</t>
  </si>
  <si>
    <t>M045</t>
  </si>
  <si>
    <t>LPSCC</t>
  </si>
  <si>
    <t>G10 0250 75 SB</t>
  </si>
  <si>
    <t>M237</t>
  </si>
  <si>
    <t>SUSTAINABILITY</t>
  </si>
  <si>
    <t>M560</t>
  </si>
  <si>
    <t>503/05/500</t>
  </si>
  <si>
    <t>COUNTY ATTORNEY</t>
  </si>
  <si>
    <t>OFFICE OF THE COUNTY ATTORNEY</t>
  </si>
  <si>
    <t>M645</t>
  </si>
  <si>
    <t>COMPLAINTS INVESTIGATION UNIT</t>
  </si>
  <si>
    <t>Complaints Investigation Unit</t>
  </si>
  <si>
    <t>M690</t>
  </si>
  <si>
    <t>EMERGENCY MGMT</t>
  </si>
  <si>
    <t>M902</t>
  </si>
  <si>
    <t>503/06/0000</t>
  </si>
  <si>
    <t>COUNTY AUDITOR</t>
  </si>
  <si>
    <t>M903</t>
  </si>
  <si>
    <t>COMMUNITY INVOLVEMENT</t>
  </si>
  <si>
    <t>OFFICE OF COMMUNITY INVOLVEMENT</t>
  </si>
  <si>
    <t>M904</t>
  </si>
  <si>
    <t>Postage only</t>
  </si>
  <si>
    <t>TSCC</t>
  </si>
  <si>
    <t>TAX SUPERVISING COMMISSION</t>
  </si>
  <si>
    <t>M918</t>
  </si>
  <si>
    <t>BOARD CLERK</t>
  </si>
  <si>
    <t>Centralized Board Room Expenses</t>
  </si>
  <si>
    <t>M920</t>
  </si>
  <si>
    <t>Chair's Office</t>
  </si>
  <si>
    <t>County Chair</t>
  </si>
  <si>
    <t>M923</t>
  </si>
  <si>
    <t>County Commissioner District 1</t>
  </si>
  <si>
    <t>DISTRICT 1</t>
  </si>
  <si>
    <t>M924</t>
  </si>
  <si>
    <t>County Commissioner District 2</t>
  </si>
  <si>
    <t>DISTRICT 2</t>
  </si>
  <si>
    <t>M925</t>
  </si>
  <si>
    <t>County Commissioner District 3</t>
  </si>
  <si>
    <t>DISTRICT 3</t>
  </si>
  <si>
    <t>M927</t>
  </si>
  <si>
    <t>County Commissioner District 4</t>
  </si>
  <si>
    <t>DISTRICT 4</t>
  </si>
  <si>
    <t>M938</t>
  </si>
  <si>
    <t>COMMUNICATIONS OFFICE</t>
  </si>
  <si>
    <t>FY25 Total</t>
  </si>
  <si>
    <t>FY24 Total</t>
  </si>
  <si>
    <t>End of Page</t>
  </si>
  <si>
    <r>
      <t xml:space="preserve">This workbook contains Distribution's internal service charges for FY 2025 budget requests.
</t>
    </r>
    <r>
      <rPr>
        <b/>
        <sz val="11"/>
        <color theme="1"/>
        <rFont val="Calibri"/>
        <family val="2"/>
      </rPr>
      <t>Please notify dca.budget@multco.us if you plan to budget a different amount and provide detail with explanation.</t>
    </r>
    <r>
      <rPr>
        <sz val="11"/>
        <color theme="1"/>
        <rFont val="Calibri"/>
        <family val="2"/>
      </rPr>
      <t xml:space="preserve">  You may be directed to Distribution Division for follow up, however, the DCA Budget should be the initial point of contact to better align DCA and client departments' budgets in the final submissions to the Budget Office.</t>
    </r>
  </si>
  <si>
    <t>Total for (60461)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</si>
</sst>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
    <numFmt numFmtId="168" formatCode="_(* #,##0.0_);_(* \(#,##0.0\);_(* &quot;-&quot;??_);_(@_)"/>
    <numFmt numFmtId="169" formatCode="_(* #,##0.0_);_(* \(#,##0.0\);_(* &quot;-&quot;??.0_);_(@_)"/>
    <numFmt numFmtId="170" formatCode="_(* #,##0.00_);_(* \(#,##0.00\);_(* &quot;-&quot;??.0_);_(@_)"/>
  </numFmts>
  <fonts count="38" x14ac:knownFonts="1">
    <font>
      <sz val="11"/>
      <color theme="1"/>
      <name val="Calibri"/>
      <family val="2"/>
      <scheme val="minor"/>
    </font>
    <font>
      <sz val="11"/>
      <color theme="1"/>
      <name val="Calibri"/>
      <family val="2"/>
      <scheme val="minor"/>
    </font>
    <font>
      <b/>
      <sz val="16"/>
      <color theme="1"/>
      <name val="Calibri"/>
      <family val="2"/>
    </font>
    <font>
      <sz val="12"/>
      <color theme="1"/>
      <name val="Calibri"/>
      <family val="2"/>
    </font>
    <font>
      <sz val="11"/>
      <color theme="1"/>
      <name val="Calibri"/>
      <family val="2"/>
    </font>
    <font>
      <b/>
      <sz val="11"/>
      <color theme="1"/>
      <name val="Calibri"/>
      <family val="2"/>
    </font>
    <font>
      <sz val="11"/>
      <name val="Calibri"/>
      <family val="2"/>
    </font>
    <font>
      <b/>
      <sz val="12"/>
      <color theme="1"/>
      <name val="Calibri"/>
      <family val="2"/>
    </font>
    <font>
      <b/>
      <sz val="12"/>
      <name val="Calibri"/>
      <family val="2"/>
    </font>
    <font>
      <b/>
      <sz val="12"/>
      <color rgb="FF0070C0"/>
      <name val="Calibri"/>
      <family val="2"/>
    </font>
    <font>
      <sz val="12"/>
      <color rgb="FF00B050"/>
      <name val="Calibri"/>
      <family val="2"/>
    </font>
    <font>
      <b/>
      <sz val="11"/>
      <color theme="0"/>
      <name val="Calibri"/>
      <family val="2"/>
    </font>
    <font>
      <b/>
      <sz val="11"/>
      <color rgb="FFFFFFFF"/>
      <name val="Calibri"/>
      <family val="2"/>
    </font>
    <font>
      <sz val="10"/>
      <color theme="1"/>
      <name val="Calibri"/>
      <family val="2"/>
    </font>
    <font>
      <b/>
      <sz val="10"/>
      <color theme="1"/>
      <name val="Calibri"/>
      <family val="2"/>
    </font>
    <font>
      <i/>
      <sz val="10"/>
      <color theme="1"/>
      <name val="Calibri"/>
      <family val="2"/>
    </font>
    <font>
      <sz val="11"/>
      <color theme="0"/>
      <name val="Calibri"/>
      <family val="2"/>
    </font>
    <font>
      <i/>
      <sz val="10"/>
      <color rgb="FF7F7F7F"/>
      <name val="Calibri"/>
      <family val="2"/>
    </font>
    <font>
      <sz val="16"/>
      <color theme="1"/>
      <name val="Calibri"/>
      <family val="2"/>
    </font>
    <font>
      <b/>
      <sz val="14"/>
      <color theme="1"/>
      <name val="Calibri"/>
      <family val="2"/>
    </font>
    <font>
      <sz val="14"/>
      <color rgb="FFFF0000"/>
      <name val="Calibri"/>
      <family val="2"/>
    </font>
    <font>
      <sz val="9"/>
      <color theme="1"/>
      <name val="Calibri"/>
      <family val="2"/>
    </font>
    <font>
      <sz val="11"/>
      <color rgb="FF000000"/>
      <name val="Calibri"/>
      <family val="2"/>
    </font>
    <font>
      <strike/>
      <sz val="11"/>
      <color theme="1"/>
      <name val="Calibri"/>
      <family val="2"/>
    </font>
    <font>
      <sz val="11"/>
      <name val="Calibri"/>
      <family val="2"/>
      <scheme val="minor"/>
    </font>
    <font>
      <b/>
      <sz val="11"/>
      <name val="Calibri"/>
      <family val="2"/>
    </font>
    <font>
      <b/>
      <sz val="11"/>
      <name val="Calibri"/>
      <family val="2"/>
      <scheme val="minor"/>
    </font>
    <font>
      <b/>
      <sz val="14"/>
      <name val="Calibri"/>
      <family val="2"/>
    </font>
    <font>
      <sz val="14"/>
      <name val="Calibri"/>
      <family val="2"/>
      <scheme val="minor"/>
    </font>
    <font>
      <sz val="14"/>
      <name val="Calibri"/>
      <family val="2"/>
    </font>
    <font>
      <sz val="12"/>
      <name val="Calibri"/>
      <family val="2"/>
    </font>
    <font>
      <b/>
      <sz val="20"/>
      <name val="Calibri"/>
      <family val="2"/>
    </font>
    <font>
      <sz val="9"/>
      <name val="Calibri"/>
      <family val="2"/>
    </font>
    <font>
      <b/>
      <sz val="9"/>
      <name val="Calibri"/>
      <family val="2"/>
    </font>
    <font>
      <sz val="8"/>
      <name val="Arial"/>
      <family val="2"/>
    </font>
    <font>
      <b/>
      <sz val="12"/>
      <name val="Calibri"/>
      <family val="2"/>
      <scheme val="minor"/>
    </font>
    <font>
      <sz val="12"/>
      <name val="Calibri"/>
      <family val="2"/>
      <scheme val="minor"/>
    </font>
    <font>
      <b/>
      <i/>
      <sz val="10"/>
      <color theme="1"/>
      <name val="Calibri"/>
      <family val="2"/>
    </font>
  </fonts>
  <fills count="2">
    <fill>
      <patternFill patternType="none"/>
    </fill>
    <fill>
      <patternFill patternType="gray125"/>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70">
    <xf numFmtId="0" fontId="0" fillId="0" borderId="0" xfId="0"/>
    <xf numFmtId="0" fontId="2" fillId="0" borderId="0" xfId="0" applyFont="1" applyFill="1" applyBorder="1"/>
    <xf numFmtId="0" fontId="3" fillId="0" borderId="0" xfId="0" applyFont="1" applyFill="1" applyBorder="1"/>
    <xf numFmtId="0" fontId="0" fillId="0" borderId="0" xfId="0" applyFont="1" applyFill="1" applyAlignment="1"/>
    <xf numFmtId="0" fontId="3" fillId="0" borderId="1" xfId="0" applyFont="1" applyFill="1" applyBorder="1"/>
    <xf numFmtId="0" fontId="3" fillId="0" borderId="2" xfId="0" applyFont="1" applyFill="1" applyBorder="1"/>
    <xf numFmtId="0" fontId="3" fillId="0" borderId="3" xfId="0" applyFont="1" applyFill="1" applyBorder="1"/>
    <xf numFmtId="0" fontId="2" fillId="0" borderId="4" xfId="0" applyFont="1" applyFill="1" applyBorder="1"/>
    <xf numFmtId="0" fontId="3" fillId="0" borderId="5" xfId="0" applyFont="1" applyFill="1" applyBorder="1"/>
    <xf numFmtId="0" fontId="7" fillId="0" borderId="4" xfId="0" applyFont="1" applyFill="1" applyBorder="1"/>
    <xf numFmtId="0" fontId="4" fillId="0" borderId="0" xfId="0" applyFont="1" applyFill="1"/>
    <xf numFmtId="0" fontId="3" fillId="0" borderId="4" xfId="0" applyFont="1" applyFill="1" applyBorder="1"/>
    <xf numFmtId="0" fontId="4" fillId="0" borderId="4" xfId="0" applyFont="1" applyFill="1" applyBorder="1" applyAlignment="1">
      <alignment horizontal="left"/>
    </xf>
    <xf numFmtId="0" fontId="4" fillId="0" borderId="0" xfId="0" applyFont="1" applyFill="1" applyBorder="1" applyAlignment="1">
      <alignment horizontal="left"/>
    </xf>
    <xf numFmtId="0" fontId="4" fillId="0" borderId="5" xfId="0" applyFont="1" applyFill="1" applyBorder="1" applyAlignment="1">
      <alignment horizontal="left"/>
    </xf>
    <xf numFmtId="0" fontId="8" fillId="0" borderId="6" xfId="0" applyFont="1" applyFill="1" applyBorder="1" applyAlignment="1">
      <alignment horizontal="center"/>
    </xf>
    <xf numFmtId="0" fontId="8" fillId="0" borderId="7"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5" xfId="0" applyFont="1" applyFill="1" applyBorder="1" applyAlignment="1">
      <alignment horizontal="left"/>
    </xf>
    <xf numFmtId="0" fontId="4" fillId="0" borderId="0" xfId="0" applyFont="1" applyFill="1" applyAlignment="1">
      <alignment horizontal="left"/>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5" xfId="0" applyFont="1" applyFill="1" applyBorder="1"/>
    <xf numFmtId="0" fontId="4" fillId="0" borderId="12" xfId="0" applyFont="1" applyFill="1" applyBorder="1"/>
    <xf numFmtId="0" fontId="4" fillId="0" borderId="13" xfId="0" applyFont="1" applyFill="1" applyBorder="1"/>
    <xf numFmtId="0" fontId="4" fillId="0" borderId="14" xfId="0" applyFont="1" applyFill="1" applyBorder="1"/>
    <xf numFmtId="0" fontId="5" fillId="0" borderId="0" xfId="0" applyFont="1" applyFill="1" applyBorder="1" applyAlignment="1">
      <alignment vertical="center"/>
    </xf>
    <xf numFmtId="166" fontId="13" fillId="0" borderId="0" xfId="0" applyNumberFormat="1" applyFont="1" applyFill="1" applyBorder="1"/>
    <xf numFmtId="0" fontId="13" fillId="0" borderId="0" xfId="0" applyFont="1" applyFill="1" applyBorder="1"/>
    <xf numFmtId="0" fontId="4" fillId="0" borderId="0" xfId="0" applyFont="1" applyFill="1" applyBorder="1"/>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0" fillId="0" borderId="0" xfId="0" applyFont="1" applyFill="1" applyBorder="1" applyAlignment="1"/>
    <xf numFmtId="0" fontId="13" fillId="0" borderId="0" xfId="0" applyFont="1" applyFill="1" applyBorder="1" applyAlignment="1">
      <alignment horizontal="left"/>
    </xf>
    <xf numFmtId="43" fontId="14" fillId="0" borderId="0" xfId="0" applyNumberFormat="1" applyFont="1" applyFill="1" applyBorder="1" applyAlignment="1">
      <alignment vertical="center"/>
    </xf>
    <xf numFmtId="43" fontId="13" fillId="0" borderId="0" xfId="0" applyNumberFormat="1" applyFont="1" applyFill="1" applyBorder="1" applyAlignment="1">
      <alignment vertical="center"/>
    </xf>
    <xf numFmtId="164" fontId="13" fillId="0" borderId="0" xfId="0" applyNumberFormat="1" applyFont="1" applyFill="1" applyBorder="1" applyAlignment="1">
      <alignment vertical="center"/>
    </xf>
    <xf numFmtId="165" fontId="13" fillId="0" borderId="0" xfId="0" applyNumberFormat="1" applyFont="1" applyFill="1" applyBorder="1" applyAlignment="1">
      <alignment vertical="center"/>
    </xf>
    <xf numFmtId="166" fontId="15" fillId="0" borderId="0" xfId="0" applyNumberFormat="1" applyFont="1" applyFill="1" applyBorder="1" applyAlignment="1">
      <alignment vertical="center"/>
    </xf>
    <xf numFmtId="0" fontId="11" fillId="0" borderId="0" xfId="0" applyFont="1" applyFill="1" applyBorder="1" applyAlignment="1">
      <alignment horizontal="left" vertical="center"/>
    </xf>
    <xf numFmtId="0" fontId="12"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9" fillId="0" borderId="0" xfId="0" applyFont="1" applyFill="1" applyBorder="1" applyAlignment="1">
      <alignment horizontal="center"/>
    </xf>
    <xf numFmtId="0" fontId="7" fillId="0" borderId="0" xfId="0" applyFont="1" applyFill="1" applyBorder="1" applyAlignment="1">
      <alignment horizontal="right"/>
    </xf>
    <xf numFmtId="10" fontId="7" fillId="0" borderId="0" xfId="0" applyNumberFormat="1" applyFont="1" applyFill="1" applyBorder="1"/>
    <xf numFmtId="0" fontId="10" fillId="0" borderId="0" xfId="0" applyFont="1" applyFill="1" applyBorder="1" applyAlignment="1">
      <alignment horizontal="center"/>
    </xf>
    <xf numFmtId="0" fontId="3" fillId="0" borderId="0" xfId="0" applyFont="1" applyFill="1" applyBorder="1" applyAlignment="1">
      <alignment horizontal="center"/>
    </xf>
    <xf numFmtId="43" fontId="10" fillId="0" borderId="0" xfId="0" applyNumberFormat="1" applyFont="1" applyFill="1" applyBorder="1" applyAlignment="1">
      <alignment horizontal="center"/>
    </xf>
    <xf numFmtId="0" fontId="18" fillId="0" borderId="0" xfId="0" applyFont="1" applyFill="1" applyBorder="1"/>
    <xf numFmtId="0" fontId="19" fillId="0" borderId="0" xfId="0" applyFont="1" applyFill="1" applyBorder="1"/>
    <xf numFmtId="43" fontId="19" fillId="0" borderId="0" xfId="0" applyNumberFormat="1" applyFont="1" applyFill="1" applyBorder="1"/>
    <xf numFmtId="44" fontId="19" fillId="0" borderId="0" xfId="0" applyNumberFormat="1" applyFont="1" applyFill="1" applyBorder="1"/>
    <xf numFmtId="0" fontId="11" fillId="0" borderId="0" xfId="0" applyFont="1" applyFill="1" applyBorder="1" applyAlignment="1">
      <alignment horizontal="right" vertical="center"/>
    </xf>
    <xf numFmtId="0" fontId="4" fillId="0" borderId="0" xfId="0" applyFont="1" applyFill="1" applyBorder="1" applyAlignment="1">
      <alignment horizontal="center" vertical="center"/>
    </xf>
    <xf numFmtId="43" fontId="11" fillId="0" borderId="0" xfId="0" applyNumberFormat="1" applyFont="1" applyFill="1" applyBorder="1" applyAlignment="1">
      <alignment horizontal="center" vertical="center" wrapText="1"/>
    </xf>
    <xf numFmtId="0" fontId="13" fillId="0" borderId="0" xfId="0" applyFont="1" applyFill="1" applyBorder="1" applyAlignment="1">
      <alignment vertical="center"/>
    </xf>
    <xf numFmtId="168" fontId="15" fillId="0" borderId="0" xfId="0" applyNumberFormat="1" applyFont="1" applyFill="1" applyBorder="1" applyAlignment="1">
      <alignment vertical="center"/>
    </xf>
    <xf numFmtId="0" fontId="17" fillId="0" borderId="0" xfId="0" applyFont="1" applyFill="1" applyBorder="1" applyAlignment="1">
      <alignment horizontal="center" vertical="top"/>
    </xf>
    <xf numFmtId="37" fontId="17" fillId="0" borderId="0" xfId="0" applyNumberFormat="1" applyFont="1" applyFill="1" applyBorder="1" applyAlignment="1">
      <alignment horizontal="center" vertical="top"/>
    </xf>
    <xf numFmtId="0" fontId="20" fillId="0" borderId="0" xfId="0" applyFont="1" applyFill="1" applyBorder="1"/>
    <xf numFmtId="170" fontId="14" fillId="0" borderId="0" xfId="0" applyNumberFormat="1" applyFont="1" applyFill="1" applyBorder="1" applyAlignment="1">
      <alignment vertical="center"/>
    </xf>
    <xf numFmtId="165" fontId="17" fillId="0" borderId="0" xfId="0" applyNumberFormat="1" applyFont="1" applyFill="1" applyBorder="1" applyAlignment="1">
      <alignment horizontal="center" vertical="top"/>
    </xf>
    <xf numFmtId="165" fontId="17" fillId="0" borderId="0" xfId="0" applyNumberFormat="1" applyFont="1" applyFill="1" applyBorder="1" applyAlignment="1">
      <alignment horizontal="right" vertical="top"/>
    </xf>
    <xf numFmtId="0" fontId="24" fillId="0" borderId="0" xfId="0" applyFont="1" applyFill="1" applyBorder="1" applyAlignment="1"/>
    <xf numFmtId="0" fontId="25" fillId="0" borderId="0" xfId="0" applyFont="1" applyFill="1" applyBorder="1" applyAlignment="1">
      <alignment horizontal="right"/>
    </xf>
    <xf numFmtId="43" fontId="25" fillId="0" borderId="0" xfId="0" applyNumberFormat="1" applyFont="1" applyFill="1" applyBorder="1" applyAlignment="1">
      <alignment horizontal="right"/>
    </xf>
    <xf numFmtId="164" fontId="25" fillId="0" borderId="0" xfId="0" applyNumberFormat="1" applyFont="1" applyFill="1" applyBorder="1"/>
    <xf numFmtId="165" fontId="25" fillId="0" borderId="0" xfId="0" applyNumberFormat="1" applyFont="1" applyFill="1" applyBorder="1"/>
    <xf numFmtId="0" fontId="26" fillId="0" borderId="0" xfId="0" applyFont="1" applyFill="1" applyBorder="1" applyAlignment="1"/>
    <xf numFmtId="166" fontId="25" fillId="0" borderId="0" xfId="0" applyNumberFormat="1" applyFont="1" applyFill="1" applyBorder="1" applyAlignment="1">
      <alignment horizontal="right"/>
    </xf>
    <xf numFmtId="0" fontId="25" fillId="0" borderId="0" xfId="0" applyFont="1" applyFill="1" applyBorder="1"/>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28" fillId="0" borderId="0" xfId="0" applyFont="1" applyFill="1" applyBorder="1" applyAlignment="1"/>
    <xf numFmtId="43" fontId="27" fillId="0" borderId="0" xfId="0" applyNumberFormat="1" applyFont="1" applyFill="1" applyBorder="1" applyAlignment="1">
      <alignment horizontal="center" vertical="center"/>
    </xf>
    <xf numFmtId="0" fontId="27" fillId="0" borderId="0" xfId="0" applyFont="1" applyFill="1" applyBorder="1"/>
    <xf numFmtId="169" fontId="25" fillId="0" borderId="0" xfId="0" applyNumberFormat="1" applyFont="1" applyFill="1" applyBorder="1" applyAlignment="1">
      <alignment horizontal="right"/>
    </xf>
    <xf numFmtId="0" fontId="8" fillId="0" borderId="0" xfId="0" applyFont="1" applyFill="1" applyBorder="1"/>
    <xf numFmtId="168" fontId="25" fillId="0" borderId="0" xfId="0" applyNumberFormat="1" applyFont="1" applyFill="1" applyBorder="1" applyAlignment="1">
      <alignment horizontal="right"/>
    </xf>
    <xf numFmtId="0" fontId="4" fillId="0" borderId="0" xfId="0" applyFont="1" applyFill="1" applyBorder="1" applyAlignment="1">
      <alignment horizontal="left" vertical="center" wrapText="1"/>
    </xf>
    <xf numFmtId="5" fontId="4" fillId="0" borderId="0" xfId="0" applyNumberFormat="1" applyFont="1" applyFill="1" applyBorder="1" applyAlignment="1">
      <alignment vertical="top"/>
    </xf>
    <xf numFmtId="2" fontId="31" fillId="0" borderId="0" xfId="0" applyNumberFormat="1" applyFont="1" applyFill="1" applyBorder="1" applyAlignment="1">
      <alignment horizontal="left"/>
    </xf>
    <xf numFmtId="0" fontId="32" fillId="0" borderId="0" xfId="0" applyFont="1" applyFill="1" applyBorder="1" applyAlignment="1">
      <alignment horizontal="left" vertical="top" wrapText="1"/>
    </xf>
    <xf numFmtId="0" fontId="32" fillId="0" borderId="0" xfId="0" applyFont="1" applyFill="1" applyBorder="1" applyAlignment="1">
      <alignment horizontal="center" vertical="top" wrapText="1"/>
    </xf>
    <xf numFmtId="167" fontId="32" fillId="0" borderId="0" xfId="0" applyNumberFormat="1" applyFont="1" applyFill="1" applyBorder="1" applyAlignment="1">
      <alignment horizontal="center" vertical="center" wrapText="1"/>
    </xf>
    <xf numFmtId="0" fontId="32" fillId="0" borderId="0" xfId="0" applyFont="1" applyFill="1" applyBorder="1" applyAlignment="1">
      <alignment vertical="center" wrapText="1"/>
    </xf>
    <xf numFmtId="0" fontId="32" fillId="0" borderId="0" xfId="0" applyFont="1" applyFill="1" applyBorder="1" applyAlignment="1">
      <alignment horizontal="center" vertical="center" wrapText="1"/>
    </xf>
    <xf numFmtId="167" fontId="33" fillId="0" borderId="0" xfId="0" applyNumberFormat="1" applyFont="1" applyFill="1" applyBorder="1" applyAlignment="1">
      <alignment horizontal="center" vertical="center" wrapText="1"/>
    </xf>
    <xf numFmtId="3" fontId="32" fillId="0" borderId="0" xfId="0" applyNumberFormat="1" applyFont="1" applyFill="1" applyBorder="1" applyAlignment="1">
      <alignment horizontal="center" vertical="center" wrapText="1"/>
    </xf>
    <xf numFmtId="167" fontId="34" fillId="0" borderId="0" xfId="0" applyNumberFormat="1" applyFont="1" applyFill="1" applyBorder="1" applyAlignment="1">
      <alignment horizontal="center" vertical="center" wrapText="1"/>
    </xf>
    <xf numFmtId="167" fontId="32" fillId="0" borderId="0" xfId="0" applyNumberFormat="1" applyFont="1" applyFill="1" applyBorder="1" applyAlignment="1">
      <alignment vertical="center" wrapText="1"/>
    </xf>
    <xf numFmtId="2"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167" fontId="4" fillId="0" borderId="0" xfId="0" applyNumberFormat="1" applyFont="1" applyFill="1" applyBorder="1" applyAlignment="1">
      <alignment horizontal="center" vertical="center" wrapText="1"/>
    </xf>
    <xf numFmtId="2" fontId="4" fillId="0" borderId="0" xfId="0" applyNumberFormat="1" applyFont="1" applyFill="1" applyBorder="1" applyAlignment="1">
      <alignment horizontal="center" vertical="top"/>
    </xf>
    <xf numFmtId="0" fontId="4" fillId="0" borderId="0" xfId="0" applyFont="1" applyFill="1" applyBorder="1" applyAlignment="1">
      <alignment horizontal="left" vertical="top"/>
    </xf>
    <xf numFmtId="0" fontId="4" fillId="0" borderId="0" xfId="0" applyFont="1" applyFill="1" applyBorder="1" applyAlignment="1">
      <alignment vertical="top"/>
    </xf>
    <xf numFmtId="0" fontId="4" fillId="0" borderId="0" xfId="0" applyFont="1" applyFill="1" applyBorder="1" applyAlignment="1">
      <alignment horizontal="center" vertical="top"/>
    </xf>
    <xf numFmtId="43" fontId="4" fillId="0" borderId="0" xfId="0" applyNumberFormat="1" applyFont="1" applyFill="1" applyBorder="1" applyAlignment="1">
      <alignment horizontal="right" vertical="top"/>
    </xf>
    <xf numFmtId="165" fontId="4" fillId="0" borderId="0" xfId="0" applyNumberFormat="1" applyFont="1" applyFill="1" applyBorder="1" applyAlignment="1">
      <alignment horizontal="right" vertical="top"/>
    </xf>
    <xf numFmtId="43" fontId="4" fillId="0" borderId="0" xfId="0" applyNumberFormat="1" applyFont="1" applyFill="1" applyBorder="1" applyAlignment="1">
      <alignment horizontal="center" vertical="top"/>
    </xf>
    <xf numFmtId="9" fontId="4" fillId="0" borderId="0" xfId="0" applyNumberFormat="1" applyFont="1" applyFill="1" applyBorder="1" applyAlignment="1">
      <alignment horizontal="center" vertical="top"/>
    </xf>
    <xf numFmtId="5" fontId="4" fillId="0" borderId="0" xfId="0" applyNumberFormat="1" applyFont="1" applyFill="1" applyBorder="1" applyAlignment="1">
      <alignment horizontal="right" vertical="top"/>
    </xf>
    <xf numFmtId="37" fontId="4" fillId="0" borderId="0" xfId="0" applyNumberFormat="1" applyFont="1" applyFill="1" applyBorder="1" applyAlignment="1">
      <alignment vertical="top"/>
    </xf>
    <xf numFmtId="39" fontId="4" fillId="0" borderId="0" xfId="0" applyNumberFormat="1" applyFont="1" applyFill="1" applyBorder="1" applyAlignment="1">
      <alignment vertical="top"/>
    </xf>
    <xf numFmtId="167" fontId="4" fillId="0" borderId="0" xfId="0" applyNumberFormat="1" applyFont="1" applyFill="1" applyBorder="1" applyAlignment="1">
      <alignment vertical="top"/>
    </xf>
    <xf numFmtId="2" fontId="4" fillId="0" borderId="0" xfId="0" applyNumberFormat="1" applyFont="1" applyFill="1" applyBorder="1" applyAlignment="1">
      <alignment vertical="top"/>
    </xf>
    <xf numFmtId="2"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49" fontId="4" fillId="0" borderId="0" xfId="0" applyNumberFormat="1" applyFont="1" applyFill="1" applyBorder="1" applyAlignment="1">
      <alignment horizontal="left" vertical="center"/>
    </xf>
    <xf numFmtId="0" fontId="4" fillId="0" borderId="0" xfId="0" applyFont="1" applyFill="1" applyBorder="1" applyAlignment="1">
      <alignment vertical="center"/>
    </xf>
    <xf numFmtId="43" fontId="4" fillId="0" borderId="0" xfId="0" applyNumberFormat="1" applyFont="1" applyFill="1" applyBorder="1" applyAlignment="1">
      <alignment horizontal="right" vertical="center"/>
    </xf>
    <xf numFmtId="165" fontId="4" fillId="0" borderId="0" xfId="0" applyNumberFormat="1" applyFont="1" applyFill="1" applyBorder="1" applyAlignment="1">
      <alignment horizontal="right" vertical="center"/>
    </xf>
    <xf numFmtId="43" fontId="4" fillId="0" borderId="0" xfId="0" applyNumberFormat="1" applyFont="1" applyFill="1" applyBorder="1" applyAlignment="1">
      <alignment horizontal="center" vertical="center"/>
    </xf>
    <xf numFmtId="2" fontId="22" fillId="0" borderId="0" xfId="0" applyNumberFormat="1" applyFont="1" applyFill="1" applyBorder="1" applyAlignment="1">
      <alignment horizontal="center"/>
    </xf>
    <xf numFmtId="0" fontId="22" fillId="0" borderId="0" xfId="0" applyFont="1" applyFill="1" applyBorder="1" applyAlignment="1">
      <alignment horizontal="left"/>
    </xf>
    <xf numFmtId="0" fontId="22" fillId="0" borderId="0" xfId="0" applyFont="1" applyFill="1" applyBorder="1" applyAlignment="1"/>
    <xf numFmtId="0" fontId="22" fillId="0" borderId="0" xfId="0" applyFont="1" applyFill="1" applyBorder="1" applyAlignment="1">
      <alignment horizontal="center"/>
    </xf>
    <xf numFmtId="0" fontId="22" fillId="0" borderId="0" xfId="0" applyFont="1" applyFill="1" applyBorder="1" applyAlignment="1">
      <alignment horizontal="center" vertical="top"/>
    </xf>
    <xf numFmtId="43" fontId="22" fillId="0" borderId="0" xfId="0" applyNumberFormat="1" applyFont="1" applyFill="1" applyBorder="1" applyAlignment="1">
      <alignment horizontal="right" vertical="top"/>
    </xf>
    <xf numFmtId="165" fontId="22" fillId="0" borderId="0" xfId="0" applyNumberFormat="1" applyFont="1" applyFill="1" applyBorder="1" applyAlignment="1">
      <alignment horizontal="right"/>
    </xf>
    <xf numFmtId="43" fontId="22" fillId="0" borderId="0" xfId="0" applyNumberFormat="1" applyFont="1" applyFill="1" applyBorder="1" applyAlignment="1">
      <alignment horizontal="center"/>
    </xf>
    <xf numFmtId="9" fontId="22" fillId="0" borderId="0" xfId="0" applyNumberFormat="1" applyFont="1" applyFill="1" applyBorder="1" applyAlignment="1">
      <alignment horizontal="center" vertical="top"/>
    </xf>
    <xf numFmtId="43" fontId="22" fillId="0" borderId="0" xfId="0" applyNumberFormat="1" applyFont="1" applyFill="1" applyBorder="1" applyAlignment="1">
      <alignment horizontal="center" vertical="top"/>
    </xf>
    <xf numFmtId="5" fontId="22" fillId="0" borderId="0" xfId="0" applyNumberFormat="1" applyFont="1" applyFill="1" applyBorder="1" applyAlignment="1">
      <alignment horizontal="right" vertical="top"/>
    </xf>
    <xf numFmtId="37" fontId="22" fillId="0" borderId="0" xfId="0" applyNumberFormat="1" applyFont="1" applyFill="1" applyBorder="1" applyAlignment="1">
      <alignment horizontal="right" vertical="top"/>
    </xf>
    <xf numFmtId="39" fontId="22" fillId="0" borderId="0" xfId="0" applyNumberFormat="1" applyFont="1" applyFill="1" applyBorder="1" applyAlignment="1">
      <alignment horizontal="right" vertical="top"/>
    </xf>
    <xf numFmtId="167" fontId="22" fillId="0" borderId="0" xfId="0" applyNumberFormat="1" applyFont="1" applyFill="1" applyBorder="1" applyAlignment="1">
      <alignment horizontal="right" vertical="top"/>
    </xf>
    <xf numFmtId="5" fontId="22" fillId="0" borderId="0" xfId="0" applyNumberFormat="1" applyFont="1" applyFill="1" applyBorder="1" applyAlignment="1">
      <alignment vertical="top"/>
    </xf>
    <xf numFmtId="43" fontId="22" fillId="0" borderId="0" xfId="0" applyNumberFormat="1" applyFont="1" applyFill="1" applyBorder="1" applyAlignment="1">
      <alignment horizontal="right"/>
    </xf>
    <xf numFmtId="9" fontId="4" fillId="0" borderId="0" xfId="0" applyNumberFormat="1" applyFont="1" applyFill="1" applyBorder="1" applyAlignment="1">
      <alignment horizontal="right" vertical="top"/>
    </xf>
    <xf numFmtId="2" fontId="4" fillId="0" borderId="0" xfId="0" applyNumberFormat="1" applyFont="1" applyFill="1" applyBorder="1" applyAlignment="1">
      <alignment horizontal="left" vertical="top"/>
    </xf>
    <xf numFmtId="0" fontId="4" fillId="0" borderId="0" xfId="0" applyFont="1" applyFill="1" applyBorder="1" applyAlignment="1">
      <alignment horizontal="center"/>
    </xf>
    <xf numFmtId="0" fontId="23" fillId="0" borderId="0" xfId="0" applyFont="1" applyFill="1" applyBorder="1" applyAlignment="1">
      <alignment horizontal="left" vertical="top"/>
    </xf>
    <xf numFmtId="0" fontId="4" fillId="0" borderId="0" xfId="0" applyFont="1" applyFill="1" applyBorder="1" applyAlignment="1">
      <alignment horizontal="left" vertical="top" wrapText="1"/>
    </xf>
    <xf numFmtId="3" fontId="4" fillId="0" borderId="0" xfId="0" applyNumberFormat="1" applyFont="1" applyFill="1" applyBorder="1" applyAlignment="1">
      <alignment vertical="top"/>
    </xf>
    <xf numFmtId="167" fontId="21" fillId="0" borderId="0" xfId="0" applyNumberFormat="1" applyFont="1" applyFill="1" applyBorder="1" applyAlignment="1">
      <alignment horizontal="center" vertical="center" wrapText="1"/>
    </xf>
    <xf numFmtId="2" fontId="1" fillId="0" borderId="0" xfId="0" applyNumberFormat="1" applyFont="1" applyFill="1" applyBorder="1"/>
    <xf numFmtId="43" fontId="4" fillId="0" borderId="0" xfId="0" applyNumberFormat="1" applyFont="1" applyFill="1" applyBorder="1" applyAlignment="1">
      <alignment horizontal="right" vertical="top" wrapText="1"/>
    </xf>
    <xf numFmtId="165" fontId="4" fillId="0" borderId="0" xfId="0" applyNumberFormat="1" applyFont="1" applyFill="1" applyBorder="1" applyAlignment="1">
      <alignment horizontal="right" vertical="top" wrapText="1"/>
    </xf>
    <xf numFmtId="43" fontId="4" fillId="0" borderId="0" xfId="0" applyNumberFormat="1" applyFont="1" applyFill="1" applyBorder="1" applyAlignment="1">
      <alignment horizontal="center" vertical="top" wrapText="1"/>
    </xf>
    <xf numFmtId="2" fontId="8" fillId="0" borderId="0" xfId="0" applyNumberFormat="1" applyFont="1" applyFill="1" applyBorder="1" applyAlignment="1">
      <alignment horizontal="left" vertical="top"/>
    </xf>
    <xf numFmtId="0" fontId="8" fillId="0" borderId="0" xfId="0" applyFont="1" applyFill="1" applyBorder="1" applyAlignment="1">
      <alignment horizontal="right" vertical="top"/>
    </xf>
    <xf numFmtId="0" fontId="8" fillId="0" borderId="0" xfId="0" applyFont="1" applyFill="1" applyBorder="1" applyAlignment="1">
      <alignment horizontal="left" vertical="top"/>
    </xf>
    <xf numFmtId="43" fontId="8" fillId="0" borderId="0" xfId="0" applyNumberFormat="1" applyFont="1" applyFill="1" applyBorder="1" applyAlignment="1">
      <alignment horizontal="right" vertical="top"/>
    </xf>
    <xf numFmtId="5" fontId="8" fillId="0" borderId="0" xfId="0" applyNumberFormat="1" applyFont="1" applyFill="1" applyBorder="1" applyAlignment="1">
      <alignment vertical="top"/>
    </xf>
    <xf numFmtId="37" fontId="8" fillId="0" borderId="0" xfId="0" applyNumberFormat="1" applyFont="1" applyFill="1" applyBorder="1" applyAlignment="1">
      <alignment vertical="top"/>
    </xf>
    <xf numFmtId="39" fontId="8" fillId="0" borderId="0" xfId="0" applyNumberFormat="1" applyFont="1" applyFill="1" applyBorder="1" applyAlignment="1">
      <alignment vertical="top"/>
    </xf>
    <xf numFmtId="0" fontId="35" fillId="0" borderId="0" xfId="0" applyFont="1" applyFill="1" applyBorder="1" applyAlignment="1"/>
    <xf numFmtId="5" fontId="30" fillId="0" borderId="0" xfId="0" applyNumberFormat="1" applyFont="1" applyFill="1" applyBorder="1" applyAlignment="1">
      <alignment vertical="top"/>
    </xf>
    <xf numFmtId="37" fontId="30" fillId="0" borderId="0" xfId="0" applyNumberFormat="1" applyFont="1" applyFill="1" applyBorder="1" applyAlignment="1">
      <alignment vertical="top"/>
    </xf>
    <xf numFmtId="39" fontId="30" fillId="0" borderId="0" xfId="0" applyNumberFormat="1" applyFont="1" applyFill="1" applyBorder="1" applyAlignment="1">
      <alignment vertical="top"/>
    </xf>
    <xf numFmtId="0" fontId="36" fillId="0" borderId="0" xfId="0" applyFont="1" applyFill="1" applyBorder="1" applyAlignment="1"/>
    <xf numFmtId="3" fontId="13" fillId="0" borderId="0"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xf>
    <xf numFmtId="3" fontId="37" fillId="0" borderId="0" xfId="0" applyNumberFormat="1" applyFont="1" applyFill="1" applyBorder="1" applyAlignment="1">
      <alignment horizontal="center" vertical="center"/>
    </xf>
    <xf numFmtId="0" fontId="4" fillId="0" borderId="0" xfId="0" applyFont="1" applyFill="1" applyBorder="1" applyAlignment="1">
      <alignment horizontal="left" wrapText="1"/>
    </xf>
    <xf numFmtId="0" fontId="6" fillId="0" borderId="0" xfId="0" applyFont="1" applyFill="1" applyBorder="1"/>
    <xf numFmtId="0" fontId="4" fillId="0" borderId="4" xfId="0" applyFont="1" applyFill="1" applyBorder="1" applyAlignment="1">
      <alignment horizontal="left" wrapText="1"/>
    </xf>
    <xf numFmtId="0" fontId="6" fillId="0" borderId="5" xfId="0" applyFont="1" applyFill="1" applyBorder="1"/>
    <xf numFmtId="0" fontId="4" fillId="0" borderId="4" xfId="0" applyFont="1" applyFill="1" applyBorder="1" applyAlignment="1">
      <alignment horizontal="left"/>
    </xf>
    <xf numFmtId="0" fontId="4" fillId="0" borderId="4" xfId="0" applyFont="1" applyFill="1" applyBorder="1" applyAlignment="1">
      <alignment horizontal="left" vertical="top" wrapText="1"/>
    </xf>
    <xf numFmtId="0" fontId="27" fillId="0" borderId="0" xfId="0" applyFont="1" applyFill="1" applyBorder="1" applyAlignment="1">
      <alignment horizontal="center" vertical="center"/>
    </xf>
    <xf numFmtId="0" fontId="29" fillId="0" borderId="0" xfId="0" applyFont="1" applyFill="1" applyBorder="1"/>
    <xf numFmtId="0" fontId="12" fillId="0" borderId="0" xfId="0" applyFont="1" applyFill="1" applyBorder="1" applyAlignment="1">
      <alignment horizontal="center" vertical="center"/>
    </xf>
  </cellXfs>
  <cellStyles count="1">
    <cellStyle name="Normal" xfId="0" builtinId="0"/>
  </cellStyles>
  <dxfs count="274">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5" formatCode="#,##0_);\(#,##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5" formatCode="#,##0_);\(#,##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167" formatCode="&quot;$&quot;#,##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7" formatCode="#,##0.00_);\(#,##0.0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5" formatCode="#,##0_);\(#,##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5" formatCode="#,##0_);\(#,##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9" formatCode="&quot;$&quot;#,##0_);\(&quot;$&quot;#,##0\)"/>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5" formatCode="_(* #,##0.00_);_(* \(#,##0.00\);_(* &quot;-&quot;??_);_(@_)"/>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5" formatCode="_(* #,##0.00_);_(* \(#,##0.00\);_(* &quot;-&quot;??_);_(@_)"/>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5" formatCode="_(* #,##0.00_);_(* \(#,##0.00\);_(* &quot;-&quot;??_);_(@_)"/>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5" formatCode="_(* #,##0.00_);_(* \(#,##0.00\);_(* &quot;-&quot;??_);_(@_)"/>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13" formatCode="0%"/>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5" formatCode="_(* #,##0.00_);_(* \(#,##0.00\);_(* &quot;-&quot;??_);_(@_)"/>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5" formatCode="_(* #,##0.00_);_(* \(#,##0.00\);_(* &quot;-&quot;??_);_(@_)"/>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5" formatCode="_(* #,##0.00_);_(* \(#,##0.00\);_(* &quot;-&quot;??_);_(@_)"/>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5" formatCode="_(* #,##0.00_);_(* \(#,##0.00\);_(* &quot;-&quot;??_);_(@_)"/>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5" formatCode="_(* #,##0.00_);_(* \(#,##0.00\);_(* &quot;-&quot;??_);_(@_)"/>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5" formatCode="_(* #,##0.00_);_(* \(#,##0.00\);_(* &quot;-&quot;??_);_(@_)"/>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165" formatCode="0.0%"/>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5" formatCode="_(* #,##0.00_);_(* \(#,##0.00\);_(* &quot;-&quot;??_);_(@_)"/>
      <fill>
        <patternFill patternType="none">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2" formatCode="0.00"/>
      <fill>
        <patternFill patternType="none">
          <bgColor auto="1"/>
        </patternFill>
      </fill>
      <alignment horizontal="center" vertical="top" textRotation="0" wrapText="0" indent="0" justifyLastLine="0" shrinkToFit="0" readingOrder="0"/>
    </dxf>
    <dxf>
      <border outline="0">
        <top style="thin">
          <color rgb="FF000000"/>
        </top>
        <bottom style="double">
          <color rgb="FF000000"/>
        </bottom>
      </border>
    </dxf>
    <dxf>
      <font>
        <b val="0"/>
        <i val="0"/>
        <strike val="0"/>
        <condense val="0"/>
        <extend val="0"/>
        <outline val="0"/>
        <shadow val="0"/>
        <u val="none"/>
        <vertAlign val="baseline"/>
        <sz val="11"/>
        <color theme="1"/>
        <name val="Calibri"/>
        <scheme val="none"/>
      </font>
      <numFmt numFmtId="167" formatCode="&quot;$&quot;#,##0"/>
      <fill>
        <patternFill patternType="none">
          <bgColor auto="1"/>
        </patternFill>
      </fill>
      <alignment horizontal="general"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theme="1"/>
        <name val="Calibri"/>
        <scheme val="none"/>
      </font>
      <numFmt numFmtId="167" formatCode="&quot;$&quot;#,##0"/>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bgColor auto="1"/>
        </patternFill>
      </fill>
    </dxf>
    <dxf>
      <fill>
        <patternFill patternType="none">
          <bgColor auto="1"/>
        </patternFill>
      </fill>
    </dxf>
    <dxf>
      <fill>
        <patternFill patternType="none">
          <bgColor auto="1"/>
        </patternFill>
      </fill>
    </dxf>
    <dxf>
      <border diagonalUp="0" diagonalDown="0">
        <left style="thin">
          <color indexed="64"/>
        </left>
        <right style="thin">
          <color indexed="64"/>
        </right>
        <top style="thin">
          <color indexed="64"/>
        </top>
        <bottom style="thin">
          <color indexed="64"/>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diagonalUp="0" diagonalDown="0">
        <left style="thin">
          <color indexed="64"/>
        </left>
        <right style="thin">
          <color indexed="64"/>
        </right>
        <top style="thin">
          <color indexed="64"/>
        </top>
        <bottom style="thin">
          <color indexed="64"/>
        </bottom>
      </border>
    </dxf>
    <dxf>
      <fill>
        <patternFill patternType="none">
          <bgColor auto="1"/>
        </patternFill>
      </fill>
    </dxf>
    <dxf>
      <font>
        <b/>
        <i val="0"/>
        <strike val="0"/>
        <condense val="0"/>
        <extend val="0"/>
        <outline val="0"/>
        <shadow val="0"/>
        <u val="none"/>
        <vertAlign val="baseline"/>
        <sz val="11"/>
        <color theme="0"/>
        <name val="Calibri"/>
        <scheme val="none"/>
      </font>
      <fill>
        <patternFill patternType="none">
          <fgColor rgb="FF2F5496"/>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bgColor auto="1"/>
        </patternFill>
      </fill>
    </dxf>
    <dxf>
      <fill>
        <patternFill patternType="none">
          <bgColor auto="1"/>
        </patternFill>
      </fill>
    </dxf>
    <dxf>
      <font>
        <b val="0"/>
        <i val="0"/>
        <strike val="0"/>
        <condense val="0"/>
        <extend val="0"/>
        <outline val="0"/>
        <shadow val="0"/>
        <u val="none"/>
        <vertAlign val="baseline"/>
        <sz val="11"/>
        <color theme="1"/>
        <name val="Calibri"/>
        <scheme val="minor"/>
      </font>
      <fill>
        <patternFill patternType="none">
          <bgColor auto="1"/>
        </patternFill>
      </fill>
      <alignment horizontal="general" vertical="bottom" textRotation="0" wrapText="0" indent="0" justifyLastLine="0" shrinkToFit="0" readingOrder="0"/>
    </dxf>
    <dxf>
      <fill>
        <patternFill patternType="none">
          <bgColor auto="1"/>
        </patternFill>
      </fill>
    </dxf>
    <dxf>
      <fill>
        <patternFill patternType="none">
          <bgColor auto="1"/>
        </patternFill>
      </fill>
    </dxf>
    <dxf>
      <border diagonalUp="0" diagonalDown="0">
        <left style="thin">
          <color indexed="64"/>
        </left>
        <right style="thin">
          <color indexed="64"/>
        </right>
        <top style="thin">
          <color indexed="64"/>
        </top>
        <bottom style="thin">
          <color indexed="64"/>
        </bottom>
      </border>
    </dxf>
    <dxf>
      <fill>
        <patternFill patternType="none">
          <bgColor auto="1"/>
        </patternFill>
      </fill>
    </dxf>
    <dxf>
      <font>
        <b/>
        <i val="0"/>
        <strike val="0"/>
        <condense val="0"/>
        <extend val="0"/>
        <outline val="0"/>
        <shadow val="0"/>
        <u val="none"/>
        <vertAlign val="baseline"/>
        <sz val="11"/>
        <color theme="0"/>
        <name val="Calibri"/>
        <scheme val="none"/>
      </font>
      <fill>
        <patternFill patternType="none">
          <fgColor rgb="FF2F5496"/>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bgColor auto="1"/>
        </patternFill>
      </fill>
    </dxf>
    <dxf>
      <fill>
        <patternFill patternType="none">
          <bgColor auto="1"/>
        </patternFill>
      </fill>
    </dxf>
    <dxf>
      <border diagonalUp="0" diagonalDown="0">
        <left style="thin">
          <color indexed="64"/>
        </left>
        <right style="thin">
          <color indexed="64"/>
        </right>
        <top style="thin">
          <color indexed="64"/>
        </top>
        <bottom style="thin">
          <color indexed="64"/>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diagonalUp="0" diagonalDown="0">
        <left style="thin">
          <color indexed="64"/>
        </left>
        <right style="thin">
          <color indexed="64"/>
        </right>
        <top style="thin">
          <color indexed="64"/>
        </top>
        <bottom style="thin">
          <color indexed="64"/>
        </bottom>
      </border>
    </dxf>
    <dxf>
      <fill>
        <patternFill patternType="none">
          <bgColor auto="1"/>
        </patternFill>
      </fill>
    </dxf>
    <dxf>
      <font>
        <b/>
        <i val="0"/>
        <strike val="0"/>
        <condense val="0"/>
        <extend val="0"/>
        <outline val="0"/>
        <shadow val="0"/>
        <u val="none"/>
        <vertAlign val="baseline"/>
        <sz val="11"/>
        <color theme="0"/>
        <name val="Calibri"/>
        <scheme val="none"/>
      </font>
      <fill>
        <patternFill patternType="none">
          <fgColor rgb="FF44546A"/>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diagonalUp="0" diagonalDown="0">
        <left style="thin">
          <color indexed="64"/>
        </left>
        <right style="thin">
          <color indexed="64"/>
        </right>
        <top style="thin">
          <color indexed="64"/>
        </top>
        <bottom style="thin">
          <color indexed="64"/>
        </bottom>
      </border>
    </dxf>
    <dxf>
      <fill>
        <patternFill patternType="none">
          <bgColor auto="1"/>
        </patternFill>
      </fill>
    </dxf>
    <dxf>
      <font>
        <b/>
        <i val="0"/>
        <strike val="0"/>
        <condense val="0"/>
        <extend val="0"/>
        <outline val="0"/>
        <shadow val="0"/>
        <u val="none"/>
        <vertAlign val="baseline"/>
        <sz val="11"/>
        <color theme="0"/>
        <name val="Calibri"/>
        <scheme val="none"/>
      </font>
      <fill>
        <patternFill patternType="none">
          <fgColor rgb="FF44546A"/>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diagonalUp="0" diagonalDown="0">
        <left style="thin">
          <color indexed="64"/>
        </left>
        <right style="thin">
          <color indexed="64"/>
        </right>
        <top style="thin">
          <color indexed="64"/>
        </top>
        <bottom style="thin">
          <color indexed="64"/>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alignment horizontal="center" textRotation="0" wrapText="0" indent="0" justifyLastLine="0" shrinkToFit="0" readingOrder="0"/>
    </dxf>
    <dxf>
      <fill>
        <patternFill patternType="none">
          <bgColor auto="1"/>
        </patternFill>
      </fill>
    </dxf>
    <dxf>
      <fill>
        <patternFill patternType="none">
          <bgColor auto="1"/>
        </patternFill>
      </fill>
    </dxf>
    <dxf>
      <border diagonalUp="0" diagonalDown="0">
        <left style="thin">
          <color indexed="64"/>
        </left>
        <right style="thin">
          <color indexed="64"/>
        </right>
        <top style="thin">
          <color indexed="64"/>
        </top>
        <bottom style="thin">
          <color indexed="64"/>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diagonalUp="0" diagonalDown="0">
        <left style="thin">
          <color indexed="64"/>
        </left>
        <right style="thin">
          <color indexed="64"/>
        </right>
        <top style="thin">
          <color indexed="64"/>
        </top>
        <bottom style="thin">
          <color indexed="64"/>
        </bottom>
      </border>
    </dxf>
    <dxf>
      <fill>
        <patternFill patternType="none">
          <bgColor auto="1"/>
        </patternFill>
      </fill>
    </dxf>
    <dxf>
      <font>
        <b/>
        <i val="0"/>
        <strike val="0"/>
        <condense val="0"/>
        <extend val="0"/>
        <outline val="0"/>
        <shadow val="0"/>
        <u val="none"/>
        <vertAlign val="baseline"/>
        <sz val="11"/>
        <color theme="0"/>
        <name val="Calibri"/>
        <scheme val="none"/>
      </font>
      <fill>
        <patternFill patternType="none">
          <fgColor rgb="FF2F5496"/>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4:F16" totalsRowShown="0" headerRowDxfId="273" dataDxfId="272" tableBorderDxfId="271">
  <autoFilter ref="A4:F16" xr:uid="{00000000-0009-0000-0100-000002000000}"/>
  <tableColumns count="6">
    <tableColumn id="1" xr3:uid="{00000000-0010-0000-0000-000001000000}" name="DEPT" dataDxfId="270"/>
    <tableColumn id="2" xr3:uid="{00000000-0010-0000-0000-000002000000}" name=" Stop points" dataDxfId="269"/>
    <tableColumn id="3" xr3:uid="{00000000-0010-0000-0000-000003000000}" name="Stop Point FY25 vs 24_x000a_∆" dataDxfId="268"/>
    <tableColumn id="4" xr3:uid="{00000000-0010-0000-0000-000004000000}" name="FY25  Mail Stop_x000a_$" dataDxfId="267"/>
    <tableColumn id="5" xr3:uid="{00000000-0010-0000-0000-000005000000}" name="FY 2025 to FY 2024_x000a_$ ∆" dataDxfId="266">
      <calculatedColumnFormula>D5-D22</calculatedColumnFormula>
    </tableColumn>
    <tableColumn id="6" xr3:uid="{00000000-0010-0000-0000-000006000000}" name="FY 2025 to FY 2024_x000a_% ∆" dataDxfId="265">
      <calculatedColumnFormula>E5/D22</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A2:AN260" totalsRowShown="0" headerRowDxfId="43" dataDxfId="41" headerRowBorderDxfId="42" tableBorderDxfId="40">
  <autoFilter ref="A2:AN260" xr:uid="{00000000-0009-0000-0100-00000C000000}"/>
  <tableColumns count="40">
    <tableColumn id="1" xr3:uid="{00000000-0010-0000-0900-000001000000}" name="MCODE" dataDxfId="39"/>
    <tableColumn id="2" xr3:uid="{00000000-0010-0000-0900-000002000000}" name="StopID_x000a_(BLDG/FLR/SUITE)" dataDxfId="38"/>
    <tableColumn id="3" xr3:uid="{00000000-0010-0000-0900-000003000000}" name="Building Name" dataDxfId="37"/>
    <tableColumn id="4" xr3:uid="{00000000-0010-0000-0900-000004000000}" name="Address" dataDxfId="36"/>
    <tableColumn id="5" xr3:uid="{00000000-0010-0000-0900-000005000000}" name="Route" dataDxfId="35"/>
    <tableColumn id="6" xr3:uid="{00000000-0010-0000-0900-000006000000}" name="Dept" dataDxfId="34"/>
    <tableColumn id="7" xr3:uid="{00000000-0010-0000-0900-000007000000}" name="Division" dataDxfId="33"/>
    <tableColumn id="8" xr3:uid="{00000000-0010-0000-0900-000008000000}" name="Program" dataDxfId="32"/>
    <tableColumn id="9" xr3:uid="{00000000-0010-0000-0900-000009000000}" name="Cost Object" dataDxfId="31"/>
    <tableColumn id="10" xr3:uid="{00000000-0010-0000-0900-00000A000000}" name="STOP BASE_x000a_(stops / day)" dataDxfId="30"/>
    <tableColumn id="11" xr3:uid="{00000000-0010-0000-0900-00000B000000}" name="Stop Share %_x000a_(% share of stop or pro-ration for partial yr)" dataDxfId="29"/>
    <tableColumn id="12" xr3:uid="{00000000-0010-0000-0900-00000C000000}" name="TOTAL STOP _x000a_BASE (J x K)" dataDxfId="28"/>
    <tableColumn id="13" xr3:uid="{00000000-0010-0000-0900-00000D000000}" name="Inter Office Mail Volume" dataDxfId="27"/>
    <tableColumn id="14" xr3:uid="{00000000-0010-0000-0900-00000E000000}" name="IO Volume_x000a_(Y= Stop base #)_x000a_(N=0)" dataDxfId="26"/>
    <tableColumn id="15" xr3:uid="{00000000-0010-0000-0900-00000F000000}" name="USPS PO Box PickUp_x000a_(B503)" dataDxfId="25"/>
    <tableColumn id="16" xr3:uid="{00000000-0010-0000-0900-000010000000}" name="USPS PO Box Pick Up:_x000a_DWNTN 7th Ave for  Multnomah Bldg" dataDxfId="24"/>
    <tableColumn id="17" xr3:uid="{00000000-0010-0000-0900-000011000000}" name="Medical_x000a_(Y = 2x Stop base #)_x000a_(N = 0)_x000a_(H = Hard coded allocation)" dataDxfId="23"/>
    <tableColumn id="18" xr3:uid="{00000000-0010-0000-0900-000012000000}" name="Medical Stop Share %_x000a_" dataDxfId="22"/>
    <tableColumn id="19" xr3:uid="{00000000-0010-0000-0900-000013000000}" name="Medical Share_x000a_(Y = 2x Stop base #)_x000a_(N = 0)_x000a_(H = Stop base x Hard coded allocation)" dataDxfId="21"/>
    <tableColumn id="20" xr3:uid="{00000000-0010-0000-0900-000014000000}" name="Bulk/Freight Delivery" dataDxfId="20"/>
    <tableColumn id="21" xr3:uid="{00000000-0010-0000-0900-000015000000}" name="Bulk/Freight Delivery_x000a_(Y=2xSTOP base or add STOP value)" dataDxfId="19"/>
    <tableColumn id="22" xr3:uid="{00000000-0010-0000-0900-000016000000}" name="Total Stop Points_x000a_(Base + IO Vol + USPS + Medical)_x000a_" dataDxfId="18"/>
    <tableColumn id="23" xr3:uid="{00000000-0010-0000-0900-000017000000}" name="Annual CHARGE _x000a_(rate * Total Stop Points)" dataDxfId="17"/>
    <tableColumn id="24" xr3:uid="{00000000-0010-0000-0900-000018000000}" name="Adjustments" dataDxfId="16"/>
    <tableColumn id="25" xr3:uid="{00000000-0010-0000-0900-000019000000}" name="FY24 Adjusted Fixed Cost" dataDxfId="15"/>
    <tableColumn id="26" xr3:uid="{00000000-0010-0000-0900-00001A000000}" name="Monthly Charge_x000a_(W/12)" dataDxfId="14"/>
    <tableColumn id="27" xr3:uid="{00000000-0010-0000-0900-00001B000000}" name="Pitney Bowes Postage _x000a_(formerly Ascent)" dataDxfId="13"/>
    <tableColumn id="28" xr3:uid="{00000000-0010-0000-0900-00001C000000}" name="Pitney Bowes Piece Count_x000a_(formerly Ascent)" dataDxfId="12"/>
    <tableColumn id="29" xr3:uid="{00000000-0010-0000-0900-00001D000000}" name="Parcel Cost" dataDxfId="11"/>
    <tableColumn id="30" xr3:uid="{00000000-0010-0000-0900-00001E000000}" name="Parcel Count" dataDxfId="10"/>
    <tableColumn id="31" xr3:uid="{00000000-0010-0000-0900-00001F000000}" name="Special Delivery" dataDxfId="9"/>
    <tableColumn id="32" xr3:uid="{00000000-0010-0000-0900-000020000000}" name="Special Delivery Hours" dataDxfId="8"/>
    <tableColumn id="33" xr3:uid="{00000000-0010-0000-0900-000021000000}" name="UPS" dataDxfId="7"/>
    <tableColumn id="34" xr3:uid="{00000000-0010-0000-0900-000022000000}" name="CAPS/ Postage Due" dataDxfId="6"/>
    <tableColumn id="35" xr3:uid="{00000000-0010-0000-0900-000023000000}" name="Metro Pre-Sort" dataDxfId="5"/>
    <tableColumn id="36" xr3:uid="{00000000-0010-0000-0900-000024000000}" name="Metro Pre-Sort Count" dataDxfId="4"/>
    <tableColumn id="37" xr3:uid="{00000000-0010-0000-0900-000025000000}" name="Total Count of Pieces Handled " dataDxfId="3"/>
    <tableColumn id="38" xr3:uid="{00000000-0010-0000-0900-000026000000}" name="PSTG DUE / BUS REPLY" dataDxfId="2"/>
    <tableColumn id="39" xr3:uid="{00000000-0010-0000-0900-000027000000}" name="Freight/Bulk Deliveries" dataDxfId="1"/>
    <tableColumn id="40" xr3:uid="{00000000-0010-0000-0900-000028000000}" name="SUM of Account" dataDxfId="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H4:S16" totalsRowShown="0" headerRowDxfId="264" dataDxfId="263" tableBorderDxfId="262">
  <autoFilter ref="H4:S16" xr:uid="{00000000-0009-0000-0100-000003000000}"/>
  <tableColumns count="12">
    <tableColumn id="1" xr3:uid="{00000000-0010-0000-0100-000001000000}" name="DEPT" dataDxfId="261"/>
    <tableColumn id="2" xr3:uid="{00000000-0010-0000-0100-000002000000}" name=" Metered Mail Count " dataDxfId="260"/>
    <tableColumn id="3" xr3:uid="{00000000-0010-0000-0100-000003000000}" name=" Special Delivery hours" dataDxfId="259"/>
    <tableColumn id="4" xr3:uid="{00000000-0010-0000-0100-000004000000}" name=" Metered Postage + Parcels" dataDxfId="258"/>
    <tableColumn id="5" xr3:uid="{00000000-0010-0000-0100-000005000000}" name=" Vendor Charges + Permit Postage" dataDxfId="257"/>
    <tableColumn id="6" xr3:uid="{00000000-0010-0000-0100-000006000000}" name="Postage Due / Business Reply" dataDxfId="256"/>
    <tableColumn id="7" xr3:uid="{00000000-0010-0000-0100-000007000000}" name=" UPS" dataDxfId="255"/>
    <tableColumn id="8" xr3:uid="{00000000-0010-0000-0100-000008000000}" name=" Special Delivery" dataDxfId="254"/>
    <tableColumn id="9" xr3:uid="{00000000-0010-0000-0100-000009000000}" name="Freight/Bulk Deliveries" dataDxfId="253"/>
    <tableColumn id="10" xr3:uid="{00000000-0010-0000-0100-00000A000000}" name="Total Pass-Through " dataDxfId="252"/>
    <tableColumn id="11" xr3:uid="{00000000-0010-0000-0100-00000B000000}" name="FY 2025 to FY 2024_x000a_$ ∆" dataDxfId="251"/>
    <tableColumn id="12" xr3:uid="{00000000-0010-0000-0100-00000C000000}" name="FY 2025 to FY 2024_x000a_% ∆" dataDxfId="250"/>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U4:X16" totalsRowShown="0" headerRowDxfId="249" dataDxfId="248" tableBorderDxfId="247">
  <autoFilter ref="U4:X16" xr:uid="{00000000-0009-0000-0100-000004000000}"/>
  <tableColumns count="4">
    <tableColumn id="1" xr3:uid="{00000000-0010-0000-0200-000001000000}" name="DEPT" dataDxfId="246"/>
    <tableColumn id="2" xr3:uid="{00000000-0010-0000-0200-000002000000}" name="Total for (60461)" dataDxfId="245"/>
    <tableColumn id="3" xr3:uid="{00000000-0010-0000-0200-000003000000}" name="FY 2025 to FY 2024_x000a_$ ∆" dataDxfId="244"/>
    <tableColumn id="4" xr3:uid="{00000000-0010-0000-0200-000004000000}" name="FY 2025 to FY 2024_x000a_% ∆" dataDxfId="243"/>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21:D33" totalsRowShown="0" headerRowDxfId="242" dataDxfId="241" tableBorderDxfId="240">
  <autoFilter ref="A21:D33" xr:uid="{00000000-0009-0000-0100-000006000000}"/>
  <tableColumns count="4">
    <tableColumn id="1" xr3:uid="{00000000-0010-0000-0300-000001000000}" name="DEPT" dataDxfId="239"/>
    <tableColumn id="2" xr3:uid="{00000000-0010-0000-0300-000002000000}" name=" Stop points" dataDxfId="238"/>
    <tableColumn id="3" xr3:uid="{00000000-0010-0000-0300-000003000000}" name="Stop Point FY24 vs 23_x000a_∆" dataDxfId="237"/>
    <tableColumn id="4" xr3:uid="{00000000-0010-0000-0300-000004000000}" name="FY24  Mail Stop_x000a_$" dataDxfId="236"/>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H21:Q33" totalsRowShown="0" headerRowDxfId="235" dataDxfId="234" tableBorderDxfId="233">
  <autoFilter ref="H21:Q33" xr:uid="{00000000-0009-0000-0100-000007000000}"/>
  <tableColumns count="10">
    <tableColumn id="1" xr3:uid="{00000000-0010-0000-0400-000001000000}" name="DEPT" dataDxfId="232"/>
    <tableColumn id="2" xr3:uid="{00000000-0010-0000-0400-000002000000}" name=" Metered Mail Count " dataDxfId="231"/>
    <tableColumn id="3" xr3:uid="{00000000-0010-0000-0400-000003000000}" name=" Special Delivery hours" dataDxfId="230"/>
    <tableColumn id="4" xr3:uid="{00000000-0010-0000-0400-000004000000}" name=" Metered Postage + Parcels" dataDxfId="229"/>
    <tableColumn id="5" xr3:uid="{00000000-0010-0000-0400-000005000000}" name=" Vendor Charges + Permit Postage" dataDxfId="228"/>
    <tableColumn id="6" xr3:uid="{00000000-0010-0000-0400-000006000000}" name="Postage Due / Business Reply" dataDxfId="227"/>
    <tableColumn id="7" xr3:uid="{00000000-0010-0000-0400-000007000000}" name=" UPS" dataDxfId="226"/>
    <tableColumn id="8" xr3:uid="{00000000-0010-0000-0400-000008000000}" name=" Special Delivery" dataDxfId="225"/>
    <tableColumn id="9" xr3:uid="{00000000-0010-0000-0400-000009000000}" name="Freight/Bulk Deliveries" dataDxfId="224"/>
    <tableColumn id="10" xr3:uid="{00000000-0010-0000-0400-00000A000000}" name="Total Pass-Through " dataDxfId="223"/>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U21:V33" totalsRowShown="0" headerRowDxfId="222" dataDxfId="221" tableBorderDxfId="220">
  <autoFilter ref="U21:V33" xr:uid="{00000000-0009-0000-0100-000008000000}"/>
  <tableColumns count="2">
    <tableColumn id="1" xr3:uid="{00000000-0010-0000-0500-000001000000}" name="DEPT" dataDxfId="219"/>
    <tableColumn id="2" xr3:uid="{00000000-0010-0000-0500-000002000000}" name="Total for (60461)" dataDxfId="218"/>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A38:E50" totalsRowShown="0" headerRowDxfId="217" dataDxfId="216" tableBorderDxfId="215">
  <autoFilter ref="A38:E50" xr:uid="{00000000-0009-0000-0100-000009000000}"/>
  <tableColumns count="5">
    <tableColumn id="1" xr3:uid="{00000000-0010-0000-0600-000001000000}" name="DEPT" dataDxfId="214"/>
    <tableColumn id="2" xr3:uid="{00000000-0010-0000-0600-000002000000}" name=" Stop points" dataDxfId="213">
      <calculatedColumnFormula>B5-B22</calculatedColumnFormula>
    </tableColumn>
    <tableColumn id="3" xr3:uid="{00000000-0010-0000-0600-000003000000}" name=" " dataDxfId="212"/>
    <tableColumn id="4" xr3:uid="{00000000-0010-0000-0600-000004000000}" name="Mail Stop $" dataDxfId="211">
      <calculatedColumnFormula>D5-D22</calculatedColumnFormula>
    </tableColumn>
    <tableColumn id="5" xr3:uid="{00000000-0010-0000-0600-000005000000}" name="Adjusted  Mail Stop" dataDxfId="210"/>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H38:Q50" totalsRowShown="0" headerRowDxfId="209" dataDxfId="208" tableBorderDxfId="207">
  <autoFilter ref="H38:Q50" xr:uid="{00000000-0009-0000-0100-00000A000000}"/>
  <tableColumns count="10">
    <tableColumn id="1" xr3:uid="{00000000-0010-0000-0700-000001000000}" name="DEPT" dataDxfId="206"/>
    <tableColumn id="2" xr3:uid="{00000000-0010-0000-0700-000002000000}" name=" Metered Mail Count " dataDxfId="205">
      <calculatedColumnFormula>I5-I22</calculatedColumnFormula>
    </tableColumn>
    <tableColumn id="3" xr3:uid="{00000000-0010-0000-0700-000003000000}" name=" Special Delivery hours" dataDxfId="204">
      <calculatedColumnFormula>J5-J22</calculatedColumnFormula>
    </tableColumn>
    <tableColumn id="4" xr3:uid="{00000000-0010-0000-0700-000004000000}" name=" Metered Postage + Parcels" dataDxfId="203">
      <calculatedColumnFormula>K5-K22</calculatedColumnFormula>
    </tableColumn>
    <tableColumn id="5" xr3:uid="{00000000-0010-0000-0700-000005000000}" name=" Vendor Charges + Permit Postage" dataDxfId="202">
      <calculatedColumnFormula>L5-L22</calculatedColumnFormula>
    </tableColumn>
    <tableColumn id="6" xr3:uid="{00000000-0010-0000-0700-000006000000}" name=" Business Reply/CAPS Permit" dataDxfId="201">
      <calculatedColumnFormula>M5-M22</calculatedColumnFormula>
    </tableColumn>
    <tableColumn id="7" xr3:uid="{00000000-0010-0000-0700-000007000000}" name=" UPS" dataDxfId="200">
      <calculatedColumnFormula>N5-N22</calculatedColumnFormula>
    </tableColumn>
    <tableColumn id="8" xr3:uid="{00000000-0010-0000-0700-000008000000}" name=" Special Delivery" dataDxfId="199">
      <calculatedColumnFormula>O5-O22</calculatedColumnFormula>
    </tableColumn>
    <tableColumn id="9" xr3:uid="{00000000-0010-0000-0700-000009000000}" name="Freight/Bulk Deliveries" dataDxfId="198">
      <calculatedColumnFormula>P5-P22</calculatedColumnFormula>
    </tableColumn>
    <tableColumn id="10" xr3:uid="{00000000-0010-0000-0700-00000A000000}" name="Total Pass-Through " dataDxfId="197">
      <calculatedColumnFormula>Q5-Q22</calculatedColumnFormula>
    </tableColumn>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U38:W50" totalsRowShown="0" headerRowDxfId="196" dataDxfId="195" tableBorderDxfId="194">
  <autoFilter ref="U38:W50" xr:uid="{00000000-0009-0000-0100-00000B000000}"/>
  <tableColumns count="3">
    <tableColumn id="1" xr3:uid="{00000000-0010-0000-0800-000001000000}" name="DEPT" dataDxfId="193"/>
    <tableColumn id="2" xr3:uid="{00000000-0010-0000-0800-000002000000}" name="Total for (60460)" dataDxfId="192">
      <calculatedColumnFormula>V5-V22</calculatedColumnFormula>
    </tableColumn>
    <tableColumn id="3" xr3:uid="{00000000-0010-0000-0800-000003000000}" name="% Change" dataDxfId="191">
      <calculatedColumnFormula>V39/V22</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0.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000"/>
  <sheetViews>
    <sheetView workbookViewId="0">
      <selection activeCell="J2" sqref="J2"/>
    </sheetView>
  </sheetViews>
  <sheetFormatPr defaultColWidth="14.44140625" defaultRowHeight="15" customHeight="1" x14ac:dyDescent="0.3"/>
  <cols>
    <col min="1" max="1" width="29.5546875" style="3" customWidth="1"/>
    <col min="2" max="2" width="63.109375" style="3" customWidth="1"/>
    <col min="3" max="3" width="32.109375" style="3" customWidth="1"/>
    <col min="4" max="22" width="8.6640625" style="3" customWidth="1"/>
    <col min="23" max="16384" width="14.44140625" style="3"/>
  </cols>
  <sheetData>
    <row r="1" spans="1:22" ht="21" x14ac:dyDescent="0.4">
      <c r="A1" s="1" t="s">
        <v>0</v>
      </c>
      <c r="B1" s="2"/>
      <c r="C1" s="2"/>
    </row>
    <row r="2" spans="1:22" ht="60" customHeight="1" x14ac:dyDescent="0.3">
      <c r="A2" s="161" t="s">
        <v>818</v>
      </c>
      <c r="B2" s="162"/>
      <c r="C2" s="162"/>
    </row>
    <row r="3" spans="1:22" ht="14.25" customHeight="1" x14ac:dyDescent="0.3">
      <c r="A3" s="4"/>
      <c r="B3" s="5"/>
      <c r="C3" s="6"/>
    </row>
    <row r="4" spans="1:22" ht="21" x14ac:dyDescent="0.4">
      <c r="A4" s="7" t="s">
        <v>1</v>
      </c>
      <c r="B4" s="2"/>
      <c r="C4" s="8"/>
    </row>
    <row r="5" spans="1:22" ht="14.25" customHeight="1" x14ac:dyDescent="0.3">
      <c r="A5" s="9" t="s">
        <v>2</v>
      </c>
      <c r="B5" s="2"/>
      <c r="C5" s="8"/>
    </row>
    <row r="6" spans="1:22" ht="34.5" customHeight="1" x14ac:dyDescent="0.3">
      <c r="A6" s="163" t="s">
        <v>3</v>
      </c>
      <c r="B6" s="162"/>
      <c r="C6" s="164"/>
      <c r="D6" s="10"/>
      <c r="E6" s="10"/>
      <c r="F6" s="10"/>
      <c r="G6" s="10"/>
      <c r="H6" s="10"/>
      <c r="I6" s="10"/>
      <c r="J6" s="10"/>
      <c r="K6" s="10"/>
      <c r="L6" s="10"/>
      <c r="M6" s="10"/>
      <c r="N6" s="10"/>
      <c r="O6" s="10"/>
      <c r="P6" s="10"/>
      <c r="Q6" s="10"/>
      <c r="R6" s="10"/>
      <c r="S6" s="10"/>
      <c r="T6" s="10"/>
      <c r="U6" s="10"/>
      <c r="V6" s="10"/>
    </row>
    <row r="7" spans="1:22" ht="14.25" customHeight="1" x14ac:dyDescent="0.3">
      <c r="A7" s="11"/>
      <c r="B7" s="2"/>
      <c r="C7" s="8"/>
    </row>
    <row r="8" spans="1:22" ht="14.25" customHeight="1" x14ac:dyDescent="0.3">
      <c r="A8" s="9" t="s">
        <v>4</v>
      </c>
      <c r="B8" s="2"/>
      <c r="C8" s="8"/>
    </row>
    <row r="9" spans="1:22" ht="15" customHeight="1" x14ac:dyDescent="0.3">
      <c r="A9" s="165" t="s">
        <v>5</v>
      </c>
      <c r="B9" s="162"/>
      <c r="C9" s="164"/>
      <c r="D9" s="10"/>
      <c r="E9" s="10"/>
      <c r="F9" s="10"/>
      <c r="G9" s="10"/>
      <c r="H9" s="10"/>
      <c r="I9" s="10"/>
      <c r="J9" s="10"/>
      <c r="K9" s="10"/>
      <c r="L9" s="10"/>
      <c r="M9" s="10"/>
      <c r="N9" s="10"/>
      <c r="O9" s="10"/>
      <c r="P9" s="10"/>
      <c r="Q9" s="10"/>
      <c r="R9" s="10"/>
      <c r="S9" s="10"/>
      <c r="T9" s="10"/>
      <c r="U9" s="10"/>
      <c r="V9" s="10"/>
    </row>
    <row r="10" spans="1:22" ht="14.4" x14ac:dyDescent="0.3">
      <c r="A10" s="12" t="s">
        <v>6</v>
      </c>
      <c r="B10" s="13"/>
      <c r="C10" s="14"/>
      <c r="D10" s="10"/>
      <c r="E10" s="10"/>
      <c r="F10" s="10"/>
      <c r="G10" s="10"/>
      <c r="H10" s="10"/>
      <c r="I10" s="10"/>
      <c r="J10" s="10"/>
      <c r="K10" s="10"/>
      <c r="L10" s="10"/>
      <c r="M10" s="10"/>
      <c r="N10" s="10"/>
      <c r="O10" s="10"/>
      <c r="P10" s="10"/>
      <c r="Q10" s="10"/>
      <c r="R10" s="10"/>
      <c r="S10" s="10"/>
      <c r="T10" s="10"/>
      <c r="U10" s="10"/>
      <c r="V10" s="10"/>
    </row>
    <row r="11" spans="1:22" ht="9.75" customHeight="1" x14ac:dyDescent="0.3">
      <c r="A11" s="12"/>
      <c r="B11" s="13"/>
      <c r="C11" s="14"/>
      <c r="D11" s="10"/>
      <c r="E11" s="10"/>
      <c r="F11" s="10"/>
      <c r="G11" s="10"/>
      <c r="H11" s="10"/>
      <c r="I11" s="10"/>
      <c r="J11" s="10"/>
      <c r="K11" s="10"/>
      <c r="L11" s="10"/>
      <c r="M11" s="10"/>
      <c r="N11" s="10"/>
      <c r="O11" s="10"/>
      <c r="P11" s="10"/>
      <c r="Q11" s="10"/>
      <c r="R11" s="10"/>
      <c r="S11" s="10"/>
      <c r="T11" s="10"/>
      <c r="U11" s="10"/>
      <c r="V11" s="10"/>
    </row>
    <row r="12" spans="1:22" ht="14.25" customHeight="1" x14ac:dyDescent="0.3">
      <c r="A12" s="9" t="s">
        <v>7</v>
      </c>
      <c r="B12" s="2"/>
      <c r="C12" s="8"/>
    </row>
    <row r="13" spans="1:22" ht="15" customHeight="1" x14ac:dyDescent="0.3">
      <c r="A13" s="166" t="s">
        <v>8</v>
      </c>
      <c r="B13" s="162"/>
      <c r="C13" s="164"/>
    </row>
    <row r="14" spans="1:22" ht="14.25" customHeight="1" x14ac:dyDescent="0.3">
      <c r="A14" s="11"/>
      <c r="B14" s="2"/>
      <c r="C14" s="8"/>
    </row>
    <row r="15" spans="1:22" ht="26.25" customHeight="1" x14ac:dyDescent="0.4">
      <c r="A15" s="7" t="s">
        <v>9</v>
      </c>
      <c r="B15" s="2"/>
      <c r="C15" s="8"/>
    </row>
    <row r="16" spans="1:22" ht="14.25" customHeight="1" thickBot="1" x14ac:dyDescent="0.35">
      <c r="A16" s="11"/>
      <c r="B16" s="2"/>
      <c r="C16" s="8"/>
    </row>
    <row r="17" spans="1:22" ht="14.25" customHeight="1" x14ac:dyDescent="0.3">
      <c r="A17" s="15" t="s">
        <v>10</v>
      </c>
      <c r="B17" s="16" t="s">
        <v>11</v>
      </c>
      <c r="C17" s="8"/>
    </row>
    <row r="18" spans="1:22" ht="14.25" customHeight="1" x14ac:dyDescent="0.3">
      <c r="A18" s="17" t="s">
        <v>12</v>
      </c>
      <c r="B18" s="18" t="s">
        <v>13</v>
      </c>
      <c r="C18" s="19"/>
      <c r="D18" s="20"/>
      <c r="E18" s="20"/>
      <c r="F18" s="20"/>
      <c r="G18" s="20"/>
      <c r="H18" s="20"/>
      <c r="I18" s="20"/>
      <c r="J18" s="20"/>
      <c r="K18" s="20"/>
      <c r="L18" s="20"/>
      <c r="M18" s="20"/>
      <c r="N18" s="20"/>
      <c r="O18" s="20"/>
      <c r="P18" s="20"/>
      <c r="Q18" s="20"/>
      <c r="R18" s="20"/>
      <c r="S18" s="20"/>
      <c r="T18" s="20"/>
      <c r="U18" s="20"/>
      <c r="V18" s="20"/>
    </row>
    <row r="19" spans="1:22" ht="14.25" customHeight="1" x14ac:dyDescent="0.3">
      <c r="A19" s="17" t="s">
        <v>14</v>
      </c>
      <c r="B19" s="18" t="s">
        <v>15</v>
      </c>
      <c r="C19" s="19"/>
      <c r="D19" s="20"/>
      <c r="E19" s="20"/>
      <c r="F19" s="20"/>
      <c r="G19" s="20"/>
      <c r="H19" s="20"/>
      <c r="I19" s="20"/>
      <c r="J19" s="20"/>
      <c r="K19" s="20"/>
      <c r="L19" s="20"/>
      <c r="M19" s="20"/>
      <c r="N19" s="20"/>
      <c r="O19" s="20"/>
      <c r="P19" s="20"/>
      <c r="Q19" s="20"/>
      <c r="R19" s="20"/>
      <c r="S19" s="20"/>
      <c r="T19" s="20"/>
      <c r="U19" s="20"/>
      <c r="V19" s="20"/>
    </row>
    <row r="20" spans="1:22" ht="14.25" customHeight="1" x14ac:dyDescent="0.3">
      <c r="A20" s="17" t="s">
        <v>16</v>
      </c>
      <c r="B20" s="18" t="s">
        <v>17</v>
      </c>
      <c r="C20" s="19"/>
      <c r="D20" s="20"/>
      <c r="E20" s="20"/>
      <c r="F20" s="20"/>
      <c r="G20" s="20"/>
      <c r="H20" s="20"/>
      <c r="I20" s="20"/>
      <c r="J20" s="20"/>
      <c r="K20" s="20"/>
      <c r="L20" s="20"/>
      <c r="M20" s="20"/>
      <c r="N20" s="20"/>
      <c r="O20" s="20"/>
      <c r="P20" s="20"/>
      <c r="Q20" s="20"/>
      <c r="R20" s="20"/>
      <c r="S20" s="20"/>
      <c r="T20" s="20"/>
      <c r="U20" s="20"/>
      <c r="V20" s="20"/>
    </row>
    <row r="21" spans="1:22" ht="14.25" customHeight="1" x14ac:dyDescent="0.3">
      <c r="A21" s="17" t="s">
        <v>18</v>
      </c>
      <c r="B21" s="18" t="s">
        <v>19</v>
      </c>
      <c r="C21" s="19"/>
      <c r="D21" s="20"/>
      <c r="E21" s="20"/>
      <c r="F21" s="20"/>
      <c r="G21" s="20"/>
      <c r="H21" s="20"/>
      <c r="I21" s="20"/>
      <c r="J21" s="20"/>
      <c r="K21" s="20"/>
      <c r="L21" s="20"/>
      <c r="M21" s="20"/>
      <c r="N21" s="20"/>
      <c r="O21" s="20"/>
      <c r="P21" s="20"/>
      <c r="Q21" s="20"/>
      <c r="R21" s="20"/>
      <c r="S21" s="20"/>
      <c r="T21" s="20"/>
      <c r="U21" s="20"/>
      <c r="V21" s="20"/>
    </row>
    <row r="22" spans="1:22" ht="14.25" customHeight="1" x14ac:dyDescent="0.3">
      <c r="A22" s="17" t="s">
        <v>20</v>
      </c>
      <c r="B22" s="18" t="s">
        <v>21</v>
      </c>
      <c r="C22" s="19"/>
      <c r="D22" s="20"/>
      <c r="E22" s="20"/>
      <c r="F22" s="20"/>
      <c r="G22" s="20"/>
      <c r="H22" s="20"/>
      <c r="I22" s="20"/>
      <c r="J22" s="20"/>
      <c r="K22" s="20"/>
      <c r="L22" s="20"/>
      <c r="M22" s="20"/>
      <c r="N22" s="20"/>
      <c r="O22" s="20"/>
      <c r="P22" s="20"/>
      <c r="Q22" s="20"/>
      <c r="R22" s="20"/>
      <c r="S22" s="20"/>
      <c r="T22" s="20"/>
      <c r="U22" s="20"/>
      <c r="V22" s="20"/>
    </row>
    <row r="23" spans="1:22" ht="14.25" customHeight="1" x14ac:dyDescent="0.3">
      <c r="A23" s="17" t="s">
        <v>22</v>
      </c>
      <c r="B23" s="18" t="s">
        <v>23</v>
      </c>
      <c r="C23" s="19"/>
      <c r="D23" s="20"/>
      <c r="E23" s="20"/>
      <c r="F23" s="20"/>
      <c r="G23" s="20"/>
      <c r="H23" s="20"/>
      <c r="I23" s="20"/>
      <c r="J23" s="20"/>
      <c r="K23" s="20"/>
      <c r="L23" s="20"/>
      <c r="M23" s="20"/>
      <c r="N23" s="20"/>
      <c r="O23" s="20"/>
      <c r="P23" s="20"/>
      <c r="Q23" s="20"/>
      <c r="R23" s="20"/>
      <c r="S23" s="20"/>
      <c r="T23" s="20"/>
      <c r="U23" s="20"/>
      <c r="V23" s="20"/>
    </row>
    <row r="24" spans="1:22" ht="14.25" customHeight="1" x14ac:dyDescent="0.3">
      <c r="A24" s="17" t="s">
        <v>24</v>
      </c>
      <c r="B24" s="18" t="s">
        <v>25</v>
      </c>
      <c r="C24" s="14"/>
      <c r="D24" s="20"/>
      <c r="E24" s="20"/>
      <c r="F24" s="20"/>
      <c r="G24" s="20"/>
      <c r="H24" s="20"/>
      <c r="I24" s="20"/>
      <c r="J24" s="20"/>
      <c r="K24" s="20"/>
      <c r="L24" s="20"/>
      <c r="M24" s="20"/>
      <c r="N24" s="20"/>
      <c r="O24" s="20"/>
      <c r="P24" s="20"/>
      <c r="Q24" s="20"/>
      <c r="R24" s="20"/>
      <c r="S24" s="20"/>
      <c r="T24" s="20"/>
      <c r="U24" s="20"/>
      <c r="V24" s="20"/>
    </row>
    <row r="25" spans="1:22" ht="14.25" customHeight="1" x14ac:dyDescent="0.3">
      <c r="A25" s="17" t="s">
        <v>26</v>
      </c>
      <c r="B25" s="18" t="s">
        <v>26</v>
      </c>
      <c r="C25" s="14"/>
      <c r="D25" s="20"/>
      <c r="E25" s="20"/>
      <c r="F25" s="20"/>
      <c r="G25" s="20"/>
      <c r="H25" s="20"/>
      <c r="I25" s="20"/>
      <c r="J25" s="20"/>
      <c r="K25" s="20"/>
      <c r="L25" s="20"/>
      <c r="M25" s="20"/>
      <c r="N25" s="20"/>
      <c r="O25" s="20"/>
      <c r="P25" s="20"/>
      <c r="Q25" s="20"/>
      <c r="R25" s="20"/>
      <c r="S25" s="20"/>
      <c r="T25" s="20"/>
      <c r="U25" s="20"/>
      <c r="V25" s="20"/>
    </row>
    <row r="26" spans="1:22" ht="14.25" customHeight="1" x14ac:dyDescent="0.3">
      <c r="A26" s="17" t="s">
        <v>27</v>
      </c>
      <c r="B26" s="18" t="s">
        <v>27</v>
      </c>
      <c r="C26" s="14"/>
      <c r="D26" s="20"/>
      <c r="E26" s="20"/>
      <c r="F26" s="20"/>
      <c r="G26" s="20"/>
      <c r="H26" s="20"/>
      <c r="I26" s="20"/>
      <c r="J26" s="20"/>
      <c r="K26" s="20"/>
      <c r="L26" s="20"/>
      <c r="M26" s="20"/>
      <c r="N26" s="20"/>
      <c r="O26" s="20"/>
      <c r="P26" s="20"/>
      <c r="Q26" s="20"/>
      <c r="R26" s="20"/>
      <c r="S26" s="20"/>
      <c r="T26" s="20"/>
      <c r="U26" s="20"/>
      <c r="V26" s="20"/>
    </row>
    <row r="27" spans="1:22" ht="14.25" customHeight="1" thickBot="1" x14ac:dyDescent="0.35">
      <c r="A27" s="21" t="s">
        <v>28</v>
      </c>
      <c r="B27" s="22" t="s">
        <v>28</v>
      </c>
      <c r="C27" s="23"/>
    </row>
    <row r="28" spans="1:22" ht="14.25" customHeight="1" x14ac:dyDescent="0.3">
      <c r="A28" s="24"/>
      <c r="B28" s="25"/>
      <c r="C28" s="26"/>
    </row>
    <row r="29" spans="1:22" ht="14.25" customHeight="1" x14ac:dyDescent="0.3"/>
    <row r="30" spans="1:22" ht="14.25" customHeight="1" x14ac:dyDescent="0.3">
      <c r="A30" s="80" t="s">
        <v>817</v>
      </c>
    </row>
    <row r="31" spans="1:22" ht="14.25" customHeight="1" x14ac:dyDescent="0.3"/>
    <row r="32" spans="1:2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4">
    <mergeCell ref="A2:C2"/>
    <mergeCell ref="A6:C6"/>
    <mergeCell ref="A9:C9"/>
    <mergeCell ref="A13:C1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3"/>
  <sheetViews>
    <sheetView tabSelected="1" workbookViewId="0">
      <pane ySplit="4" topLeftCell="A5" activePane="bottomLeft" state="frozen"/>
      <selection activeCell="D1" sqref="D1"/>
      <selection pane="bottomLeft" activeCell="A4" sqref="A4"/>
    </sheetView>
  </sheetViews>
  <sheetFormatPr defaultColWidth="14.44140625" defaultRowHeight="15" customHeight="1" x14ac:dyDescent="0.3"/>
  <cols>
    <col min="1" max="1" width="10.88671875" style="33" customWidth="1"/>
    <col min="2" max="2" width="13.109375" style="33" customWidth="1"/>
    <col min="3" max="3" width="10.88671875" style="33" customWidth="1"/>
    <col min="4" max="4" width="12.5546875" style="33" customWidth="1"/>
    <col min="5" max="5" width="11.5546875" style="33" customWidth="1"/>
    <col min="6" max="7" width="12.33203125" style="33" customWidth="1"/>
    <col min="8" max="8" width="10.88671875" style="33" customWidth="1"/>
    <col min="9" max="11" width="16.6640625" style="33" customWidth="1"/>
    <col min="12" max="12" width="19.5546875" style="33" customWidth="1"/>
    <col min="13" max="13" width="18.109375" style="33" customWidth="1"/>
    <col min="14" max="14" width="10.88671875" style="33" customWidth="1"/>
    <col min="15" max="15" width="11.6640625" style="33" customWidth="1"/>
    <col min="16" max="16" width="13.88671875" style="33" customWidth="1"/>
    <col min="17" max="17" width="12.88671875" style="33" customWidth="1"/>
    <col min="18" max="18" width="10.88671875" style="33" customWidth="1"/>
    <col min="19" max="19" width="12.88671875" style="33" customWidth="1"/>
    <col min="20" max="20" width="10.88671875" style="33" customWidth="1"/>
    <col min="21" max="21" width="11.109375" style="33" customWidth="1"/>
    <col min="22" max="22" width="11.6640625" style="33" customWidth="1"/>
    <col min="23" max="23" width="12" style="33" customWidth="1"/>
    <col min="24" max="24" width="11.6640625" style="33" customWidth="1"/>
    <col min="25" max="16384" width="14.44140625" style="33"/>
  </cols>
  <sheetData>
    <row r="1" spans="1:24" ht="21" x14ac:dyDescent="0.4">
      <c r="A1" s="1" t="s">
        <v>29</v>
      </c>
      <c r="B1" s="2"/>
      <c r="C1" s="2"/>
      <c r="D1" s="2"/>
      <c r="E1" s="2"/>
      <c r="F1" s="2"/>
      <c r="G1" s="2"/>
      <c r="I1" s="2"/>
      <c r="J1" s="2"/>
      <c r="K1" s="2"/>
      <c r="L1" s="43"/>
      <c r="M1" s="43"/>
      <c r="N1" s="2"/>
      <c r="O1" s="44"/>
      <c r="P1" s="44"/>
      <c r="Q1" s="44"/>
      <c r="R1" s="44"/>
      <c r="S1" s="45"/>
      <c r="U1" s="2"/>
      <c r="V1" s="2"/>
      <c r="W1" s="2"/>
      <c r="X1" s="2"/>
    </row>
    <row r="2" spans="1:24" ht="15.6" x14ac:dyDescent="0.3">
      <c r="A2" s="2"/>
      <c r="B2" s="46"/>
      <c r="C2" s="47"/>
      <c r="D2" s="43"/>
      <c r="E2" s="43"/>
      <c r="F2" s="47"/>
      <c r="G2" s="47"/>
      <c r="H2" s="47"/>
      <c r="J2" s="2"/>
      <c r="K2" s="46"/>
      <c r="L2" s="48"/>
      <c r="M2" s="43"/>
      <c r="N2" s="43"/>
      <c r="O2" s="43"/>
      <c r="P2" s="43"/>
      <c r="Q2" s="43"/>
      <c r="R2" s="43"/>
      <c r="S2" s="2"/>
      <c r="T2" s="2"/>
      <c r="U2" s="2"/>
      <c r="V2" s="2"/>
      <c r="W2" s="2"/>
      <c r="X2" s="2"/>
    </row>
    <row r="3" spans="1:24" s="74" customFormat="1" ht="21.75" customHeight="1" x14ac:dyDescent="0.35">
      <c r="A3" s="72"/>
      <c r="B3" s="72" t="s">
        <v>31</v>
      </c>
      <c r="C3" s="73"/>
      <c r="D3" s="73"/>
      <c r="E3" s="73"/>
      <c r="F3" s="73"/>
      <c r="H3" s="73"/>
      <c r="I3" s="73"/>
      <c r="J3" s="75"/>
      <c r="K3" s="72" t="s">
        <v>32</v>
      </c>
      <c r="L3" s="73"/>
      <c r="M3" s="73"/>
      <c r="N3" s="73"/>
      <c r="O3" s="73"/>
      <c r="P3" s="73"/>
      <c r="Q3" s="73"/>
      <c r="R3" s="73"/>
      <c r="S3" s="73"/>
      <c r="T3" s="76"/>
      <c r="U3" s="167" t="s">
        <v>33</v>
      </c>
      <c r="V3" s="168"/>
      <c r="W3" s="168"/>
      <c r="X3" s="168"/>
    </row>
    <row r="4" spans="1:24" ht="43.2" x14ac:dyDescent="0.3">
      <c r="A4" s="31" t="s">
        <v>34</v>
      </c>
      <c r="B4" s="31" t="s">
        <v>35</v>
      </c>
      <c r="C4" s="31" t="s">
        <v>36</v>
      </c>
      <c r="D4" s="31" t="s">
        <v>37</v>
      </c>
      <c r="E4" s="32" t="s">
        <v>38</v>
      </c>
      <c r="F4" s="32" t="s">
        <v>39</v>
      </c>
      <c r="H4" s="31" t="s">
        <v>34</v>
      </c>
      <c r="I4" s="31" t="s">
        <v>40</v>
      </c>
      <c r="J4" s="31" t="s">
        <v>41</v>
      </c>
      <c r="K4" s="31" t="s">
        <v>42</v>
      </c>
      <c r="L4" s="31" t="s">
        <v>43</v>
      </c>
      <c r="M4" s="32" t="s">
        <v>44</v>
      </c>
      <c r="N4" s="31" t="s">
        <v>45</v>
      </c>
      <c r="O4" s="31" t="s">
        <v>46</v>
      </c>
      <c r="P4" s="32" t="s">
        <v>28</v>
      </c>
      <c r="Q4" s="31" t="s">
        <v>47</v>
      </c>
      <c r="R4" s="32" t="s">
        <v>38</v>
      </c>
      <c r="S4" s="32" t="s">
        <v>39</v>
      </c>
      <c r="T4" s="27"/>
      <c r="U4" s="31" t="s">
        <v>34</v>
      </c>
      <c r="V4" s="31" t="s">
        <v>819</v>
      </c>
      <c r="W4" s="32" t="s">
        <v>38</v>
      </c>
      <c r="X4" s="32" t="s">
        <v>39</v>
      </c>
    </row>
    <row r="5" spans="1:24" ht="14.25" customHeight="1" x14ac:dyDescent="0.3">
      <c r="A5" s="34" t="s">
        <v>49</v>
      </c>
      <c r="B5" s="35">
        <f>SUMIF('FY25 Distribution ISR'!$F:$F,$A5,'FY25 Distribution ISR'!$V:$V)</f>
        <v>12</v>
      </c>
      <c r="C5" s="36">
        <f t="shared" ref="C5:C13" si="0">B5-B22</f>
        <v>2</v>
      </c>
      <c r="D5" s="37">
        <f>SUMIF('FY25 Distribution ISR'!$F:$F,$A5,'FY25 Distribution ISR'!Y:Y)</f>
        <v>95829.064751769009</v>
      </c>
      <c r="E5" s="37">
        <f t="shared" ref="E5:E16" si="1">D5-D22</f>
        <v>13972.404751769005</v>
      </c>
      <c r="F5" s="38">
        <f t="shared" ref="F5:F16" si="2">E5/D22</f>
        <v>0.17069356057001353</v>
      </c>
      <c r="H5" s="34" t="s">
        <v>49</v>
      </c>
      <c r="I5" s="39">
        <f>SUMIF('FY25 Distribution ISR'!$F:$F,$A5,'FY25 Distribution ISR'!$AB:$AB)+SUMIF('FY25 Distribution ISR'!$F:$F,$A5,'FY25 Distribution ISR'!$AD:$AD)</f>
        <v>30171.666666666661</v>
      </c>
      <c r="J5" s="158">
        <f>SUMIF('FY25 Distribution ISR'!$F:$F,$A5,'FY25 Distribution ISR'!$AF:$AF)</f>
        <v>1</v>
      </c>
      <c r="K5" s="37">
        <f>(SUMIF('FY25 Distribution ISR'!$F:$F,$A5,'FY25 Distribution ISR'!$AA:$AA)+SUMIF('FY25 Distribution ISR'!$F:$F,$A5,'FY25 Distribution ISR'!$AC:$AC))*(1+$S$1)</f>
        <v>16166.87073055058</v>
      </c>
      <c r="L5" s="37">
        <f>(SUMIF('FY25 Distribution ISR'!$F:$F,$A5,'FY25 Distribution ISR'!$AH:$AH)+SUMIF('FY25 Distribution ISR'!$F:$F,$A5,'FY25 Distribution ISR'!$AI:$AI))*(1+$S$1)</f>
        <v>0</v>
      </c>
      <c r="M5" s="37">
        <f>SUMIF('FY25 Distribution ISR'!$F:$F,$A5,'FY25 Distribution ISR'!$AL:$AL)*(1+$S$1)</f>
        <v>12.038482305112929</v>
      </c>
      <c r="N5" s="37">
        <f>SUMIF('FY25 Distribution ISR'!$F:$F,$A5,'FY25 Distribution ISR'!$AG:$AG)*(1+$S$1)</f>
        <v>52.497752280265715</v>
      </c>
      <c r="O5" s="37">
        <f>SUMIF('FY25 Distribution ISR'!$F:$F,$A5,'FY25 Distribution ISR'!$AE:$AE)*(1+$S$1)</f>
        <v>529.62596733387886</v>
      </c>
      <c r="P5" s="37">
        <f>SUMIF('FY25 Distribution ISR'!$F:$F,$A5,'FY25 Distribution ISR'!$AM:$AM)*(1+$S$1)</f>
        <v>0</v>
      </c>
      <c r="Q5" s="37">
        <f t="shared" ref="Q5:Q15" si="3">SUM(K5:P5)</f>
        <v>16761.032932469836</v>
      </c>
      <c r="R5" s="37">
        <f t="shared" ref="R5:R15" si="4">Q5-Q22</f>
        <v>-24460.957067530162</v>
      </c>
      <c r="S5" s="38">
        <f t="shared" ref="S5:S13" si="5">R5/Q22</f>
        <v>-0.59339583235865523</v>
      </c>
      <c r="T5" s="28"/>
      <c r="U5" s="34" t="s">
        <v>49</v>
      </c>
      <c r="V5" s="37">
        <f t="shared" ref="V5:V15" si="6">D5+Q5</f>
        <v>112590.09768423885</v>
      </c>
      <c r="W5" s="37">
        <f t="shared" ref="W5:W15" si="7">V5-V22</f>
        <v>-10488.552315761146</v>
      </c>
      <c r="X5" s="38">
        <f t="shared" ref="X5:X14" si="8">W5/V22</f>
        <v>-8.5218291846401839E-2</v>
      </c>
    </row>
    <row r="6" spans="1:24" ht="14.25" customHeight="1" x14ac:dyDescent="0.3">
      <c r="A6" s="34" t="s">
        <v>50</v>
      </c>
      <c r="B6" s="35">
        <f>SUMIF('FY25 Distribution ISR'!$F:$F,$A6,'FY25 Distribution ISR'!$V:$V)</f>
        <v>9.379999999999999</v>
      </c>
      <c r="C6" s="36">
        <f t="shared" si="0"/>
        <v>0</v>
      </c>
      <c r="D6" s="37">
        <f>SUMIF('FY25 Distribution ISR'!$F:$F,$A6,'FY25 Distribution ISR'!$Y:$Y)</f>
        <v>76808.165710311252</v>
      </c>
      <c r="E6" s="37">
        <f t="shared" si="1"/>
        <v>26.615710311249131</v>
      </c>
      <c r="F6" s="38">
        <f t="shared" si="2"/>
        <v>3.4664200333607657E-4</v>
      </c>
      <c r="H6" s="34" t="s">
        <v>50</v>
      </c>
      <c r="I6" s="39">
        <f>SUMIF('FY25 Distribution ISR'!$F:$F,$A6,'FY25 Distribution ISR'!$AB:$AB)+SUMIF('FY25 Distribution ISR'!$F:$F,$A6,'FY25 Distribution ISR'!$AD:$AD)</f>
        <v>187.00000000000003</v>
      </c>
      <c r="J6" s="159">
        <f>SUMIF('FY25 Distribution ISR'!$F:$F,$A6,'FY25 Distribution ISR'!$AF:$AF)</f>
        <v>1.8610980392156862</v>
      </c>
      <c r="K6" s="37">
        <f>(SUMIF('FY25 Distribution ISR'!$F:$F,$A6,'FY25 Distribution ISR'!$AA:$AA)+SUMIF('FY25 Distribution ISR'!$F:$F,$A6,'FY25 Distribution ISR'!$AC:$AC))*(1+$S$1)</f>
        <v>1039.9183615408806</v>
      </c>
      <c r="L6" s="37">
        <f>(SUMIF('FY25 Distribution ISR'!$F:$F,$A6,'FY25 Distribution ISR'!$AH:$AH)+SUMIF('FY25 Distribution ISR'!$F:$F,$A6,'FY25 Distribution ISR'!$AI:$AI))*(1+$S$1)</f>
        <v>6.0726488131279481</v>
      </c>
      <c r="M6" s="37">
        <f>SUMIF('FY25 Distribution ISR'!$F:$F,$A6,'FY25 Distribution ISR'!$AL:$AL)*(1+$S$1)</f>
        <v>0</v>
      </c>
      <c r="N6" s="37">
        <f>SUMIF('FY25 Distribution ISR'!$F:$F,$A6,'FY25 Distribution ISR'!$AG:$AG)*(1+$S$1)</f>
        <v>135.96007932297601</v>
      </c>
      <c r="O6" s="37">
        <f>SUMIF('FY25 Distribution ISR'!$F:$F,$A6,'FY25 Distribution ISR'!$AE:$AE)*(1+$S$1)</f>
        <v>204.563208357798</v>
      </c>
      <c r="P6" s="37">
        <f>SUMIF('FY25 Distribution ISR'!$F:$F,$A6,'FY25 Distribution ISR'!$AM:$AM)*(1+$S$1)</f>
        <v>0</v>
      </c>
      <c r="Q6" s="37">
        <f t="shared" si="3"/>
        <v>1386.5142980347825</v>
      </c>
      <c r="R6" s="37">
        <f t="shared" si="4"/>
        <v>135.51429803478254</v>
      </c>
      <c r="S6" s="38">
        <f t="shared" si="5"/>
        <v>0.10832477860494208</v>
      </c>
      <c r="T6" s="29"/>
      <c r="U6" s="34" t="s">
        <v>50</v>
      </c>
      <c r="V6" s="37">
        <f t="shared" si="6"/>
        <v>78194.68000834604</v>
      </c>
      <c r="W6" s="37">
        <f t="shared" si="7"/>
        <v>162.13000834603736</v>
      </c>
      <c r="X6" s="38">
        <f t="shared" si="8"/>
        <v>2.0777228008829309E-3</v>
      </c>
    </row>
    <row r="7" spans="1:24" ht="14.25" customHeight="1" x14ac:dyDescent="0.3">
      <c r="A7" s="34" t="s">
        <v>51</v>
      </c>
      <c r="B7" s="35">
        <f>SUMIF('FY25 Distribution ISR'!$F:$F,$A7,'FY25 Distribution ISR'!$V:$V)</f>
        <v>9.9640000000000004</v>
      </c>
      <c r="C7" s="36">
        <f t="shared" si="0"/>
        <v>0.23799999999999955</v>
      </c>
      <c r="D7" s="37">
        <f>SUMIF('FY25 Distribution ISR'!$F:$F,$A7,'FY25 Distribution ISR'!$Y:$Y)</f>
        <v>79570.066765552197</v>
      </c>
      <c r="E7" s="37">
        <f t="shared" si="1"/>
        <v>-43.723234447796131</v>
      </c>
      <c r="F7" s="38">
        <f t="shared" si="2"/>
        <v>-5.4919172228575148E-4</v>
      </c>
      <c r="H7" s="34" t="s">
        <v>51</v>
      </c>
      <c r="I7" s="39">
        <f>SUMIF('FY25 Distribution ISR'!$F:$F,$A7,'FY25 Distribution ISR'!$AB:$AB)+SUMIF('FY25 Distribution ISR'!$F:$F,$A7,'FY25 Distribution ISR'!$AD:$AD)</f>
        <v>16245</v>
      </c>
      <c r="J7" s="159">
        <f>SUMIF('FY25 Distribution ISR'!$F:$F,$A7,'FY25 Distribution ISR'!$AF:$AF)</f>
        <v>0.42</v>
      </c>
      <c r="K7" s="37">
        <f>(SUMIF('FY25 Distribution ISR'!$F:$F,$A7,'FY25 Distribution ISR'!$AA:$AA)+SUMIF('FY25 Distribution ISR'!$F:$F,$A7,'FY25 Distribution ISR'!$AC:$AC))*(1+$S$1)</f>
        <v>85331.40577408862</v>
      </c>
      <c r="L7" s="37">
        <f>(SUMIF('FY25 Distribution ISR'!$F:$F,$A7,'FY25 Distribution ISR'!$AH:$AH)+SUMIF('FY25 Distribution ISR'!$F:$F,$A7,'FY25 Distribution ISR'!$AI:$AI))*(1+$S$1)</f>
        <v>4919.1064625580357</v>
      </c>
      <c r="M7" s="37">
        <f>SUMIF('FY25 Distribution ISR'!$F:$F,$A7,'FY25 Distribution ISR'!$AL:$AL)*(1+$S$1)</f>
        <v>1902.0686954480275</v>
      </c>
      <c r="N7" s="37">
        <f>SUMIF('FY25 Distribution ISR'!$F:$F,$A7,'FY25 Distribution ISR'!$AG:$AG)*(1+$S$1)</f>
        <v>99.615177273330133</v>
      </c>
      <c r="O7" s="37">
        <f>SUMIF('FY25 Distribution ISR'!$F:$F,$A7,'FY25 Distribution ISR'!$AE:$AE)*(1+$S$1)</f>
        <v>881.04909308019637</v>
      </c>
      <c r="P7" s="37">
        <f>SUMIF('FY25 Distribution ISR'!$F:$F,$A7,'FY25 Distribution ISR'!$AM:$AM)*(1+$S$1)</f>
        <v>0</v>
      </c>
      <c r="Q7" s="37">
        <f t="shared" si="3"/>
        <v>93133.245202448205</v>
      </c>
      <c r="R7" s="37">
        <f t="shared" si="4"/>
        <v>7884.2452024482045</v>
      </c>
      <c r="S7" s="38">
        <f t="shared" si="5"/>
        <v>9.2484899558331529E-2</v>
      </c>
      <c r="T7" s="29"/>
      <c r="U7" s="34" t="s">
        <v>51</v>
      </c>
      <c r="V7" s="37">
        <f t="shared" si="6"/>
        <v>172703.3119680004</v>
      </c>
      <c r="W7" s="37">
        <f t="shared" si="7"/>
        <v>7840.5219680004229</v>
      </c>
      <c r="X7" s="38">
        <f t="shared" si="8"/>
        <v>4.7557862923467593E-2</v>
      </c>
    </row>
    <row r="8" spans="1:24" ht="14.25" customHeight="1" x14ac:dyDescent="0.3">
      <c r="A8" s="34" t="s">
        <v>52</v>
      </c>
      <c r="B8" s="35">
        <f>SUMIF('FY25 Distribution ISR'!$F:$F,$A8,'FY25 Distribution ISR'!$V:$V)</f>
        <v>9</v>
      </c>
      <c r="C8" s="36">
        <f t="shared" si="0"/>
        <v>0</v>
      </c>
      <c r="D8" s="37">
        <f>SUMIF('FY25 Distribution ISR'!$F:$F,$A8,'FY25 Distribution ISR'!$Y:$Y)</f>
        <v>71871.798563826742</v>
      </c>
      <c r="E8" s="37">
        <f t="shared" si="1"/>
        <v>-1799.1914361732634</v>
      </c>
      <c r="F8" s="38">
        <f t="shared" si="2"/>
        <v>-2.4421979888871632E-2</v>
      </c>
      <c r="H8" s="34" t="s">
        <v>52</v>
      </c>
      <c r="I8" s="39">
        <f>SUMIF('FY25 Distribution ISR'!$F:$F,$A8,'FY25 Distribution ISR'!$AB:$AB)+SUMIF('FY25 Distribution ISR'!$F:$F,$A8,'FY25 Distribution ISR'!$AD:$AD)</f>
        <v>3705.9999999999995</v>
      </c>
      <c r="J8" s="159">
        <f>SUMIF('FY25 Distribution ISR'!$F:$F,$A8,'FY25 Distribution ISR'!$AF:$AF)</f>
        <v>0.5</v>
      </c>
      <c r="K8" s="37">
        <f>(SUMIF('FY25 Distribution ISR'!$F:$F,$A8,'FY25 Distribution ISR'!$AA:$AA)+SUMIF('FY25 Distribution ISR'!$F:$F,$A8,'FY25 Distribution ISR'!$AC:$AC))*(1+$S$1)</f>
        <v>3947.7795418769124</v>
      </c>
      <c r="L8" s="37">
        <f>(SUMIF('FY25 Distribution ISR'!$F:$F,$A8,'FY25 Distribution ISR'!$AH:$AH)+SUMIF('FY25 Distribution ISR'!$F:$F,$A8,'FY25 Distribution ISR'!$AI:$AI))*(1+$S$1)</f>
        <v>0</v>
      </c>
      <c r="M8" s="37">
        <f>SUMIF('FY25 Distribution ISR'!$F:$F,$A8,'FY25 Distribution ISR'!$AL:$AL)*(1+$S$1)</f>
        <v>0</v>
      </c>
      <c r="N8" s="37">
        <f>SUMIF('FY25 Distribution ISR'!$F:$F,$A8,'FY25 Distribution ISR'!$AG:$AG)*(1+$S$1)</f>
        <v>11.729904710699913</v>
      </c>
      <c r="O8" s="37">
        <f>SUMIF('FY25 Distribution ISR'!$F:$F,$A8,'FY25 Distribution ISR'!$AE:$AE)*(1+$S$1)</f>
        <v>327.86369406382971</v>
      </c>
      <c r="P8" s="37">
        <f>SUMIF('FY25 Distribution ISR'!$F:$F,$A8,'FY25 Distribution ISR'!$AM:$AM)*(1+$S$1)</f>
        <v>0</v>
      </c>
      <c r="Q8" s="37">
        <f t="shared" si="3"/>
        <v>4287.3731406514416</v>
      </c>
      <c r="R8" s="37">
        <f t="shared" si="4"/>
        <v>-2417.6268593485584</v>
      </c>
      <c r="S8" s="38">
        <f t="shared" si="5"/>
        <v>-0.36057074710642184</v>
      </c>
      <c r="T8" s="29"/>
      <c r="U8" s="34" t="s">
        <v>52</v>
      </c>
      <c r="V8" s="37">
        <f t="shared" si="6"/>
        <v>76159.171704478184</v>
      </c>
      <c r="W8" s="37">
        <f t="shared" si="7"/>
        <v>-4216.8182955218217</v>
      </c>
      <c r="X8" s="38">
        <f t="shared" si="8"/>
        <v>-5.2463656068458021E-2</v>
      </c>
    </row>
    <row r="9" spans="1:24" ht="14.25" customHeight="1" x14ac:dyDescent="0.3">
      <c r="A9" s="34" t="s">
        <v>53</v>
      </c>
      <c r="B9" s="35">
        <f>SUMIF('FY25 Distribution ISR'!$F:$F,$A9,'FY25 Distribution ISR'!$V:$V)</f>
        <v>10.51</v>
      </c>
      <c r="C9" s="36">
        <f t="shared" si="0"/>
        <v>-0.33000000000000007</v>
      </c>
      <c r="D9" s="37">
        <f>SUMIF('FY25 Distribution ISR'!$F:$F,$A9,'FY25 Distribution ISR'!$Y:$Y)</f>
        <v>83930.28921175767</v>
      </c>
      <c r="E9" s="37">
        <f t="shared" si="1"/>
        <v>-4802.3307882423251</v>
      </c>
      <c r="F9" s="38">
        <f t="shared" si="2"/>
        <v>-5.4121368085855298E-2</v>
      </c>
      <c r="H9" s="34" t="s">
        <v>53</v>
      </c>
      <c r="I9" s="39">
        <f>SUMIF('FY25 Distribution ISR'!$F:$F,$A9,'FY25 Distribution ISR'!$AB:$AB)+SUMIF('FY25 Distribution ISR'!$F:$F,$A9,'FY25 Distribution ISR'!$AD:$AD)</f>
        <v>53390</v>
      </c>
      <c r="J9" s="159">
        <f>SUMIF('FY25 Distribution ISR'!$F:$F,$A9,'FY25 Distribution ISR'!$AF:$AF)</f>
        <v>3.9166666666666665</v>
      </c>
      <c r="K9" s="37">
        <f>(SUMIF('FY25 Distribution ISR'!$F:$F,$A9,'FY25 Distribution ISR'!$AA:$AA)+SUMIF('FY25 Distribution ISR'!$F:$F,$A9,'FY25 Distribution ISR'!$AC:$AC))*(1+$S$1)</f>
        <v>82478.957503407117</v>
      </c>
      <c r="L9" s="37">
        <f>(SUMIF('FY25 Distribution ISR'!$F:$F,$A9,'FY25 Distribution ISR'!$AH:$AH)+SUMIF('FY25 Distribution ISR'!$F:$F,$A9,'FY25 Distribution ISR'!$AI:$AI))*(1+$S$1)</f>
        <v>257938.73334210963</v>
      </c>
      <c r="M9" s="37">
        <f>SUMIF('FY25 Distribution ISR'!$F:$F,$A9,'FY25 Distribution ISR'!$AL:$AL)*(1+$S$1)</f>
        <v>6294.6466555700817</v>
      </c>
      <c r="N9" s="37">
        <f>SUMIF('FY25 Distribution ISR'!$F:$F,$A9,'FY25 Distribution ISR'!$AG:$AG)*(1+$S$1)</f>
        <v>54.131631081452582</v>
      </c>
      <c r="O9" s="37">
        <f>SUMIF('FY25 Distribution ISR'!$F:$F,$A9,'FY25 Distribution ISR'!$AE:$AE)*(1+$S$1)</f>
        <v>655.72738812765954</v>
      </c>
      <c r="P9" s="37">
        <f>SUMIF('FY25 Distribution ISR'!$F:$F,$A9,'FY25 Distribution ISR'!$AM:$AM)*(1+$S$1)</f>
        <v>0</v>
      </c>
      <c r="Q9" s="37">
        <f t="shared" si="3"/>
        <v>347422.19652029593</v>
      </c>
      <c r="R9" s="37">
        <f t="shared" si="4"/>
        <v>61265.196520295925</v>
      </c>
      <c r="S9" s="38">
        <f t="shared" si="5"/>
        <v>0.21409644537892111</v>
      </c>
      <c r="T9" s="29"/>
      <c r="U9" s="34" t="s">
        <v>53</v>
      </c>
      <c r="V9" s="37">
        <f t="shared" si="6"/>
        <v>431352.48573205358</v>
      </c>
      <c r="W9" s="37">
        <f t="shared" si="7"/>
        <v>56462.865732053586</v>
      </c>
      <c r="X9" s="38">
        <f t="shared" si="8"/>
        <v>0.1506119740846748</v>
      </c>
    </row>
    <row r="10" spans="1:24" ht="14.25" customHeight="1" x14ac:dyDescent="0.3">
      <c r="A10" s="34" t="s">
        <v>54</v>
      </c>
      <c r="B10" s="35">
        <f>SUMIF('FY25 Distribution ISR'!$F:$F,$A10,'FY25 Distribution ISR'!$V:$V)</f>
        <v>4.8999999999999995</v>
      </c>
      <c r="C10" s="36">
        <f t="shared" si="0"/>
        <v>0</v>
      </c>
      <c r="D10" s="37">
        <f>SUMIF('FY25 Distribution ISR'!$F:$F,$A10,'FY25 Distribution ISR'!$Y:$Y)</f>
        <v>39130.201440305675</v>
      </c>
      <c r="E10" s="37">
        <f t="shared" si="1"/>
        <v>-979.55855969432741</v>
      </c>
      <c r="F10" s="38">
        <f t="shared" si="2"/>
        <v>-2.442195016111608E-2</v>
      </c>
      <c r="H10" s="34" t="s">
        <v>54</v>
      </c>
      <c r="I10" s="39">
        <f>SUMIF('FY25 Distribution ISR'!$F:$F,$A10,'FY25 Distribution ISR'!$AB:$AB)+SUMIF('FY25 Distribution ISR'!$F:$F,$A10,'FY25 Distribution ISR'!$AD:$AD)</f>
        <v>94363</v>
      </c>
      <c r="J10" s="159">
        <f>SUMIF('FY25 Distribution ISR'!$F:$F,$A10,'FY25 Distribution ISR'!$AF:$AF)</f>
        <v>0.25490196078431371</v>
      </c>
      <c r="K10" s="37">
        <f>(SUMIF('FY25 Distribution ISR'!$F:$F,$A10,'FY25 Distribution ISR'!$AA:$AA)+SUMIF('FY25 Distribution ISR'!$F:$F,$A10,'FY25 Distribution ISR'!$AC:$AC))*(1+$S$1)</f>
        <v>41657.662712039768</v>
      </c>
      <c r="L10" s="37">
        <f>(SUMIF('FY25 Distribution ISR'!$F:$F,$A10,'FY25 Distribution ISR'!$AH:$AH)+SUMIF('FY25 Distribution ISR'!$F:$F,$A10,'FY25 Distribution ISR'!$AI:$AI))*(1+$S$1)</f>
        <v>21115.628515227254</v>
      </c>
      <c r="M10" s="37">
        <f>SUMIF('FY25 Distribution ISR'!$F:$F,$A10,'FY25 Distribution ISR'!$AL:$AL)*(1+$S$1)</f>
        <v>2885.2914985908233</v>
      </c>
      <c r="N10" s="37">
        <f>SUMIF('FY25 Distribution ISR'!$F:$F,$A10,'FY25 Distribution ISR'!$AG:$AG)*(1+$S$1)</f>
        <v>97.712282107783196</v>
      </c>
      <c r="O10" s="37">
        <f>SUMIF('FY25 Distribution ISR'!$F:$F,$A10,'FY25 Distribution ISR'!$AE:$AE)*(1+$S$1)</f>
        <v>126.59593616944255</v>
      </c>
      <c r="P10" s="37">
        <f>SUMIF('FY25 Distribution ISR'!$F:$F,$A10,'FY25 Distribution ISR'!$AM:$AM)*(1+$S$1)</f>
        <v>0</v>
      </c>
      <c r="Q10" s="37">
        <f t="shared" si="3"/>
        <v>65882.89094413507</v>
      </c>
      <c r="R10" s="37">
        <f t="shared" si="4"/>
        <v>-42851.10905586493</v>
      </c>
      <c r="S10" s="38">
        <f t="shared" si="5"/>
        <v>-0.39409116794990462</v>
      </c>
      <c r="T10" s="29"/>
      <c r="U10" s="34" t="s">
        <v>54</v>
      </c>
      <c r="V10" s="37">
        <f t="shared" si="6"/>
        <v>105013.09238444074</v>
      </c>
      <c r="W10" s="37">
        <f t="shared" si="7"/>
        <v>-43830.667615559272</v>
      </c>
      <c r="X10" s="38">
        <f t="shared" si="8"/>
        <v>-0.29447433749026003</v>
      </c>
    </row>
    <row r="11" spans="1:24" ht="14.25" customHeight="1" x14ac:dyDescent="0.3">
      <c r="A11" s="34" t="s">
        <v>55</v>
      </c>
      <c r="B11" s="35">
        <f>SUMIF('FY25 Distribution ISR'!$F:$F,$A11,'FY25 Distribution ISR'!$V:$V)</f>
        <v>84.994</v>
      </c>
      <c r="C11" s="36">
        <f t="shared" si="0"/>
        <v>0</v>
      </c>
      <c r="D11" s="37">
        <f>SUMIF('FY25 Distribution ISR'!$F:$F,$A11,'FY25 Distribution ISR'!$Y:$Y)</f>
        <v>678741.29412598815</v>
      </c>
      <c r="E11" s="37">
        <f t="shared" si="1"/>
        <v>-16991.195874011843</v>
      </c>
      <c r="F11" s="38">
        <f t="shared" si="2"/>
        <v>-2.4422024439324147E-2</v>
      </c>
      <c r="H11" s="34" t="s">
        <v>55</v>
      </c>
      <c r="I11" s="39">
        <f>SUMIF('FY25 Distribution ISR'!$F:$F,$A11,'FY25 Distribution ISR'!$AB:$AB)+SUMIF('FY25 Distribution ISR'!$F:$F,$A11,'FY25 Distribution ISR'!$AD:$AD)</f>
        <v>199223.33333333334</v>
      </c>
      <c r="J11" s="159">
        <f>SUMIF('FY25 Distribution ISR'!$F:$F,$A11,'FY25 Distribution ISR'!$AF:$AF)</f>
        <v>0</v>
      </c>
      <c r="K11" s="37">
        <f>(SUMIF('FY25 Distribution ISR'!$F:$F,$A11,'FY25 Distribution ISR'!$AA:$AA)+SUMIF('FY25 Distribution ISR'!$F:$F,$A11,'FY25 Distribution ISR'!$AC:$AC))*(1+$S$1)</f>
        <v>147399.08635297359</v>
      </c>
      <c r="L11" s="37">
        <f>(SUMIF('FY25 Distribution ISR'!$F:$F,$A11,'FY25 Distribution ISR'!$AH:$AH)+SUMIF('FY25 Distribution ISR'!$F:$F,$A11,'FY25 Distribution ISR'!$AI:$AI))*(1+$S$1)</f>
        <v>7094.1672465712008</v>
      </c>
      <c r="M11" s="37">
        <f>SUMIF('FY25 Distribution ISR'!$F:$F,$A11,'FY25 Distribution ISR'!$AL:$AL)*(1+$S$1)</f>
        <v>17143.53068523679</v>
      </c>
      <c r="N11" s="37">
        <f>SUMIF('FY25 Distribution ISR'!$F:$F,$A11,'FY25 Distribution ISR'!$AG:$AG)*(1+$S$1)</f>
        <v>90.899838292665066</v>
      </c>
      <c r="O11" s="37">
        <f>SUMIF('FY25 Distribution ISR'!$F:$F,$A11,'FY25 Distribution ISR'!$AE:$AE)*(1+$S$1)</f>
        <v>9432.3862753747944</v>
      </c>
      <c r="P11" s="37">
        <f>SUMIF('FY25 Distribution ISR'!$F:$F,$A11,'FY25 Distribution ISR'!$AM:$AM)*(1+$S$1)</f>
        <v>0</v>
      </c>
      <c r="Q11" s="37">
        <f t="shared" si="3"/>
        <v>181160.07039844902</v>
      </c>
      <c r="R11" s="37">
        <f t="shared" si="4"/>
        <v>46086.070398449025</v>
      </c>
      <c r="S11" s="38">
        <f t="shared" si="5"/>
        <v>0.3411912758817317</v>
      </c>
      <c r="T11" s="29"/>
      <c r="U11" s="34" t="s">
        <v>55</v>
      </c>
      <c r="V11" s="37">
        <f t="shared" si="6"/>
        <v>859901.36452443711</v>
      </c>
      <c r="W11" s="37">
        <f t="shared" si="7"/>
        <v>29094.874524437124</v>
      </c>
      <c r="X11" s="38">
        <f t="shared" si="8"/>
        <v>3.502003760759876E-2</v>
      </c>
    </row>
    <row r="12" spans="1:24" ht="14.25" customHeight="1" x14ac:dyDescent="0.3">
      <c r="A12" s="34" t="s">
        <v>56</v>
      </c>
      <c r="B12" s="35">
        <f>SUMIF('FY25 Distribution ISR'!$F:$F,$A12,'FY25 Distribution ISR'!$V:$V)</f>
        <v>1</v>
      </c>
      <c r="C12" s="36">
        <f t="shared" si="0"/>
        <v>0</v>
      </c>
      <c r="D12" s="37">
        <f>SUMIF('FY25 Distribution ISR'!$F:$F,$A12,'FY25 Distribution ISR'!$Y:$Y)</f>
        <v>7985.7553959807492</v>
      </c>
      <c r="E12" s="37">
        <f t="shared" si="1"/>
        <v>-199.91460401925087</v>
      </c>
      <c r="F12" s="38">
        <f t="shared" si="2"/>
        <v>-2.4422509583119142E-2</v>
      </c>
      <c r="H12" s="34" t="s">
        <v>56</v>
      </c>
      <c r="I12" s="39">
        <f>SUMIF('FY25 Distribution ISR'!$F:$F,$A12,'FY25 Distribution ISR'!$AB:$AB)+SUMIF('FY25 Distribution ISR'!$F:$F,$A12,'FY25 Distribution ISR'!$AD:$AD)</f>
        <v>172.66666666666666</v>
      </c>
      <c r="J12" s="159">
        <f>SUMIF('FY25 Distribution ISR'!$F:$F,$A12,'FY25 Distribution ISR'!$AF:$AF)</f>
        <v>0.25</v>
      </c>
      <c r="K12" s="37">
        <f>(SUMIF('FY25 Distribution ISR'!$F:$F,$A12,'FY25 Distribution ISR'!$AA:$AA)+SUMIF('FY25 Distribution ISR'!$F:$F,$A12,'FY25 Distribution ISR'!$AC:$AC))*(1+$S$1)</f>
        <v>827.98885214722338</v>
      </c>
      <c r="L12" s="37">
        <f>(SUMIF('FY25 Distribution ISR'!$F:$F,$A12,'FY25 Distribution ISR'!$AH:$AH)+SUMIF('FY25 Distribution ISR'!$F:$F,$A12,'FY25 Distribution ISR'!$AI:$AI))*(1+$S$1)</f>
        <v>125.21129311758928</v>
      </c>
      <c r="M12" s="37">
        <f>SUMIF('FY25 Distribution ISR'!$F:$F,$A12,'FY25 Distribution ISR'!$AL:$AL)*(1+$S$1)</f>
        <v>0</v>
      </c>
      <c r="N12" s="37">
        <f>SUMIF('FY25 Distribution ISR'!$F:$F,$A12,'FY25 Distribution ISR'!$AG:$AG)*(1+$S$1)</f>
        <v>0</v>
      </c>
      <c r="O12" s="37">
        <f>SUMIF('FY25 Distribution ISR'!$F:$F,$A12,'FY25 Distribution ISR'!$AE:$AE)*(1+$S$1)</f>
        <v>25.220284158756137</v>
      </c>
      <c r="P12" s="37">
        <f>SUMIF('FY25 Distribution ISR'!$F:$F,$A12,'FY25 Distribution ISR'!$AM:$AM)*(1+$S$1)</f>
        <v>0</v>
      </c>
      <c r="Q12" s="37">
        <f t="shared" si="3"/>
        <v>978.42042942356886</v>
      </c>
      <c r="R12" s="37">
        <f t="shared" si="4"/>
        <v>495.42042942356886</v>
      </c>
      <c r="S12" s="38">
        <f t="shared" si="5"/>
        <v>1.0257151747899977</v>
      </c>
      <c r="T12" s="29"/>
      <c r="U12" s="34" t="s">
        <v>56</v>
      </c>
      <c r="V12" s="37">
        <f t="shared" si="6"/>
        <v>8964.1758254043179</v>
      </c>
      <c r="W12" s="37">
        <f t="shared" si="7"/>
        <v>295.50582540431787</v>
      </c>
      <c r="X12" s="38">
        <f t="shared" si="8"/>
        <v>3.4088946217161097E-2</v>
      </c>
    </row>
    <row r="13" spans="1:24" ht="14.25" customHeight="1" x14ac:dyDescent="0.3">
      <c r="A13" s="34" t="s">
        <v>57</v>
      </c>
      <c r="B13" s="35">
        <f>SUMIF('FY25 Distribution ISR'!$F:$F,$A13,'FY25 Distribution ISR'!$V:$V)</f>
        <v>14</v>
      </c>
      <c r="C13" s="36">
        <f t="shared" si="0"/>
        <v>-0.5</v>
      </c>
      <c r="D13" s="37">
        <f>SUMIF('FY25 Distribution ISR'!$F:$F,$A13,'FY25 Distribution ISR'!$Y:$Y)</f>
        <v>111800.57554373052</v>
      </c>
      <c r="E13" s="37">
        <f t="shared" si="1"/>
        <v>-6891.5844562694838</v>
      </c>
      <c r="F13" s="38">
        <f t="shared" si="2"/>
        <v>-5.8062676222839685E-2</v>
      </c>
      <c r="H13" s="34" t="s">
        <v>57</v>
      </c>
      <c r="I13" s="39">
        <f>SUMIF('FY25 Distribution ISR'!$F:$F,$A13,'FY25 Distribution ISR'!$AB:$AB)+SUMIF('FY25 Distribution ISR'!$F:$F,$A13,'FY25 Distribution ISR'!$AD:$AD)</f>
        <v>18254.666666666672</v>
      </c>
      <c r="J13" s="159">
        <f>SUMIF('FY25 Distribution ISR'!$F:$F,$A13,'FY25 Distribution ISR'!$AF:$AF)</f>
        <v>0.77776470588235291</v>
      </c>
      <c r="K13" s="37">
        <f>(SUMIF('FY25 Distribution ISR'!$F:$F,$A13,'FY25 Distribution ISR'!$AA:$AA)+SUMIF('FY25 Distribution ISR'!$F:$F,$A13,'FY25 Distribution ISR'!$AC:$AC))*(1+$S$1)</f>
        <v>13064.399947338072</v>
      </c>
      <c r="L13" s="37">
        <f>(SUMIF('FY25 Distribution ISR'!$F:$F,$A13,'FY25 Distribution ISR'!$AH:$AH)+SUMIF('FY25 Distribution ISR'!$F:$F,$A13,'FY25 Distribution ISR'!$AI:$AI))*(1+$S$1)</f>
        <v>0</v>
      </c>
      <c r="M13" s="37">
        <f>SUMIF('FY25 Distribution ISR'!$F:$F,$A13,'FY25 Distribution ISR'!$AL:$AL)*(1+$S$1)</f>
        <v>0</v>
      </c>
      <c r="N13" s="37">
        <f>SUMIF('FY25 Distribution ISR'!$F:$F,$A13,'FY25 Distribution ISR'!$AG:$AG)*(1+$S$1)</f>
        <v>2.2312533749864252</v>
      </c>
      <c r="O13" s="37">
        <f>SUMIF('FY25 Distribution ISR'!$F:$F,$A13,'FY25 Distribution ISR'!$AE:$AE)*(1+$S$1)</f>
        <v>229.78349251655416</v>
      </c>
      <c r="P13" s="37">
        <f>SUMIF('FY25 Distribution ISR'!$F:$F,$A13,'FY25 Distribution ISR'!$AM:$AM)*(1+$S$1)</f>
        <v>0</v>
      </c>
      <c r="Q13" s="37">
        <f t="shared" si="3"/>
        <v>13296.414693229612</v>
      </c>
      <c r="R13" s="37">
        <f t="shared" si="4"/>
        <v>-8886.5853067703883</v>
      </c>
      <c r="S13" s="38">
        <f t="shared" si="5"/>
        <v>-0.40060340381239634</v>
      </c>
      <c r="T13" s="29"/>
      <c r="U13" s="34" t="s">
        <v>57</v>
      </c>
      <c r="V13" s="37">
        <f t="shared" si="6"/>
        <v>125096.99023696013</v>
      </c>
      <c r="W13" s="37">
        <f t="shared" si="7"/>
        <v>-15778.16976303987</v>
      </c>
      <c r="X13" s="38">
        <f t="shared" si="8"/>
        <v>-0.11200107785531438</v>
      </c>
    </row>
    <row r="14" spans="1:24" ht="14.25" customHeight="1" x14ac:dyDescent="0.3">
      <c r="A14" s="34" t="s">
        <v>58</v>
      </c>
      <c r="B14" s="35">
        <f>SUMIF('FY25 Distribution ISR'!$F:$F,$A14,'FY25 Distribution ISR'!$V:$V)</f>
        <v>4.2800000000000011</v>
      </c>
      <c r="C14" s="36">
        <v>0</v>
      </c>
      <c r="D14" s="37">
        <f>SUMIF('FY25 Distribution ISR'!$F:$F,$A14,'FY25 Distribution ISR'!$Y:$Y)</f>
        <v>34179.033094797596</v>
      </c>
      <c r="E14" s="37">
        <f t="shared" si="1"/>
        <v>-855.61690520240518</v>
      </c>
      <c r="F14" s="38">
        <f t="shared" si="2"/>
        <v>-2.4422019492200013E-2</v>
      </c>
      <c r="H14" s="34" t="s">
        <v>58</v>
      </c>
      <c r="I14" s="39">
        <f>SUMIF('FY25 Distribution ISR'!$F:$F,$A14,'FY25 Distribution ISR'!$AB:$AB)+SUMIF('FY25 Distribution ISR'!$F:$F,$A14,'FY25 Distribution ISR'!$AD:$AD)</f>
        <v>152.00000000000003</v>
      </c>
      <c r="J14" s="159">
        <f>SUMIF('FY25 Distribution ISR'!$F:$F,$A14,'FY25 Distribution ISR'!$AF:$AF)</f>
        <v>0</v>
      </c>
      <c r="K14" s="37">
        <f>(SUMIF('FY25 Distribution ISR'!$F:$F,$A14,'FY25 Distribution ISR'!$AA:$AA)+SUMIF('FY25 Distribution ISR'!$F:$F,$A14,'FY25 Distribution ISR'!$AC:$AC))*(1+$S$1)</f>
        <v>756.85380438901223</v>
      </c>
      <c r="L14" s="37">
        <f>(SUMIF('FY25 Distribution ISR'!$F:$F,$A14,'FY25 Distribution ISR'!$AH:$AH)+SUMIF('FY25 Distribution ISR'!$F:$F,$A14,'FY25 Distribution ISR'!$AI:$AI))*(1+$S$1)</f>
        <v>6146.4344632997072</v>
      </c>
      <c r="M14" s="37">
        <f>SUMIF('FY25 Distribution ISR'!$F:$F,$A14,'FY25 Distribution ISR'!$AL:$AL)*(1+$S$1)</f>
        <v>0</v>
      </c>
      <c r="N14" s="37">
        <f>SUMIF('FY25 Distribution ISR'!$F:$F,$A14,'FY25 Distribution ISR'!$AG:$AG)*(1+$S$1)</f>
        <v>0</v>
      </c>
      <c r="O14" s="37">
        <f>SUMIF('FY25 Distribution ISR'!$F:$F,$A14,'FY25 Distribution ISR'!$AE:$AE)*(1+$S$1)</f>
        <v>151.32170495253683</v>
      </c>
      <c r="P14" s="37">
        <f>SUMIF('FY25 Distribution ISR'!$F:$F,$A14,'FY25 Distribution ISR'!$AM:$AM)*(1+$S$1)</f>
        <v>0</v>
      </c>
      <c r="Q14" s="37">
        <f t="shared" si="3"/>
        <v>7054.6099726412558</v>
      </c>
      <c r="R14" s="37">
        <f t="shared" si="4"/>
        <v>-4442.3900273587442</v>
      </c>
      <c r="S14" s="38">
        <f>(R14)/Q31</f>
        <v>-0.38639558383567402</v>
      </c>
      <c r="T14" s="29"/>
      <c r="U14" s="34" t="s">
        <v>58</v>
      </c>
      <c r="V14" s="37">
        <f t="shared" si="6"/>
        <v>41233.643067438854</v>
      </c>
      <c r="W14" s="37">
        <f t="shared" si="7"/>
        <v>-5298.0069325611476</v>
      </c>
      <c r="X14" s="38">
        <f t="shared" si="8"/>
        <v>-0.11385813596898342</v>
      </c>
    </row>
    <row r="15" spans="1:24" ht="14.25" customHeight="1" x14ac:dyDescent="0.3">
      <c r="A15" s="34" t="s">
        <v>59</v>
      </c>
      <c r="B15" s="35">
        <f>SUMIF('FY25 Distribution ISR'!$F:$F,$A15,'FY25 Distribution ISR'!$V:$V)</f>
        <v>1</v>
      </c>
      <c r="C15" s="36">
        <f>B15-B32</f>
        <v>0</v>
      </c>
      <c r="D15" s="37">
        <f>SUMIF('FY25 Distribution ISR'!$F:$F,$A15,'FY25 Distribution ISR'!$Y:$Y)</f>
        <v>7985.7553959807492</v>
      </c>
      <c r="E15" s="37">
        <f t="shared" si="1"/>
        <v>-199.91460401925087</v>
      </c>
      <c r="F15" s="38">
        <f t="shared" si="2"/>
        <v>-2.4422509583119142E-2</v>
      </c>
      <c r="H15" s="34" t="s">
        <v>59</v>
      </c>
      <c r="I15" s="39">
        <f>SUMIF('FY25 Distribution ISR'!$F:$F,$A15,'FY25 Distribution ISR'!$AB:$AB)+SUMIF('FY25 Distribution ISR'!$F:$F,$A15,'FY25 Distribution ISR'!$AD:$AD)</f>
        <v>0</v>
      </c>
      <c r="J15" s="159">
        <f>SUMIF('FY25 Distribution ISR'!$F:$F,$A15,'FY25 Distribution ISR'!$AF:$AF)</f>
        <v>0</v>
      </c>
      <c r="K15" s="37">
        <f>(SUMIF('FY25 Distribution ISR'!$F:$F,$A15,'FY25 Distribution ISR'!$AA:$AA)+SUMIF('FY25 Distribution ISR'!$F:$F,$A15,'FY25 Distribution ISR'!$AC:$AC))*(1+$S$1)</f>
        <v>10.665707622275537</v>
      </c>
      <c r="L15" s="37">
        <f>(SUMIF('FY25 Distribution ISR'!$F:$F,$A15,'FY25 Distribution ISR'!$AH:$AH)+SUMIF('FY25 Distribution ISR'!$F:$F,$A15,'FY25 Distribution ISR'!$AI:$AI))*(1+$S$1)</f>
        <v>5814.258595160105</v>
      </c>
      <c r="M15" s="37">
        <f>SUMIF('FY25 Distribution ISR'!$F:$F,$A15,'FY25 Distribution ISR'!$AL:$AL)*(1+$S$1)</f>
        <v>0</v>
      </c>
      <c r="N15" s="37">
        <f>SUMIF('FY25 Distribution ISR'!$F:$F,$A15,'FY25 Distribution ISR'!$AG:$AG)*(1+$S$1)</f>
        <v>0</v>
      </c>
      <c r="O15" s="37">
        <f>SUMIF('FY25 Distribution ISR'!$F:$F,$A15,'FY25 Distribution ISR'!$AE:$AE)*(1+$S$1)</f>
        <v>10769.061335788871</v>
      </c>
      <c r="P15" s="37">
        <f>SUMIF('FY25 Distribution ISR'!$F:$F,$A15,'FY25 Distribution ISR'!$AM:$AM)*(1+$S$1)</f>
        <v>0</v>
      </c>
      <c r="Q15" s="37">
        <f t="shared" si="3"/>
        <v>16593.985638571252</v>
      </c>
      <c r="R15" s="37">
        <f t="shared" si="4"/>
        <v>16564.985638571252</v>
      </c>
      <c r="S15" s="38">
        <f>R15/Q32</f>
        <v>571.20640133004315</v>
      </c>
      <c r="T15" s="29"/>
      <c r="U15" s="34" t="s">
        <v>59</v>
      </c>
      <c r="V15" s="37">
        <f t="shared" si="6"/>
        <v>24579.741034552</v>
      </c>
      <c r="W15" s="37">
        <f t="shared" si="7"/>
        <v>16365.071034552</v>
      </c>
      <c r="X15" s="38">
        <f>W15/V33</f>
        <v>8.1613974977568105E-3</v>
      </c>
    </row>
    <row r="16" spans="1:24" s="69" customFormat="1" ht="14.25" customHeight="1" x14ac:dyDescent="0.3">
      <c r="A16" s="65" t="s">
        <v>60</v>
      </c>
      <c r="B16" s="66">
        <f t="shared" ref="B16:D16" si="9">SUM(B5:B15)</f>
        <v>161.02799999999999</v>
      </c>
      <c r="C16" s="66">
        <f t="shared" si="9"/>
        <v>1.4079999999999995</v>
      </c>
      <c r="D16" s="67">
        <f t="shared" si="9"/>
        <v>1287832.0000000002</v>
      </c>
      <c r="E16" s="67">
        <f t="shared" si="1"/>
        <v>-18764.009999999311</v>
      </c>
      <c r="F16" s="68">
        <f t="shared" si="2"/>
        <v>-1.4360988290481094E-2</v>
      </c>
      <c r="H16" s="65" t="s">
        <v>60</v>
      </c>
      <c r="I16" s="70">
        <f t="shared" ref="I16:R16" si="10">SUM(I5:I15)</f>
        <v>415865.33333333337</v>
      </c>
      <c r="J16" s="160">
        <f t="shared" si="10"/>
        <v>8.9804313725490186</v>
      </c>
      <c r="K16" s="67">
        <f t="shared" si="10"/>
        <v>392681.58928797406</v>
      </c>
      <c r="L16" s="67">
        <f t="shared" si="10"/>
        <v>303159.61256685661</v>
      </c>
      <c r="M16" s="67">
        <f t="shared" si="10"/>
        <v>28237.576017150837</v>
      </c>
      <c r="N16" s="67">
        <f t="shared" si="10"/>
        <v>544.77791844415901</v>
      </c>
      <c r="O16" s="67">
        <f t="shared" si="10"/>
        <v>23333.198379924317</v>
      </c>
      <c r="P16" s="67">
        <f t="shared" si="10"/>
        <v>0</v>
      </c>
      <c r="Q16" s="67">
        <f t="shared" si="10"/>
        <v>747956.7541703498</v>
      </c>
      <c r="R16" s="67">
        <f t="shared" si="10"/>
        <v>49372.764170349983</v>
      </c>
      <c r="S16" s="68">
        <f>(Q16-Q33)/Q33</f>
        <v>7.0675487668060949E-2</v>
      </c>
      <c r="T16" s="71"/>
      <c r="U16" s="65" t="s">
        <v>60</v>
      </c>
      <c r="V16" s="67">
        <f t="shared" ref="V16:W16" si="11">SUM(V5:V15)</f>
        <v>2035788.75417035</v>
      </c>
      <c r="W16" s="67">
        <f t="shared" si="11"/>
        <v>30608.754170350228</v>
      </c>
      <c r="X16" s="68">
        <f>(V16-V33)/V33</f>
        <v>1.5264841146605427E-2</v>
      </c>
    </row>
    <row r="17" spans="1:24" ht="21" x14ac:dyDescent="0.4">
      <c r="A17" s="1"/>
      <c r="B17" s="1"/>
      <c r="C17" s="1"/>
      <c r="D17" s="1"/>
      <c r="E17" s="49"/>
      <c r="F17" s="50"/>
      <c r="H17" s="50"/>
      <c r="I17" s="50"/>
      <c r="J17" s="51"/>
      <c r="K17" s="50"/>
      <c r="L17" s="52"/>
      <c r="M17" s="2"/>
      <c r="N17" s="2"/>
      <c r="O17" s="2"/>
      <c r="P17" s="2"/>
      <c r="Q17" s="2"/>
      <c r="R17" s="2"/>
      <c r="S17" s="50"/>
      <c r="T17" s="2"/>
      <c r="U17" s="2"/>
      <c r="V17" s="2"/>
      <c r="W17" s="2"/>
      <c r="X17" s="2"/>
    </row>
    <row r="18" spans="1:24" ht="21" x14ac:dyDescent="0.4">
      <c r="A18" s="1"/>
      <c r="B18" s="1"/>
      <c r="C18" s="1"/>
      <c r="D18" s="1"/>
      <c r="E18" s="49"/>
      <c r="F18" s="50"/>
      <c r="H18" s="50"/>
      <c r="I18" s="50"/>
      <c r="J18" s="51"/>
      <c r="K18" s="50"/>
      <c r="L18" s="52"/>
      <c r="M18" s="2"/>
      <c r="N18" s="2"/>
      <c r="O18" s="2"/>
      <c r="P18" s="2"/>
      <c r="Q18" s="2"/>
      <c r="R18" s="2"/>
      <c r="S18" s="50"/>
      <c r="T18" s="2"/>
      <c r="U18" s="2"/>
      <c r="V18" s="2"/>
      <c r="W18" s="2"/>
      <c r="X18" s="2"/>
    </row>
    <row r="19" spans="1:24" ht="21.75" customHeight="1" x14ac:dyDescent="0.4">
      <c r="A19" s="1" t="s">
        <v>62</v>
      </c>
      <c r="B19" s="1"/>
      <c r="C19" s="1"/>
      <c r="D19" s="1"/>
      <c r="E19" s="49"/>
      <c r="F19" s="50"/>
      <c r="H19" s="50"/>
      <c r="I19" s="50"/>
      <c r="J19" s="51"/>
      <c r="K19" s="50"/>
      <c r="L19" s="52"/>
      <c r="M19" s="2"/>
      <c r="N19" s="2"/>
      <c r="O19" s="2"/>
      <c r="P19" s="2"/>
      <c r="Q19" s="2"/>
      <c r="T19" s="2"/>
      <c r="U19" s="2"/>
      <c r="V19" s="2"/>
      <c r="W19" s="2"/>
      <c r="X19" s="2"/>
    </row>
    <row r="20" spans="1:24" ht="23.25" customHeight="1" x14ac:dyDescent="0.3">
      <c r="A20" s="40"/>
      <c r="B20" s="41" t="s">
        <v>63</v>
      </c>
      <c r="C20" s="42"/>
      <c r="D20" s="42"/>
      <c r="H20" s="169" t="s">
        <v>64</v>
      </c>
      <c r="I20" s="162"/>
      <c r="J20" s="162"/>
      <c r="K20" s="162"/>
      <c r="L20" s="162"/>
      <c r="M20" s="162"/>
      <c r="N20" s="162"/>
      <c r="O20" s="162"/>
      <c r="P20" s="162"/>
      <c r="Q20" s="162"/>
      <c r="T20" s="2"/>
      <c r="U20" s="41" t="s">
        <v>65</v>
      </c>
      <c r="V20" s="53"/>
      <c r="W20" s="30"/>
      <c r="X20" s="30"/>
    </row>
    <row r="21" spans="1:24" ht="57" customHeight="1" x14ac:dyDescent="0.3">
      <c r="A21" s="31" t="s">
        <v>34</v>
      </c>
      <c r="B21" s="31" t="s">
        <v>35</v>
      </c>
      <c r="C21" s="31" t="s">
        <v>66</v>
      </c>
      <c r="D21" s="31" t="s">
        <v>67</v>
      </c>
      <c r="G21" s="54"/>
      <c r="H21" s="31" t="s">
        <v>34</v>
      </c>
      <c r="I21" s="31" t="s">
        <v>40</v>
      </c>
      <c r="J21" s="55" t="s">
        <v>41</v>
      </c>
      <c r="K21" s="31" t="s">
        <v>42</v>
      </c>
      <c r="L21" s="31" t="s">
        <v>43</v>
      </c>
      <c r="M21" s="31" t="s">
        <v>44</v>
      </c>
      <c r="N21" s="31" t="s">
        <v>45</v>
      </c>
      <c r="O21" s="31" t="s">
        <v>46</v>
      </c>
      <c r="P21" s="31" t="s">
        <v>28</v>
      </c>
      <c r="Q21" s="31" t="s">
        <v>47</v>
      </c>
      <c r="T21" s="2"/>
      <c r="U21" s="31" t="s">
        <v>34</v>
      </c>
      <c r="V21" s="31" t="s">
        <v>819</v>
      </c>
      <c r="W21" s="30"/>
      <c r="X21" s="30"/>
    </row>
    <row r="22" spans="1:24" ht="14.25" customHeight="1" x14ac:dyDescent="0.3">
      <c r="A22" s="34" t="s">
        <v>49</v>
      </c>
      <c r="B22" s="35">
        <v>10</v>
      </c>
      <c r="C22" s="36">
        <v>0</v>
      </c>
      <c r="D22" s="56">
        <v>81856.66</v>
      </c>
      <c r="H22" s="34" t="s">
        <v>49</v>
      </c>
      <c r="I22" s="39">
        <v>34015</v>
      </c>
      <c r="J22" s="57">
        <v>5.916666666666667</v>
      </c>
      <c r="K22" s="37">
        <v>40089.1</v>
      </c>
      <c r="L22" s="37">
        <v>0</v>
      </c>
      <c r="M22" s="37">
        <v>15.42</v>
      </c>
      <c r="N22" s="37">
        <v>86.47</v>
      </c>
      <c r="O22" s="37">
        <v>1031</v>
      </c>
      <c r="P22" s="37">
        <v>0</v>
      </c>
      <c r="Q22" s="37">
        <f t="shared" ref="Q22:Q32" si="12">SUM(K22:P22)</f>
        <v>41221.99</v>
      </c>
      <c r="T22" s="2"/>
      <c r="U22" s="34" t="s">
        <v>49</v>
      </c>
      <c r="V22" s="37">
        <f t="shared" ref="V22:V32" si="13">Q22+D22</f>
        <v>123078.65</v>
      </c>
      <c r="W22" s="30"/>
      <c r="X22" s="30"/>
    </row>
    <row r="23" spans="1:24" ht="14.25" customHeight="1" x14ac:dyDescent="0.3">
      <c r="A23" s="34" t="s">
        <v>50</v>
      </c>
      <c r="B23" s="35">
        <v>9.379999999999999</v>
      </c>
      <c r="C23" s="36">
        <v>-1.0000000000000018</v>
      </c>
      <c r="D23" s="56">
        <v>76781.55</v>
      </c>
      <c r="H23" s="34" t="s">
        <v>50</v>
      </c>
      <c r="I23" s="39">
        <v>271.66666666666669</v>
      </c>
      <c r="J23" s="57">
        <v>4.0277647058823529</v>
      </c>
      <c r="K23" s="37">
        <v>320</v>
      </c>
      <c r="L23" s="37">
        <v>20</v>
      </c>
      <c r="M23" s="37">
        <v>0</v>
      </c>
      <c r="N23" s="37">
        <v>209</v>
      </c>
      <c r="O23" s="37">
        <v>702</v>
      </c>
      <c r="P23" s="37">
        <v>0</v>
      </c>
      <c r="Q23" s="37">
        <f t="shared" si="12"/>
        <v>1251</v>
      </c>
      <c r="T23" s="2"/>
      <c r="U23" s="34" t="s">
        <v>50</v>
      </c>
      <c r="V23" s="37">
        <f t="shared" si="13"/>
        <v>78032.55</v>
      </c>
      <c r="W23" s="30"/>
      <c r="X23" s="30"/>
    </row>
    <row r="24" spans="1:24" ht="14.25" customHeight="1" x14ac:dyDescent="0.3">
      <c r="A24" s="34" t="s">
        <v>51</v>
      </c>
      <c r="B24" s="35">
        <v>9.7260000000000009</v>
      </c>
      <c r="C24" s="36">
        <v>0</v>
      </c>
      <c r="D24" s="56">
        <v>79613.789999999994</v>
      </c>
      <c r="H24" s="34" t="s">
        <v>51</v>
      </c>
      <c r="I24" s="39">
        <v>66345.066666666666</v>
      </c>
      <c r="J24" s="57">
        <v>2.166666666666667</v>
      </c>
      <c r="K24" s="37">
        <v>78193</v>
      </c>
      <c r="L24" s="37">
        <v>4897</v>
      </c>
      <c r="M24" s="37">
        <v>1700</v>
      </c>
      <c r="N24" s="37">
        <v>82</v>
      </c>
      <c r="O24" s="37">
        <v>377</v>
      </c>
      <c r="P24" s="37">
        <v>0</v>
      </c>
      <c r="Q24" s="37">
        <f t="shared" si="12"/>
        <v>85249</v>
      </c>
      <c r="T24" s="2"/>
      <c r="U24" s="34" t="s">
        <v>51</v>
      </c>
      <c r="V24" s="37">
        <f t="shared" si="13"/>
        <v>164862.78999999998</v>
      </c>
      <c r="W24" s="30"/>
      <c r="X24" s="30"/>
    </row>
    <row r="25" spans="1:24" ht="14.25" customHeight="1" x14ac:dyDescent="0.3">
      <c r="A25" s="34" t="s">
        <v>52</v>
      </c>
      <c r="B25" s="35">
        <v>9</v>
      </c>
      <c r="C25" s="36">
        <v>0</v>
      </c>
      <c r="D25" s="56">
        <v>73670.990000000005</v>
      </c>
      <c r="H25" s="34" t="s">
        <v>52</v>
      </c>
      <c r="I25" s="39">
        <v>4762.9999999999991</v>
      </c>
      <c r="J25" s="57">
        <v>1.8333333333333333</v>
      </c>
      <c r="K25" s="37">
        <v>5614</v>
      </c>
      <c r="L25" s="37">
        <v>769</v>
      </c>
      <c r="M25" s="37">
        <v>0</v>
      </c>
      <c r="N25" s="37">
        <v>3</v>
      </c>
      <c r="O25" s="37">
        <v>319</v>
      </c>
      <c r="P25" s="37">
        <v>0</v>
      </c>
      <c r="Q25" s="37">
        <f t="shared" si="12"/>
        <v>6705</v>
      </c>
      <c r="T25" s="2"/>
      <c r="U25" s="34" t="s">
        <v>52</v>
      </c>
      <c r="V25" s="37">
        <f t="shared" si="13"/>
        <v>80375.990000000005</v>
      </c>
      <c r="W25" s="30"/>
      <c r="X25" s="30"/>
    </row>
    <row r="26" spans="1:24" ht="14.25" customHeight="1" x14ac:dyDescent="0.3">
      <c r="A26" s="34" t="s">
        <v>53</v>
      </c>
      <c r="B26" s="35">
        <v>10.84</v>
      </c>
      <c r="C26" s="36">
        <v>0</v>
      </c>
      <c r="D26" s="56">
        <v>88732.62</v>
      </c>
      <c r="H26" s="34" t="s">
        <v>53</v>
      </c>
      <c r="I26" s="39">
        <v>51845</v>
      </c>
      <c r="J26" s="57">
        <v>6.7500000000000009</v>
      </c>
      <c r="K26" s="37">
        <v>61102</v>
      </c>
      <c r="L26" s="37">
        <v>217285</v>
      </c>
      <c r="M26" s="37">
        <v>6550</v>
      </c>
      <c r="N26" s="37">
        <v>44</v>
      </c>
      <c r="O26" s="37">
        <v>1176</v>
      </c>
      <c r="P26" s="37">
        <v>0</v>
      </c>
      <c r="Q26" s="37">
        <f t="shared" si="12"/>
        <v>286157</v>
      </c>
      <c r="T26" s="2"/>
      <c r="U26" s="34" t="s">
        <v>53</v>
      </c>
      <c r="V26" s="37">
        <f t="shared" si="13"/>
        <v>374889.62</v>
      </c>
      <c r="W26" s="30"/>
      <c r="X26" s="30"/>
    </row>
    <row r="27" spans="1:24" ht="14.25" customHeight="1" x14ac:dyDescent="0.3">
      <c r="A27" s="34" t="s">
        <v>54</v>
      </c>
      <c r="B27" s="35">
        <v>4.9000000000000004</v>
      </c>
      <c r="C27" s="36">
        <v>0</v>
      </c>
      <c r="D27" s="56">
        <v>40109.760000000002</v>
      </c>
      <c r="H27" s="34" t="s">
        <v>54</v>
      </c>
      <c r="I27" s="39">
        <v>68938.333333333328</v>
      </c>
      <c r="J27" s="57">
        <v>0.25490196078431371</v>
      </c>
      <c r="K27" s="37">
        <v>81249</v>
      </c>
      <c r="L27" s="37">
        <v>23586</v>
      </c>
      <c r="M27" s="37">
        <v>3640</v>
      </c>
      <c r="N27" s="37">
        <v>215</v>
      </c>
      <c r="O27" s="37">
        <v>44</v>
      </c>
      <c r="P27" s="37">
        <v>0</v>
      </c>
      <c r="Q27" s="37">
        <f t="shared" si="12"/>
        <v>108734</v>
      </c>
      <c r="T27" s="2"/>
      <c r="U27" s="34" t="s">
        <v>54</v>
      </c>
      <c r="V27" s="37">
        <f t="shared" si="13"/>
        <v>148843.76</v>
      </c>
      <c r="W27" s="30"/>
      <c r="X27" s="30"/>
    </row>
    <row r="28" spans="1:24" ht="14.25" customHeight="1" x14ac:dyDescent="0.3">
      <c r="A28" s="34" t="s">
        <v>55</v>
      </c>
      <c r="B28" s="35">
        <v>84.994</v>
      </c>
      <c r="C28" s="36">
        <v>5.8739999999999952</v>
      </c>
      <c r="D28" s="56">
        <v>695732.49</v>
      </c>
      <c r="H28" s="34" t="s">
        <v>55</v>
      </c>
      <c r="I28" s="39">
        <v>95914</v>
      </c>
      <c r="J28" s="57">
        <v>32.25</v>
      </c>
      <c r="K28" s="37">
        <v>113042</v>
      </c>
      <c r="L28" s="37">
        <v>1743</v>
      </c>
      <c r="M28" s="37">
        <v>14517</v>
      </c>
      <c r="N28" s="37">
        <v>154</v>
      </c>
      <c r="O28" s="37">
        <v>5618</v>
      </c>
      <c r="P28" s="37">
        <v>0</v>
      </c>
      <c r="Q28" s="37">
        <f t="shared" si="12"/>
        <v>135074</v>
      </c>
      <c r="T28" s="2"/>
      <c r="U28" s="34" t="s">
        <v>55</v>
      </c>
      <c r="V28" s="37">
        <f t="shared" si="13"/>
        <v>830806.49</v>
      </c>
      <c r="W28" s="30"/>
      <c r="X28" s="30"/>
    </row>
    <row r="29" spans="1:24" ht="14.25" customHeight="1" x14ac:dyDescent="0.3">
      <c r="A29" s="34" t="s">
        <v>56</v>
      </c>
      <c r="B29" s="35">
        <v>1</v>
      </c>
      <c r="C29" s="36">
        <v>0</v>
      </c>
      <c r="D29" s="56">
        <v>8185.67</v>
      </c>
      <c r="H29" s="34" t="s">
        <v>56</v>
      </c>
      <c r="I29" s="39">
        <v>167</v>
      </c>
      <c r="J29" s="57">
        <v>0.41666666666666669</v>
      </c>
      <c r="K29" s="37">
        <v>197</v>
      </c>
      <c r="L29" s="37">
        <v>213</v>
      </c>
      <c r="M29" s="37">
        <v>0</v>
      </c>
      <c r="N29" s="37">
        <v>0</v>
      </c>
      <c r="O29" s="37">
        <v>73</v>
      </c>
      <c r="P29" s="37">
        <v>0</v>
      </c>
      <c r="Q29" s="37">
        <f t="shared" si="12"/>
        <v>483</v>
      </c>
      <c r="T29" s="2"/>
      <c r="U29" s="34" t="s">
        <v>56</v>
      </c>
      <c r="V29" s="37">
        <f t="shared" si="13"/>
        <v>8668.67</v>
      </c>
      <c r="W29" s="30"/>
      <c r="X29" s="30"/>
    </row>
    <row r="30" spans="1:24" ht="14.25" customHeight="1" x14ac:dyDescent="0.3">
      <c r="A30" s="34" t="s">
        <v>57</v>
      </c>
      <c r="B30" s="35">
        <v>14.5</v>
      </c>
      <c r="C30" s="36">
        <v>0.98000000000000043</v>
      </c>
      <c r="D30" s="56">
        <v>118692.16</v>
      </c>
      <c r="H30" s="34" t="s">
        <v>57</v>
      </c>
      <c r="I30" s="39">
        <v>18372</v>
      </c>
      <c r="J30" s="57">
        <v>2.3610980392156864</v>
      </c>
      <c r="K30" s="37">
        <v>21653</v>
      </c>
      <c r="L30" s="37">
        <v>0</v>
      </c>
      <c r="M30" s="37">
        <v>0</v>
      </c>
      <c r="N30" s="37">
        <v>119</v>
      </c>
      <c r="O30" s="37">
        <v>411</v>
      </c>
      <c r="P30" s="37">
        <v>0</v>
      </c>
      <c r="Q30" s="37">
        <f t="shared" si="12"/>
        <v>22183</v>
      </c>
      <c r="T30" s="2"/>
      <c r="U30" s="34" t="s">
        <v>57</v>
      </c>
      <c r="V30" s="37">
        <f t="shared" si="13"/>
        <v>140875.16</v>
      </c>
      <c r="W30" s="30"/>
      <c r="X30" s="30"/>
    </row>
    <row r="31" spans="1:24" ht="14.25" customHeight="1" x14ac:dyDescent="0.3">
      <c r="A31" s="34" t="s">
        <v>58</v>
      </c>
      <c r="B31" s="35">
        <v>4.2800000000000011</v>
      </c>
      <c r="C31" s="36">
        <v>0</v>
      </c>
      <c r="D31" s="56">
        <v>35034.65</v>
      </c>
      <c r="H31" s="34" t="s">
        <v>58</v>
      </c>
      <c r="I31" s="39">
        <v>576.00000000000011</v>
      </c>
      <c r="J31" s="57">
        <v>2.0833333333333335</v>
      </c>
      <c r="K31" s="37">
        <v>679</v>
      </c>
      <c r="L31" s="37">
        <v>10435</v>
      </c>
      <c r="M31" s="37">
        <v>16</v>
      </c>
      <c r="N31" s="37">
        <v>4</v>
      </c>
      <c r="O31" s="37">
        <v>363</v>
      </c>
      <c r="P31" s="37">
        <v>0</v>
      </c>
      <c r="Q31" s="37">
        <f t="shared" si="12"/>
        <v>11497</v>
      </c>
      <c r="T31" s="2"/>
      <c r="U31" s="34" t="s">
        <v>58</v>
      </c>
      <c r="V31" s="37">
        <f t="shared" si="13"/>
        <v>46531.65</v>
      </c>
      <c r="W31" s="30"/>
      <c r="X31" s="30"/>
    </row>
    <row r="32" spans="1:24" ht="14.25" customHeight="1" x14ac:dyDescent="0.3">
      <c r="A32" s="34" t="s">
        <v>59</v>
      </c>
      <c r="B32" s="35">
        <v>1</v>
      </c>
      <c r="C32" s="36">
        <v>0</v>
      </c>
      <c r="D32" s="56">
        <v>8185.67</v>
      </c>
      <c r="H32" s="34" t="s">
        <v>59</v>
      </c>
      <c r="I32" s="39">
        <v>0</v>
      </c>
      <c r="J32" s="57">
        <v>0.16666666666666666</v>
      </c>
      <c r="K32" s="37">
        <v>0</v>
      </c>
      <c r="L32" s="37">
        <v>0</v>
      </c>
      <c r="M32" s="37">
        <v>0</v>
      </c>
      <c r="N32" s="37">
        <v>0</v>
      </c>
      <c r="O32" s="37">
        <v>29</v>
      </c>
      <c r="P32" s="37">
        <v>0</v>
      </c>
      <c r="Q32" s="37">
        <f t="shared" si="12"/>
        <v>29</v>
      </c>
      <c r="T32" s="2"/>
      <c r="U32" s="34" t="s">
        <v>59</v>
      </c>
      <c r="V32" s="37">
        <f t="shared" si="13"/>
        <v>8214.67</v>
      </c>
      <c r="W32" s="30"/>
      <c r="X32" s="30"/>
    </row>
    <row r="33" spans="1:24" s="69" customFormat="1" ht="14.25" customHeight="1" x14ac:dyDescent="0.3">
      <c r="A33" s="65" t="s">
        <v>60</v>
      </c>
      <c r="B33" s="66">
        <f>SUM(B22:B32)</f>
        <v>159.62</v>
      </c>
      <c r="C33" s="66">
        <v>-0.19</v>
      </c>
      <c r="D33" s="67">
        <f>SUM(D22:D32)</f>
        <v>1306596.0099999995</v>
      </c>
      <c r="H33" s="65" t="s">
        <v>60</v>
      </c>
      <c r="I33" s="70">
        <f t="shared" ref="I33:Q33" si="14">SUM(I22:I32)</f>
        <v>341207.06666666665</v>
      </c>
      <c r="J33" s="77">
        <f t="shared" si="14"/>
        <v>58.227098039215683</v>
      </c>
      <c r="K33" s="67">
        <f t="shared" si="14"/>
        <v>402138.1</v>
      </c>
      <c r="L33" s="67">
        <f t="shared" si="14"/>
        <v>258948</v>
      </c>
      <c r="M33" s="67">
        <f t="shared" si="14"/>
        <v>26438.42</v>
      </c>
      <c r="N33" s="67">
        <f t="shared" si="14"/>
        <v>916.47</v>
      </c>
      <c r="O33" s="67">
        <f t="shared" si="14"/>
        <v>10143</v>
      </c>
      <c r="P33" s="67">
        <f t="shared" si="14"/>
        <v>0</v>
      </c>
      <c r="Q33" s="67">
        <f t="shared" si="14"/>
        <v>698583.99</v>
      </c>
      <c r="T33" s="78"/>
      <c r="U33" s="65" t="s">
        <v>60</v>
      </c>
      <c r="V33" s="67">
        <f>SUM(V22:V32)</f>
        <v>2005179.9999999998</v>
      </c>
      <c r="W33" s="71"/>
      <c r="X33" s="71"/>
    </row>
    <row r="34" spans="1:24" ht="14.25" customHeight="1" x14ac:dyDescent="0.3">
      <c r="B34" s="58" t="s">
        <v>61</v>
      </c>
      <c r="C34" s="58" t="s">
        <v>61</v>
      </c>
      <c r="D34" s="59"/>
      <c r="H34" s="34"/>
      <c r="I34" s="59">
        <f t="shared" ref="I34:Q34" si="15">I16-I33</f>
        <v>74658.266666666721</v>
      </c>
      <c r="J34" s="59">
        <f t="shared" si="15"/>
        <v>-49.246666666666663</v>
      </c>
      <c r="K34" s="59">
        <f t="shared" si="15"/>
        <v>-9456.5107120259199</v>
      </c>
      <c r="L34" s="59">
        <f t="shared" si="15"/>
        <v>44211.612566856609</v>
      </c>
      <c r="M34" s="59">
        <f t="shared" si="15"/>
        <v>1799.156017150839</v>
      </c>
      <c r="N34" s="59">
        <f t="shared" si="15"/>
        <v>-371.69208155584101</v>
      </c>
      <c r="O34" s="59">
        <f t="shared" si="15"/>
        <v>13190.198379924317</v>
      </c>
      <c r="P34" s="59">
        <f t="shared" si="15"/>
        <v>0</v>
      </c>
      <c r="Q34" s="59">
        <f t="shared" si="15"/>
        <v>49372.764170349808</v>
      </c>
      <c r="T34" s="2"/>
      <c r="U34" s="30"/>
      <c r="V34" s="30"/>
      <c r="W34" s="30"/>
      <c r="X34" s="30"/>
    </row>
    <row r="35" spans="1:24" ht="14.25" customHeight="1" x14ac:dyDescent="0.3">
      <c r="T35" s="2"/>
    </row>
    <row r="36" spans="1:24" ht="14.25" customHeight="1" x14ac:dyDescent="0.3">
      <c r="T36" s="2"/>
    </row>
    <row r="37" spans="1:24" ht="15.75" customHeight="1" x14ac:dyDescent="0.35">
      <c r="A37" s="60" t="s">
        <v>68</v>
      </c>
      <c r="T37" s="2"/>
    </row>
    <row r="38" spans="1:24" ht="28.8" x14ac:dyDescent="0.3">
      <c r="A38" s="31" t="s">
        <v>34</v>
      </c>
      <c r="B38" s="31" t="s">
        <v>35</v>
      </c>
      <c r="C38" s="33" t="s">
        <v>362</v>
      </c>
      <c r="D38" s="31" t="s">
        <v>69</v>
      </c>
      <c r="E38" s="31" t="s">
        <v>70</v>
      </c>
      <c r="G38" s="30"/>
      <c r="H38" s="31" t="s">
        <v>34</v>
      </c>
      <c r="I38" s="31" t="s">
        <v>40</v>
      </c>
      <c r="J38" s="31" t="s">
        <v>41</v>
      </c>
      <c r="K38" s="31" t="s">
        <v>42</v>
      </c>
      <c r="L38" s="31" t="s">
        <v>43</v>
      </c>
      <c r="M38" s="31" t="s">
        <v>71</v>
      </c>
      <c r="N38" s="31" t="s">
        <v>45</v>
      </c>
      <c r="O38" s="31" t="s">
        <v>46</v>
      </c>
      <c r="P38" s="32" t="s">
        <v>28</v>
      </c>
      <c r="Q38" s="31" t="s">
        <v>47</v>
      </c>
      <c r="T38" s="2"/>
      <c r="U38" s="31" t="s">
        <v>34</v>
      </c>
      <c r="V38" s="31" t="s">
        <v>48</v>
      </c>
      <c r="W38" s="31" t="s">
        <v>72</v>
      </c>
    </row>
    <row r="39" spans="1:24" ht="14.25" customHeight="1" x14ac:dyDescent="0.3">
      <c r="A39" s="34" t="s">
        <v>49</v>
      </c>
      <c r="B39" s="35">
        <f t="shared" ref="B39:B50" si="16">B5-B22</f>
        <v>2</v>
      </c>
      <c r="D39" s="37">
        <f t="shared" ref="D39:E49" si="17">D5-D22</f>
        <v>13972.404751769005</v>
      </c>
      <c r="E39" s="37">
        <f t="shared" si="17"/>
        <v>13972.404751769005</v>
      </c>
      <c r="H39" s="34" t="s">
        <v>49</v>
      </c>
      <c r="I39" s="39">
        <f t="shared" ref="I39:Q39" si="18">I5-I22</f>
        <v>-3843.3333333333394</v>
      </c>
      <c r="J39" s="57">
        <f t="shared" si="18"/>
        <v>-4.916666666666667</v>
      </c>
      <c r="K39" s="37">
        <f t="shared" si="18"/>
        <v>-23922.229269449417</v>
      </c>
      <c r="L39" s="37">
        <f t="shared" si="18"/>
        <v>0</v>
      </c>
      <c r="M39" s="37">
        <f t="shared" si="18"/>
        <v>-3.3815176948870711</v>
      </c>
      <c r="N39" s="37">
        <f t="shared" si="18"/>
        <v>-33.972247719734284</v>
      </c>
      <c r="O39" s="37">
        <f t="shared" si="18"/>
        <v>-501.37403266612114</v>
      </c>
      <c r="P39" s="37">
        <f t="shared" si="18"/>
        <v>0</v>
      </c>
      <c r="Q39" s="37">
        <f t="shared" si="18"/>
        <v>-24460.957067530162</v>
      </c>
      <c r="T39" s="2"/>
      <c r="U39" s="34" t="s">
        <v>49</v>
      </c>
      <c r="V39" s="37">
        <f t="shared" ref="V39:V50" si="19">V5-V22</f>
        <v>-10488.552315761146</v>
      </c>
      <c r="W39" s="38">
        <f t="shared" ref="W39:W50" si="20">V39/V22</f>
        <v>-8.5218291846401839E-2</v>
      </c>
    </row>
    <row r="40" spans="1:24" ht="14.25" customHeight="1" x14ac:dyDescent="0.3">
      <c r="A40" s="34" t="s">
        <v>50</v>
      </c>
      <c r="B40" s="35">
        <f t="shared" si="16"/>
        <v>0</v>
      </c>
      <c r="D40" s="37">
        <f t="shared" si="17"/>
        <v>26.615710311249131</v>
      </c>
      <c r="E40" s="37">
        <f t="shared" si="17"/>
        <v>26.615710311249131</v>
      </c>
      <c r="H40" s="34" t="s">
        <v>50</v>
      </c>
      <c r="I40" s="39">
        <f t="shared" ref="I40:Q40" si="21">I6-I23</f>
        <v>-84.666666666666657</v>
      </c>
      <c r="J40" s="57">
        <f t="shared" si="21"/>
        <v>-2.166666666666667</v>
      </c>
      <c r="K40" s="37">
        <f t="shared" si="21"/>
        <v>719.9183615408806</v>
      </c>
      <c r="L40" s="37">
        <f t="shared" si="21"/>
        <v>-13.927351186872052</v>
      </c>
      <c r="M40" s="37">
        <f t="shared" si="21"/>
        <v>0</v>
      </c>
      <c r="N40" s="37">
        <f t="shared" si="21"/>
        <v>-73.039920677023986</v>
      </c>
      <c r="O40" s="37">
        <f t="shared" si="21"/>
        <v>-497.43679164220202</v>
      </c>
      <c r="P40" s="37">
        <f t="shared" si="21"/>
        <v>0</v>
      </c>
      <c r="Q40" s="37">
        <f t="shared" si="21"/>
        <v>135.51429803478254</v>
      </c>
      <c r="T40" s="2"/>
      <c r="U40" s="34" t="s">
        <v>50</v>
      </c>
      <c r="V40" s="37">
        <f t="shared" si="19"/>
        <v>162.13000834603736</v>
      </c>
      <c r="W40" s="38">
        <f t="shared" si="20"/>
        <v>2.0777228008829309E-3</v>
      </c>
    </row>
    <row r="41" spans="1:24" ht="14.25" customHeight="1" x14ac:dyDescent="0.3">
      <c r="A41" s="34" t="s">
        <v>51</v>
      </c>
      <c r="B41" s="35">
        <f t="shared" si="16"/>
        <v>0.23799999999999955</v>
      </c>
      <c r="D41" s="37">
        <f t="shared" si="17"/>
        <v>-43.723234447796131</v>
      </c>
      <c r="E41" s="37">
        <f t="shared" si="17"/>
        <v>-43.723234447796131</v>
      </c>
      <c r="H41" s="34" t="s">
        <v>51</v>
      </c>
      <c r="I41" s="39">
        <f t="shared" ref="I41:Q41" si="22">I7-I24</f>
        <v>-50100.066666666666</v>
      </c>
      <c r="J41" s="57">
        <f t="shared" si="22"/>
        <v>-1.746666666666667</v>
      </c>
      <c r="K41" s="37">
        <f t="shared" si="22"/>
        <v>7138.4057740886201</v>
      </c>
      <c r="L41" s="37">
        <f t="shared" si="22"/>
        <v>22.106462558035673</v>
      </c>
      <c r="M41" s="37">
        <f t="shared" si="22"/>
        <v>202.06869544802748</v>
      </c>
      <c r="N41" s="37">
        <f t="shared" si="22"/>
        <v>17.615177273330133</v>
      </c>
      <c r="O41" s="37">
        <f t="shared" si="22"/>
        <v>504.04909308019637</v>
      </c>
      <c r="P41" s="37">
        <f t="shared" si="22"/>
        <v>0</v>
      </c>
      <c r="Q41" s="37">
        <f t="shared" si="22"/>
        <v>7884.2452024482045</v>
      </c>
      <c r="T41" s="2"/>
      <c r="U41" s="34" t="s">
        <v>51</v>
      </c>
      <c r="V41" s="37">
        <f t="shared" si="19"/>
        <v>7840.5219680004229</v>
      </c>
      <c r="W41" s="38">
        <f t="shared" si="20"/>
        <v>4.7557862923467593E-2</v>
      </c>
    </row>
    <row r="42" spans="1:24" ht="14.25" customHeight="1" x14ac:dyDescent="0.3">
      <c r="A42" s="34" t="s">
        <v>52</v>
      </c>
      <c r="B42" s="35">
        <f t="shared" si="16"/>
        <v>0</v>
      </c>
      <c r="D42" s="37">
        <f t="shared" si="17"/>
        <v>-1799.1914361732634</v>
      </c>
      <c r="E42" s="37">
        <f t="shared" si="17"/>
        <v>-1799.1914361732634</v>
      </c>
      <c r="H42" s="34" t="s">
        <v>52</v>
      </c>
      <c r="I42" s="39">
        <f t="shared" ref="I42:Q42" si="23">I8-I25</f>
        <v>-1056.9999999999995</v>
      </c>
      <c r="J42" s="57">
        <f t="shared" si="23"/>
        <v>-1.3333333333333333</v>
      </c>
      <c r="K42" s="37">
        <f t="shared" si="23"/>
        <v>-1666.2204581230876</v>
      </c>
      <c r="L42" s="37">
        <f t="shared" si="23"/>
        <v>-769</v>
      </c>
      <c r="M42" s="37">
        <f t="shared" si="23"/>
        <v>0</v>
      </c>
      <c r="N42" s="37">
        <f t="shared" si="23"/>
        <v>8.7299047106999126</v>
      </c>
      <c r="O42" s="37">
        <f t="shared" si="23"/>
        <v>8.8636940638297119</v>
      </c>
      <c r="P42" s="37">
        <f t="shared" si="23"/>
        <v>0</v>
      </c>
      <c r="Q42" s="37">
        <f t="shared" si="23"/>
        <v>-2417.6268593485584</v>
      </c>
      <c r="T42" s="2"/>
      <c r="U42" s="34" t="s">
        <v>52</v>
      </c>
      <c r="V42" s="37">
        <f t="shared" si="19"/>
        <v>-4216.8182955218217</v>
      </c>
      <c r="W42" s="38">
        <f t="shared" si="20"/>
        <v>-5.2463656068458021E-2</v>
      </c>
    </row>
    <row r="43" spans="1:24" ht="14.25" customHeight="1" x14ac:dyDescent="0.3">
      <c r="A43" s="34" t="s">
        <v>53</v>
      </c>
      <c r="B43" s="35">
        <f t="shared" si="16"/>
        <v>-0.33000000000000007</v>
      </c>
      <c r="D43" s="37">
        <f t="shared" si="17"/>
        <v>-4802.3307882423251</v>
      </c>
      <c r="E43" s="37">
        <f t="shared" si="17"/>
        <v>-4802.3307882423251</v>
      </c>
      <c r="H43" s="34" t="s">
        <v>53</v>
      </c>
      <c r="I43" s="39">
        <f t="shared" ref="I43:Q43" si="24">I9-I26</f>
        <v>1545</v>
      </c>
      <c r="J43" s="57">
        <f t="shared" si="24"/>
        <v>-2.8333333333333344</v>
      </c>
      <c r="K43" s="37">
        <f t="shared" si="24"/>
        <v>21376.957503407117</v>
      </c>
      <c r="L43" s="37">
        <f t="shared" si="24"/>
        <v>40653.733342109626</v>
      </c>
      <c r="M43" s="37">
        <f t="shared" si="24"/>
        <v>-255.35334442991825</v>
      </c>
      <c r="N43" s="37">
        <f t="shared" si="24"/>
        <v>10.131631081452582</v>
      </c>
      <c r="O43" s="37">
        <f t="shared" si="24"/>
        <v>-520.27261187234046</v>
      </c>
      <c r="P43" s="37">
        <f t="shared" si="24"/>
        <v>0</v>
      </c>
      <c r="Q43" s="37">
        <f t="shared" si="24"/>
        <v>61265.196520295925</v>
      </c>
      <c r="T43" s="2"/>
      <c r="U43" s="34" t="s">
        <v>53</v>
      </c>
      <c r="V43" s="37">
        <f t="shared" si="19"/>
        <v>56462.865732053586</v>
      </c>
      <c r="W43" s="38">
        <f t="shared" si="20"/>
        <v>0.1506119740846748</v>
      </c>
    </row>
    <row r="44" spans="1:24" ht="14.25" customHeight="1" x14ac:dyDescent="0.3">
      <c r="A44" s="34" t="s">
        <v>54</v>
      </c>
      <c r="B44" s="35">
        <f t="shared" si="16"/>
        <v>0</v>
      </c>
      <c r="D44" s="37">
        <f t="shared" si="17"/>
        <v>-979.55855969432741</v>
      </c>
      <c r="E44" s="37">
        <f t="shared" si="17"/>
        <v>-979.55855969432741</v>
      </c>
      <c r="H44" s="34" t="s">
        <v>54</v>
      </c>
      <c r="I44" s="39">
        <f t="shared" ref="I44:Q44" si="25">I10-I27</f>
        <v>25424.666666666672</v>
      </c>
      <c r="J44" s="57">
        <f t="shared" si="25"/>
        <v>0</v>
      </c>
      <c r="K44" s="37">
        <f t="shared" si="25"/>
        <v>-39591.337287960232</v>
      </c>
      <c r="L44" s="37">
        <f t="shared" si="25"/>
        <v>-2470.371484772746</v>
      </c>
      <c r="M44" s="37">
        <f t="shared" si="25"/>
        <v>-754.70850140917673</v>
      </c>
      <c r="N44" s="37">
        <f t="shared" si="25"/>
        <v>-117.2877178922168</v>
      </c>
      <c r="O44" s="37">
        <f t="shared" si="25"/>
        <v>82.595936169442552</v>
      </c>
      <c r="P44" s="37">
        <f t="shared" si="25"/>
        <v>0</v>
      </c>
      <c r="Q44" s="37">
        <f t="shared" si="25"/>
        <v>-42851.10905586493</v>
      </c>
      <c r="T44" s="2"/>
      <c r="U44" s="34" t="s">
        <v>54</v>
      </c>
      <c r="V44" s="37">
        <f t="shared" si="19"/>
        <v>-43830.667615559272</v>
      </c>
      <c r="W44" s="38">
        <f t="shared" si="20"/>
        <v>-0.29447433749026003</v>
      </c>
    </row>
    <row r="45" spans="1:24" ht="14.25" customHeight="1" x14ac:dyDescent="0.3">
      <c r="A45" s="34" t="s">
        <v>55</v>
      </c>
      <c r="B45" s="35">
        <f t="shared" si="16"/>
        <v>0</v>
      </c>
      <c r="D45" s="37">
        <f t="shared" si="17"/>
        <v>-16991.195874011843</v>
      </c>
      <c r="E45" s="37">
        <f t="shared" si="17"/>
        <v>-16991.195874011843</v>
      </c>
      <c r="H45" s="34" t="s">
        <v>55</v>
      </c>
      <c r="I45" s="39">
        <f t="shared" ref="I45:Q45" si="26">I11-I28</f>
        <v>103309.33333333334</v>
      </c>
      <c r="J45" s="57">
        <f t="shared" si="26"/>
        <v>-32.25</v>
      </c>
      <c r="K45" s="37">
        <f t="shared" si="26"/>
        <v>34357.086352973594</v>
      </c>
      <c r="L45" s="37">
        <f t="shared" si="26"/>
        <v>5351.1672465712008</v>
      </c>
      <c r="M45" s="37">
        <f t="shared" si="26"/>
        <v>2626.5306852367903</v>
      </c>
      <c r="N45" s="37">
        <f t="shared" si="26"/>
        <v>-63.100161707334934</v>
      </c>
      <c r="O45" s="37">
        <f t="shared" si="26"/>
        <v>3814.3862753747944</v>
      </c>
      <c r="P45" s="37">
        <f t="shared" si="26"/>
        <v>0</v>
      </c>
      <c r="Q45" s="37">
        <f t="shared" si="26"/>
        <v>46086.070398449025</v>
      </c>
      <c r="T45" s="2"/>
      <c r="U45" s="34" t="s">
        <v>55</v>
      </c>
      <c r="V45" s="37">
        <f t="shared" si="19"/>
        <v>29094.874524437124</v>
      </c>
      <c r="W45" s="38">
        <f t="shared" si="20"/>
        <v>3.502003760759876E-2</v>
      </c>
    </row>
    <row r="46" spans="1:24" ht="14.25" customHeight="1" x14ac:dyDescent="0.3">
      <c r="A46" s="34" t="s">
        <v>56</v>
      </c>
      <c r="B46" s="35">
        <f t="shared" si="16"/>
        <v>0</v>
      </c>
      <c r="D46" s="37">
        <f t="shared" si="17"/>
        <v>-199.91460401925087</v>
      </c>
      <c r="E46" s="37">
        <f t="shared" si="17"/>
        <v>-199.91460401925087</v>
      </c>
      <c r="H46" s="34" t="s">
        <v>56</v>
      </c>
      <c r="I46" s="39">
        <f t="shared" ref="I46:Q46" si="27">I12-I29</f>
        <v>5.6666666666666572</v>
      </c>
      <c r="J46" s="57">
        <f t="shared" si="27"/>
        <v>-0.16666666666666669</v>
      </c>
      <c r="K46" s="37">
        <f t="shared" si="27"/>
        <v>630.98885214722338</v>
      </c>
      <c r="L46" s="37">
        <f t="shared" si="27"/>
        <v>-87.788706882410722</v>
      </c>
      <c r="M46" s="37">
        <f t="shared" si="27"/>
        <v>0</v>
      </c>
      <c r="N46" s="37">
        <f t="shared" si="27"/>
        <v>0</v>
      </c>
      <c r="O46" s="37">
        <f t="shared" si="27"/>
        <v>-47.779715841243863</v>
      </c>
      <c r="P46" s="37">
        <f t="shared" si="27"/>
        <v>0</v>
      </c>
      <c r="Q46" s="37">
        <f t="shared" si="27"/>
        <v>495.42042942356886</v>
      </c>
      <c r="T46" s="2"/>
      <c r="U46" s="34" t="s">
        <v>56</v>
      </c>
      <c r="V46" s="37">
        <f t="shared" si="19"/>
        <v>295.50582540431787</v>
      </c>
      <c r="W46" s="38">
        <f t="shared" si="20"/>
        <v>3.4088946217161097E-2</v>
      </c>
    </row>
    <row r="47" spans="1:24" ht="14.25" customHeight="1" x14ac:dyDescent="0.3">
      <c r="A47" s="34" t="s">
        <v>57</v>
      </c>
      <c r="B47" s="35">
        <f t="shared" si="16"/>
        <v>-0.5</v>
      </c>
      <c r="D47" s="37">
        <f t="shared" si="17"/>
        <v>-6891.5844562694838</v>
      </c>
      <c r="E47" s="37">
        <f t="shared" si="17"/>
        <v>-6891.5844562694838</v>
      </c>
      <c r="H47" s="34" t="s">
        <v>57</v>
      </c>
      <c r="I47" s="39">
        <f t="shared" ref="I47:Q47" si="28">I13-I30</f>
        <v>-117.33333333332848</v>
      </c>
      <c r="J47" s="57">
        <f t="shared" si="28"/>
        <v>-1.5833333333333335</v>
      </c>
      <c r="K47" s="37">
        <f t="shared" si="28"/>
        <v>-8588.6000526619282</v>
      </c>
      <c r="L47" s="37">
        <f t="shared" si="28"/>
        <v>0</v>
      </c>
      <c r="M47" s="37">
        <f t="shared" si="28"/>
        <v>0</v>
      </c>
      <c r="N47" s="37">
        <f t="shared" si="28"/>
        <v>-116.76874662501358</v>
      </c>
      <c r="O47" s="37">
        <f t="shared" si="28"/>
        <v>-181.21650748344584</v>
      </c>
      <c r="P47" s="37">
        <f t="shared" si="28"/>
        <v>0</v>
      </c>
      <c r="Q47" s="37">
        <f t="shared" si="28"/>
        <v>-8886.5853067703883</v>
      </c>
      <c r="T47" s="2"/>
      <c r="U47" s="34" t="s">
        <v>57</v>
      </c>
      <c r="V47" s="37">
        <f t="shared" si="19"/>
        <v>-15778.16976303987</v>
      </c>
      <c r="W47" s="38">
        <f t="shared" si="20"/>
        <v>-0.11200107785531438</v>
      </c>
    </row>
    <row r="48" spans="1:24" ht="14.25" customHeight="1" x14ac:dyDescent="0.3">
      <c r="A48" s="34" t="s">
        <v>58</v>
      </c>
      <c r="B48" s="61">
        <f t="shared" si="16"/>
        <v>0</v>
      </c>
      <c r="D48" s="37">
        <f t="shared" si="17"/>
        <v>-855.61690520240518</v>
      </c>
      <c r="E48" s="37">
        <f t="shared" si="17"/>
        <v>-855.61690520240518</v>
      </c>
      <c r="H48" s="34" t="s">
        <v>58</v>
      </c>
      <c r="I48" s="39">
        <f t="shared" ref="I48:Q48" si="29">I14-I31</f>
        <v>-424.00000000000011</v>
      </c>
      <c r="J48" s="57">
        <f t="shared" si="29"/>
        <v>-2.0833333333333335</v>
      </c>
      <c r="K48" s="37">
        <f t="shared" si="29"/>
        <v>77.853804389012225</v>
      </c>
      <c r="L48" s="37">
        <f t="shared" si="29"/>
        <v>-4288.5655367002928</v>
      </c>
      <c r="M48" s="37">
        <f t="shared" si="29"/>
        <v>-16</v>
      </c>
      <c r="N48" s="37">
        <f t="shared" si="29"/>
        <v>-4</v>
      </c>
      <c r="O48" s="37">
        <f t="shared" si="29"/>
        <v>-211.67829504746317</v>
      </c>
      <c r="P48" s="37">
        <f t="shared" si="29"/>
        <v>0</v>
      </c>
      <c r="Q48" s="37">
        <f t="shared" si="29"/>
        <v>-4442.3900273587442</v>
      </c>
      <c r="T48" s="2"/>
      <c r="U48" s="34" t="s">
        <v>58</v>
      </c>
      <c r="V48" s="37">
        <f t="shared" si="19"/>
        <v>-5298.0069325611476</v>
      </c>
      <c r="W48" s="38">
        <f t="shared" si="20"/>
        <v>-0.11385813596898342</v>
      </c>
    </row>
    <row r="49" spans="1:23" ht="14.25" customHeight="1" x14ac:dyDescent="0.3">
      <c r="A49" s="34" t="s">
        <v>59</v>
      </c>
      <c r="B49" s="35">
        <f t="shared" si="16"/>
        <v>0</v>
      </c>
      <c r="D49" s="37">
        <f t="shared" si="17"/>
        <v>-199.91460401925087</v>
      </c>
      <c r="E49" s="37">
        <f t="shared" si="17"/>
        <v>-199.91460401925087</v>
      </c>
      <c r="H49" s="34" t="s">
        <v>59</v>
      </c>
      <c r="I49" s="39">
        <f t="shared" ref="I49:Q49" si="30">I15-I32</f>
        <v>0</v>
      </c>
      <c r="J49" s="57">
        <f t="shared" si="30"/>
        <v>-0.16666666666666666</v>
      </c>
      <c r="K49" s="37">
        <f t="shared" si="30"/>
        <v>10.665707622275537</v>
      </c>
      <c r="L49" s="37">
        <f t="shared" si="30"/>
        <v>5814.258595160105</v>
      </c>
      <c r="M49" s="37">
        <f t="shared" si="30"/>
        <v>0</v>
      </c>
      <c r="N49" s="37">
        <f t="shared" si="30"/>
        <v>0</v>
      </c>
      <c r="O49" s="37">
        <f t="shared" si="30"/>
        <v>10740.061335788871</v>
      </c>
      <c r="P49" s="37">
        <f t="shared" si="30"/>
        <v>0</v>
      </c>
      <c r="Q49" s="37">
        <f t="shared" si="30"/>
        <v>16564.985638571252</v>
      </c>
      <c r="T49" s="2"/>
      <c r="U49" s="34" t="s">
        <v>57</v>
      </c>
      <c r="V49" s="37">
        <f t="shared" si="19"/>
        <v>16365.071034552</v>
      </c>
      <c r="W49" s="38">
        <f t="shared" si="20"/>
        <v>1.9921763180446688</v>
      </c>
    </row>
    <row r="50" spans="1:23" s="69" customFormat="1" ht="14.25" customHeight="1" x14ac:dyDescent="0.3">
      <c r="A50" s="65" t="s">
        <v>60</v>
      </c>
      <c r="B50" s="66">
        <f t="shared" si="16"/>
        <v>1.407999999999987</v>
      </c>
      <c r="D50" s="67">
        <f>D16-D33</f>
        <v>-18764.009999999311</v>
      </c>
      <c r="E50" s="67">
        <f>SUM(E39:E49)</f>
        <v>-18764.009999999689</v>
      </c>
      <c r="H50" s="65" t="s">
        <v>60</v>
      </c>
      <c r="I50" s="70">
        <f t="shared" ref="I50:Q50" si="31">I16-I33</f>
        <v>74658.266666666721</v>
      </c>
      <c r="J50" s="79">
        <f t="shared" si="31"/>
        <v>-49.246666666666663</v>
      </c>
      <c r="K50" s="67">
        <f t="shared" si="31"/>
        <v>-9456.5107120259199</v>
      </c>
      <c r="L50" s="67">
        <f t="shared" si="31"/>
        <v>44211.612566856609</v>
      </c>
      <c r="M50" s="67">
        <f t="shared" si="31"/>
        <v>1799.156017150839</v>
      </c>
      <c r="N50" s="67">
        <f t="shared" si="31"/>
        <v>-371.69208155584101</v>
      </c>
      <c r="O50" s="67">
        <f t="shared" si="31"/>
        <v>13190.198379924317</v>
      </c>
      <c r="P50" s="67">
        <f t="shared" si="31"/>
        <v>0</v>
      </c>
      <c r="Q50" s="67">
        <f t="shared" si="31"/>
        <v>49372.764170349808</v>
      </c>
      <c r="T50" s="78"/>
      <c r="U50" s="65" t="s">
        <v>60</v>
      </c>
      <c r="V50" s="67">
        <f t="shared" si="19"/>
        <v>30608.754170350265</v>
      </c>
      <c r="W50" s="68">
        <f t="shared" si="20"/>
        <v>1.5264841146605427E-2</v>
      </c>
    </row>
    <row r="51" spans="1:23" ht="14.25" customHeight="1" x14ac:dyDescent="0.3">
      <c r="A51" s="62"/>
      <c r="B51" s="63"/>
      <c r="D51" s="63"/>
      <c r="I51" s="62"/>
      <c r="J51" s="63"/>
      <c r="K51" s="63"/>
      <c r="L51" s="63"/>
      <c r="M51" s="63"/>
      <c r="N51" s="63"/>
      <c r="O51" s="63"/>
      <c r="P51" s="63"/>
      <c r="Q51" s="63"/>
      <c r="T51" s="2"/>
      <c r="V51" s="62"/>
      <c r="W51" s="63"/>
    </row>
    <row r="52" spans="1:23" ht="14.25" customHeight="1" x14ac:dyDescent="0.3">
      <c r="A52" s="33" t="s">
        <v>817</v>
      </c>
      <c r="T52" s="2"/>
    </row>
    <row r="53" spans="1:23" ht="15.75" customHeight="1" x14ac:dyDescent="0.4">
      <c r="A53" s="1"/>
      <c r="T53" s="2"/>
    </row>
  </sheetData>
  <mergeCells count="2">
    <mergeCell ref="U3:X3"/>
    <mergeCell ref="H20:Q20"/>
  </mergeCells>
  <pageMargins left="0.7" right="0.7" top="0.75" bottom="0.75" header="0" footer="0"/>
  <pageSetup orientation="portrait"/>
  <ignoredErrors>
    <ignoredError sqref="D5:D15 S14" formula="1"/>
  </ignoredErrors>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269"/>
  <sheetViews>
    <sheetView workbookViewId="0">
      <pane ySplit="2" topLeftCell="A3" activePane="bottomLeft" state="frozen"/>
      <selection activeCell="D1" sqref="D1"/>
      <selection pane="bottomLeft" activeCell="A2" sqref="A2"/>
    </sheetView>
  </sheetViews>
  <sheetFormatPr defaultColWidth="14.44140625" defaultRowHeight="15" customHeight="1" x14ac:dyDescent="0.3"/>
  <cols>
    <col min="1" max="1" width="15.33203125" style="33" customWidth="1"/>
    <col min="2" max="2" width="20.5546875" style="33" customWidth="1"/>
    <col min="3" max="3" width="35.88671875" style="33" customWidth="1"/>
    <col min="4" max="4" width="38.109375" style="33" customWidth="1"/>
    <col min="5" max="5" width="10.33203125" style="33" customWidth="1"/>
    <col min="6" max="6" width="11.33203125" style="33" customWidth="1"/>
    <col min="7" max="7" width="34.109375" style="33" customWidth="1"/>
    <col min="8" max="8" width="54" style="33" customWidth="1"/>
    <col min="9" max="9" width="22.5546875" style="33" customWidth="1"/>
    <col min="10" max="10" width="10.5546875" style="33" customWidth="1"/>
    <col min="11" max="11" width="17.33203125" style="33" customWidth="1"/>
    <col min="12" max="12" width="12.6640625" style="33" customWidth="1"/>
    <col min="13" max="13" width="24.33203125" style="33" customWidth="1"/>
    <col min="14" max="16" width="12.6640625" style="33" customWidth="1"/>
    <col min="17" max="17" width="14.44140625" style="33" customWidth="1"/>
    <col min="18" max="18" width="12.6640625" style="33" customWidth="1"/>
    <col min="19" max="19" width="12.44140625" style="33" customWidth="1"/>
    <col min="20" max="20" width="21.33203125" style="33" customWidth="1"/>
    <col min="21" max="21" width="14.33203125" style="33" customWidth="1"/>
    <col min="22" max="23" width="12.6640625" style="33" customWidth="1"/>
    <col min="24" max="24" width="15" style="33" customWidth="1"/>
    <col min="25" max="25" width="25.33203125" style="33" customWidth="1"/>
    <col min="26" max="29" width="12.6640625" style="33" customWidth="1"/>
    <col min="30" max="30" width="13.6640625" style="33" customWidth="1"/>
    <col min="31" max="31" width="16.6640625" style="33" customWidth="1"/>
    <col min="32" max="32" width="22.109375" style="33" customWidth="1"/>
    <col min="33" max="33" width="12.6640625" style="33" customWidth="1"/>
    <col min="34" max="34" width="19.33203125" style="33" customWidth="1"/>
    <col min="35" max="35" width="15.6640625" style="33" customWidth="1"/>
    <col min="36" max="36" width="21.33203125" style="33" customWidth="1"/>
    <col min="37" max="37" width="29" style="33" customWidth="1"/>
    <col min="38" max="38" width="21.5546875" style="33" customWidth="1"/>
    <col min="39" max="39" width="22.6640625" style="33" customWidth="1"/>
    <col min="40" max="40" width="16.44140625" style="33" customWidth="1"/>
    <col min="41" max="41" width="12.6640625" style="33" customWidth="1"/>
    <col min="42" max="16384" width="14.44140625" style="33"/>
  </cols>
  <sheetData>
    <row r="1" spans="1:41" s="64" customFormat="1" ht="48" x14ac:dyDescent="0.5">
      <c r="A1" s="82" t="s">
        <v>73</v>
      </c>
      <c r="B1" s="83"/>
      <c r="C1" s="83"/>
      <c r="D1" s="83"/>
      <c r="E1" s="83"/>
      <c r="F1" s="83"/>
      <c r="G1" s="83"/>
      <c r="H1" s="83"/>
      <c r="I1" s="84"/>
      <c r="J1" s="84"/>
      <c r="K1" s="84"/>
      <c r="L1" s="84"/>
      <c r="M1" s="84"/>
      <c r="N1" s="84"/>
      <c r="O1" s="84"/>
      <c r="P1" s="84"/>
      <c r="Q1" s="84"/>
      <c r="R1" s="84"/>
      <c r="S1" s="84"/>
      <c r="T1" s="84"/>
      <c r="W1" s="85">
        <f>(1287832)/SUM(V2:V259)</f>
        <v>7997.5656407581282</v>
      </c>
      <c r="X1" s="84"/>
      <c r="Y1" s="85">
        <f>W1+X1</f>
        <v>7997.5656407581282</v>
      </c>
      <c r="Z1" s="86" t="s">
        <v>74</v>
      </c>
      <c r="AA1" s="87" t="s">
        <v>75</v>
      </c>
      <c r="AB1" s="87" t="s">
        <v>76</v>
      </c>
      <c r="AC1" s="87" t="s">
        <v>77</v>
      </c>
      <c r="AD1" s="87" t="s">
        <v>78</v>
      </c>
      <c r="AE1" s="87" t="s">
        <v>79</v>
      </c>
      <c r="AF1" s="87" t="s">
        <v>80</v>
      </c>
      <c r="AG1" s="87" t="s">
        <v>81</v>
      </c>
      <c r="AH1" s="88" t="s">
        <v>82</v>
      </c>
      <c r="AI1" s="85" t="s">
        <v>83</v>
      </c>
      <c r="AJ1" s="89" t="s">
        <v>84</v>
      </c>
      <c r="AK1" s="89" t="s">
        <v>85</v>
      </c>
      <c r="AL1" s="90" t="s">
        <v>86</v>
      </c>
      <c r="AM1" s="91" t="s">
        <v>87</v>
      </c>
      <c r="AN1" s="91" t="s">
        <v>88</v>
      </c>
      <c r="AO1" s="91"/>
    </row>
    <row r="2" spans="1:41" ht="135" customHeight="1" x14ac:dyDescent="0.3">
      <c r="A2" s="92" t="s">
        <v>89</v>
      </c>
      <c r="B2" s="93" t="s">
        <v>90</v>
      </c>
      <c r="C2" s="93" t="s">
        <v>91</v>
      </c>
      <c r="D2" s="93" t="s">
        <v>92</v>
      </c>
      <c r="E2" s="93" t="s">
        <v>93</v>
      </c>
      <c r="F2" s="94" t="s">
        <v>94</v>
      </c>
      <c r="G2" s="93" t="s">
        <v>95</v>
      </c>
      <c r="H2" s="93" t="s">
        <v>96</v>
      </c>
      <c r="I2" s="93" t="s">
        <v>97</v>
      </c>
      <c r="J2" s="93" t="s">
        <v>98</v>
      </c>
      <c r="K2" s="93" t="s">
        <v>99</v>
      </c>
      <c r="L2" s="93" t="s">
        <v>100</v>
      </c>
      <c r="M2" s="93" t="s">
        <v>101</v>
      </c>
      <c r="N2" s="93" t="s">
        <v>102</v>
      </c>
      <c r="O2" s="93" t="s">
        <v>103</v>
      </c>
      <c r="P2" s="93" t="s">
        <v>104</v>
      </c>
      <c r="Q2" s="93" t="s">
        <v>105</v>
      </c>
      <c r="R2" s="93" t="s">
        <v>106</v>
      </c>
      <c r="S2" s="93" t="s">
        <v>107</v>
      </c>
      <c r="T2" s="93" t="s">
        <v>108</v>
      </c>
      <c r="U2" s="93" t="s">
        <v>109</v>
      </c>
      <c r="V2" s="93" t="s">
        <v>110</v>
      </c>
      <c r="W2" s="95" t="s">
        <v>111</v>
      </c>
      <c r="X2" s="95" t="s">
        <v>112</v>
      </c>
      <c r="Y2" s="96" t="s">
        <v>113</v>
      </c>
      <c r="Z2" s="95" t="s">
        <v>114</v>
      </c>
      <c r="AA2" s="97" t="s">
        <v>115</v>
      </c>
      <c r="AB2" s="97" t="s">
        <v>116</v>
      </c>
      <c r="AC2" s="93" t="s">
        <v>117</v>
      </c>
      <c r="AD2" s="97" t="s">
        <v>118</v>
      </c>
      <c r="AE2" s="93" t="s">
        <v>27</v>
      </c>
      <c r="AF2" s="93" t="s">
        <v>18</v>
      </c>
      <c r="AG2" s="93" t="s">
        <v>26</v>
      </c>
      <c r="AH2" s="98" t="s">
        <v>119</v>
      </c>
      <c r="AI2" s="98" t="s">
        <v>23</v>
      </c>
      <c r="AJ2" s="97" t="s">
        <v>120</v>
      </c>
      <c r="AK2" s="97" t="s">
        <v>121</v>
      </c>
      <c r="AL2" s="98" t="s">
        <v>122</v>
      </c>
      <c r="AM2" s="98" t="s">
        <v>28</v>
      </c>
      <c r="AN2" s="98" t="s">
        <v>88</v>
      </c>
      <c r="AO2" s="98"/>
    </row>
    <row r="3" spans="1:41" ht="15" customHeight="1" x14ac:dyDescent="0.3">
      <c r="A3" s="99" t="s">
        <v>123</v>
      </c>
      <c r="B3" s="100" t="s">
        <v>124</v>
      </c>
      <c r="C3" s="101" t="s">
        <v>125</v>
      </c>
      <c r="D3" s="100" t="s">
        <v>126</v>
      </c>
      <c r="E3" s="102">
        <v>3</v>
      </c>
      <c r="F3" s="102" t="s">
        <v>49</v>
      </c>
      <c r="G3" s="100" t="s">
        <v>127</v>
      </c>
      <c r="H3" s="100" t="s">
        <v>128</v>
      </c>
      <c r="I3" s="102">
        <v>154406</v>
      </c>
      <c r="J3" s="103">
        <v>1</v>
      </c>
      <c r="K3" s="104">
        <v>7.4999999999999997E-2</v>
      </c>
      <c r="L3" s="103">
        <v>7.4999999999999997E-2</v>
      </c>
      <c r="M3" s="105"/>
      <c r="N3" s="103">
        <v>0</v>
      </c>
      <c r="O3" s="105"/>
      <c r="P3" s="103">
        <v>0</v>
      </c>
      <c r="Q3" s="105"/>
      <c r="R3" s="106">
        <v>0</v>
      </c>
      <c r="S3" s="105">
        <v>0</v>
      </c>
      <c r="T3" s="105"/>
      <c r="U3" s="103">
        <v>0</v>
      </c>
      <c r="V3" s="103">
        <v>7.4999999999999997E-2</v>
      </c>
      <c r="W3" s="107">
        <v>598.93165469855614</v>
      </c>
      <c r="X3" s="81"/>
      <c r="Y3" s="81">
        <v>598.93165469855614</v>
      </c>
      <c r="Z3" s="81">
        <v>49.91</v>
      </c>
      <c r="AA3" s="81">
        <v>0</v>
      </c>
      <c r="AB3" s="108">
        <v>0</v>
      </c>
      <c r="AC3" s="81">
        <v>0</v>
      </c>
      <c r="AD3" s="108">
        <v>0</v>
      </c>
      <c r="AE3" s="81">
        <v>0</v>
      </c>
      <c r="AF3" s="109">
        <v>0</v>
      </c>
      <c r="AG3" s="81">
        <v>0</v>
      </c>
      <c r="AH3" s="81">
        <v>0</v>
      </c>
      <c r="AI3" s="110">
        <v>0</v>
      </c>
      <c r="AJ3" s="108">
        <v>0</v>
      </c>
      <c r="AK3" s="108">
        <v>0</v>
      </c>
      <c r="AL3" s="81">
        <v>0</v>
      </c>
      <c r="AM3" s="81"/>
      <c r="AN3" s="81">
        <v>0</v>
      </c>
      <c r="AO3" s="81"/>
    </row>
    <row r="4" spans="1:41" ht="15" customHeight="1" x14ac:dyDescent="0.3">
      <c r="A4" s="99" t="s">
        <v>123</v>
      </c>
      <c r="B4" s="100" t="s">
        <v>124</v>
      </c>
      <c r="C4" s="101" t="s">
        <v>125</v>
      </c>
      <c r="D4" s="100" t="s">
        <v>126</v>
      </c>
      <c r="E4" s="102">
        <v>3</v>
      </c>
      <c r="F4" s="102" t="s">
        <v>49</v>
      </c>
      <c r="G4" s="100" t="s">
        <v>129</v>
      </c>
      <c r="H4" s="100" t="s">
        <v>130</v>
      </c>
      <c r="I4" s="102">
        <v>151051</v>
      </c>
      <c r="J4" s="103">
        <v>1</v>
      </c>
      <c r="K4" s="104">
        <v>0.15</v>
      </c>
      <c r="L4" s="103">
        <v>0.15</v>
      </c>
      <c r="M4" s="105"/>
      <c r="N4" s="103">
        <v>0</v>
      </c>
      <c r="O4" s="105"/>
      <c r="P4" s="103">
        <v>0</v>
      </c>
      <c r="Q4" s="105"/>
      <c r="R4" s="106">
        <v>0</v>
      </c>
      <c r="S4" s="105">
        <v>0</v>
      </c>
      <c r="T4" s="105"/>
      <c r="U4" s="103">
        <v>0</v>
      </c>
      <c r="V4" s="103">
        <v>0.15</v>
      </c>
      <c r="W4" s="107">
        <v>1197.8633093971123</v>
      </c>
      <c r="X4" s="81"/>
      <c r="Y4" s="81">
        <v>1197.8633093971123</v>
      </c>
      <c r="Z4" s="81">
        <v>99.82</v>
      </c>
      <c r="AA4" s="81">
        <v>0</v>
      </c>
      <c r="AB4" s="108">
        <v>0</v>
      </c>
      <c r="AC4" s="81">
        <v>0</v>
      </c>
      <c r="AD4" s="108">
        <v>0</v>
      </c>
      <c r="AE4" s="81">
        <v>0</v>
      </c>
      <c r="AF4" s="109">
        <v>0</v>
      </c>
      <c r="AG4" s="81">
        <v>0</v>
      </c>
      <c r="AH4" s="81">
        <v>0</v>
      </c>
      <c r="AI4" s="110">
        <v>0</v>
      </c>
      <c r="AJ4" s="108">
        <v>0</v>
      </c>
      <c r="AK4" s="108">
        <v>0</v>
      </c>
      <c r="AL4" s="81">
        <v>0</v>
      </c>
      <c r="AM4" s="81"/>
      <c r="AN4" s="81">
        <v>0</v>
      </c>
      <c r="AO4" s="81"/>
    </row>
    <row r="5" spans="1:41" ht="15" customHeight="1" x14ac:dyDescent="0.3">
      <c r="A5" s="99" t="s">
        <v>123</v>
      </c>
      <c r="B5" s="100" t="s">
        <v>124</v>
      </c>
      <c r="C5" s="101" t="s">
        <v>125</v>
      </c>
      <c r="D5" s="100" t="s">
        <v>126</v>
      </c>
      <c r="E5" s="102">
        <v>3</v>
      </c>
      <c r="F5" s="102" t="s">
        <v>49</v>
      </c>
      <c r="G5" s="100" t="s">
        <v>131</v>
      </c>
      <c r="H5" s="100" t="s">
        <v>132</v>
      </c>
      <c r="I5" s="102">
        <v>152100</v>
      </c>
      <c r="J5" s="103">
        <v>1</v>
      </c>
      <c r="K5" s="104">
        <v>0.27500000000000002</v>
      </c>
      <c r="L5" s="103">
        <v>0.27500000000000002</v>
      </c>
      <c r="M5" s="105"/>
      <c r="N5" s="103">
        <v>0</v>
      </c>
      <c r="O5" s="105"/>
      <c r="P5" s="103">
        <v>0</v>
      </c>
      <c r="Q5" s="105"/>
      <c r="R5" s="106">
        <v>0</v>
      </c>
      <c r="S5" s="105">
        <v>0</v>
      </c>
      <c r="T5" s="105"/>
      <c r="U5" s="103">
        <v>0</v>
      </c>
      <c r="V5" s="103">
        <v>0.27500000000000002</v>
      </c>
      <c r="W5" s="107">
        <v>2196.0827338947061</v>
      </c>
      <c r="X5" s="81"/>
      <c r="Y5" s="81">
        <v>2196.0827338947061</v>
      </c>
      <c r="Z5" s="81">
        <v>183.01</v>
      </c>
      <c r="AA5" s="81">
        <v>0</v>
      </c>
      <c r="AB5" s="108">
        <v>0</v>
      </c>
      <c r="AC5" s="81">
        <v>0</v>
      </c>
      <c r="AD5" s="108">
        <v>0</v>
      </c>
      <c r="AE5" s="81">
        <v>0</v>
      </c>
      <c r="AF5" s="109">
        <v>0</v>
      </c>
      <c r="AG5" s="81">
        <v>0</v>
      </c>
      <c r="AH5" s="81">
        <v>0</v>
      </c>
      <c r="AI5" s="110">
        <v>0</v>
      </c>
      <c r="AJ5" s="108">
        <v>0</v>
      </c>
      <c r="AK5" s="108">
        <v>0</v>
      </c>
      <c r="AL5" s="81">
        <v>0</v>
      </c>
      <c r="AM5" s="81"/>
      <c r="AN5" s="81">
        <v>0</v>
      </c>
      <c r="AO5" s="81"/>
    </row>
    <row r="6" spans="1:41" ht="15" customHeight="1" x14ac:dyDescent="0.3">
      <c r="A6" s="99" t="s">
        <v>133</v>
      </c>
      <c r="B6" s="100" t="s">
        <v>134</v>
      </c>
      <c r="C6" s="101" t="s">
        <v>135</v>
      </c>
      <c r="D6" s="100" t="s">
        <v>136</v>
      </c>
      <c r="E6" s="102">
        <v>2</v>
      </c>
      <c r="F6" s="102" t="s">
        <v>49</v>
      </c>
      <c r="G6" s="100" t="s">
        <v>137</v>
      </c>
      <c r="H6" s="100" t="s">
        <v>138</v>
      </c>
      <c r="I6" s="102">
        <v>151701</v>
      </c>
      <c r="J6" s="103">
        <v>2</v>
      </c>
      <c r="K6" s="104">
        <v>1</v>
      </c>
      <c r="L6" s="103">
        <v>2</v>
      </c>
      <c r="M6" s="105"/>
      <c r="N6" s="103">
        <v>0</v>
      </c>
      <c r="O6" s="105"/>
      <c r="P6" s="103">
        <v>0</v>
      </c>
      <c r="Q6" s="105"/>
      <c r="R6" s="106">
        <v>0</v>
      </c>
      <c r="S6" s="105">
        <v>0</v>
      </c>
      <c r="T6" s="105"/>
      <c r="U6" s="103">
        <v>0</v>
      </c>
      <c r="V6" s="103">
        <v>2</v>
      </c>
      <c r="W6" s="107">
        <v>15971.510791961498</v>
      </c>
      <c r="X6" s="81"/>
      <c r="Y6" s="81">
        <v>15971.510791961498</v>
      </c>
      <c r="Z6" s="81">
        <v>1330.96</v>
      </c>
      <c r="AA6" s="81">
        <v>14.526883675443534</v>
      </c>
      <c r="AB6" s="108">
        <v>2</v>
      </c>
      <c r="AC6" s="81">
        <v>0</v>
      </c>
      <c r="AD6" s="108">
        <v>0</v>
      </c>
      <c r="AE6" s="81">
        <v>0</v>
      </c>
      <c r="AF6" s="109">
        <v>0</v>
      </c>
      <c r="AG6" s="81">
        <v>1.6615716622239338</v>
      </c>
      <c r="AH6" s="81">
        <v>0</v>
      </c>
      <c r="AI6" s="110">
        <v>0</v>
      </c>
      <c r="AJ6" s="108">
        <v>0</v>
      </c>
      <c r="AK6" s="108">
        <v>2</v>
      </c>
      <c r="AL6" s="81">
        <v>0</v>
      </c>
      <c r="AM6" s="81"/>
      <c r="AN6" s="81">
        <v>16.188455337667467</v>
      </c>
      <c r="AO6" s="81"/>
    </row>
    <row r="7" spans="1:41" ht="15" customHeight="1" x14ac:dyDescent="0.3">
      <c r="A7" s="99" t="s">
        <v>139</v>
      </c>
      <c r="B7" s="101" t="s">
        <v>140</v>
      </c>
      <c r="C7" s="100" t="s">
        <v>141</v>
      </c>
      <c r="D7" s="100" t="s">
        <v>142</v>
      </c>
      <c r="E7" s="102">
        <v>2</v>
      </c>
      <c r="F7" s="102" t="s">
        <v>49</v>
      </c>
      <c r="G7" s="100" t="s">
        <v>143</v>
      </c>
      <c r="H7" s="101" t="s">
        <v>144</v>
      </c>
      <c r="I7" s="102">
        <v>151000</v>
      </c>
      <c r="J7" s="103">
        <v>2</v>
      </c>
      <c r="K7" s="104">
        <v>6.3499999999999997E-3</v>
      </c>
      <c r="L7" s="103">
        <v>1.2699999999999999E-2</v>
      </c>
      <c r="M7" s="105"/>
      <c r="N7" s="103">
        <v>0</v>
      </c>
      <c r="O7" s="105"/>
      <c r="P7" s="103">
        <v>0</v>
      </c>
      <c r="Q7" s="105"/>
      <c r="R7" s="106">
        <v>0</v>
      </c>
      <c r="S7" s="105">
        <v>0</v>
      </c>
      <c r="T7" s="105"/>
      <c r="U7" s="103">
        <v>0</v>
      </c>
      <c r="V7" s="103">
        <v>1.2699999999999999E-2</v>
      </c>
      <c r="W7" s="107">
        <v>101.41909352895551</v>
      </c>
      <c r="X7" s="81"/>
      <c r="Y7" s="81">
        <v>101.41909352895551</v>
      </c>
      <c r="Z7" s="81">
        <v>8.4499999999999993</v>
      </c>
      <c r="AA7" s="81">
        <v>5881.5324668651483</v>
      </c>
      <c r="AB7" s="108">
        <v>9632</v>
      </c>
      <c r="AC7" s="81">
        <v>4.0748066954539333</v>
      </c>
      <c r="AD7" s="108">
        <v>0.66666666666666663</v>
      </c>
      <c r="AE7" s="81">
        <v>369.89750099509001</v>
      </c>
      <c r="AF7" s="109">
        <v>0</v>
      </c>
      <c r="AG7" s="81">
        <v>0</v>
      </c>
      <c r="AH7" s="81">
        <v>0</v>
      </c>
      <c r="AI7" s="110">
        <v>0</v>
      </c>
      <c r="AJ7" s="108">
        <v>0</v>
      </c>
      <c r="AK7" s="108">
        <v>9632.6666666666661</v>
      </c>
      <c r="AL7" s="81">
        <v>0</v>
      </c>
      <c r="AM7" s="81"/>
      <c r="AN7" s="81">
        <v>6255.5047745556922</v>
      </c>
      <c r="AO7" s="81"/>
    </row>
    <row r="8" spans="1:41" ht="15" customHeight="1" x14ac:dyDescent="0.3">
      <c r="A8" s="99" t="s">
        <v>139</v>
      </c>
      <c r="B8" s="101" t="s">
        <v>140</v>
      </c>
      <c r="C8" s="100" t="s">
        <v>141</v>
      </c>
      <c r="D8" s="100" t="s">
        <v>142</v>
      </c>
      <c r="E8" s="102">
        <v>2</v>
      </c>
      <c r="F8" s="102" t="s">
        <v>49</v>
      </c>
      <c r="G8" s="100" t="s">
        <v>143</v>
      </c>
      <c r="H8" s="101" t="s">
        <v>145</v>
      </c>
      <c r="I8" s="102">
        <v>151100</v>
      </c>
      <c r="J8" s="103">
        <v>2</v>
      </c>
      <c r="K8" s="104">
        <v>0.12025</v>
      </c>
      <c r="L8" s="103">
        <v>0.24049999999999999</v>
      </c>
      <c r="M8" s="105"/>
      <c r="N8" s="103">
        <v>0</v>
      </c>
      <c r="O8" s="105"/>
      <c r="P8" s="103">
        <v>0</v>
      </c>
      <c r="Q8" s="105"/>
      <c r="R8" s="106">
        <v>0</v>
      </c>
      <c r="S8" s="105">
        <v>0</v>
      </c>
      <c r="T8" s="105"/>
      <c r="U8" s="103">
        <v>0</v>
      </c>
      <c r="V8" s="103">
        <v>0.24049999999999999</v>
      </c>
      <c r="W8" s="107">
        <v>1920.57417273337</v>
      </c>
      <c r="X8" s="81"/>
      <c r="Y8" s="81">
        <v>1920.57417273337</v>
      </c>
      <c r="Z8" s="81">
        <v>160.05000000000001</v>
      </c>
      <c r="AA8" s="81">
        <v>0</v>
      </c>
      <c r="AB8" s="108">
        <v>0</v>
      </c>
      <c r="AC8" s="81">
        <v>0</v>
      </c>
      <c r="AD8" s="108">
        <v>0</v>
      </c>
      <c r="AE8" s="81">
        <v>0</v>
      </c>
      <c r="AF8" s="109">
        <v>0</v>
      </c>
      <c r="AG8" s="81">
        <v>0</v>
      </c>
      <c r="AH8" s="81">
        <v>0</v>
      </c>
      <c r="AI8" s="110">
        <v>0</v>
      </c>
      <c r="AJ8" s="108">
        <v>0</v>
      </c>
      <c r="AK8" s="108">
        <v>0</v>
      </c>
      <c r="AL8" s="81">
        <v>0</v>
      </c>
      <c r="AM8" s="81"/>
      <c r="AN8" s="81">
        <v>0</v>
      </c>
      <c r="AO8" s="81"/>
    </row>
    <row r="9" spans="1:41" ht="15" customHeight="1" x14ac:dyDescent="0.3">
      <c r="A9" s="99" t="s">
        <v>139</v>
      </c>
      <c r="B9" s="101" t="s">
        <v>140</v>
      </c>
      <c r="C9" s="100" t="s">
        <v>141</v>
      </c>
      <c r="D9" s="100" t="s">
        <v>142</v>
      </c>
      <c r="E9" s="102">
        <v>2</v>
      </c>
      <c r="F9" s="102" t="s">
        <v>49</v>
      </c>
      <c r="G9" s="100" t="s">
        <v>143</v>
      </c>
      <c r="H9" s="101" t="s">
        <v>146</v>
      </c>
      <c r="I9" s="102">
        <v>151601</v>
      </c>
      <c r="J9" s="103">
        <v>2</v>
      </c>
      <c r="K9" s="104">
        <v>5.6950000000000001E-2</v>
      </c>
      <c r="L9" s="103">
        <v>0.1139</v>
      </c>
      <c r="M9" s="105"/>
      <c r="N9" s="103">
        <v>0</v>
      </c>
      <c r="O9" s="105"/>
      <c r="P9" s="103">
        <v>0</v>
      </c>
      <c r="Q9" s="105"/>
      <c r="R9" s="106">
        <v>0</v>
      </c>
      <c r="S9" s="105">
        <v>0</v>
      </c>
      <c r="T9" s="105"/>
      <c r="U9" s="103">
        <v>0</v>
      </c>
      <c r="V9" s="103">
        <v>0.1139</v>
      </c>
      <c r="W9" s="107">
        <v>909.57753960220737</v>
      </c>
      <c r="X9" s="81"/>
      <c r="Y9" s="81">
        <v>909.57753960220737</v>
      </c>
      <c r="Z9" s="81">
        <v>75.8</v>
      </c>
      <c r="AA9" s="81">
        <v>0</v>
      </c>
      <c r="AB9" s="108">
        <v>0</v>
      </c>
      <c r="AC9" s="81">
        <v>0</v>
      </c>
      <c r="AD9" s="108">
        <v>0</v>
      </c>
      <c r="AE9" s="81">
        <v>0</v>
      </c>
      <c r="AF9" s="109">
        <v>0</v>
      </c>
      <c r="AG9" s="81">
        <v>0</v>
      </c>
      <c r="AH9" s="81">
        <v>0</v>
      </c>
      <c r="AI9" s="110">
        <v>0</v>
      </c>
      <c r="AJ9" s="108">
        <v>0</v>
      </c>
      <c r="AK9" s="108">
        <v>0</v>
      </c>
      <c r="AL9" s="81">
        <v>0</v>
      </c>
      <c r="AM9" s="81"/>
      <c r="AN9" s="81">
        <v>0</v>
      </c>
      <c r="AO9" s="81"/>
    </row>
    <row r="10" spans="1:41" ht="15" customHeight="1" x14ac:dyDescent="0.3">
      <c r="A10" s="99" t="s">
        <v>139</v>
      </c>
      <c r="B10" s="101" t="s">
        <v>140</v>
      </c>
      <c r="C10" s="100" t="s">
        <v>141</v>
      </c>
      <c r="D10" s="100" t="s">
        <v>142</v>
      </c>
      <c r="E10" s="102">
        <v>2</v>
      </c>
      <c r="F10" s="102" t="s">
        <v>49</v>
      </c>
      <c r="G10" s="100" t="s">
        <v>127</v>
      </c>
      <c r="H10" s="101" t="s">
        <v>147</v>
      </c>
      <c r="I10" s="102">
        <v>151800</v>
      </c>
      <c r="J10" s="103">
        <v>2</v>
      </c>
      <c r="K10" s="104">
        <v>4.4600000000000001E-2</v>
      </c>
      <c r="L10" s="103">
        <v>8.9200000000000002E-2</v>
      </c>
      <c r="M10" s="105"/>
      <c r="N10" s="103">
        <v>0</v>
      </c>
      <c r="O10" s="105"/>
      <c r="P10" s="103">
        <v>0</v>
      </c>
      <c r="Q10" s="105"/>
      <c r="R10" s="106">
        <v>0</v>
      </c>
      <c r="S10" s="105">
        <v>0</v>
      </c>
      <c r="T10" s="105"/>
      <c r="U10" s="103">
        <v>0</v>
      </c>
      <c r="V10" s="103">
        <v>8.9200000000000002E-2</v>
      </c>
      <c r="W10" s="107">
        <v>712.32938132148286</v>
      </c>
      <c r="X10" s="81"/>
      <c r="Y10" s="81">
        <v>712.32938132148286</v>
      </c>
      <c r="Z10" s="81">
        <v>59.36</v>
      </c>
      <c r="AA10" s="81">
        <v>0</v>
      </c>
      <c r="AB10" s="108">
        <v>0</v>
      </c>
      <c r="AC10" s="81">
        <v>0</v>
      </c>
      <c r="AD10" s="108">
        <v>0</v>
      </c>
      <c r="AE10" s="81">
        <v>0</v>
      </c>
      <c r="AF10" s="109">
        <v>0</v>
      </c>
      <c r="AG10" s="81">
        <v>0</v>
      </c>
      <c r="AH10" s="81">
        <v>0</v>
      </c>
      <c r="AI10" s="110">
        <v>0</v>
      </c>
      <c r="AJ10" s="108">
        <v>0</v>
      </c>
      <c r="AK10" s="108">
        <v>0</v>
      </c>
      <c r="AL10" s="81">
        <v>0</v>
      </c>
      <c r="AM10" s="81"/>
      <c r="AN10" s="81">
        <v>0</v>
      </c>
      <c r="AO10" s="81"/>
    </row>
    <row r="11" spans="1:41" ht="15" customHeight="1" x14ac:dyDescent="0.3">
      <c r="A11" s="99" t="s">
        <v>139</v>
      </c>
      <c r="B11" s="101" t="s">
        <v>140</v>
      </c>
      <c r="C11" s="100" t="s">
        <v>141</v>
      </c>
      <c r="D11" s="100" t="s">
        <v>142</v>
      </c>
      <c r="E11" s="102">
        <v>2</v>
      </c>
      <c r="F11" s="102" t="s">
        <v>49</v>
      </c>
      <c r="G11" s="100" t="s">
        <v>137</v>
      </c>
      <c r="H11" s="101" t="s">
        <v>148</v>
      </c>
      <c r="I11" s="102">
        <v>152500</v>
      </c>
      <c r="J11" s="103">
        <v>2</v>
      </c>
      <c r="K11" s="104">
        <v>6.615E-2</v>
      </c>
      <c r="L11" s="103">
        <v>0.1323</v>
      </c>
      <c r="M11" s="105"/>
      <c r="N11" s="103">
        <v>0</v>
      </c>
      <c r="O11" s="105"/>
      <c r="P11" s="103">
        <v>0</v>
      </c>
      <c r="Q11" s="105"/>
      <c r="R11" s="106">
        <v>0</v>
      </c>
      <c r="S11" s="105">
        <v>0</v>
      </c>
      <c r="T11" s="105"/>
      <c r="U11" s="103">
        <v>0</v>
      </c>
      <c r="V11" s="103">
        <v>0.1323</v>
      </c>
      <c r="W11" s="107">
        <v>1056.5154388882531</v>
      </c>
      <c r="X11" s="81"/>
      <c r="Y11" s="81">
        <v>1056.5154388882531</v>
      </c>
      <c r="Z11" s="81">
        <v>88.04</v>
      </c>
      <c r="AA11" s="81">
        <v>0</v>
      </c>
      <c r="AB11" s="108">
        <v>0</v>
      </c>
      <c r="AC11" s="81">
        <v>0</v>
      </c>
      <c r="AD11" s="108">
        <v>0</v>
      </c>
      <c r="AE11" s="81">
        <v>0</v>
      </c>
      <c r="AF11" s="109">
        <v>0</v>
      </c>
      <c r="AG11" s="81">
        <v>0</v>
      </c>
      <c r="AH11" s="81">
        <v>0</v>
      </c>
      <c r="AI11" s="110">
        <v>0</v>
      </c>
      <c r="AJ11" s="108">
        <v>0</v>
      </c>
      <c r="AK11" s="108">
        <v>0</v>
      </c>
      <c r="AL11" s="81">
        <v>0</v>
      </c>
      <c r="AM11" s="81"/>
      <c r="AN11" s="81">
        <v>0</v>
      </c>
      <c r="AO11" s="81"/>
    </row>
    <row r="12" spans="1:41" ht="15" customHeight="1" x14ac:dyDescent="0.3">
      <c r="A12" s="99" t="s">
        <v>139</v>
      </c>
      <c r="B12" s="101" t="s">
        <v>140</v>
      </c>
      <c r="C12" s="100" t="s">
        <v>141</v>
      </c>
      <c r="D12" s="100" t="s">
        <v>142</v>
      </c>
      <c r="E12" s="102">
        <v>2</v>
      </c>
      <c r="F12" s="102" t="s">
        <v>49</v>
      </c>
      <c r="G12" s="100" t="s">
        <v>143</v>
      </c>
      <c r="H12" s="101" t="s">
        <v>149</v>
      </c>
      <c r="I12" s="102">
        <v>153300</v>
      </c>
      <c r="J12" s="103">
        <v>2</v>
      </c>
      <c r="K12" s="104">
        <v>2.215E-2</v>
      </c>
      <c r="L12" s="103">
        <v>4.4299999999999999E-2</v>
      </c>
      <c r="M12" s="105"/>
      <c r="N12" s="103">
        <v>0</v>
      </c>
      <c r="O12" s="105"/>
      <c r="P12" s="103">
        <v>0</v>
      </c>
      <c r="Q12" s="105"/>
      <c r="R12" s="106">
        <v>0</v>
      </c>
      <c r="S12" s="105">
        <v>0</v>
      </c>
      <c r="T12" s="105"/>
      <c r="U12" s="103">
        <v>0</v>
      </c>
      <c r="V12" s="103">
        <v>4.4299999999999999E-2</v>
      </c>
      <c r="W12" s="107">
        <v>353.76896404194719</v>
      </c>
      <c r="X12" s="81"/>
      <c r="Y12" s="81">
        <v>353.76896404194719</v>
      </c>
      <c r="Z12" s="81">
        <v>29.48</v>
      </c>
      <c r="AA12" s="81">
        <v>0</v>
      </c>
      <c r="AB12" s="108">
        <v>0</v>
      </c>
      <c r="AC12" s="81">
        <v>0</v>
      </c>
      <c r="AD12" s="108">
        <v>0</v>
      </c>
      <c r="AE12" s="81">
        <v>0</v>
      </c>
      <c r="AF12" s="109">
        <v>0</v>
      </c>
      <c r="AG12" s="81">
        <v>0</v>
      </c>
      <c r="AH12" s="81">
        <v>0</v>
      </c>
      <c r="AI12" s="110">
        <v>0</v>
      </c>
      <c r="AJ12" s="108">
        <v>0</v>
      </c>
      <c r="AK12" s="108">
        <v>0</v>
      </c>
      <c r="AL12" s="81">
        <v>0</v>
      </c>
      <c r="AM12" s="81"/>
      <c r="AN12" s="81">
        <v>0</v>
      </c>
      <c r="AO12" s="81"/>
    </row>
    <row r="13" spans="1:41" ht="15" customHeight="1" x14ac:dyDescent="0.3">
      <c r="A13" s="99" t="s">
        <v>139</v>
      </c>
      <c r="B13" s="101" t="s">
        <v>140</v>
      </c>
      <c r="C13" s="100" t="s">
        <v>141</v>
      </c>
      <c r="D13" s="100" t="s">
        <v>142</v>
      </c>
      <c r="E13" s="102">
        <v>2</v>
      </c>
      <c r="F13" s="102" t="s">
        <v>49</v>
      </c>
      <c r="G13" s="100" t="s">
        <v>131</v>
      </c>
      <c r="H13" s="101" t="s">
        <v>150</v>
      </c>
      <c r="I13" s="102">
        <v>153500</v>
      </c>
      <c r="J13" s="103">
        <v>2</v>
      </c>
      <c r="K13" s="104">
        <v>6.9599999999999995E-2</v>
      </c>
      <c r="L13" s="103">
        <v>0.13919999999999999</v>
      </c>
      <c r="M13" s="105"/>
      <c r="N13" s="103">
        <v>0</v>
      </c>
      <c r="O13" s="105"/>
      <c r="P13" s="103">
        <v>0</v>
      </c>
      <c r="Q13" s="105"/>
      <c r="R13" s="106">
        <v>0</v>
      </c>
      <c r="S13" s="105">
        <v>0</v>
      </c>
      <c r="T13" s="105"/>
      <c r="U13" s="103">
        <v>0</v>
      </c>
      <c r="V13" s="103">
        <v>0.13919999999999999</v>
      </c>
      <c r="W13" s="107">
        <v>1111.6171511205202</v>
      </c>
      <c r="X13" s="81"/>
      <c r="Y13" s="81">
        <v>1111.6171511205202</v>
      </c>
      <c r="Z13" s="81">
        <v>92.63</v>
      </c>
      <c r="AA13" s="81">
        <v>0</v>
      </c>
      <c r="AB13" s="108">
        <v>0</v>
      </c>
      <c r="AC13" s="81">
        <v>0</v>
      </c>
      <c r="AD13" s="108">
        <v>0</v>
      </c>
      <c r="AE13" s="81">
        <v>0</v>
      </c>
      <c r="AF13" s="109">
        <v>0</v>
      </c>
      <c r="AG13" s="81">
        <v>0</v>
      </c>
      <c r="AH13" s="81">
        <v>0</v>
      </c>
      <c r="AI13" s="110">
        <v>0</v>
      </c>
      <c r="AJ13" s="108">
        <v>0</v>
      </c>
      <c r="AK13" s="108">
        <v>0</v>
      </c>
      <c r="AL13" s="81">
        <v>0</v>
      </c>
      <c r="AM13" s="81"/>
      <c r="AN13" s="81">
        <v>0</v>
      </c>
      <c r="AO13" s="81"/>
    </row>
    <row r="14" spans="1:41" ht="15" customHeight="1" x14ac:dyDescent="0.3">
      <c r="A14" s="99" t="s">
        <v>139</v>
      </c>
      <c r="B14" s="101" t="s">
        <v>140</v>
      </c>
      <c r="C14" s="100" t="s">
        <v>141</v>
      </c>
      <c r="D14" s="100" t="s">
        <v>142</v>
      </c>
      <c r="E14" s="102">
        <v>2</v>
      </c>
      <c r="F14" s="102" t="s">
        <v>49</v>
      </c>
      <c r="G14" s="100" t="s">
        <v>129</v>
      </c>
      <c r="H14" s="101" t="s">
        <v>151</v>
      </c>
      <c r="I14" s="102">
        <v>153800</v>
      </c>
      <c r="J14" s="103">
        <v>2</v>
      </c>
      <c r="K14" s="104">
        <v>0.1076</v>
      </c>
      <c r="L14" s="103">
        <v>0.2152</v>
      </c>
      <c r="M14" s="105"/>
      <c r="N14" s="103">
        <v>0</v>
      </c>
      <c r="O14" s="105"/>
      <c r="P14" s="103">
        <v>0</v>
      </c>
      <c r="Q14" s="105"/>
      <c r="R14" s="106">
        <v>0</v>
      </c>
      <c r="S14" s="105">
        <v>0</v>
      </c>
      <c r="T14" s="105"/>
      <c r="U14" s="103">
        <v>0</v>
      </c>
      <c r="V14" s="103">
        <v>0.2152</v>
      </c>
      <c r="W14" s="107">
        <v>1718.534561215057</v>
      </c>
      <c r="X14" s="81"/>
      <c r="Y14" s="81">
        <v>1718.534561215057</v>
      </c>
      <c r="Z14" s="81">
        <v>143.21</v>
      </c>
      <c r="AA14" s="81">
        <v>0</v>
      </c>
      <c r="AB14" s="108">
        <v>0</v>
      </c>
      <c r="AC14" s="81">
        <v>0</v>
      </c>
      <c r="AD14" s="108">
        <v>0</v>
      </c>
      <c r="AE14" s="81">
        <v>0</v>
      </c>
      <c r="AF14" s="109">
        <v>0</v>
      </c>
      <c r="AG14" s="81">
        <v>0</v>
      </c>
      <c r="AH14" s="81">
        <v>0</v>
      </c>
      <c r="AI14" s="110">
        <v>0</v>
      </c>
      <c r="AJ14" s="108">
        <v>0</v>
      </c>
      <c r="AK14" s="108">
        <v>0</v>
      </c>
      <c r="AL14" s="81">
        <v>0</v>
      </c>
      <c r="AM14" s="81"/>
      <c r="AN14" s="81">
        <v>0</v>
      </c>
      <c r="AO14" s="81"/>
    </row>
    <row r="15" spans="1:41" ht="15" customHeight="1" x14ac:dyDescent="0.3">
      <c r="A15" s="99" t="s">
        <v>139</v>
      </c>
      <c r="B15" s="101" t="s">
        <v>140</v>
      </c>
      <c r="C15" s="100" t="s">
        <v>141</v>
      </c>
      <c r="D15" s="100" t="s">
        <v>142</v>
      </c>
      <c r="E15" s="102">
        <v>2</v>
      </c>
      <c r="F15" s="102" t="s">
        <v>49</v>
      </c>
      <c r="G15" s="100" t="s">
        <v>127</v>
      </c>
      <c r="H15" s="101" t="s">
        <v>152</v>
      </c>
      <c r="I15" s="102">
        <v>154402</v>
      </c>
      <c r="J15" s="103">
        <v>2</v>
      </c>
      <c r="K15" s="104">
        <v>6.3499999999999997E-3</v>
      </c>
      <c r="L15" s="103">
        <v>1.2699999999999999E-2</v>
      </c>
      <c r="M15" s="105"/>
      <c r="N15" s="103">
        <v>0</v>
      </c>
      <c r="O15" s="105"/>
      <c r="P15" s="103">
        <v>0</v>
      </c>
      <c r="Q15" s="105"/>
      <c r="R15" s="106">
        <v>0</v>
      </c>
      <c r="S15" s="105">
        <v>0</v>
      </c>
      <c r="T15" s="105"/>
      <c r="U15" s="103">
        <v>0</v>
      </c>
      <c r="V15" s="103">
        <v>1.2699999999999999E-2</v>
      </c>
      <c r="W15" s="107">
        <v>101.41909352895551</v>
      </c>
      <c r="X15" s="81"/>
      <c r="Y15" s="81">
        <v>101.41909352895551</v>
      </c>
      <c r="Z15" s="81">
        <v>8.4499999999999993</v>
      </c>
      <c r="AA15" s="81">
        <v>0</v>
      </c>
      <c r="AB15" s="108">
        <v>0</v>
      </c>
      <c r="AC15" s="81">
        <v>0</v>
      </c>
      <c r="AD15" s="108">
        <v>0</v>
      </c>
      <c r="AE15" s="81">
        <v>0</v>
      </c>
      <c r="AF15" s="109">
        <v>0</v>
      </c>
      <c r="AG15" s="81">
        <v>0</v>
      </c>
      <c r="AH15" s="81">
        <v>0</v>
      </c>
      <c r="AI15" s="110">
        <v>0</v>
      </c>
      <c r="AJ15" s="108">
        <v>0</v>
      </c>
      <c r="AK15" s="108">
        <v>0</v>
      </c>
      <c r="AL15" s="81">
        <v>0</v>
      </c>
      <c r="AM15" s="81"/>
      <c r="AN15" s="81">
        <v>0</v>
      </c>
      <c r="AO15" s="81"/>
    </row>
    <row r="16" spans="1:41" ht="15" customHeight="1" x14ac:dyDescent="0.3">
      <c r="A16" s="99" t="s">
        <v>139</v>
      </c>
      <c r="B16" s="101" t="s">
        <v>153</v>
      </c>
      <c r="C16" s="100" t="s">
        <v>141</v>
      </c>
      <c r="D16" s="100" t="s">
        <v>154</v>
      </c>
      <c r="E16" s="102">
        <v>2</v>
      </c>
      <c r="F16" s="102" t="s">
        <v>49</v>
      </c>
      <c r="G16" s="100" t="s">
        <v>127</v>
      </c>
      <c r="H16" s="101" t="s">
        <v>155</v>
      </c>
      <c r="I16" s="102">
        <v>150000</v>
      </c>
      <c r="J16" s="103">
        <v>2</v>
      </c>
      <c r="K16" s="104">
        <v>6.7400000000000002E-2</v>
      </c>
      <c r="L16" s="103">
        <v>0.1348</v>
      </c>
      <c r="M16" s="105"/>
      <c r="N16" s="103">
        <v>0</v>
      </c>
      <c r="O16" s="105"/>
      <c r="P16" s="103">
        <v>0</v>
      </c>
      <c r="Q16" s="105"/>
      <c r="R16" s="106">
        <v>0</v>
      </c>
      <c r="S16" s="105">
        <v>0</v>
      </c>
      <c r="T16" s="105"/>
      <c r="U16" s="103">
        <v>0</v>
      </c>
      <c r="V16" s="103">
        <v>0.1348</v>
      </c>
      <c r="W16" s="107">
        <v>1076.4798273782051</v>
      </c>
      <c r="X16" s="81"/>
      <c r="Y16" s="81">
        <v>1076.4798273782051</v>
      </c>
      <c r="Z16" s="81">
        <v>89.71</v>
      </c>
      <c r="AA16" s="81">
        <v>4250.889774296611</v>
      </c>
      <c r="AB16" s="108">
        <v>8496.6666666666661</v>
      </c>
      <c r="AC16" s="81">
        <v>235.05304835960717</v>
      </c>
      <c r="AD16" s="108">
        <v>29.666666666666668</v>
      </c>
      <c r="AE16" s="81">
        <v>159.72846633878888</v>
      </c>
      <c r="AF16" s="109">
        <v>1</v>
      </c>
      <c r="AG16" s="81">
        <v>50.83618061804178</v>
      </c>
      <c r="AH16" s="81">
        <v>0</v>
      </c>
      <c r="AI16" s="110">
        <v>0</v>
      </c>
      <c r="AJ16" s="108">
        <v>0</v>
      </c>
      <c r="AK16" s="108">
        <v>8526.3333333333321</v>
      </c>
      <c r="AL16" s="81">
        <v>12.038482305112929</v>
      </c>
      <c r="AM16" s="81"/>
      <c r="AN16" s="81">
        <v>4708.5459519181622</v>
      </c>
      <c r="AO16" s="81"/>
    </row>
    <row r="17" spans="1:41" ht="15" customHeight="1" x14ac:dyDescent="0.3">
      <c r="A17" s="99" t="s">
        <v>139</v>
      </c>
      <c r="B17" s="101" t="s">
        <v>153</v>
      </c>
      <c r="C17" s="100" t="s">
        <v>141</v>
      </c>
      <c r="D17" s="100" t="s">
        <v>154</v>
      </c>
      <c r="E17" s="102">
        <v>2</v>
      </c>
      <c r="F17" s="102" t="s">
        <v>49</v>
      </c>
      <c r="G17" s="100" t="s">
        <v>129</v>
      </c>
      <c r="H17" s="101" t="s">
        <v>130</v>
      </c>
      <c r="I17" s="102">
        <v>151051</v>
      </c>
      <c r="J17" s="103">
        <v>2</v>
      </c>
      <c r="K17" s="104">
        <v>6.7400000000000002E-2</v>
      </c>
      <c r="L17" s="103">
        <v>0.1348</v>
      </c>
      <c r="M17" s="105"/>
      <c r="N17" s="103">
        <v>0</v>
      </c>
      <c r="O17" s="105"/>
      <c r="P17" s="103">
        <v>0</v>
      </c>
      <c r="Q17" s="105"/>
      <c r="R17" s="106">
        <v>0</v>
      </c>
      <c r="S17" s="105">
        <v>0</v>
      </c>
      <c r="T17" s="105"/>
      <c r="U17" s="103">
        <v>0</v>
      </c>
      <c r="V17" s="103">
        <v>0.1348</v>
      </c>
      <c r="W17" s="107">
        <v>1076.4798273782051</v>
      </c>
      <c r="X17" s="81"/>
      <c r="Y17" s="81">
        <v>1076.4798273782051</v>
      </c>
      <c r="Z17" s="81">
        <v>89.71</v>
      </c>
      <c r="AA17" s="81">
        <v>0</v>
      </c>
      <c r="AB17" s="108">
        <v>0</v>
      </c>
      <c r="AC17" s="81">
        <v>0</v>
      </c>
      <c r="AD17" s="108">
        <v>0</v>
      </c>
      <c r="AE17" s="81">
        <v>0</v>
      </c>
      <c r="AF17" s="109">
        <v>0</v>
      </c>
      <c r="AG17" s="81">
        <v>0</v>
      </c>
      <c r="AH17" s="81">
        <v>0</v>
      </c>
      <c r="AI17" s="110">
        <v>0</v>
      </c>
      <c r="AJ17" s="108">
        <v>0</v>
      </c>
      <c r="AK17" s="108">
        <v>0</v>
      </c>
      <c r="AL17" s="81">
        <v>0</v>
      </c>
      <c r="AM17" s="81"/>
      <c r="AN17" s="81">
        <v>0</v>
      </c>
      <c r="AO17" s="81"/>
    </row>
    <row r="18" spans="1:41" ht="15" customHeight="1" x14ac:dyDescent="0.3">
      <c r="A18" s="99" t="s">
        <v>139</v>
      </c>
      <c r="B18" s="101" t="s">
        <v>153</v>
      </c>
      <c r="C18" s="100" t="s">
        <v>141</v>
      </c>
      <c r="D18" s="100" t="s">
        <v>154</v>
      </c>
      <c r="E18" s="102">
        <v>2</v>
      </c>
      <c r="F18" s="102" t="s">
        <v>49</v>
      </c>
      <c r="G18" s="100" t="s">
        <v>137</v>
      </c>
      <c r="H18" s="101" t="s">
        <v>156</v>
      </c>
      <c r="I18" s="102">
        <v>151301</v>
      </c>
      <c r="J18" s="103">
        <v>2</v>
      </c>
      <c r="K18" s="104">
        <v>0.26960000000000001</v>
      </c>
      <c r="L18" s="103">
        <v>0.53920000000000001</v>
      </c>
      <c r="M18" s="105"/>
      <c r="N18" s="103">
        <v>0</v>
      </c>
      <c r="O18" s="105"/>
      <c r="P18" s="103">
        <v>0</v>
      </c>
      <c r="Q18" s="105"/>
      <c r="R18" s="106">
        <v>0</v>
      </c>
      <c r="S18" s="105">
        <v>0</v>
      </c>
      <c r="T18" s="105"/>
      <c r="U18" s="103">
        <v>0</v>
      </c>
      <c r="V18" s="103">
        <v>0.53920000000000001</v>
      </c>
      <c r="W18" s="107">
        <v>4305.9193095128203</v>
      </c>
      <c r="X18" s="81"/>
      <c r="Y18" s="81">
        <v>4305.9193095128203</v>
      </c>
      <c r="Z18" s="81">
        <v>358.83</v>
      </c>
      <c r="AA18" s="81">
        <v>0</v>
      </c>
      <c r="AB18" s="108">
        <v>0</v>
      </c>
      <c r="AC18" s="81">
        <v>0</v>
      </c>
      <c r="AD18" s="108">
        <v>0</v>
      </c>
      <c r="AE18" s="81">
        <v>0</v>
      </c>
      <c r="AF18" s="109">
        <v>0</v>
      </c>
      <c r="AG18" s="81">
        <v>0</v>
      </c>
      <c r="AH18" s="81">
        <v>0</v>
      </c>
      <c r="AI18" s="110">
        <v>0</v>
      </c>
      <c r="AJ18" s="108">
        <v>0</v>
      </c>
      <c r="AK18" s="108">
        <v>0</v>
      </c>
      <c r="AL18" s="81">
        <v>0</v>
      </c>
      <c r="AM18" s="81"/>
      <c r="AN18" s="81">
        <v>0</v>
      </c>
      <c r="AO18" s="81"/>
    </row>
    <row r="19" spans="1:41" ht="15" customHeight="1" x14ac:dyDescent="0.3">
      <c r="A19" s="99" t="s">
        <v>139</v>
      </c>
      <c r="B19" s="101" t="s">
        <v>153</v>
      </c>
      <c r="C19" s="100" t="s">
        <v>141</v>
      </c>
      <c r="D19" s="100" t="s">
        <v>154</v>
      </c>
      <c r="E19" s="102">
        <v>2</v>
      </c>
      <c r="F19" s="102" t="s">
        <v>49</v>
      </c>
      <c r="G19" s="100" t="s">
        <v>137</v>
      </c>
      <c r="H19" s="101" t="s">
        <v>144</v>
      </c>
      <c r="I19" s="102">
        <v>152000</v>
      </c>
      <c r="J19" s="103">
        <v>2</v>
      </c>
      <c r="K19" s="104">
        <v>2.2499999999999999E-2</v>
      </c>
      <c r="L19" s="103">
        <v>4.4999999999999998E-2</v>
      </c>
      <c r="M19" s="105"/>
      <c r="N19" s="103">
        <v>0</v>
      </c>
      <c r="O19" s="105"/>
      <c r="P19" s="103">
        <v>0</v>
      </c>
      <c r="Q19" s="105"/>
      <c r="R19" s="106">
        <v>0</v>
      </c>
      <c r="S19" s="105">
        <v>0</v>
      </c>
      <c r="T19" s="105"/>
      <c r="U19" s="103">
        <v>0</v>
      </c>
      <c r="V19" s="103">
        <v>4.4999999999999998E-2</v>
      </c>
      <c r="W19" s="107">
        <v>359.35899281913368</v>
      </c>
      <c r="X19" s="81"/>
      <c r="Y19" s="81">
        <v>359.35899281913368</v>
      </c>
      <c r="Z19" s="81">
        <v>29.95</v>
      </c>
      <c r="AA19" s="81">
        <v>0</v>
      </c>
      <c r="AB19" s="108">
        <v>0</v>
      </c>
      <c r="AC19" s="81">
        <v>0</v>
      </c>
      <c r="AD19" s="108">
        <v>0</v>
      </c>
      <c r="AE19" s="81">
        <v>0</v>
      </c>
      <c r="AF19" s="109">
        <v>0</v>
      </c>
      <c r="AG19" s="81">
        <v>0</v>
      </c>
      <c r="AH19" s="81">
        <v>0</v>
      </c>
      <c r="AI19" s="110">
        <v>0</v>
      </c>
      <c r="AJ19" s="108">
        <v>0</v>
      </c>
      <c r="AK19" s="108">
        <v>0</v>
      </c>
      <c r="AL19" s="81">
        <v>0</v>
      </c>
      <c r="AM19" s="81"/>
      <c r="AN19" s="81">
        <v>0</v>
      </c>
      <c r="AO19" s="81"/>
    </row>
    <row r="20" spans="1:41" ht="15" customHeight="1" x14ac:dyDescent="0.3">
      <c r="A20" s="99" t="s">
        <v>139</v>
      </c>
      <c r="B20" s="101" t="s">
        <v>153</v>
      </c>
      <c r="C20" s="100" t="s">
        <v>141</v>
      </c>
      <c r="D20" s="100" t="s">
        <v>154</v>
      </c>
      <c r="E20" s="102">
        <v>2</v>
      </c>
      <c r="F20" s="102" t="s">
        <v>49</v>
      </c>
      <c r="G20" s="100" t="s">
        <v>131</v>
      </c>
      <c r="H20" s="101" t="s">
        <v>132</v>
      </c>
      <c r="I20" s="102">
        <v>152100</v>
      </c>
      <c r="J20" s="103">
        <v>2</v>
      </c>
      <c r="K20" s="104">
        <v>0.1236</v>
      </c>
      <c r="L20" s="103">
        <v>0.2472</v>
      </c>
      <c r="M20" s="105"/>
      <c r="N20" s="103">
        <v>0</v>
      </c>
      <c r="O20" s="105"/>
      <c r="P20" s="103">
        <v>0</v>
      </c>
      <c r="Q20" s="105"/>
      <c r="R20" s="106">
        <v>0</v>
      </c>
      <c r="S20" s="105">
        <v>0</v>
      </c>
      <c r="T20" s="105"/>
      <c r="U20" s="103">
        <v>0</v>
      </c>
      <c r="V20" s="103">
        <v>0.2472</v>
      </c>
      <c r="W20" s="107">
        <v>1974.0787338864411</v>
      </c>
      <c r="X20" s="81"/>
      <c r="Y20" s="81">
        <v>1974.0787338864411</v>
      </c>
      <c r="Z20" s="81">
        <v>164.51</v>
      </c>
      <c r="AA20" s="81">
        <v>0</v>
      </c>
      <c r="AB20" s="108">
        <v>0</v>
      </c>
      <c r="AC20" s="81">
        <v>0</v>
      </c>
      <c r="AD20" s="108">
        <v>0</v>
      </c>
      <c r="AE20" s="81">
        <v>0</v>
      </c>
      <c r="AF20" s="109">
        <v>0</v>
      </c>
      <c r="AG20" s="81">
        <v>0</v>
      </c>
      <c r="AH20" s="81">
        <v>0</v>
      </c>
      <c r="AI20" s="110">
        <v>0</v>
      </c>
      <c r="AJ20" s="108">
        <v>0</v>
      </c>
      <c r="AK20" s="108">
        <v>0</v>
      </c>
      <c r="AL20" s="81">
        <v>0</v>
      </c>
      <c r="AM20" s="81"/>
      <c r="AN20" s="81">
        <v>0</v>
      </c>
      <c r="AO20" s="81"/>
    </row>
    <row r="21" spans="1:41" ht="15" customHeight="1" x14ac:dyDescent="0.3">
      <c r="A21" s="99" t="s">
        <v>139</v>
      </c>
      <c r="B21" s="101" t="s">
        <v>153</v>
      </c>
      <c r="C21" s="100" t="s">
        <v>141</v>
      </c>
      <c r="D21" s="100" t="s">
        <v>154</v>
      </c>
      <c r="E21" s="102">
        <v>2</v>
      </c>
      <c r="F21" s="102" t="s">
        <v>49</v>
      </c>
      <c r="G21" s="100" t="s">
        <v>131</v>
      </c>
      <c r="H21" s="101" t="s">
        <v>144</v>
      </c>
      <c r="I21" s="102">
        <v>153000</v>
      </c>
      <c r="J21" s="103">
        <v>2</v>
      </c>
      <c r="K21" s="104">
        <v>2.2499999999999999E-2</v>
      </c>
      <c r="L21" s="103">
        <v>4.4999999999999998E-2</v>
      </c>
      <c r="M21" s="105"/>
      <c r="N21" s="103">
        <v>0</v>
      </c>
      <c r="O21" s="105"/>
      <c r="P21" s="103">
        <v>0</v>
      </c>
      <c r="Q21" s="105"/>
      <c r="R21" s="106">
        <v>0</v>
      </c>
      <c r="S21" s="105">
        <v>0</v>
      </c>
      <c r="T21" s="105"/>
      <c r="U21" s="103">
        <v>0</v>
      </c>
      <c r="V21" s="103">
        <v>4.4999999999999998E-2</v>
      </c>
      <c r="W21" s="107">
        <v>359.35899281913368</v>
      </c>
      <c r="X21" s="81"/>
      <c r="Y21" s="81">
        <v>359.35899281913368</v>
      </c>
      <c r="Z21" s="81">
        <v>29.95</v>
      </c>
      <c r="AA21" s="81">
        <v>0</v>
      </c>
      <c r="AB21" s="108">
        <v>0</v>
      </c>
      <c r="AC21" s="81">
        <v>0</v>
      </c>
      <c r="AD21" s="108">
        <v>0</v>
      </c>
      <c r="AE21" s="81">
        <v>0</v>
      </c>
      <c r="AF21" s="109">
        <v>0</v>
      </c>
      <c r="AG21" s="81">
        <v>0</v>
      </c>
      <c r="AH21" s="81">
        <v>0</v>
      </c>
      <c r="AI21" s="110">
        <v>0</v>
      </c>
      <c r="AJ21" s="108">
        <v>0</v>
      </c>
      <c r="AK21" s="108">
        <v>0</v>
      </c>
      <c r="AL21" s="81">
        <v>0</v>
      </c>
      <c r="AM21" s="81"/>
      <c r="AN21" s="81">
        <v>0</v>
      </c>
      <c r="AO21" s="81"/>
    </row>
    <row r="22" spans="1:41" ht="15" customHeight="1" x14ac:dyDescent="0.3">
      <c r="A22" s="99" t="s">
        <v>139</v>
      </c>
      <c r="B22" s="101" t="s">
        <v>153</v>
      </c>
      <c r="C22" s="100" t="s">
        <v>141</v>
      </c>
      <c r="D22" s="100" t="s">
        <v>154</v>
      </c>
      <c r="E22" s="102">
        <v>2</v>
      </c>
      <c r="F22" s="102" t="s">
        <v>49</v>
      </c>
      <c r="G22" s="100" t="s">
        <v>127</v>
      </c>
      <c r="H22" s="101" t="s">
        <v>157</v>
      </c>
      <c r="I22" s="102">
        <v>154100</v>
      </c>
      <c r="J22" s="103">
        <v>2</v>
      </c>
      <c r="K22" s="104">
        <v>0.1573</v>
      </c>
      <c r="L22" s="103">
        <v>0.31459999999999999</v>
      </c>
      <c r="M22" s="105"/>
      <c r="N22" s="103">
        <v>0</v>
      </c>
      <c r="O22" s="105"/>
      <c r="P22" s="103">
        <v>0</v>
      </c>
      <c r="Q22" s="105"/>
      <c r="R22" s="106">
        <v>0</v>
      </c>
      <c r="S22" s="105">
        <v>0</v>
      </c>
      <c r="T22" s="105"/>
      <c r="U22" s="103">
        <v>0</v>
      </c>
      <c r="V22" s="103">
        <v>0.31459999999999999</v>
      </c>
      <c r="W22" s="107">
        <v>2512.3186475755438</v>
      </c>
      <c r="X22" s="81"/>
      <c r="Y22" s="81">
        <v>2512.3186475755438</v>
      </c>
      <c r="Z22" s="81">
        <v>209.36</v>
      </c>
      <c r="AA22" s="81">
        <v>0</v>
      </c>
      <c r="AB22" s="108">
        <v>0</v>
      </c>
      <c r="AC22" s="81">
        <v>0</v>
      </c>
      <c r="AD22" s="108">
        <v>0</v>
      </c>
      <c r="AE22" s="81">
        <v>0</v>
      </c>
      <c r="AF22" s="109">
        <v>0</v>
      </c>
      <c r="AG22" s="81">
        <v>0</v>
      </c>
      <c r="AH22" s="81">
        <v>0</v>
      </c>
      <c r="AI22" s="110">
        <v>0</v>
      </c>
      <c r="AJ22" s="108">
        <v>0</v>
      </c>
      <c r="AK22" s="108">
        <v>0</v>
      </c>
      <c r="AL22" s="81">
        <v>0</v>
      </c>
      <c r="AM22" s="81"/>
      <c r="AN22" s="81">
        <v>0</v>
      </c>
      <c r="AO22" s="81"/>
    </row>
    <row r="23" spans="1:41" ht="15" customHeight="1" x14ac:dyDescent="0.3">
      <c r="A23" s="99" t="s">
        <v>139</v>
      </c>
      <c r="B23" s="101" t="s">
        <v>153</v>
      </c>
      <c r="C23" s="100" t="s">
        <v>141</v>
      </c>
      <c r="D23" s="100" t="s">
        <v>154</v>
      </c>
      <c r="E23" s="102">
        <v>2</v>
      </c>
      <c r="F23" s="102" t="s">
        <v>49</v>
      </c>
      <c r="G23" s="100" t="s">
        <v>127</v>
      </c>
      <c r="H23" s="101" t="s">
        <v>158</v>
      </c>
      <c r="I23" s="102">
        <v>154300</v>
      </c>
      <c r="J23" s="103">
        <v>2</v>
      </c>
      <c r="K23" s="104">
        <v>0.1124</v>
      </c>
      <c r="L23" s="103">
        <v>0.2248</v>
      </c>
      <c r="M23" s="105"/>
      <c r="N23" s="103">
        <v>0</v>
      </c>
      <c r="O23" s="105"/>
      <c r="P23" s="103">
        <v>0</v>
      </c>
      <c r="Q23" s="105"/>
      <c r="R23" s="106">
        <v>0</v>
      </c>
      <c r="S23" s="105">
        <v>0</v>
      </c>
      <c r="T23" s="105"/>
      <c r="U23" s="103">
        <v>0</v>
      </c>
      <c r="V23" s="103">
        <v>0.2248</v>
      </c>
      <c r="W23" s="107">
        <v>1795.1978130164723</v>
      </c>
      <c r="X23" s="81"/>
      <c r="Y23" s="81">
        <v>1795.1978130164723</v>
      </c>
      <c r="Z23" s="81">
        <v>149.6</v>
      </c>
      <c r="AA23" s="81">
        <v>0</v>
      </c>
      <c r="AB23" s="108">
        <v>0</v>
      </c>
      <c r="AC23" s="81">
        <v>0</v>
      </c>
      <c r="AD23" s="108">
        <v>0</v>
      </c>
      <c r="AE23" s="81">
        <v>0</v>
      </c>
      <c r="AF23" s="109">
        <v>0</v>
      </c>
      <c r="AG23" s="81">
        <v>0</v>
      </c>
      <c r="AH23" s="81">
        <v>0</v>
      </c>
      <c r="AI23" s="110">
        <v>0</v>
      </c>
      <c r="AJ23" s="108">
        <v>0</v>
      </c>
      <c r="AK23" s="108">
        <v>0</v>
      </c>
      <c r="AL23" s="81">
        <v>0</v>
      </c>
      <c r="AM23" s="81"/>
      <c r="AN23" s="81">
        <v>0</v>
      </c>
      <c r="AO23" s="81"/>
    </row>
    <row r="24" spans="1:41" ht="15" customHeight="1" x14ac:dyDescent="0.3">
      <c r="A24" s="99" t="s">
        <v>139</v>
      </c>
      <c r="B24" s="101" t="s">
        <v>153</v>
      </c>
      <c r="C24" s="100" t="s">
        <v>141</v>
      </c>
      <c r="D24" s="100" t="s">
        <v>154</v>
      </c>
      <c r="E24" s="102">
        <v>2</v>
      </c>
      <c r="F24" s="102" t="s">
        <v>49</v>
      </c>
      <c r="G24" s="100" t="s">
        <v>127</v>
      </c>
      <c r="H24" s="101" t="s">
        <v>159</v>
      </c>
      <c r="I24" s="102">
        <v>154400</v>
      </c>
      <c r="J24" s="103">
        <v>2</v>
      </c>
      <c r="K24" s="104">
        <v>0.1348</v>
      </c>
      <c r="L24" s="103">
        <v>0.26960000000000001</v>
      </c>
      <c r="M24" s="105"/>
      <c r="N24" s="103">
        <v>0</v>
      </c>
      <c r="O24" s="105"/>
      <c r="P24" s="103">
        <v>0</v>
      </c>
      <c r="Q24" s="105"/>
      <c r="R24" s="106">
        <v>0</v>
      </c>
      <c r="S24" s="105">
        <v>0</v>
      </c>
      <c r="T24" s="105"/>
      <c r="U24" s="103">
        <v>0</v>
      </c>
      <c r="V24" s="103">
        <v>0.26960000000000001</v>
      </c>
      <c r="W24" s="107">
        <v>2152.9596547564101</v>
      </c>
      <c r="X24" s="81"/>
      <c r="Y24" s="81">
        <v>2152.9596547564101</v>
      </c>
      <c r="Z24" s="81">
        <v>179.41</v>
      </c>
      <c r="AA24" s="81">
        <v>0</v>
      </c>
      <c r="AB24" s="108">
        <v>0</v>
      </c>
      <c r="AC24" s="81">
        <v>0</v>
      </c>
      <c r="AD24" s="108">
        <v>0</v>
      </c>
      <c r="AE24" s="81">
        <v>0</v>
      </c>
      <c r="AF24" s="109">
        <v>0</v>
      </c>
      <c r="AG24" s="81">
        <v>0</v>
      </c>
      <c r="AH24" s="81">
        <v>0</v>
      </c>
      <c r="AI24" s="110">
        <v>0</v>
      </c>
      <c r="AJ24" s="108">
        <v>0</v>
      </c>
      <c r="AK24" s="108">
        <v>0</v>
      </c>
      <c r="AL24" s="81">
        <v>0</v>
      </c>
      <c r="AM24" s="81"/>
      <c r="AN24" s="81">
        <v>0</v>
      </c>
      <c r="AO24" s="81"/>
    </row>
    <row r="25" spans="1:41" ht="15" customHeight="1" x14ac:dyDescent="0.3">
      <c r="A25" s="99" t="s">
        <v>139</v>
      </c>
      <c r="B25" s="101" t="s">
        <v>153</v>
      </c>
      <c r="C25" s="100" t="s">
        <v>141</v>
      </c>
      <c r="D25" s="100" t="s">
        <v>154</v>
      </c>
      <c r="E25" s="102">
        <v>2</v>
      </c>
      <c r="F25" s="102" t="s">
        <v>49</v>
      </c>
      <c r="G25" s="100" t="s">
        <v>129</v>
      </c>
      <c r="H25" s="101" t="s">
        <v>144</v>
      </c>
      <c r="I25" s="102">
        <v>155000</v>
      </c>
      <c r="J25" s="103">
        <v>2</v>
      </c>
      <c r="K25" s="104">
        <v>2.2499999999999999E-2</v>
      </c>
      <c r="L25" s="103">
        <v>4.4999999999999998E-2</v>
      </c>
      <c r="M25" s="105"/>
      <c r="N25" s="103">
        <v>0</v>
      </c>
      <c r="O25" s="105"/>
      <c r="P25" s="103">
        <v>0</v>
      </c>
      <c r="Q25" s="105"/>
      <c r="R25" s="106">
        <v>0</v>
      </c>
      <c r="S25" s="105">
        <v>0</v>
      </c>
      <c r="T25" s="105"/>
      <c r="U25" s="103">
        <v>0</v>
      </c>
      <c r="V25" s="103">
        <v>4.4999999999999998E-2</v>
      </c>
      <c r="W25" s="107">
        <v>359.35899281913368</v>
      </c>
      <c r="X25" s="81"/>
      <c r="Y25" s="81">
        <v>359.35899281913368</v>
      </c>
      <c r="Z25" s="81">
        <v>29.95</v>
      </c>
      <c r="AA25" s="81">
        <v>0</v>
      </c>
      <c r="AB25" s="108">
        <v>0</v>
      </c>
      <c r="AC25" s="81">
        <v>0</v>
      </c>
      <c r="AD25" s="108">
        <v>0</v>
      </c>
      <c r="AE25" s="81">
        <v>0</v>
      </c>
      <c r="AF25" s="109">
        <v>0</v>
      </c>
      <c r="AG25" s="81">
        <v>0</v>
      </c>
      <c r="AH25" s="81">
        <v>0</v>
      </c>
      <c r="AI25" s="110">
        <v>0</v>
      </c>
      <c r="AJ25" s="108">
        <v>0</v>
      </c>
      <c r="AK25" s="108">
        <v>0</v>
      </c>
      <c r="AL25" s="81">
        <v>0</v>
      </c>
      <c r="AM25" s="81"/>
      <c r="AN25" s="81">
        <v>0</v>
      </c>
      <c r="AO25" s="81"/>
    </row>
    <row r="26" spans="1:41" ht="15" customHeight="1" x14ac:dyDescent="0.3">
      <c r="A26" s="99" t="s">
        <v>160</v>
      </c>
      <c r="B26" s="100">
        <v>311</v>
      </c>
      <c r="C26" s="101" t="s">
        <v>161</v>
      </c>
      <c r="D26" s="100" t="s">
        <v>162</v>
      </c>
      <c r="E26" s="102">
        <v>1</v>
      </c>
      <c r="F26" s="102" t="s">
        <v>49</v>
      </c>
      <c r="G26" s="111" t="s">
        <v>131</v>
      </c>
      <c r="H26" s="111" t="s">
        <v>163</v>
      </c>
      <c r="I26" s="102">
        <v>153100</v>
      </c>
      <c r="J26" s="103">
        <v>2</v>
      </c>
      <c r="K26" s="104">
        <v>0.36</v>
      </c>
      <c r="L26" s="103">
        <v>0.72</v>
      </c>
      <c r="M26" s="105"/>
      <c r="N26" s="103">
        <v>0</v>
      </c>
      <c r="O26" s="105"/>
      <c r="P26" s="103">
        <v>0</v>
      </c>
      <c r="Q26" s="105"/>
      <c r="R26" s="106">
        <v>0</v>
      </c>
      <c r="S26" s="105">
        <v>0</v>
      </c>
      <c r="T26" s="105"/>
      <c r="U26" s="103">
        <v>0</v>
      </c>
      <c r="V26" s="103">
        <v>0.72</v>
      </c>
      <c r="W26" s="107">
        <v>5749.7438851061388</v>
      </c>
      <c r="X26" s="81"/>
      <c r="Y26" s="81">
        <v>5749.7438851061388</v>
      </c>
      <c r="Z26" s="81">
        <v>479.15</v>
      </c>
      <c r="AA26" s="81">
        <v>0</v>
      </c>
      <c r="AB26" s="108">
        <v>0</v>
      </c>
      <c r="AC26" s="81">
        <v>0</v>
      </c>
      <c r="AD26" s="108">
        <v>0</v>
      </c>
      <c r="AE26" s="81">
        <v>0</v>
      </c>
      <c r="AF26" s="109">
        <v>0</v>
      </c>
      <c r="AG26" s="81">
        <v>0</v>
      </c>
      <c r="AH26" s="81">
        <v>0</v>
      </c>
      <c r="AI26" s="110">
        <v>0</v>
      </c>
      <c r="AJ26" s="108">
        <v>0</v>
      </c>
      <c r="AK26" s="108">
        <v>0</v>
      </c>
      <c r="AL26" s="81">
        <v>0</v>
      </c>
      <c r="AM26" s="81"/>
      <c r="AN26" s="81">
        <v>0</v>
      </c>
      <c r="AO26" s="81"/>
    </row>
    <row r="27" spans="1:41" ht="15" customHeight="1" x14ac:dyDescent="0.3">
      <c r="A27" s="99" t="s">
        <v>160</v>
      </c>
      <c r="B27" s="100">
        <v>311</v>
      </c>
      <c r="C27" s="101" t="s">
        <v>161</v>
      </c>
      <c r="D27" s="100" t="s">
        <v>162</v>
      </c>
      <c r="E27" s="102">
        <v>1</v>
      </c>
      <c r="F27" s="102" t="s">
        <v>49</v>
      </c>
      <c r="G27" s="111" t="s">
        <v>143</v>
      </c>
      <c r="H27" s="111" t="s">
        <v>149</v>
      </c>
      <c r="I27" s="102">
        <v>153300</v>
      </c>
      <c r="J27" s="103">
        <v>2</v>
      </c>
      <c r="K27" s="104">
        <v>0.14000000000000001</v>
      </c>
      <c r="L27" s="103">
        <v>0.28000000000000003</v>
      </c>
      <c r="M27" s="105"/>
      <c r="N27" s="103">
        <v>0</v>
      </c>
      <c r="O27" s="105"/>
      <c r="P27" s="103">
        <v>0</v>
      </c>
      <c r="Q27" s="105"/>
      <c r="R27" s="106">
        <v>0</v>
      </c>
      <c r="S27" s="105">
        <v>0</v>
      </c>
      <c r="T27" s="105"/>
      <c r="U27" s="103">
        <v>0</v>
      </c>
      <c r="V27" s="103">
        <v>0.28000000000000003</v>
      </c>
      <c r="W27" s="107">
        <v>2236.0115108746099</v>
      </c>
      <c r="X27" s="81"/>
      <c r="Y27" s="81">
        <v>2236.0115108746099</v>
      </c>
      <c r="Z27" s="81">
        <v>186.33</v>
      </c>
      <c r="AA27" s="81">
        <v>0</v>
      </c>
      <c r="AB27" s="108">
        <v>0</v>
      </c>
      <c r="AC27" s="81">
        <v>0</v>
      </c>
      <c r="AD27" s="108">
        <v>0</v>
      </c>
      <c r="AE27" s="81">
        <v>0</v>
      </c>
      <c r="AF27" s="109">
        <v>0</v>
      </c>
      <c r="AG27" s="81">
        <v>0</v>
      </c>
      <c r="AH27" s="81">
        <v>0</v>
      </c>
      <c r="AI27" s="110">
        <v>0</v>
      </c>
      <c r="AJ27" s="108">
        <v>0</v>
      </c>
      <c r="AK27" s="108">
        <v>0</v>
      </c>
      <c r="AL27" s="81">
        <v>0</v>
      </c>
      <c r="AM27" s="81"/>
      <c r="AN27" s="81">
        <v>0</v>
      </c>
      <c r="AO27" s="81"/>
    </row>
    <row r="28" spans="1:41" ht="15" customHeight="1" x14ac:dyDescent="0.3">
      <c r="A28" s="99" t="s">
        <v>164</v>
      </c>
      <c r="B28" s="101" t="s">
        <v>165</v>
      </c>
      <c r="C28" s="100" t="s">
        <v>141</v>
      </c>
      <c r="D28" s="100" t="s">
        <v>154</v>
      </c>
      <c r="E28" s="102">
        <v>2</v>
      </c>
      <c r="F28" s="102" t="s">
        <v>49</v>
      </c>
      <c r="G28" s="100" t="s">
        <v>131</v>
      </c>
      <c r="H28" s="100" t="s">
        <v>166</v>
      </c>
      <c r="I28" s="102" t="s">
        <v>167</v>
      </c>
      <c r="J28" s="103">
        <v>2</v>
      </c>
      <c r="K28" s="104">
        <v>0.66</v>
      </c>
      <c r="L28" s="103">
        <v>1.32</v>
      </c>
      <c r="M28" s="105"/>
      <c r="N28" s="103">
        <v>0</v>
      </c>
      <c r="O28" s="105"/>
      <c r="P28" s="103">
        <v>0</v>
      </c>
      <c r="Q28" s="105"/>
      <c r="R28" s="106">
        <v>0</v>
      </c>
      <c r="S28" s="105">
        <v>0</v>
      </c>
      <c r="T28" s="105"/>
      <c r="U28" s="103">
        <v>0</v>
      </c>
      <c r="V28" s="103">
        <v>1.32</v>
      </c>
      <c r="W28" s="107">
        <v>10541.19712269459</v>
      </c>
      <c r="X28" s="81"/>
      <c r="Y28" s="81">
        <v>10541.19712269459</v>
      </c>
      <c r="Z28" s="81">
        <v>878.43</v>
      </c>
      <c r="AA28" s="81">
        <v>0</v>
      </c>
      <c r="AB28" s="108">
        <v>0</v>
      </c>
      <c r="AC28" s="81">
        <v>0</v>
      </c>
      <c r="AD28" s="108">
        <v>0</v>
      </c>
      <c r="AE28" s="81">
        <v>0</v>
      </c>
      <c r="AF28" s="109">
        <v>0</v>
      </c>
      <c r="AG28" s="81">
        <v>0</v>
      </c>
      <c r="AH28" s="81">
        <v>0</v>
      </c>
      <c r="AI28" s="110">
        <v>0</v>
      </c>
      <c r="AJ28" s="108">
        <v>0</v>
      </c>
      <c r="AK28" s="108">
        <v>0</v>
      </c>
      <c r="AL28" s="81">
        <v>0</v>
      </c>
      <c r="AM28" s="81"/>
      <c r="AN28" s="81">
        <v>0</v>
      </c>
      <c r="AO28" s="81"/>
    </row>
    <row r="29" spans="1:41" ht="15" customHeight="1" x14ac:dyDescent="0.3">
      <c r="A29" s="99" t="s">
        <v>164</v>
      </c>
      <c r="B29" s="101" t="s">
        <v>165</v>
      </c>
      <c r="C29" s="100" t="s">
        <v>141</v>
      </c>
      <c r="D29" s="100" t="s">
        <v>154</v>
      </c>
      <c r="E29" s="102">
        <v>2</v>
      </c>
      <c r="F29" s="102" t="s">
        <v>49</v>
      </c>
      <c r="G29" s="100" t="s">
        <v>131</v>
      </c>
      <c r="H29" s="100" t="s">
        <v>166</v>
      </c>
      <c r="I29" s="102" t="s">
        <v>168</v>
      </c>
      <c r="J29" s="103">
        <v>2</v>
      </c>
      <c r="K29" s="104">
        <v>0.34</v>
      </c>
      <c r="L29" s="103">
        <v>0.68</v>
      </c>
      <c r="M29" s="105"/>
      <c r="N29" s="103">
        <v>0</v>
      </c>
      <c r="O29" s="105"/>
      <c r="P29" s="103">
        <v>0</v>
      </c>
      <c r="Q29" s="105"/>
      <c r="R29" s="106">
        <v>0</v>
      </c>
      <c r="S29" s="105">
        <v>0</v>
      </c>
      <c r="T29" s="105"/>
      <c r="U29" s="103">
        <v>0</v>
      </c>
      <c r="V29" s="103">
        <v>0.68</v>
      </c>
      <c r="W29" s="107">
        <v>5430.3136692669095</v>
      </c>
      <c r="X29" s="81"/>
      <c r="Y29" s="81">
        <v>5430.3136692669095</v>
      </c>
      <c r="Z29" s="81">
        <v>452.53</v>
      </c>
      <c r="AA29" s="81">
        <v>0</v>
      </c>
      <c r="AB29" s="108">
        <v>0</v>
      </c>
      <c r="AC29" s="81">
        <v>0</v>
      </c>
      <c r="AD29" s="108">
        <v>0</v>
      </c>
      <c r="AE29" s="81">
        <v>0</v>
      </c>
      <c r="AF29" s="109">
        <v>0</v>
      </c>
      <c r="AG29" s="81">
        <v>0</v>
      </c>
      <c r="AH29" s="81">
        <v>0</v>
      </c>
      <c r="AI29" s="110">
        <v>0</v>
      </c>
      <c r="AJ29" s="108">
        <v>0</v>
      </c>
      <c r="AK29" s="108">
        <v>0</v>
      </c>
      <c r="AL29" s="81">
        <v>0</v>
      </c>
      <c r="AM29" s="81"/>
      <c r="AN29" s="81">
        <v>0</v>
      </c>
      <c r="AO29" s="81"/>
    </row>
    <row r="30" spans="1:41" ht="15" customHeight="1" x14ac:dyDescent="0.3">
      <c r="A30" s="102" t="s">
        <v>169</v>
      </c>
      <c r="B30" s="101" t="s">
        <v>140</v>
      </c>
      <c r="C30" s="100" t="s">
        <v>141</v>
      </c>
      <c r="D30" s="100" t="s">
        <v>154</v>
      </c>
      <c r="E30" s="102">
        <v>2</v>
      </c>
      <c r="F30" s="102" t="s">
        <v>49</v>
      </c>
      <c r="G30" s="100" t="s">
        <v>127</v>
      </c>
      <c r="H30" s="111" t="s">
        <v>155</v>
      </c>
      <c r="I30" s="102">
        <v>150000</v>
      </c>
      <c r="J30" s="103">
        <v>2</v>
      </c>
      <c r="K30" s="104">
        <v>0.5</v>
      </c>
      <c r="L30" s="103">
        <v>1</v>
      </c>
      <c r="M30" s="105"/>
      <c r="N30" s="103">
        <v>0</v>
      </c>
      <c r="O30" s="105"/>
      <c r="P30" s="103">
        <v>0</v>
      </c>
      <c r="Q30" s="105"/>
      <c r="R30" s="106">
        <v>0</v>
      </c>
      <c r="S30" s="105">
        <v>0</v>
      </c>
      <c r="T30" s="105"/>
      <c r="U30" s="103">
        <v>0</v>
      </c>
      <c r="V30" s="103">
        <v>1</v>
      </c>
      <c r="W30" s="107">
        <v>7985.7553959807492</v>
      </c>
      <c r="X30" s="81"/>
      <c r="Y30" s="81">
        <v>7985.7553959807492</v>
      </c>
      <c r="Z30" s="81">
        <v>665.48</v>
      </c>
      <c r="AA30" s="81">
        <v>5780.7937506583139</v>
      </c>
      <c r="AB30" s="108">
        <v>12010.666666666666</v>
      </c>
      <c r="AC30" s="81">
        <v>0</v>
      </c>
      <c r="AD30" s="108">
        <v>0</v>
      </c>
      <c r="AE30" s="81">
        <v>0</v>
      </c>
      <c r="AF30" s="109">
        <v>0</v>
      </c>
      <c r="AG30" s="81">
        <v>0</v>
      </c>
      <c r="AH30" s="81">
        <v>0</v>
      </c>
      <c r="AI30" s="110">
        <v>0</v>
      </c>
      <c r="AJ30" s="108">
        <v>0</v>
      </c>
      <c r="AK30" s="108">
        <v>12010.666666666666</v>
      </c>
      <c r="AL30" s="81">
        <v>0</v>
      </c>
      <c r="AM30" s="81"/>
      <c r="AN30" s="81">
        <v>5780.7937506583139</v>
      </c>
      <c r="AO30" s="81"/>
    </row>
    <row r="31" spans="1:41" ht="15" customHeight="1" x14ac:dyDescent="0.3">
      <c r="A31" s="99" t="s">
        <v>170</v>
      </c>
      <c r="B31" s="100" t="s">
        <v>124</v>
      </c>
      <c r="C31" s="101" t="s">
        <v>125</v>
      </c>
      <c r="D31" s="100" t="s">
        <v>126</v>
      </c>
      <c r="E31" s="102">
        <v>3</v>
      </c>
      <c r="F31" s="102" t="s">
        <v>49</v>
      </c>
      <c r="G31" s="100" t="s">
        <v>131</v>
      </c>
      <c r="H31" s="100" t="s">
        <v>166</v>
      </c>
      <c r="I31" s="102" t="s">
        <v>167</v>
      </c>
      <c r="J31" s="103">
        <v>1</v>
      </c>
      <c r="K31" s="104">
        <v>0.33</v>
      </c>
      <c r="L31" s="103">
        <v>0.33</v>
      </c>
      <c r="M31" s="105"/>
      <c r="N31" s="103">
        <v>0</v>
      </c>
      <c r="O31" s="105"/>
      <c r="P31" s="103">
        <v>0</v>
      </c>
      <c r="Q31" s="105"/>
      <c r="R31" s="106">
        <v>0</v>
      </c>
      <c r="S31" s="105">
        <v>0</v>
      </c>
      <c r="T31" s="105"/>
      <c r="U31" s="103">
        <v>0</v>
      </c>
      <c r="V31" s="103">
        <v>0.33</v>
      </c>
      <c r="W31" s="107">
        <v>2635.2992806736474</v>
      </c>
      <c r="X31" s="81"/>
      <c r="Y31" s="81">
        <v>2635.2992806736474</v>
      </c>
      <c r="Z31" s="81">
        <v>219.61</v>
      </c>
      <c r="AA31" s="81">
        <v>0</v>
      </c>
      <c r="AB31" s="108">
        <v>0</v>
      </c>
      <c r="AC31" s="81">
        <v>0</v>
      </c>
      <c r="AD31" s="108">
        <v>0</v>
      </c>
      <c r="AE31" s="81">
        <v>0</v>
      </c>
      <c r="AF31" s="109">
        <v>0</v>
      </c>
      <c r="AG31" s="81">
        <v>0</v>
      </c>
      <c r="AH31" s="81">
        <v>0</v>
      </c>
      <c r="AI31" s="110">
        <v>0</v>
      </c>
      <c r="AJ31" s="108">
        <v>0</v>
      </c>
      <c r="AK31" s="108">
        <v>0</v>
      </c>
      <c r="AL31" s="81">
        <v>0</v>
      </c>
      <c r="AM31" s="81"/>
      <c r="AN31" s="81">
        <v>0</v>
      </c>
      <c r="AO31" s="81"/>
    </row>
    <row r="32" spans="1:41" ht="15" customHeight="1" x14ac:dyDescent="0.3">
      <c r="A32" s="102" t="s">
        <v>170</v>
      </c>
      <c r="B32" s="101" t="s">
        <v>124</v>
      </c>
      <c r="C32" s="100" t="s">
        <v>125</v>
      </c>
      <c r="D32" s="100" t="s">
        <v>126</v>
      </c>
      <c r="E32" s="102">
        <v>3</v>
      </c>
      <c r="F32" s="102" t="s">
        <v>49</v>
      </c>
      <c r="G32" s="100" t="s">
        <v>131</v>
      </c>
      <c r="H32" s="111" t="s">
        <v>166</v>
      </c>
      <c r="I32" s="102" t="s">
        <v>168</v>
      </c>
      <c r="J32" s="103">
        <v>1</v>
      </c>
      <c r="K32" s="104">
        <v>0.17</v>
      </c>
      <c r="L32" s="103">
        <v>0.17</v>
      </c>
      <c r="M32" s="105"/>
      <c r="N32" s="103">
        <v>0</v>
      </c>
      <c r="O32" s="105"/>
      <c r="P32" s="103">
        <v>0</v>
      </c>
      <c r="Q32" s="105"/>
      <c r="R32" s="106">
        <v>0</v>
      </c>
      <c r="S32" s="105">
        <v>0</v>
      </c>
      <c r="T32" s="105"/>
      <c r="U32" s="103">
        <v>0</v>
      </c>
      <c r="V32" s="103">
        <v>0.17</v>
      </c>
      <c r="W32" s="107">
        <v>1357.5784173167274</v>
      </c>
      <c r="X32" s="81"/>
      <c r="Y32" s="81">
        <v>1357.5784173167274</v>
      </c>
      <c r="Z32" s="81">
        <v>113.13</v>
      </c>
      <c r="AA32" s="81">
        <v>0</v>
      </c>
      <c r="AB32" s="108">
        <v>0</v>
      </c>
      <c r="AC32" s="81">
        <v>0</v>
      </c>
      <c r="AD32" s="108">
        <v>0</v>
      </c>
      <c r="AE32" s="81">
        <v>0</v>
      </c>
      <c r="AF32" s="109">
        <v>0</v>
      </c>
      <c r="AG32" s="81">
        <v>0</v>
      </c>
      <c r="AH32" s="81">
        <v>0</v>
      </c>
      <c r="AI32" s="110">
        <v>0</v>
      </c>
      <c r="AJ32" s="108">
        <v>0</v>
      </c>
      <c r="AK32" s="108">
        <v>0</v>
      </c>
      <c r="AL32" s="81">
        <v>0</v>
      </c>
      <c r="AM32" s="81"/>
      <c r="AN32" s="81">
        <v>0</v>
      </c>
      <c r="AO32" s="81"/>
    </row>
    <row r="33" spans="1:44" ht="15" customHeight="1" x14ac:dyDescent="0.3">
      <c r="A33" s="99" t="s">
        <v>171</v>
      </c>
      <c r="B33" s="100"/>
      <c r="C33" s="101" t="s">
        <v>141</v>
      </c>
      <c r="D33" s="100" t="s">
        <v>142</v>
      </c>
      <c r="E33" s="102"/>
      <c r="F33" s="102" t="s">
        <v>49</v>
      </c>
      <c r="G33" s="100" t="s">
        <v>143</v>
      </c>
      <c r="H33" s="100" t="s">
        <v>172</v>
      </c>
      <c r="I33" s="102">
        <v>153900</v>
      </c>
      <c r="J33" s="103">
        <v>1</v>
      </c>
      <c r="K33" s="104">
        <v>1</v>
      </c>
      <c r="L33" s="103">
        <v>1</v>
      </c>
      <c r="M33" s="105"/>
      <c r="N33" s="103">
        <v>0</v>
      </c>
      <c r="O33" s="105"/>
      <c r="P33" s="103">
        <v>0</v>
      </c>
      <c r="Q33" s="105"/>
      <c r="R33" s="106">
        <v>0</v>
      </c>
      <c r="S33" s="105">
        <v>0</v>
      </c>
      <c r="T33" s="105"/>
      <c r="U33" s="103">
        <v>0</v>
      </c>
      <c r="V33" s="103">
        <v>1</v>
      </c>
      <c r="W33" s="107">
        <v>7985.7553959807492</v>
      </c>
      <c r="X33" s="81"/>
      <c r="Y33" s="81">
        <v>7985.7553959807492</v>
      </c>
      <c r="Z33" s="81">
        <v>665.48</v>
      </c>
      <c r="AA33" s="81">
        <v>0</v>
      </c>
      <c r="AB33" s="108">
        <v>0</v>
      </c>
      <c r="AC33" s="81">
        <v>0</v>
      </c>
      <c r="AD33" s="108">
        <v>0</v>
      </c>
      <c r="AE33" s="81">
        <v>0</v>
      </c>
      <c r="AF33" s="109">
        <v>0</v>
      </c>
      <c r="AG33" s="81">
        <v>0</v>
      </c>
      <c r="AH33" s="81">
        <v>0</v>
      </c>
      <c r="AI33" s="110">
        <v>0</v>
      </c>
      <c r="AJ33" s="108">
        <v>0</v>
      </c>
      <c r="AK33" s="108">
        <v>0</v>
      </c>
      <c r="AL33" s="81">
        <v>0</v>
      </c>
      <c r="AM33" s="81"/>
      <c r="AN33" s="81">
        <v>0</v>
      </c>
      <c r="AO33" s="81"/>
      <c r="AP33" s="30"/>
      <c r="AQ33" s="30"/>
      <c r="AR33" s="30"/>
    </row>
    <row r="34" spans="1:44" ht="15" customHeight="1" x14ac:dyDescent="0.3">
      <c r="A34" s="102" t="s">
        <v>171</v>
      </c>
      <c r="B34" s="101"/>
      <c r="C34" s="100" t="s">
        <v>141</v>
      </c>
      <c r="D34" s="100" t="s">
        <v>142</v>
      </c>
      <c r="E34" s="102"/>
      <c r="F34" s="102" t="s">
        <v>49</v>
      </c>
      <c r="G34" s="100" t="s">
        <v>137</v>
      </c>
      <c r="H34" s="111" t="s">
        <v>173</v>
      </c>
      <c r="I34" s="102">
        <v>152600</v>
      </c>
      <c r="J34" s="103">
        <v>1</v>
      </c>
      <c r="K34" s="104">
        <v>1</v>
      </c>
      <c r="L34" s="103">
        <v>1</v>
      </c>
      <c r="M34" s="105"/>
      <c r="N34" s="103">
        <v>0</v>
      </c>
      <c r="O34" s="105"/>
      <c r="P34" s="103">
        <v>0</v>
      </c>
      <c r="Q34" s="105"/>
      <c r="R34" s="106">
        <v>0</v>
      </c>
      <c r="S34" s="105">
        <v>0</v>
      </c>
      <c r="T34" s="105"/>
      <c r="U34" s="103">
        <v>0</v>
      </c>
      <c r="V34" s="103">
        <v>1</v>
      </c>
      <c r="W34" s="107">
        <v>7985.7553959807492</v>
      </c>
      <c r="X34" s="81"/>
      <c r="Y34" s="81">
        <v>7985.7553959807492</v>
      </c>
      <c r="Z34" s="81">
        <v>665.48</v>
      </c>
      <c r="AA34" s="81">
        <v>0</v>
      </c>
      <c r="AB34" s="108">
        <v>0</v>
      </c>
      <c r="AC34" s="81">
        <v>0</v>
      </c>
      <c r="AD34" s="108">
        <v>0</v>
      </c>
      <c r="AE34" s="81">
        <v>0</v>
      </c>
      <c r="AF34" s="109">
        <v>0</v>
      </c>
      <c r="AG34" s="81">
        <v>0</v>
      </c>
      <c r="AH34" s="81">
        <v>0</v>
      </c>
      <c r="AI34" s="110">
        <v>0</v>
      </c>
      <c r="AJ34" s="108">
        <v>0</v>
      </c>
      <c r="AK34" s="108">
        <v>0</v>
      </c>
      <c r="AL34" s="81">
        <v>0</v>
      </c>
      <c r="AM34" s="81"/>
      <c r="AN34" s="81">
        <v>0</v>
      </c>
      <c r="AO34" s="81"/>
      <c r="AP34" s="30"/>
      <c r="AQ34" s="30"/>
      <c r="AR34" s="30"/>
    </row>
    <row r="35" spans="1:44" ht="15" customHeight="1" x14ac:dyDescent="0.3">
      <c r="A35" s="99" t="s">
        <v>174</v>
      </c>
      <c r="B35" s="100" t="s">
        <v>175</v>
      </c>
      <c r="C35" s="101" t="s">
        <v>175</v>
      </c>
      <c r="D35" s="100" t="s">
        <v>176</v>
      </c>
      <c r="E35" s="102"/>
      <c r="F35" s="102" t="s">
        <v>50</v>
      </c>
      <c r="G35" s="100" t="s">
        <v>177</v>
      </c>
      <c r="H35" s="100" t="s">
        <v>178</v>
      </c>
      <c r="I35" s="102">
        <v>709000</v>
      </c>
      <c r="J35" s="103">
        <v>0</v>
      </c>
      <c r="K35" s="104">
        <v>0</v>
      </c>
      <c r="L35" s="103">
        <v>0</v>
      </c>
      <c r="M35" s="105"/>
      <c r="N35" s="103">
        <v>0</v>
      </c>
      <c r="O35" s="105"/>
      <c r="P35" s="103">
        <v>0</v>
      </c>
      <c r="Q35" s="105"/>
      <c r="R35" s="106">
        <v>0</v>
      </c>
      <c r="S35" s="105">
        <v>0</v>
      </c>
      <c r="T35" s="105"/>
      <c r="U35" s="103">
        <v>0</v>
      </c>
      <c r="V35" s="103">
        <v>0</v>
      </c>
      <c r="W35" s="107">
        <v>0</v>
      </c>
      <c r="X35" s="81"/>
      <c r="Y35" s="81">
        <v>0</v>
      </c>
      <c r="Z35" s="81">
        <v>0</v>
      </c>
      <c r="AA35" s="81">
        <v>9.3285380464857983</v>
      </c>
      <c r="AB35" s="108">
        <v>5.666666666666667</v>
      </c>
      <c r="AC35" s="81">
        <v>2.9235749009130645</v>
      </c>
      <c r="AD35" s="108">
        <v>0</v>
      </c>
      <c r="AE35" s="81">
        <v>0</v>
      </c>
      <c r="AF35" s="109">
        <v>0</v>
      </c>
      <c r="AG35" s="81">
        <v>0</v>
      </c>
      <c r="AH35" s="81">
        <v>0</v>
      </c>
      <c r="AI35" s="110">
        <v>0</v>
      </c>
      <c r="AJ35" s="108">
        <v>0</v>
      </c>
      <c r="AK35" s="108">
        <v>5.666666666666667</v>
      </c>
      <c r="AL35" s="81">
        <v>0</v>
      </c>
      <c r="AM35" s="81"/>
      <c r="AN35" s="81">
        <v>12.252112947398864</v>
      </c>
      <c r="AO35" s="81"/>
    </row>
    <row r="36" spans="1:44" ht="15" customHeight="1" x14ac:dyDescent="0.3">
      <c r="A36" s="99" t="s">
        <v>179</v>
      </c>
      <c r="B36" s="100" t="s">
        <v>180</v>
      </c>
      <c r="C36" s="101" t="s">
        <v>181</v>
      </c>
      <c r="D36" s="100" t="s">
        <v>182</v>
      </c>
      <c r="E36" s="102">
        <v>3</v>
      </c>
      <c r="F36" s="102" t="s">
        <v>50</v>
      </c>
      <c r="G36" s="100" t="s">
        <v>183</v>
      </c>
      <c r="H36" s="100" t="s">
        <v>184</v>
      </c>
      <c r="I36" s="102">
        <v>904100</v>
      </c>
      <c r="J36" s="103">
        <v>1</v>
      </c>
      <c r="K36" s="104">
        <v>0.5</v>
      </c>
      <c r="L36" s="103">
        <v>0.5</v>
      </c>
      <c r="M36" s="105"/>
      <c r="N36" s="103">
        <v>0</v>
      </c>
      <c r="O36" s="105"/>
      <c r="P36" s="103">
        <v>0</v>
      </c>
      <c r="Q36" s="105"/>
      <c r="R36" s="106">
        <v>0</v>
      </c>
      <c r="S36" s="105">
        <v>0</v>
      </c>
      <c r="T36" s="105"/>
      <c r="U36" s="103">
        <v>0</v>
      </c>
      <c r="V36" s="103">
        <v>0.5</v>
      </c>
      <c r="W36" s="107">
        <v>4094.2519035347145</v>
      </c>
      <c r="X36" s="81"/>
      <c r="Y36" s="81">
        <v>4094.2519035347145</v>
      </c>
      <c r="Z36" s="81">
        <v>341.19</v>
      </c>
      <c r="AA36" s="81">
        <v>61.648264791513235</v>
      </c>
      <c r="AB36" s="108">
        <v>39</v>
      </c>
      <c r="AC36" s="81">
        <v>17.383204485266582</v>
      </c>
      <c r="AD36" s="108">
        <v>1</v>
      </c>
      <c r="AE36" s="81">
        <v>0</v>
      </c>
      <c r="AF36" s="109">
        <v>0</v>
      </c>
      <c r="AG36" s="81">
        <v>10.586585162169635</v>
      </c>
      <c r="AH36" s="81">
        <v>0</v>
      </c>
      <c r="AI36" s="110">
        <v>0</v>
      </c>
      <c r="AJ36" s="108">
        <v>0</v>
      </c>
      <c r="AK36" s="108">
        <v>40</v>
      </c>
      <c r="AL36" s="81">
        <v>0</v>
      </c>
      <c r="AM36" s="81"/>
      <c r="AN36" s="81">
        <v>89.618054438949457</v>
      </c>
      <c r="AO36" s="81"/>
    </row>
    <row r="37" spans="1:44" ht="15" customHeight="1" x14ac:dyDescent="0.3">
      <c r="A37" s="99" t="s">
        <v>185</v>
      </c>
      <c r="B37" s="100" t="s">
        <v>175</v>
      </c>
      <c r="C37" s="101" t="s">
        <v>175</v>
      </c>
      <c r="D37" s="100" t="s">
        <v>186</v>
      </c>
      <c r="E37" s="102"/>
      <c r="F37" s="102" t="s">
        <v>50</v>
      </c>
      <c r="G37" s="100" t="s">
        <v>187</v>
      </c>
      <c r="H37" s="100" t="s">
        <v>188</v>
      </c>
      <c r="I37" s="102">
        <v>902211</v>
      </c>
      <c r="J37" s="103">
        <v>0</v>
      </c>
      <c r="K37" s="104">
        <v>0</v>
      </c>
      <c r="L37" s="103">
        <v>0</v>
      </c>
      <c r="M37" s="105"/>
      <c r="N37" s="103">
        <v>0</v>
      </c>
      <c r="O37" s="105"/>
      <c r="P37" s="103">
        <v>0</v>
      </c>
      <c r="Q37" s="105"/>
      <c r="R37" s="106">
        <v>0</v>
      </c>
      <c r="S37" s="105">
        <v>0</v>
      </c>
      <c r="T37" s="105"/>
      <c r="U37" s="103">
        <v>0</v>
      </c>
      <c r="V37" s="103">
        <v>0</v>
      </c>
      <c r="W37" s="107">
        <v>0</v>
      </c>
      <c r="X37" s="81"/>
      <c r="Y37" s="81">
        <v>0</v>
      </c>
      <c r="Z37" s="81">
        <v>0</v>
      </c>
      <c r="AA37" s="81">
        <v>78.141341600588433</v>
      </c>
      <c r="AB37" s="108">
        <v>6</v>
      </c>
      <c r="AC37" s="81">
        <v>7.4375112499547509</v>
      </c>
      <c r="AD37" s="108">
        <v>0</v>
      </c>
      <c r="AE37" s="81">
        <v>0</v>
      </c>
      <c r="AF37" s="109">
        <v>0</v>
      </c>
      <c r="AG37" s="81">
        <v>5.1943895059524392</v>
      </c>
      <c r="AH37" s="81">
        <v>0</v>
      </c>
      <c r="AI37" s="110">
        <v>0</v>
      </c>
      <c r="AJ37" s="108">
        <v>0</v>
      </c>
      <c r="AK37" s="108">
        <v>6</v>
      </c>
      <c r="AL37" s="81">
        <v>0</v>
      </c>
      <c r="AM37" s="81"/>
      <c r="AN37" s="81">
        <v>90.773242356495629</v>
      </c>
      <c r="AO37" s="81"/>
    </row>
    <row r="38" spans="1:44" ht="15" customHeight="1" x14ac:dyDescent="0.3">
      <c r="A38" s="99" t="s">
        <v>189</v>
      </c>
      <c r="B38" s="100" t="s">
        <v>175</v>
      </c>
      <c r="C38" s="101" t="s">
        <v>175</v>
      </c>
      <c r="D38" s="100" t="s">
        <v>176</v>
      </c>
      <c r="E38" s="102"/>
      <c r="F38" s="102" t="s">
        <v>50</v>
      </c>
      <c r="G38" s="100" t="s">
        <v>190</v>
      </c>
      <c r="H38" s="100" t="s">
        <v>191</v>
      </c>
      <c r="I38" s="102">
        <v>705300</v>
      </c>
      <c r="J38" s="103">
        <v>0</v>
      </c>
      <c r="K38" s="104">
        <v>0</v>
      </c>
      <c r="L38" s="103">
        <v>0</v>
      </c>
      <c r="M38" s="105"/>
      <c r="N38" s="103">
        <v>0</v>
      </c>
      <c r="O38" s="105"/>
      <c r="P38" s="103">
        <v>0</v>
      </c>
      <c r="Q38" s="105"/>
      <c r="R38" s="106">
        <v>0</v>
      </c>
      <c r="S38" s="105">
        <v>0</v>
      </c>
      <c r="T38" s="105"/>
      <c r="U38" s="103">
        <v>0</v>
      </c>
      <c r="V38" s="103">
        <v>0</v>
      </c>
      <c r="W38" s="107">
        <v>0</v>
      </c>
      <c r="X38" s="81"/>
      <c r="Y38" s="81">
        <v>0</v>
      </c>
      <c r="Z38" s="81">
        <v>0</v>
      </c>
      <c r="AA38" s="81">
        <v>1.6892645232609991</v>
      </c>
      <c r="AB38" s="108">
        <v>1.6666666666666667</v>
      </c>
      <c r="AC38" s="81">
        <v>0</v>
      </c>
      <c r="AD38" s="108">
        <v>0</v>
      </c>
      <c r="AE38" s="81">
        <v>0</v>
      </c>
      <c r="AF38" s="109">
        <v>0</v>
      </c>
      <c r="AG38" s="81">
        <v>0</v>
      </c>
      <c r="AH38" s="81">
        <v>0</v>
      </c>
      <c r="AI38" s="110">
        <v>0</v>
      </c>
      <c r="AJ38" s="108">
        <v>0</v>
      </c>
      <c r="AK38" s="108">
        <v>1.6666666666666667</v>
      </c>
      <c r="AL38" s="81">
        <v>0</v>
      </c>
      <c r="AM38" s="81"/>
      <c r="AN38" s="81">
        <v>1.6892645232609991</v>
      </c>
      <c r="AO38" s="81"/>
    </row>
    <row r="39" spans="1:44" ht="15" customHeight="1" x14ac:dyDescent="0.3">
      <c r="A39" s="99" t="s">
        <v>192</v>
      </c>
      <c r="B39" s="100" t="s">
        <v>193</v>
      </c>
      <c r="C39" s="101" t="s">
        <v>181</v>
      </c>
      <c r="D39" s="100" t="s">
        <v>182</v>
      </c>
      <c r="E39" s="102">
        <v>3</v>
      </c>
      <c r="F39" s="102" t="s">
        <v>50</v>
      </c>
      <c r="G39" s="100" t="s">
        <v>194</v>
      </c>
      <c r="H39" s="100" t="s">
        <v>195</v>
      </c>
      <c r="I39" s="102">
        <v>904500</v>
      </c>
      <c r="J39" s="103">
        <v>2</v>
      </c>
      <c r="K39" s="104">
        <v>1</v>
      </c>
      <c r="L39" s="103">
        <v>2</v>
      </c>
      <c r="M39" s="105"/>
      <c r="N39" s="103">
        <v>0</v>
      </c>
      <c r="O39" s="105"/>
      <c r="P39" s="103">
        <v>0</v>
      </c>
      <c r="Q39" s="105"/>
      <c r="R39" s="106">
        <v>0</v>
      </c>
      <c r="S39" s="105">
        <v>0</v>
      </c>
      <c r="T39" s="105"/>
      <c r="U39" s="103">
        <v>0</v>
      </c>
      <c r="V39" s="103">
        <v>2</v>
      </c>
      <c r="W39" s="107">
        <v>16377.007614138858</v>
      </c>
      <c r="X39" s="81"/>
      <c r="Y39" s="81">
        <v>16377.007614138858</v>
      </c>
      <c r="Z39" s="81">
        <v>1364.75</v>
      </c>
      <c r="AA39" s="81">
        <v>2.6387340445318186</v>
      </c>
      <c r="AB39" s="108">
        <v>3.3333333333333335</v>
      </c>
      <c r="AC39" s="81">
        <v>0</v>
      </c>
      <c r="AD39" s="108">
        <v>0</v>
      </c>
      <c r="AE39" s="81">
        <v>70.055026177765285</v>
      </c>
      <c r="AF39" s="109">
        <v>0.69443137254901954</v>
      </c>
      <c r="AG39" s="81">
        <v>0</v>
      </c>
      <c r="AH39" s="81">
        <v>0</v>
      </c>
      <c r="AI39" s="110">
        <v>0</v>
      </c>
      <c r="AJ39" s="108">
        <v>0</v>
      </c>
      <c r="AK39" s="108">
        <v>3.3333333333333335</v>
      </c>
      <c r="AL39" s="81">
        <v>0</v>
      </c>
      <c r="AM39" s="81"/>
      <c r="AN39" s="81">
        <v>72.693760222297101</v>
      </c>
      <c r="AO39" s="81"/>
    </row>
    <row r="40" spans="1:44" ht="15" customHeight="1" x14ac:dyDescent="0.3">
      <c r="A40" s="99" t="s">
        <v>196</v>
      </c>
      <c r="B40" s="100" t="s">
        <v>175</v>
      </c>
      <c r="C40" s="101" t="s">
        <v>175</v>
      </c>
      <c r="D40" s="100" t="s">
        <v>176</v>
      </c>
      <c r="E40" s="102"/>
      <c r="F40" s="102" t="s">
        <v>50</v>
      </c>
      <c r="G40" s="100" t="s">
        <v>197</v>
      </c>
      <c r="H40" s="100" t="s">
        <v>198</v>
      </c>
      <c r="I40" s="102">
        <v>704060</v>
      </c>
      <c r="J40" s="103">
        <v>0</v>
      </c>
      <c r="K40" s="104">
        <v>0</v>
      </c>
      <c r="L40" s="103">
        <v>0</v>
      </c>
      <c r="M40" s="105"/>
      <c r="N40" s="103">
        <v>0</v>
      </c>
      <c r="O40" s="105"/>
      <c r="P40" s="103">
        <v>0</v>
      </c>
      <c r="Q40" s="105"/>
      <c r="R40" s="106">
        <v>0</v>
      </c>
      <c r="S40" s="105">
        <v>0</v>
      </c>
      <c r="T40" s="105"/>
      <c r="U40" s="103">
        <v>0</v>
      </c>
      <c r="V40" s="103">
        <v>0</v>
      </c>
      <c r="W40" s="107">
        <v>0</v>
      </c>
      <c r="X40" s="81"/>
      <c r="Y40" s="81">
        <v>0</v>
      </c>
      <c r="Z40" s="81">
        <v>0</v>
      </c>
      <c r="AA40" s="81">
        <v>13.253012067738517</v>
      </c>
      <c r="AB40" s="108">
        <v>21.666666666666668</v>
      </c>
      <c r="AC40" s="81">
        <v>4.0352454654009815</v>
      </c>
      <c r="AD40" s="108">
        <v>0.33333333333333331</v>
      </c>
      <c r="AE40" s="81">
        <v>33.62704554500818</v>
      </c>
      <c r="AF40" s="109">
        <v>0.16666666666666666</v>
      </c>
      <c r="AG40" s="81">
        <v>0</v>
      </c>
      <c r="AH40" s="81">
        <v>0</v>
      </c>
      <c r="AI40" s="110">
        <v>0</v>
      </c>
      <c r="AJ40" s="108">
        <v>0</v>
      </c>
      <c r="AK40" s="108">
        <v>22</v>
      </c>
      <c r="AL40" s="81">
        <v>0</v>
      </c>
      <c r="AM40" s="81"/>
      <c r="AN40" s="81">
        <v>50.91530307814768</v>
      </c>
      <c r="AO40" s="81"/>
    </row>
    <row r="41" spans="1:44" ht="15" customHeight="1" x14ac:dyDescent="0.3">
      <c r="A41" s="99" t="s">
        <v>199</v>
      </c>
      <c r="B41" s="100" t="s">
        <v>175</v>
      </c>
      <c r="C41" s="101" t="s">
        <v>175</v>
      </c>
      <c r="D41" s="100" t="s">
        <v>176</v>
      </c>
      <c r="E41" s="102"/>
      <c r="F41" s="102" t="s">
        <v>50</v>
      </c>
      <c r="G41" s="100" t="s">
        <v>190</v>
      </c>
      <c r="H41" s="100" t="s">
        <v>191</v>
      </c>
      <c r="I41" s="102">
        <v>705300</v>
      </c>
      <c r="J41" s="103">
        <v>0</v>
      </c>
      <c r="K41" s="104">
        <v>0</v>
      </c>
      <c r="L41" s="103">
        <v>0</v>
      </c>
      <c r="M41" s="105"/>
      <c r="N41" s="103">
        <v>0</v>
      </c>
      <c r="O41" s="105"/>
      <c r="P41" s="103">
        <v>0</v>
      </c>
      <c r="Q41" s="105"/>
      <c r="R41" s="106">
        <v>0</v>
      </c>
      <c r="S41" s="105">
        <v>0</v>
      </c>
      <c r="T41" s="105"/>
      <c r="U41" s="103">
        <v>0</v>
      </c>
      <c r="V41" s="103">
        <v>0</v>
      </c>
      <c r="W41" s="107">
        <v>0</v>
      </c>
      <c r="X41" s="81"/>
      <c r="Y41" s="81">
        <v>0</v>
      </c>
      <c r="Z41" s="81">
        <v>0</v>
      </c>
      <c r="AA41" s="81">
        <v>7.9438949946325215</v>
      </c>
      <c r="AB41" s="108">
        <v>4.6666666666666661</v>
      </c>
      <c r="AC41" s="81">
        <v>0</v>
      </c>
      <c r="AD41" s="108">
        <v>0</v>
      </c>
      <c r="AE41" s="81">
        <v>0</v>
      </c>
      <c r="AF41" s="109">
        <v>0</v>
      </c>
      <c r="AG41" s="81">
        <v>0</v>
      </c>
      <c r="AH41" s="81">
        <v>0</v>
      </c>
      <c r="AI41" s="110">
        <v>0</v>
      </c>
      <c r="AJ41" s="108">
        <v>0</v>
      </c>
      <c r="AK41" s="108">
        <v>4.6666666666666661</v>
      </c>
      <c r="AL41" s="81">
        <v>0</v>
      </c>
      <c r="AM41" s="81"/>
      <c r="AN41" s="81">
        <v>7.9438949946325215</v>
      </c>
      <c r="AO41" s="81"/>
    </row>
    <row r="42" spans="1:44" ht="15" customHeight="1" x14ac:dyDescent="0.3">
      <c r="A42" s="99" t="s">
        <v>200</v>
      </c>
      <c r="B42" s="100" t="s">
        <v>175</v>
      </c>
      <c r="C42" s="101" t="s">
        <v>175</v>
      </c>
      <c r="D42" s="100" t="s">
        <v>176</v>
      </c>
      <c r="E42" s="102"/>
      <c r="F42" s="102" t="s">
        <v>50</v>
      </c>
      <c r="G42" s="100" t="s">
        <v>201</v>
      </c>
      <c r="H42" s="100" t="s">
        <v>202</v>
      </c>
      <c r="I42" s="102">
        <v>709102</v>
      </c>
      <c r="J42" s="103">
        <v>0</v>
      </c>
      <c r="K42" s="104">
        <v>0</v>
      </c>
      <c r="L42" s="103">
        <v>0</v>
      </c>
      <c r="M42" s="105"/>
      <c r="N42" s="103">
        <v>0</v>
      </c>
      <c r="O42" s="105"/>
      <c r="P42" s="103">
        <v>0</v>
      </c>
      <c r="Q42" s="105"/>
      <c r="R42" s="106">
        <v>0</v>
      </c>
      <c r="S42" s="105">
        <v>0</v>
      </c>
      <c r="T42" s="105"/>
      <c r="U42" s="103">
        <v>0</v>
      </c>
      <c r="V42" s="103">
        <v>0</v>
      </c>
      <c r="W42" s="107">
        <v>0</v>
      </c>
      <c r="X42" s="81"/>
      <c r="Y42" s="81">
        <v>0</v>
      </c>
      <c r="Z42" s="81">
        <v>0</v>
      </c>
      <c r="AA42" s="81">
        <v>0</v>
      </c>
      <c r="AB42" s="108">
        <v>0</v>
      </c>
      <c r="AC42" s="81">
        <v>0</v>
      </c>
      <c r="AD42" s="108">
        <v>0</v>
      </c>
      <c r="AE42" s="81">
        <v>0</v>
      </c>
      <c r="AF42" s="109">
        <v>0</v>
      </c>
      <c r="AG42" s="81">
        <v>0</v>
      </c>
      <c r="AH42" s="81">
        <v>0</v>
      </c>
      <c r="AI42" s="110">
        <v>0</v>
      </c>
      <c r="AJ42" s="108">
        <v>0</v>
      </c>
      <c r="AK42" s="108">
        <v>0</v>
      </c>
      <c r="AL42" s="81">
        <v>0</v>
      </c>
      <c r="AM42" s="81"/>
      <c r="AN42" s="81">
        <v>0</v>
      </c>
      <c r="AO42" s="81"/>
    </row>
    <row r="43" spans="1:44" ht="15" customHeight="1" x14ac:dyDescent="0.3">
      <c r="A43" s="99" t="s">
        <v>203</v>
      </c>
      <c r="B43" s="100" t="s">
        <v>204</v>
      </c>
      <c r="C43" s="101" t="s">
        <v>205</v>
      </c>
      <c r="D43" s="100" t="s">
        <v>186</v>
      </c>
      <c r="E43" s="102" t="s">
        <v>206</v>
      </c>
      <c r="F43" s="102" t="s">
        <v>50</v>
      </c>
      <c r="G43" s="100" t="s">
        <v>187</v>
      </c>
      <c r="H43" s="100" t="s">
        <v>207</v>
      </c>
      <c r="I43" s="102">
        <v>902000</v>
      </c>
      <c r="J43" s="103">
        <v>1</v>
      </c>
      <c r="K43" s="104">
        <v>1</v>
      </c>
      <c r="L43" s="103">
        <v>1</v>
      </c>
      <c r="M43" s="105"/>
      <c r="N43" s="103">
        <v>0</v>
      </c>
      <c r="O43" s="105"/>
      <c r="P43" s="103">
        <v>0</v>
      </c>
      <c r="Q43" s="105"/>
      <c r="R43" s="106">
        <v>0</v>
      </c>
      <c r="S43" s="105">
        <v>0</v>
      </c>
      <c r="T43" s="105"/>
      <c r="U43" s="103">
        <v>0</v>
      </c>
      <c r="V43" s="103">
        <v>1</v>
      </c>
      <c r="W43" s="107">
        <v>8188.5038070694291</v>
      </c>
      <c r="X43" s="81"/>
      <c r="Y43" s="81">
        <v>8188.5038070694291</v>
      </c>
      <c r="Z43" s="81">
        <v>682.38</v>
      </c>
      <c r="AA43" s="81">
        <v>75.637115738236631</v>
      </c>
      <c r="AB43" s="108">
        <v>50.333333333333336</v>
      </c>
      <c r="AC43" s="81">
        <v>1.4400287739274094</v>
      </c>
      <c r="AD43" s="108">
        <v>0</v>
      </c>
      <c r="AE43" s="81">
        <v>0</v>
      </c>
      <c r="AF43" s="109">
        <v>0</v>
      </c>
      <c r="AG43" s="81">
        <v>25.437870924047363</v>
      </c>
      <c r="AH43" s="81">
        <v>0</v>
      </c>
      <c r="AI43" s="110">
        <v>0</v>
      </c>
      <c r="AJ43" s="108">
        <v>0</v>
      </c>
      <c r="AK43" s="108">
        <v>50.333333333333336</v>
      </c>
      <c r="AL43" s="81">
        <v>0</v>
      </c>
      <c r="AM43" s="81"/>
      <c r="AN43" s="81">
        <v>102.5150154362114</v>
      </c>
      <c r="AO43" s="81"/>
    </row>
    <row r="44" spans="1:44" ht="15" customHeight="1" x14ac:dyDescent="0.3">
      <c r="A44" s="99" t="s">
        <v>208</v>
      </c>
      <c r="B44" s="100" t="s">
        <v>175</v>
      </c>
      <c r="C44" s="101" t="s">
        <v>175</v>
      </c>
      <c r="D44" s="100" t="s">
        <v>176</v>
      </c>
      <c r="E44" s="102"/>
      <c r="F44" s="102" t="s">
        <v>50</v>
      </c>
      <c r="G44" s="100" t="s">
        <v>209</v>
      </c>
      <c r="H44" s="100" t="s">
        <v>210</v>
      </c>
      <c r="I44" s="102">
        <v>709101</v>
      </c>
      <c r="J44" s="103">
        <v>0</v>
      </c>
      <c r="K44" s="104">
        <v>0</v>
      </c>
      <c r="L44" s="103">
        <v>0</v>
      </c>
      <c r="M44" s="105"/>
      <c r="N44" s="103">
        <v>0</v>
      </c>
      <c r="O44" s="105"/>
      <c r="P44" s="103">
        <v>0</v>
      </c>
      <c r="Q44" s="105"/>
      <c r="R44" s="106">
        <v>0</v>
      </c>
      <c r="S44" s="105">
        <v>0</v>
      </c>
      <c r="T44" s="105"/>
      <c r="U44" s="103">
        <v>0</v>
      </c>
      <c r="V44" s="103">
        <v>0</v>
      </c>
      <c r="W44" s="107">
        <v>0</v>
      </c>
      <c r="X44" s="81"/>
      <c r="Y44" s="81">
        <v>0</v>
      </c>
      <c r="Z44" s="81">
        <v>0</v>
      </c>
      <c r="AA44" s="81">
        <v>4.225139369655146</v>
      </c>
      <c r="AB44" s="108">
        <v>0.33333333333333331</v>
      </c>
      <c r="AC44" s="81">
        <v>8.9368818689615868</v>
      </c>
      <c r="AD44" s="108">
        <v>0</v>
      </c>
      <c r="AE44" s="81">
        <v>0</v>
      </c>
      <c r="AF44" s="109">
        <v>0</v>
      </c>
      <c r="AG44" s="81">
        <v>0</v>
      </c>
      <c r="AH44" s="81">
        <v>0</v>
      </c>
      <c r="AI44" s="110">
        <v>0</v>
      </c>
      <c r="AJ44" s="108">
        <v>0</v>
      </c>
      <c r="AK44" s="108">
        <v>0.33333333333333331</v>
      </c>
      <c r="AL44" s="81">
        <v>0</v>
      </c>
      <c r="AM44" s="81"/>
      <c r="AN44" s="81">
        <v>13.162021238616733</v>
      </c>
      <c r="AO44" s="81"/>
    </row>
    <row r="45" spans="1:44" ht="15" customHeight="1" x14ac:dyDescent="0.3">
      <c r="A45" s="99" t="s">
        <v>211</v>
      </c>
      <c r="B45" s="100" t="s">
        <v>212</v>
      </c>
      <c r="C45" s="101" t="s">
        <v>213</v>
      </c>
      <c r="D45" s="100" t="s">
        <v>176</v>
      </c>
      <c r="E45" s="102">
        <v>2</v>
      </c>
      <c r="F45" s="102" t="s">
        <v>50</v>
      </c>
      <c r="G45" s="100" t="s">
        <v>177</v>
      </c>
      <c r="H45" s="100" t="s">
        <v>214</v>
      </c>
      <c r="I45" s="102">
        <v>709000</v>
      </c>
      <c r="J45" s="103">
        <v>3</v>
      </c>
      <c r="K45" s="104">
        <v>0.84</v>
      </c>
      <c r="L45" s="103">
        <v>2.52</v>
      </c>
      <c r="M45" s="105" t="s">
        <v>215</v>
      </c>
      <c r="N45" s="103">
        <v>2.52</v>
      </c>
      <c r="O45" s="105" t="s">
        <v>215</v>
      </c>
      <c r="P45" s="103">
        <v>0.84</v>
      </c>
      <c r="Q45" s="105"/>
      <c r="R45" s="106">
        <v>0</v>
      </c>
      <c r="S45" s="105">
        <v>0</v>
      </c>
      <c r="T45" s="105"/>
      <c r="U45" s="103">
        <v>0</v>
      </c>
      <c r="V45" s="103">
        <v>5.88</v>
      </c>
      <c r="W45" s="107">
        <v>48148.402385568246</v>
      </c>
      <c r="X45" s="81"/>
      <c r="Y45" s="81">
        <v>48148.402385568246</v>
      </c>
      <c r="Z45" s="81">
        <v>4012.37</v>
      </c>
      <c r="AA45" s="81">
        <v>696.63370000241071</v>
      </c>
      <c r="AB45" s="108">
        <v>53</v>
      </c>
      <c r="AC45" s="81">
        <v>46.62290961740252</v>
      </c>
      <c r="AD45" s="108">
        <v>0</v>
      </c>
      <c r="AE45" s="81">
        <v>100.88113663502455</v>
      </c>
      <c r="AF45" s="109">
        <v>1</v>
      </c>
      <c r="AG45" s="81">
        <v>94.74123373080657</v>
      </c>
      <c r="AH45" s="81">
        <v>0</v>
      </c>
      <c r="AI45" s="110">
        <v>6.0726488131279481</v>
      </c>
      <c r="AJ45" s="108">
        <v>0.66666666666666663</v>
      </c>
      <c r="AK45" s="108">
        <v>53.666666666666664</v>
      </c>
      <c r="AL45" s="81">
        <v>0</v>
      </c>
      <c r="AM45" s="81"/>
      <c r="AN45" s="81">
        <v>944.95162879877228</v>
      </c>
      <c r="AO45" s="81"/>
    </row>
    <row r="46" spans="1:44" ht="15" customHeight="1" x14ac:dyDescent="0.3">
      <c r="A46" s="99" t="s">
        <v>216</v>
      </c>
      <c r="B46" s="100" t="s">
        <v>175</v>
      </c>
      <c r="C46" s="101" t="s">
        <v>175</v>
      </c>
      <c r="D46" s="101" t="s">
        <v>175</v>
      </c>
      <c r="E46" s="102"/>
      <c r="F46" s="102" t="s">
        <v>51</v>
      </c>
      <c r="G46" s="100" t="s">
        <v>217</v>
      </c>
      <c r="H46" s="100" t="s">
        <v>218</v>
      </c>
      <c r="I46" s="102" t="s">
        <v>219</v>
      </c>
      <c r="J46" s="103">
        <v>0</v>
      </c>
      <c r="K46" s="104">
        <v>0</v>
      </c>
      <c r="L46" s="103">
        <v>0</v>
      </c>
      <c r="M46" s="105"/>
      <c r="N46" s="103">
        <v>0</v>
      </c>
      <c r="O46" s="105"/>
      <c r="P46" s="103">
        <v>0</v>
      </c>
      <c r="Q46" s="105"/>
      <c r="R46" s="106">
        <v>0</v>
      </c>
      <c r="S46" s="105">
        <v>0</v>
      </c>
      <c r="T46" s="105"/>
      <c r="U46" s="103">
        <v>0</v>
      </c>
      <c r="V46" s="103">
        <v>0</v>
      </c>
      <c r="W46" s="107">
        <v>0</v>
      </c>
      <c r="X46" s="81"/>
      <c r="Y46" s="81">
        <v>0</v>
      </c>
      <c r="Z46" s="81">
        <v>0</v>
      </c>
      <c r="AA46" s="81">
        <v>8.0269735777437194</v>
      </c>
      <c r="AB46" s="108">
        <v>0</v>
      </c>
      <c r="AC46" s="81">
        <v>0</v>
      </c>
      <c r="AD46" s="108">
        <v>0</v>
      </c>
      <c r="AE46" s="81">
        <v>0</v>
      </c>
      <c r="AF46" s="109">
        <v>0</v>
      </c>
      <c r="AG46" s="81">
        <v>0</v>
      </c>
      <c r="AH46" s="81">
        <v>0</v>
      </c>
      <c r="AI46" s="110">
        <v>23.894982951982282</v>
      </c>
      <c r="AJ46" s="108">
        <v>202.66666666666666</v>
      </c>
      <c r="AK46" s="108">
        <v>202.66666666666666</v>
      </c>
      <c r="AL46" s="81">
        <v>0</v>
      </c>
      <c r="AM46" s="81"/>
      <c r="AN46" s="81">
        <v>31.921956529726003</v>
      </c>
      <c r="AO46" s="81"/>
    </row>
    <row r="47" spans="1:44" ht="15" customHeight="1" x14ac:dyDescent="0.3">
      <c r="A47" s="99" t="s">
        <v>220</v>
      </c>
      <c r="B47" s="100" t="s">
        <v>221</v>
      </c>
      <c r="C47" s="101" t="s">
        <v>222</v>
      </c>
      <c r="D47" s="100" t="s">
        <v>223</v>
      </c>
      <c r="E47" s="102">
        <v>1</v>
      </c>
      <c r="F47" s="102" t="s">
        <v>51</v>
      </c>
      <c r="G47" s="100" t="s">
        <v>224</v>
      </c>
      <c r="H47" s="100" t="s">
        <v>225</v>
      </c>
      <c r="I47" s="102" t="s">
        <v>226</v>
      </c>
      <c r="J47" s="103">
        <v>1</v>
      </c>
      <c r="K47" s="104">
        <v>0.5</v>
      </c>
      <c r="L47" s="103">
        <v>0.5</v>
      </c>
      <c r="M47" s="105"/>
      <c r="N47" s="103">
        <v>0</v>
      </c>
      <c r="O47" s="105"/>
      <c r="P47" s="103">
        <v>0</v>
      </c>
      <c r="Q47" s="105"/>
      <c r="R47" s="106">
        <v>0</v>
      </c>
      <c r="S47" s="105">
        <v>0</v>
      </c>
      <c r="T47" s="105"/>
      <c r="U47" s="103">
        <v>0</v>
      </c>
      <c r="V47" s="103">
        <v>0.5</v>
      </c>
      <c r="W47" s="107">
        <v>3992.8776979903746</v>
      </c>
      <c r="X47" s="81"/>
      <c r="Y47" s="81">
        <v>3992.8776979903746</v>
      </c>
      <c r="Z47" s="81">
        <v>332.74</v>
      </c>
      <c r="AA47" s="81">
        <v>3.133249420193704</v>
      </c>
      <c r="AB47" s="108">
        <v>0</v>
      </c>
      <c r="AC47" s="81">
        <v>0</v>
      </c>
      <c r="AD47" s="108">
        <v>0</v>
      </c>
      <c r="AE47" s="81">
        <v>0</v>
      </c>
      <c r="AF47" s="109">
        <v>0</v>
      </c>
      <c r="AG47" s="81">
        <v>0</v>
      </c>
      <c r="AH47" s="81">
        <v>0</v>
      </c>
      <c r="AI47" s="110">
        <v>0</v>
      </c>
      <c r="AJ47" s="108">
        <v>0</v>
      </c>
      <c r="AK47" s="108">
        <v>0</v>
      </c>
      <c r="AL47" s="81">
        <v>1207.2346718038254</v>
      </c>
      <c r="AM47" s="81"/>
      <c r="AN47" s="81">
        <v>1210.3679212240193</v>
      </c>
      <c r="AO47" s="81"/>
    </row>
    <row r="48" spans="1:44" ht="15" customHeight="1" x14ac:dyDescent="0.3">
      <c r="A48" s="112" t="s">
        <v>227</v>
      </c>
      <c r="B48" s="113" t="s">
        <v>228</v>
      </c>
      <c r="C48" s="113" t="s">
        <v>229</v>
      </c>
      <c r="D48" s="113" t="s">
        <v>230</v>
      </c>
      <c r="E48" s="54">
        <v>1</v>
      </c>
      <c r="F48" s="102" t="s">
        <v>51</v>
      </c>
      <c r="G48" s="113" t="s">
        <v>231</v>
      </c>
      <c r="H48" s="113" t="s">
        <v>232</v>
      </c>
      <c r="I48" s="102" t="s">
        <v>233</v>
      </c>
      <c r="J48" s="103">
        <v>1</v>
      </c>
      <c r="K48" s="104">
        <v>1</v>
      </c>
      <c r="L48" s="103">
        <v>1</v>
      </c>
      <c r="M48" s="105"/>
      <c r="N48" s="103">
        <v>0</v>
      </c>
      <c r="O48" s="105"/>
      <c r="P48" s="103">
        <v>0</v>
      </c>
      <c r="Q48" s="105"/>
      <c r="R48" s="106">
        <v>0</v>
      </c>
      <c r="S48" s="105">
        <v>0</v>
      </c>
      <c r="T48" s="105"/>
      <c r="U48" s="103">
        <v>0</v>
      </c>
      <c r="V48" s="103">
        <v>1</v>
      </c>
      <c r="W48" s="107">
        <v>7985.7553959807492</v>
      </c>
      <c r="X48" s="81"/>
      <c r="Y48" s="81">
        <v>7985.7553959807492</v>
      </c>
      <c r="Z48" s="81">
        <v>665.48</v>
      </c>
      <c r="AA48" s="81">
        <v>9.0872145431627995</v>
      </c>
      <c r="AB48" s="108">
        <v>0</v>
      </c>
      <c r="AC48" s="81">
        <v>3.2717137253790307</v>
      </c>
      <c r="AD48" s="108">
        <v>0</v>
      </c>
      <c r="AE48" s="81">
        <v>0</v>
      </c>
      <c r="AF48" s="109">
        <v>0</v>
      </c>
      <c r="AG48" s="81">
        <v>0</v>
      </c>
      <c r="AH48" s="81">
        <v>0</v>
      </c>
      <c r="AI48" s="110">
        <v>0</v>
      </c>
      <c r="AJ48" s="108">
        <v>0</v>
      </c>
      <c r="AK48" s="108">
        <v>0</v>
      </c>
      <c r="AL48" s="81">
        <v>0</v>
      </c>
      <c r="AM48" s="81"/>
      <c r="AN48" s="81">
        <v>12.358928268541831</v>
      </c>
      <c r="AO48" s="81"/>
    </row>
    <row r="49" spans="1:44" ht="15" customHeight="1" x14ac:dyDescent="0.3">
      <c r="A49" s="99" t="s">
        <v>234</v>
      </c>
      <c r="B49" s="100" t="s">
        <v>235</v>
      </c>
      <c r="C49" s="101" t="s">
        <v>222</v>
      </c>
      <c r="D49" s="100" t="s">
        <v>223</v>
      </c>
      <c r="E49" s="102">
        <v>1</v>
      </c>
      <c r="F49" s="102" t="s">
        <v>51</v>
      </c>
      <c r="G49" s="100" t="s">
        <v>236</v>
      </c>
      <c r="H49" s="100" t="s">
        <v>237</v>
      </c>
      <c r="I49" s="102" t="s">
        <v>238</v>
      </c>
      <c r="J49" s="103">
        <v>1</v>
      </c>
      <c r="K49" s="104">
        <v>0.09</v>
      </c>
      <c r="L49" s="103">
        <v>0.09</v>
      </c>
      <c r="M49" s="105" t="s">
        <v>215</v>
      </c>
      <c r="N49" s="103">
        <v>0.09</v>
      </c>
      <c r="O49" s="105"/>
      <c r="P49" s="103">
        <v>0</v>
      </c>
      <c r="Q49" s="105"/>
      <c r="R49" s="106">
        <v>0</v>
      </c>
      <c r="S49" s="105">
        <v>0</v>
      </c>
      <c r="T49" s="105"/>
      <c r="U49" s="103">
        <v>0</v>
      </c>
      <c r="V49" s="103">
        <v>0.18</v>
      </c>
      <c r="W49" s="107">
        <v>1437.4359712765347</v>
      </c>
      <c r="X49" s="81"/>
      <c r="Y49" s="81">
        <v>1437.4359712765347</v>
      </c>
      <c r="Z49" s="81">
        <v>119.79</v>
      </c>
      <c r="AA49" s="81">
        <v>9.5382125657664396</v>
      </c>
      <c r="AB49" s="108">
        <v>0</v>
      </c>
      <c r="AC49" s="81">
        <v>0</v>
      </c>
      <c r="AD49" s="108">
        <v>0</v>
      </c>
      <c r="AE49" s="81">
        <v>25.220284158756137</v>
      </c>
      <c r="AF49" s="109">
        <v>0</v>
      </c>
      <c r="AG49" s="81">
        <v>0</v>
      </c>
      <c r="AH49" s="81">
        <v>0</v>
      </c>
      <c r="AI49" s="110">
        <v>0</v>
      </c>
      <c r="AJ49" s="108">
        <v>0</v>
      </c>
      <c r="AK49" s="108">
        <v>0</v>
      </c>
      <c r="AL49" s="81">
        <v>69.307318929764492</v>
      </c>
      <c r="AM49" s="81"/>
      <c r="AN49" s="81">
        <v>104.06581565428706</v>
      </c>
      <c r="AO49" s="81"/>
    </row>
    <row r="50" spans="1:44" ht="15" customHeight="1" x14ac:dyDescent="0.3">
      <c r="A50" s="99" t="s">
        <v>239</v>
      </c>
      <c r="B50" s="100" t="s">
        <v>235</v>
      </c>
      <c r="C50" s="101" t="s">
        <v>222</v>
      </c>
      <c r="D50" s="100" t="s">
        <v>223</v>
      </c>
      <c r="E50" s="102">
        <v>1</v>
      </c>
      <c r="F50" s="102" t="s">
        <v>51</v>
      </c>
      <c r="G50" s="100" t="s">
        <v>240</v>
      </c>
      <c r="H50" s="100" t="s">
        <v>241</v>
      </c>
      <c r="I50" s="102" t="s">
        <v>242</v>
      </c>
      <c r="J50" s="103">
        <v>1</v>
      </c>
      <c r="K50" s="104">
        <v>0.27100000000000002</v>
      </c>
      <c r="L50" s="103">
        <v>0.27100000000000002</v>
      </c>
      <c r="M50" s="105" t="s">
        <v>215</v>
      </c>
      <c r="N50" s="103">
        <v>0.27100000000000002</v>
      </c>
      <c r="O50" s="105"/>
      <c r="P50" s="103">
        <v>0</v>
      </c>
      <c r="Q50" s="105"/>
      <c r="R50" s="106">
        <v>0</v>
      </c>
      <c r="S50" s="105">
        <v>0</v>
      </c>
      <c r="T50" s="105"/>
      <c r="U50" s="103">
        <v>0</v>
      </c>
      <c r="V50" s="103">
        <v>0.54200000000000004</v>
      </c>
      <c r="W50" s="107">
        <v>4328.2794246215662</v>
      </c>
      <c r="X50" s="81"/>
      <c r="Y50" s="81">
        <v>4328.2794246215662</v>
      </c>
      <c r="Z50" s="81">
        <v>360.69</v>
      </c>
      <c r="AA50" s="81">
        <v>7486.3337639630972</v>
      </c>
      <c r="AB50" s="108">
        <v>0</v>
      </c>
      <c r="AC50" s="81">
        <v>569.79644032964507</v>
      </c>
      <c r="AD50" s="108">
        <v>0</v>
      </c>
      <c r="AE50" s="81">
        <v>16.81352277250409</v>
      </c>
      <c r="AF50" s="109">
        <v>0</v>
      </c>
      <c r="AG50" s="81">
        <v>12.046394551123521</v>
      </c>
      <c r="AH50" s="81">
        <v>0</v>
      </c>
      <c r="AI50" s="110">
        <v>0</v>
      </c>
      <c r="AJ50" s="108">
        <v>0</v>
      </c>
      <c r="AK50" s="108">
        <v>0</v>
      </c>
      <c r="AL50" s="81">
        <v>0</v>
      </c>
      <c r="AM50" s="81"/>
      <c r="AN50" s="81">
        <v>8084.9901216163698</v>
      </c>
      <c r="AO50" s="81"/>
    </row>
    <row r="51" spans="1:44" ht="15" customHeight="1" x14ac:dyDescent="0.3">
      <c r="A51" s="99" t="s">
        <v>243</v>
      </c>
      <c r="B51" s="100" t="s">
        <v>221</v>
      </c>
      <c r="C51" s="101" t="s">
        <v>222</v>
      </c>
      <c r="D51" s="100" t="s">
        <v>223</v>
      </c>
      <c r="E51" s="102">
        <v>1</v>
      </c>
      <c r="F51" s="102" t="s">
        <v>51</v>
      </c>
      <c r="G51" s="100" t="s">
        <v>224</v>
      </c>
      <c r="H51" s="100" t="s">
        <v>244</v>
      </c>
      <c r="I51" s="102" t="s">
        <v>245</v>
      </c>
      <c r="J51" s="103">
        <v>1</v>
      </c>
      <c r="K51" s="104">
        <v>0.5</v>
      </c>
      <c r="L51" s="103">
        <v>0.5</v>
      </c>
      <c r="M51" s="105"/>
      <c r="N51" s="103">
        <v>0</v>
      </c>
      <c r="O51" s="105"/>
      <c r="P51" s="103">
        <v>0</v>
      </c>
      <c r="Q51" s="105"/>
      <c r="R51" s="106">
        <v>0</v>
      </c>
      <c r="S51" s="105">
        <v>0</v>
      </c>
      <c r="T51" s="105"/>
      <c r="U51" s="103">
        <v>0</v>
      </c>
      <c r="V51" s="103">
        <v>0.5</v>
      </c>
      <c r="W51" s="107">
        <v>3992.8776979903746</v>
      </c>
      <c r="X51" s="81"/>
      <c r="Y51" s="81">
        <v>3992.8776979903746</v>
      </c>
      <c r="Z51" s="81">
        <v>332.74</v>
      </c>
      <c r="AA51" s="81">
        <v>12.564646664817175</v>
      </c>
      <c r="AB51" s="108">
        <v>0</v>
      </c>
      <c r="AC51" s="81">
        <v>0</v>
      </c>
      <c r="AD51" s="108">
        <v>0</v>
      </c>
      <c r="AE51" s="81">
        <v>0</v>
      </c>
      <c r="AF51" s="109">
        <v>0</v>
      </c>
      <c r="AG51" s="81">
        <v>0</v>
      </c>
      <c r="AH51" s="81">
        <v>0</v>
      </c>
      <c r="AI51" s="110">
        <v>0</v>
      </c>
      <c r="AJ51" s="108">
        <v>0</v>
      </c>
      <c r="AK51" s="108">
        <v>0</v>
      </c>
      <c r="AL51" s="81">
        <v>0</v>
      </c>
      <c r="AM51" s="81"/>
      <c r="AN51" s="81">
        <v>12.564646664817175</v>
      </c>
      <c r="AO51" s="81"/>
    </row>
    <row r="52" spans="1:44" ht="15" customHeight="1" x14ac:dyDescent="0.3">
      <c r="A52" s="99" t="s">
        <v>246</v>
      </c>
      <c r="B52" s="100" t="s">
        <v>175</v>
      </c>
      <c r="C52" s="101" t="s">
        <v>175</v>
      </c>
      <c r="D52" s="100" t="s">
        <v>247</v>
      </c>
      <c r="E52" s="102"/>
      <c r="F52" s="102" t="s">
        <v>51</v>
      </c>
      <c r="G52" s="100" t="s">
        <v>217</v>
      </c>
      <c r="H52" s="100" t="s">
        <v>248</v>
      </c>
      <c r="I52" s="102" t="s">
        <v>249</v>
      </c>
      <c r="J52" s="103">
        <v>0</v>
      </c>
      <c r="K52" s="104">
        <v>0</v>
      </c>
      <c r="L52" s="103">
        <v>0</v>
      </c>
      <c r="M52" s="105"/>
      <c r="N52" s="103">
        <v>0</v>
      </c>
      <c r="O52" s="105"/>
      <c r="P52" s="103">
        <v>0</v>
      </c>
      <c r="Q52" s="105"/>
      <c r="R52" s="106">
        <v>0</v>
      </c>
      <c r="S52" s="105">
        <v>0</v>
      </c>
      <c r="T52" s="105"/>
      <c r="U52" s="103">
        <v>0</v>
      </c>
      <c r="V52" s="103">
        <v>0</v>
      </c>
      <c r="W52" s="107">
        <v>0</v>
      </c>
      <c r="X52" s="81"/>
      <c r="Y52" s="81">
        <v>0</v>
      </c>
      <c r="Z52" s="81">
        <v>0</v>
      </c>
      <c r="AA52" s="81">
        <v>287.46772205676172</v>
      </c>
      <c r="AB52" s="108">
        <v>0</v>
      </c>
      <c r="AC52" s="81">
        <v>0</v>
      </c>
      <c r="AD52" s="108">
        <v>0</v>
      </c>
      <c r="AE52" s="81">
        <v>0</v>
      </c>
      <c r="AF52" s="109">
        <v>0</v>
      </c>
      <c r="AG52" s="81">
        <v>0</v>
      </c>
      <c r="AH52" s="81">
        <v>0</v>
      </c>
      <c r="AI52" s="110">
        <v>92.897680410339063</v>
      </c>
      <c r="AJ52" s="108">
        <v>526.33333333333337</v>
      </c>
      <c r="AK52" s="108">
        <v>526.33333333333337</v>
      </c>
      <c r="AL52" s="81">
        <v>0</v>
      </c>
      <c r="AM52" s="81"/>
      <c r="AN52" s="81">
        <v>380.36540246710081</v>
      </c>
      <c r="AO52" s="81"/>
    </row>
    <row r="53" spans="1:44" ht="15" customHeight="1" x14ac:dyDescent="0.3">
      <c r="A53" s="99" t="s">
        <v>250</v>
      </c>
      <c r="B53" s="100" t="s">
        <v>235</v>
      </c>
      <c r="C53" s="101" t="s">
        <v>222</v>
      </c>
      <c r="D53" s="100" t="s">
        <v>223</v>
      </c>
      <c r="E53" s="102">
        <v>1</v>
      </c>
      <c r="F53" s="102" t="s">
        <v>51</v>
      </c>
      <c r="G53" s="100" t="s">
        <v>251</v>
      </c>
      <c r="H53" s="100" t="s">
        <v>252</v>
      </c>
      <c r="I53" s="102" t="s">
        <v>253</v>
      </c>
      <c r="J53" s="103">
        <v>1</v>
      </c>
      <c r="K53" s="104">
        <v>0.09</v>
      </c>
      <c r="L53" s="103">
        <v>0.09</v>
      </c>
      <c r="M53" s="105" t="s">
        <v>215</v>
      </c>
      <c r="N53" s="103">
        <v>0.09</v>
      </c>
      <c r="O53" s="105"/>
      <c r="P53" s="103">
        <v>0</v>
      </c>
      <c r="Q53" s="105"/>
      <c r="R53" s="106">
        <v>0</v>
      </c>
      <c r="S53" s="105">
        <v>0</v>
      </c>
      <c r="T53" s="105"/>
      <c r="U53" s="103">
        <v>0</v>
      </c>
      <c r="V53" s="103">
        <v>0.18</v>
      </c>
      <c r="W53" s="107">
        <v>1437.4359712765347</v>
      </c>
      <c r="X53" s="81"/>
      <c r="Y53" s="81">
        <v>1437.4359712765347</v>
      </c>
      <c r="Z53" s="81">
        <v>119.79</v>
      </c>
      <c r="AA53" s="81">
        <v>9602.6815462607265</v>
      </c>
      <c r="AB53" s="108">
        <v>0</v>
      </c>
      <c r="AC53" s="81">
        <v>3180.6279493051015</v>
      </c>
      <c r="AD53" s="108">
        <v>0</v>
      </c>
      <c r="AE53" s="81">
        <v>0</v>
      </c>
      <c r="AF53" s="109">
        <v>0</v>
      </c>
      <c r="AG53" s="81">
        <v>69.042258688409746</v>
      </c>
      <c r="AH53" s="81">
        <v>0</v>
      </c>
      <c r="AI53" s="110">
        <v>0</v>
      </c>
      <c r="AJ53" s="108">
        <v>0</v>
      </c>
      <c r="AK53" s="108">
        <v>0</v>
      </c>
      <c r="AL53" s="81">
        <v>576.64053312880571</v>
      </c>
      <c r="AM53" s="81"/>
      <c r="AN53" s="81">
        <v>13428.992287383044</v>
      </c>
      <c r="AO53" s="81"/>
    </row>
    <row r="54" spans="1:44" ht="15" customHeight="1" x14ac:dyDescent="0.3">
      <c r="A54" s="112" t="s">
        <v>254</v>
      </c>
      <c r="B54" s="114" t="s">
        <v>255</v>
      </c>
      <c r="C54" s="115" t="s">
        <v>256</v>
      </c>
      <c r="D54" s="113" t="s">
        <v>257</v>
      </c>
      <c r="E54" s="54">
        <v>1</v>
      </c>
      <c r="F54" s="54" t="s">
        <v>51</v>
      </c>
      <c r="G54" s="113" t="s">
        <v>251</v>
      </c>
      <c r="H54" s="113" t="s">
        <v>258</v>
      </c>
      <c r="I54" s="102" t="s">
        <v>259</v>
      </c>
      <c r="J54" s="116">
        <v>1</v>
      </c>
      <c r="K54" s="117">
        <v>0.5</v>
      </c>
      <c r="L54" s="103">
        <v>0.5</v>
      </c>
      <c r="M54" s="118" t="s">
        <v>215</v>
      </c>
      <c r="N54" s="103">
        <v>0.5</v>
      </c>
      <c r="O54" s="118"/>
      <c r="P54" s="103">
        <v>0</v>
      </c>
      <c r="Q54" s="118"/>
      <c r="R54" s="106">
        <v>0</v>
      </c>
      <c r="S54" s="105">
        <v>0</v>
      </c>
      <c r="T54" s="105"/>
      <c r="U54" s="103">
        <v>0</v>
      </c>
      <c r="V54" s="103">
        <v>1</v>
      </c>
      <c r="W54" s="107">
        <v>7985.7553959807492</v>
      </c>
      <c r="X54" s="81"/>
      <c r="Y54" s="81">
        <v>7985.7553959807492</v>
      </c>
      <c r="Z54" s="81">
        <v>665.48</v>
      </c>
      <c r="AA54" s="81">
        <v>635.79644042698305</v>
      </c>
      <c r="AB54" s="108">
        <v>0</v>
      </c>
      <c r="AC54" s="81">
        <v>18.360366867574466</v>
      </c>
      <c r="AD54" s="108">
        <v>0</v>
      </c>
      <c r="AE54" s="81">
        <v>285.82988713256952</v>
      </c>
      <c r="AF54" s="109">
        <v>0</v>
      </c>
      <c r="AG54" s="81">
        <v>0</v>
      </c>
      <c r="AH54" s="81">
        <v>0</v>
      </c>
      <c r="AI54" s="110">
        <v>0</v>
      </c>
      <c r="AJ54" s="108">
        <v>0</v>
      </c>
      <c r="AK54" s="108">
        <v>0</v>
      </c>
      <c r="AL54" s="81">
        <v>0</v>
      </c>
      <c r="AM54" s="81"/>
      <c r="AN54" s="81">
        <v>939.98669442712708</v>
      </c>
      <c r="AO54" s="81"/>
    </row>
    <row r="55" spans="1:44" ht="15" customHeight="1" x14ac:dyDescent="0.3">
      <c r="A55" s="119" t="s">
        <v>260</v>
      </c>
      <c r="B55" s="120" t="s">
        <v>175</v>
      </c>
      <c r="C55" s="121" t="s">
        <v>261</v>
      </c>
      <c r="D55" s="120"/>
      <c r="E55" s="122"/>
      <c r="F55" s="122" t="s">
        <v>51</v>
      </c>
      <c r="G55" s="120" t="s">
        <v>251</v>
      </c>
      <c r="H55" s="120" t="s">
        <v>262</v>
      </c>
      <c r="I55" s="123" t="s">
        <v>263</v>
      </c>
      <c r="J55" s="124">
        <v>0</v>
      </c>
      <c r="K55" s="125">
        <v>0</v>
      </c>
      <c r="L55" s="124">
        <v>0</v>
      </c>
      <c r="M55" s="126"/>
      <c r="N55" s="124">
        <v>0</v>
      </c>
      <c r="O55" s="126"/>
      <c r="P55" s="124">
        <v>0</v>
      </c>
      <c r="Q55" s="126"/>
      <c r="R55" s="127">
        <v>0</v>
      </c>
      <c r="S55" s="128">
        <v>0</v>
      </c>
      <c r="T55" s="128"/>
      <c r="U55" s="124">
        <v>0</v>
      </c>
      <c r="V55" s="103">
        <v>0</v>
      </c>
      <c r="W55" s="107">
        <v>0</v>
      </c>
      <c r="X55" s="81"/>
      <c r="Y55" s="81">
        <v>0</v>
      </c>
      <c r="Z55" s="129">
        <v>0</v>
      </c>
      <c r="AA55" s="129">
        <v>5199</v>
      </c>
      <c r="AB55" s="130">
        <v>3450</v>
      </c>
      <c r="AC55" s="129">
        <v>1165</v>
      </c>
      <c r="AD55" s="130">
        <v>138</v>
      </c>
      <c r="AE55" s="129">
        <v>0</v>
      </c>
      <c r="AF55" s="131">
        <v>0</v>
      </c>
      <c r="AG55" s="129">
        <v>0</v>
      </c>
      <c r="AH55" s="129">
        <v>0</v>
      </c>
      <c r="AI55" s="132">
        <v>233</v>
      </c>
      <c r="AJ55" s="130">
        <v>15</v>
      </c>
      <c r="AK55" s="130">
        <v>3604</v>
      </c>
      <c r="AL55" s="129">
        <v>0</v>
      </c>
      <c r="AM55" s="133"/>
      <c r="AN55" s="129">
        <v>6598</v>
      </c>
      <c r="AO55" s="133"/>
    </row>
    <row r="56" spans="1:44" ht="15" customHeight="1" x14ac:dyDescent="0.3">
      <c r="A56" s="119" t="s">
        <v>264</v>
      </c>
      <c r="B56" s="120" t="s">
        <v>265</v>
      </c>
      <c r="C56" s="120" t="s">
        <v>261</v>
      </c>
      <c r="D56" s="120"/>
      <c r="E56" s="122">
        <v>1</v>
      </c>
      <c r="F56" s="122" t="s">
        <v>51</v>
      </c>
      <c r="G56" s="120" t="s">
        <v>251</v>
      </c>
      <c r="H56" s="120" t="s">
        <v>266</v>
      </c>
      <c r="I56" s="123" t="s">
        <v>267</v>
      </c>
      <c r="J56" s="134">
        <v>1</v>
      </c>
      <c r="K56" s="125">
        <v>1</v>
      </c>
      <c r="L56" s="124">
        <v>1</v>
      </c>
      <c r="M56" s="128"/>
      <c r="N56" s="124">
        <v>0</v>
      </c>
      <c r="O56" s="126"/>
      <c r="P56" s="124">
        <v>0</v>
      </c>
      <c r="Q56" s="126"/>
      <c r="R56" s="127">
        <v>0</v>
      </c>
      <c r="S56" s="128">
        <v>0</v>
      </c>
      <c r="T56" s="128"/>
      <c r="U56" s="124">
        <v>0</v>
      </c>
      <c r="V56" s="124">
        <v>1</v>
      </c>
      <c r="W56" s="107">
        <v>7985.7553959807492</v>
      </c>
      <c r="X56" s="81"/>
      <c r="Y56" s="81">
        <v>7985.7553959807492</v>
      </c>
      <c r="Z56" s="129">
        <v>682</v>
      </c>
      <c r="AA56" s="129">
        <v>15820</v>
      </c>
      <c r="AB56" s="130">
        <v>12573</v>
      </c>
      <c r="AC56" s="129">
        <v>999</v>
      </c>
      <c r="AD56" s="130">
        <v>84</v>
      </c>
      <c r="AE56" s="129">
        <v>74</v>
      </c>
      <c r="AF56" s="131">
        <v>0.42</v>
      </c>
      <c r="AG56" s="129">
        <v>0</v>
      </c>
      <c r="AH56" s="129">
        <v>0</v>
      </c>
      <c r="AI56" s="132">
        <v>18</v>
      </c>
      <c r="AJ56" s="130">
        <v>1</v>
      </c>
      <c r="AK56" s="130">
        <v>12658</v>
      </c>
      <c r="AL56" s="129">
        <v>26</v>
      </c>
      <c r="AM56" s="133"/>
      <c r="AN56" s="129">
        <v>16937</v>
      </c>
      <c r="AO56" s="133"/>
    </row>
    <row r="57" spans="1:44" ht="15" customHeight="1" x14ac:dyDescent="0.3">
      <c r="A57" s="99" t="s">
        <v>268</v>
      </c>
      <c r="B57" s="100" t="s">
        <v>175</v>
      </c>
      <c r="C57" s="101" t="s">
        <v>175</v>
      </c>
      <c r="D57" s="100" t="s">
        <v>247</v>
      </c>
      <c r="E57" s="102"/>
      <c r="F57" s="102" t="s">
        <v>51</v>
      </c>
      <c r="G57" s="100" t="s">
        <v>251</v>
      </c>
      <c r="H57" s="100" t="s">
        <v>269</v>
      </c>
      <c r="I57" s="102" t="s">
        <v>270</v>
      </c>
      <c r="J57" s="103">
        <v>0</v>
      </c>
      <c r="K57" s="104">
        <v>0</v>
      </c>
      <c r="L57" s="103">
        <v>0</v>
      </c>
      <c r="M57" s="105"/>
      <c r="N57" s="103">
        <v>0</v>
      </c>
      <c r="O57" s="105"/>
      <c r="P57" s="103">
        <v>0</v>
      </c>
      <c r="Q57" s="105"/>
      <c r="R57" s="106">
        <v>0</v>
      </c>
      <c r="S57" s="105">
        <v>0</v>
      </c>
      <c r="T57" s="105"/>
      <c r="U57" s="103">
        <v>0</v>
      </c>
      <c r="V57" s="103">
        <v>0</v>
      </c>
      <c r="W57" s="107">
        <v>0</v>
      </c>
      <c r="X57" s="81"/>
      <c r="Y57" s="81">
        <v>0</v>
      </c>
      <c r="Z57" s="81">
        <v>0</v>
      </c>
      <c r="AA57" s="81">
        <v>4355.6953849528891</v>
      </c>
      <c r="AB57" s="108">
        <v>0</v>
      </c>
      <c r="AC57" s="81">
        <v>794.13630759091291</v>
      </c>
      <c r="AD57" s="108">
        <v>0</v>
      </c>
      <c r="AE57" s="81">
        <v>33.62704554500818</v>
      </c>
      <c r="AF57" s="109">
        <v>0</v>
      </c>
      <c r="AG57" s="81">
        <v>0</v>
      </c>
      <c r="AH57" s="81">
        <v>0</v>
      </c>
      <c r="AI57" s="110">
        <v>0</v>
      </c>
      <c r="AJ57" s="108">
        <v>0</v>
      </c>
      <c r="AK57" s="108">
        <v>0</v>
      </c>
      <c r="AL57" s="81">
        <v>0</v>
      </c>
      <c r="AM57" s="81"/>
      <c r="AN57" s="81">
        <v>5183.4587380888106</v>
      </c>
      <c r="AO57" s="81"/>
    </row>
    <row r="58" spans="1:44" ht="15" customHeight="1" x14ac:dyDescent="0.3">
      <c r="A58" s="112" t="s">
        <v>271</v>
      </c>
      <c r="B58" s="114" t="s">
        <v>272</v>
      </c>
      <c r="C58" s="115" t="s">
        <v>273</v>
      </c>
      <c r="D58" s="113" t="s">
        <v>274</v>
      </c>
      <c r="E58" s="54">
        <v>4</v>
      </c>
      <c r="F58" s="54" t="s">
        <v>51</v>
      </c>
      <c r="G58" s="113" t="s">
        <v>251</v>
      </c>
      <c r="H58" s="113" t="s">
        <v>275</v>
      </c>
      <c r="I58" s="102" t="s">
        <v>276</v>
      </c>
      <c r="J58" s="116">
        <v>1</v>
      </c>
      <c r="K58" s="117">
        <v>1</v>
      </c>
      <c r="L58" s="103">
        <v>1</v>
      </c>
      <c r="M58" s="118"/>
      <c r="N58" s="103">
        <v>0</v>
      </c>
      <c r="O58" s="118"/>
      <c r="P58" s="103">
        <v>0</v>
      </c>
      <c r="Q58" s="118"/>
      <c r="R58" s="106">
        <v>0</v>
      </c>
      <c r="S58" s="105">
        <v>0</v>
      </c>
      <c r="T58" s="105"/>
      <c r="U58" s="103">
        <v>0</v>
      </c>
      <c r="V58" s="103">
        <v>1</v>
      </c>
      <c r="W58" s="107">
        <v>7985.7553959807492</v>
      </c>
      <c r="X58" s="81"/>
      <c r="Y58" s="81">
        <v>7985.7553959807492</v>
      </c>
      <c r="Z58" s="81">
        <v>665.48</v>
      </c>
      <c r="AA58" s="81">
        <v>5983.9762720872632</v>
      </c>
      <c r="AB58" s="108">
        <v>0</v>
      </c>
      <c r="AC58" s="81">
        <v>35.154109025052087</v>
      </c>
      <c r="AD58" s="108">
        <v>0</v>
      </c>
      <c r="AE58" s="81">
        <v>33.62704554500818</v>
      </c>
      <c r="AF58" s="109">
        <v>0</v>
      </c>
      <c r="AG58" s="81">
        <v>3.3547923084902278</v>
      </c>
      <c r="AH58" s="81">
        <v>0</v>
      </c>
      <c r="AI58" s="110">
        <v>0</v>
      </c>
      <c r="AJ58" s="108">
        <v>0</v>
      </c>
      <c r="AK58" s="108">
        <v>0</v>
      </c>
      <c r="AL58" s="81">
        <v>0</v>
      </c>
      <c r="AM58" s="81"/>
      <c r="AN58" s="81">
        <v>6056.1122189658136</v>
      </c>
      <c r="AO58" s="81"/>
    </row>
    <row r="59" spans="1:44" ht="15" customHeight="1" x14ac:dyDescent="0.3">
      <c r="A59" s="112" t="s">
        <v>277</v>
      </c>
      <c r="B59" s="114" t="s">
        <v>255</v>
      </c>
      <c r="C59" s="115" t="s">
        <v>256</v>
      </c>
      <c r="D59" s="113" t="s">
        <v>257</v>
      </c>
      <c r="E59" s="54">
        <v>1</v>
      </c>
      <c r="F59" s="54" t="s">
        <v>51</v>
      </c>
      <c r="G59" s="113" t="s">
        <v>251</v>
      </c>
      <c r="H59" s="114" t="s">
        <v>278</v>
      </c>
      <c r="I59" s="102" t="s">
        <v>279</v>
      </c>
      <c r="J59" s="116">
        <v>1</v>
      </c>
      <c r="K59" s="117">
        <v>0.4</v>
      </c>
      <c r="L59" s="103">
        <v>0.4</v>
      </c>
      <c r="M59" s="118" t="s">
        <v>215</v>
      </c>
      <c r="N59" s="103">
        <v>0.4</v>
      </c>
      <c r="O59" s="118"/>
      <c r="P59" s="103">
        <v>0</v>
      </c>
      <c r="Q59" s="118"/>
      <c r="R59" s="106">
        <v>0</v>
      </c>
      <c r="S59" s="105">
        <v>0</v>
      </c>
      <c r="T59" s="105"/>
      <c r="U59" s="103">
        <v>0</v>
      </c>
      <c r="V59" s="103">
        <v>0.8</v>
      </c>
      <c r="W59" s="107">
        <v>6388.6043167846001</v>
      </c>
      <c r="X59" s="81"/>
      <c r="Y59" s="81">
        <v>6388.6043167846001</v>
      </c>
      <c r="Z59" s="81">
        <v>532.38</v>
      </c>
      <c r="AA59" s="81">
        <v>5221.7263159190279</v>
      </c>
      <c r="AB59" s="108">
        <v>0</v>
      </c>
      <c r="AC59" s="81">
        <v>320.8178389913993</v>
      </c>
      <c r="AD59" s="108">
        <v>0</v>
      </c>
      <c r="AE59" s="81">
        <v>58.847329703764323</v>
      </c>
      <c r="AF59" s="109">
        <v>0</v>
      </c>
      <c r="AG59" s="81">
        <v>0</v>
      </c>
      <c r="AH59" s="81">
        <v>0</v>
      </c>
      <c r="AI59" s="110">
        <v>1530.9681734501269</v>
      </c>
      <c r="AJ59" s="108">
        <v>166.33333333333334</v>
      </c>
      <c r="AK59" s="108">
        <v>166.33333333333334</v>
      </c>
      <c r="AL59" s="81">
        <v>22.886171585632042</v>
      </c>
      <c r="AM59" s="81"/>
      <c r="AN59" s="81">
        <v>7155.2458296499508</v>
      </c>
      <c r="AO59" s="81"/>
    </row>
    <row r="60" spans="1:44" ht="15" customHeight="1" x14ac:dyDescent="0.3">
      <c r="A60" s="112" t="s">
        <v>277</v>
      </c>
      <c r="B60" s="114" t="s">
        <v>255</v>
      </c>
      <c r="C60" s="115" t="s">
        <v>256</v>
      </c>
      <c r="D60" s="113" t="s">
        <v>257</v>
      </c>
      <c r="E60" s="54">
        <v>1</v>
      </c>
      <c r="F60" s="54" t="s">
        <v>51</v>
      </c>
      <c r="G60" s="113" t="s">
        <v>251</v>
      </c>
      <c r="H60" s="114" t="s">
        <v>278</v>
      </c>
      <c r="I60" s="102" t="s">
        <v>259</v>
      </c>
      <c r="J60" s="116">
        <v>1</v>
      </c>
      <c r="K60" s="117">
        <v>0.1</v>
      </c>
      <c r="L60" s="103">
        <v>0.1</v>
      </c>
      <c r="M60" s="118" t="s">
        <v>215</v>
      </c>
      <c r="N60" s="103">
        <v>0.1</v>
      </c>
      <c r="O60" s="118"/>
      <c r="P60" s="103">
        <v>0</v>
      </c>
      <c r="Q60" s="118"/>
      <c r="R60" s="106">
        <v>0</v>
      </c>
      <c r="S60" s="105">
        <v>0</v>
      </c>
      <c r="T60" s="105"/>
      <c r="U60" s="103">
        <v>0</v>
      </c>
      <c r="V60" s="103">
        <v>0.2</v>
      </c>
      <c r="W60" s="107">
        <v>1597.15107919615</v>
      </c>
      <c r="X60" s="81"/>
      <c r="Y60" s="81">
        <v>1597.15107919615</v>
      </c>
      <c r="Z60" s="81">
        <v>133.1</v>
      </c>
      <c r="AA60" s="81">
        <v>0</v>
      </c>
      <c r="AB60" s="108">
        <v>0</v>
      </c>
      <c r="AC60" s="81">
        <v>0</v>
      </c>
      <c r="AD60" s="108">
        <v>0</v>
      </c>
      <c r="AE60" s="81">
        <v>0</v>
      </c>
      <c r="AF60" s="109">
        <v>0</v>
      </c>
      <c r="AG60" s="81">
        <v>0</v>
      </c>
      <c r="AH60" s="81">
        <v>0</v>
      </c>
      <c r="AI60" s="110">
        <v>0</v>
      </c>
      <c r="AJ60" s="108">
        <v>0</v>
      </c>
      <c r="AK60" s="108">
        <v>0</v>
      </c>
      <c r="AL60" s="81">
        <v>0</v>
      </c>
      <c r="AM60" s="81"/>
      <c r="AN60" s="81">
        <v>0</v>
      </c>
      <c r="AO60" s="81"/>
      <c r="AP60" s="30"/>
      <c r="AQ60" s="30"/>
      <c r="AR60" s="30"/>
    </row>
    <row r="61" spans="1:44" ht="15" customHeight="1" x14ac:dyDescent="0.3">
      <c r="A61" s="99" t="s">
        <v>280</v>
      </c>
      <c r="B61" s="100" t="s">
        <v>175</v>
      </c>
      <c r="C61" s="101" t="s">
        <v>175</v>
      </c>
      <c r="D61" s="100" t="s">
        <v>247</v>
      </c>
      <c r="E61" s="102"/>
      <c r="F61" s="102" t="s">
        <v>51</v>
      </c>
      <c r="G61" s="100" t="s">
        <v>251</v>
      </c>
      <c r="H61" s="100" t="s">
        <v>281</v>
      </c>
      <c r="I61" s="102" t="s">
        <v>282</v>
      </c>
      <c r="J61" s="103">
        <v>0</v>
      </c>
      <c r="K61" s="104">
        <v>0</v>
      </c>
      <c r="L61" s="103">
        <v>0</v>
      </c>
      <c r="M61" s="105"/>
      <c r="N61" s="103">
        <v>0</v>
      </c>
      <c r="O61" s="105"/>
      <c r="P61" s="103">
        <v>0</v>
      </c>
      <c r="Q61" s="105"/>
      <c r="R61" s="106">
        <v>0</v>
      </c>
      <c r="S61" s="105">
        <v>0</v>
      </c>
      <c r="T61" s="105"/>
      <c r="U61" s="103">
        <v>0</v>
      </c>
      <c r="V61" s="103">
        <v>0</v>
      </c>
      <c r="W61" s="107">
        <v>0</v>
      </c>
      <c r="X61" s="81"/>
      <c r="Y61" s="81">
        <v>0</v>
      </c>
      <c r="Z61" s="81">
        <v>0</v>
      </c>
      <c r="AA61" s="81">
        <v>612.82323413523443</v>
      </c>
      <c r="AB61" s="108">
        <v>0</v>
      </c>
      <c r="AC61" s="81">
        <v>97.023916704861833</v>
      </c>
      <c r="AD61" s="108">
        <v>0</v>
      </c>
      <c r="AE61" s="81">
        <v>0</v>
      </c>
      <c r="AF61" s="109">
        <v>0</v>
      </c>
      <c r="AG61" s="81">
        <v>0</v>
      </c>
      <c r="AH61" s="81">
        <v>0</v>
      </c>
      <c r="AI61" s="110">
        <v>0</v>
      </c>
      <c r="AJ61" s="108">
        <v>0</v>
      </c>
      <c r="AK61" s="108">
        <v>0</v>
      </c>
      <c r="AL61" s="81">
        <v>0</v>
      </c>
      <c r="AM61" s="81"/>
      <c r="AN61" s="81">
        <v>709.84715084009622</v>
      </c>
      <c r="AO61" s="81"/>
    </row>
    <row r="62" spans="1:44" ht="15" customHeight="1" x14ac:dyDescent="0.3">
      <c r="A62" s="112" t="s">
        <v>283</v>
      </c>
      <c r="B62" s="113" t="s">
        <v>284</v>
      </c>
      <c r="C62" s="115" t="s">
        <v>285</v>
      </c>
      <c r="D62" s="113" t="s">
        <v>286</v>
      </c>
      <c r="E62" s="54">
        <v>1</v>
      </c>
      <c r="F62" s="54" t="s">
        <v>51</v>
      </c>
      <c r="G62" s="113" t="s">
        <v>251</v>
      </c>
      <c r="H62" s="114" t="s">
        <v>287</v>
      </c>
      <c r="I62" s="102" t="s">
        <v>288</v>
      </c>
      <c r="J62" s="116">
        <v>1</v>
      </c>
      <c r="K62" s="117">
        <v>0.11899999999999999</v>
      </c>
      <c r="L62" s="103">
        <v>0.11899999999999999</v>
      </c>
      <c r="M62" s="118" t="s">
        <v>215</v>
      </c>
      <c r="N62" s="103">
        <v>0.11899999999999999</v>
      </c>
      <c r="O62" s="118"/>
      <c r="P62" s="103">
        <v>0</v>
      </c>
      <c r="Q62" s="118"/>
      <c r="R62" s="106">
        <v>0</v>
      </c>
      <c r="S62" s="105">
        <v>0</v>
      </c>
      <c r="T62" s="105"/>
      <c r="U62" s="103">
        <v>0</v>
      </c>
      <c r="V62" s="103">
        <v>0.23799999999999999</v>
      </c>
      <c r="W62" s="107">
        <v>1900.6097842434181</v>
      </c>
      <c r="X62" s="81"/>
      <c r="Y62" s="81">
        <v>1900.6097842434181</v>
      </c>
      <c r="Z62" s="81">
        <v>158.38</v>
      </c>
      <c r="AA62" s="81">
        <v>294.29994648690638</v>
      </c>
      <c r="AB62" s="108">
        <v>0</v>
      </c>
      <c r="AC62" s="81">
        <v>0</v>
      </c>
      <c r="AD62" s="108">
        <v>0</v>
      </c>
      <c r="AE62" s="81">
        <v>0</v>
      </c>
      <c r="AF62" s="109">
        <v>0</v>
      </c>
      <c r="AG62" s="81">
        <v>0</v>
      </c>
      <c r="AH62" s="81">
        <v>2392.1132925047286</v>
      </c>
      <c r="AI62" s="110">
        <v>244.80489156765955</v>
      </c>
      <c r="AJ62" s="108">
        <v>4746.666666666667</v>
      </c>
      <c r="AK62" s="108">
        <v>4746.666666666667</v>
      </c>
      <c r="AL62" s="81">
        <v>0</v>
      </c>
      <c r="AM62" s="81"/>
      <c r="AN62" s="81">
        <v>2931.2181305592944</v>
      </c>
      <c r="AO62" s="81"/>
    </row>
    <row r="63" spans="1:44" ht="15" customHeight="1" x14ac:dyDescent="0.3">
      <c r="A63" s="99" t="s">
        <v>289</v>
      </c>
      <c r="B63" s="100" t="s">
        <v>235</v>
      </c>
      <c r="C63" s="101" t="s">
        <v>222</v>
      </c>
      <c r="D63" s="100" t="s">
        <v>223</v>
      </c>
      <c r="E63" s="102">
        <v>1</v>
      </c>
      <c r="F63" s="102" t="s">
        <v>51</v>
      </c>
      <c r="G63" s="100" t="s">
        <v>290</v>
      </c>
      <c r="H63" s="100" t="s">
        <v>291</v>
      </c>
      <c r="I63" s="102" t="s">
        <v>292</v>
      </c>
      <c r="J63" s="103">
        <v>1</v>
      </c>
      <c r="K63" s="104">
        <v>0.16200000000000001</v>
      </c>
      <c r="L63" s="103">
        <v>0.16200000000000001</v>
      </c>
      <c r="M63" s="105" t="s">
        <v>215</v>
      </c>
      <c r="N63" s="103">
        <v>0.16200000000000001</v>
      </c>
      <c r="O63" s="105"/>
      <c r="P63" s="103">
        <v>0</v>
      </c>
      <c r="Q63" s="105"/>
      <c r="R63" s="106">
        <v>0</v>
      </c>
      <c r="S63" s="105">
        <v>0</v>
      </c>
      <c r="T63" s="105"/>
      <c r="U63" s="103">
        <v>0</v>
      </c>
      <c r="V63" s="103">
        <v>0.32400000000000001</v>
      </c>
      <c r="W63" s="107">
        <v>2587.3847482977626</v>
      </c>
      <c r="X63" s="81"/>
      <c r="Y63" s="81">
        <v>2587.3847482977626</v>
      </c>
      <c r="Z63" s="81">
        <v>215.62</v>
      </c>
      <c r="AA63" s="81">
        <v>0.18198165824357371</v>
      </c>
      <c r="AB63" s="108">
        <v>0</v>
      </c>
      <c r="AC63" s="81">
        <v>0</v>
      </c>
      <c r="AD63" s="108">
        <v>0</v>
      </c>
      <c r="AE63" s="81">
        <v>0</v>
      </c>
      <c r="AF63" s="109">
        <v>0</v>
      </c>
      <c r="AG63" s="81">
        <v>0</v>
      </c>
      <c r="AH63" s="81">
        <v>0</v>
      </c>
      <c r="AI63" s="110">
        <v>0</v>
      </c>
      <c r="AJ63" s="108">
        <v>0</v>
      </c>
      <c r="AK63" s="108">
        <v>0</v>
      </c>
      <c r="AL63" s="81">
        <v>0</v>
      </c>
      <c r="AM63" s="81"/>
      <c r="AN63" s="81">
        <v>0.18198165824357371</v>
      </c>
      <c r="AO63" s="81"/>
    </row>
    <row r="64" spans="1:44" ht="15" customHeight="1" x14ac:dyDescent="0.3">
      <c r="A64" s="112" t="s">
        <v>293</v>
      </c>
      <c r="B64" s="113" t="s">
        <v>294</v>
      </c>
      <c r="C64" s="115" t="s">
        <v>295</v>
      </c>
      <c r="D64" s="113" t="s">
        <v>296</v>
      </c>
      <c r="E64" s="54">
        <v>3</v>
      </c>
      <c r="F64" s="54" t="s">
        <v>51</v>
      </c>
      <c r="G64" s="113" t="s">
        <v>290</v>
      </c>
      <c r="H64" s="113" t="s">
        <v>290</v>
      </c>
      <c r="I64" s="102" t="s">
        <v>297</v>
      </c>
      <c r="J64" s="103">
        <v>1</v>
      </c>
      <c r="K64" s="117">
        <v>0.5</v>
      </c>
      <c r="L64" s="103">
        <v>0.5</v>
      </c>
      <c r="M64" s="118"/>
      <c r="N64" s="103">
        <v>0</v>
      </c>
      <c r="O64" s="118"/>
      <c r="P64" s="103">
        <v>0</v>
      </c>
      <c r="Q64" s="118"/>
      <c r="R64" s="106">
        <v>0</v>
      </c>
      <c r="S64" s="105">
        <v>0</v>
      </c>
      <c r="T64" s="105"/>
      <c r="U64" s="103">
        <v>0</v>
      </c>
      <c r="V64" s="103">
        <v>0.5</v>
      </c>
      <c r="W64" s="107">
        <v>3992.8776979903746</v>
      </c>
      <c r="X64" s="81"/>
      <c r="Y64" s="81">
        <v>3992.8776979903746</v>
      </c>
      <c r="Z64" s="81">
        <v>332.74</v>
      </c>
      <c r="AA64" s="81">
        <v>7540.8807879601045</v>
      </c>
      <c r="AB64" s="108">
        <v>0</v>
      </c>
      <c r="AC64" s="81">
        <v>163.94569346243341</v>
      </c>
      <c r="AD64" s="108">
        <v>0</v>
      </c>
      <c r="AE64" s="81">
        <v>0</v>
      </c>
      <c r="AF64" s="109">
        <v>0</v>
      </c>
      <c r="AG64" s="81">
        <v>12.877180382235485</v>
      </c>
      <c r="AH64" s="81">
        <v>0</v>
      </c>
      <c r="AI64" s="110">
        <v>0</v>
      </c>
      <c r="AJ64" s="108">
        <v>0</v>
      </c>
      <c r="AK64" s="108">
        <v>0</v>
      </c>
      <c r="AL64" s="81">
        <v>0</v>
      </c>
      <c r="AM64" s="81"/>
      <c r="AN64" s="81">
        <v>7717.7036618047732</v>
      </c>
      <c r="AO64" s="81"/>
    </row>
    <row r="65" spans="1:41" ht="15" customHeight="1" x14ac:dyDescent="0.3">
      <c r="A65" s="112" t="s">
        <v>298</v>
      </c>
      <c r="B65" s="113" t="s">
        <v>299</v>
      </c>
      <c r="C65" s="113" t="s">
        <v>300</v>
      </c>
      <c r="D65" s="113" t="s">
        <v>301</v>
      </c>
      <c r="E65" s="54">
        <v>1</v>
      </c>
      <c r="F65" s="54" t="s">
        <v>51</v>
      </c>
      <c r="G65" s="113" t="s">
        <v>302</v>
      </c>
      <c r="H65" s="113" t="s">
        <v>303</v>
      </c>
      <c r="I65" s="102" t="s">
        <v>304</v>
      </c>
      <c r="J65" s="103">
        <v>1</v>
      </c>
      <c r="K65" s="117">
        <v>1</v>
      </c>
      <c r="L65" s="103">
        <v>1</v>
      </c>
      <c r="M65" s="118"/>
      <c r="N65" s="103">
        <v>0</v>
      </c>
      <c r="O65" s="118"/>
      <c r="P65" s="103">
        <v>0</v>
      </c>
      <c r="Q65" s="118"/>
      <c r="R65" s="106">
        <v>0</v>
      </c>
      <c r="S65" s="105">
        <v>0</v>
      </c>
      <c r="T65" s="105"/>
      <c r="U65" s="103">
        <v>0</v>
      </c>
      <c r="V65" s="103">
        <v>1</v>
      </c>
      <c r="W65" s="107">
        <v>7985.7553959807492</v>
      </c>
      <c r="X65" s="81"/>
      <c r="Y65" s="81">
        <v>7985.7553959807492</v>
      </c>
      <c r="Z65" s="81">
        <v>665.48</v>
      </c>
      <c r="AA65" s="81">
        <v>0.74770724800077026</v>
      </c>
      <c r="AB65" s="108">
        <v>0</v>
      </c>
      <c r="AC65" s="81">
        <v>0</v>
      </c>
      <c r="AD65" s="108">
        <v>0</v>
      </c>
      <c r="AE65" s="81">
        <v>0</v>
      </c>
      <c r="AF65" s="109">
        <v>0</v>
      </c>
      <c r="AG65" s="81">
        <v>0</v>
      </c>
      <c r="AH65" s="81">
        <v>0</v>
      </c>
      <c r="AI65" s="110">
        <v>0</v>
      </c>
      <c r="AJ65" s="108">
        <v>0</v>
      </c>
      <c r="AK65" s="108">
        <v>0</v>
      </c>
      <c r="AL65" s="81">
        <v>0</v>
      </c>
      <c r="AM65" s="81"/>
      <c r="AN65" s="81">
        <v>0.74770724800077026</v>
      </c>
      <c r="AO65" s="81"/>
    </row>
    <row r="66" spans="1:41" ht="15" customHeight="1" x14ac:dyDescent="0.3">
      <c r="A66" s="99" t="s">
        <v>305</v>
      </c>
      <c r="B66" s="100" t="s">
        <v>175</v>
      </c>
      <c r="C66" s="101" t="s">
        <v>175</v>
      </c>
      <c r="D66" s="101" t="s">
        <v>175</v>
      </c>
      <c r="E66" s="102"/>
      <c r="F66" s="102" t="s">
        <v>51</v>
      </c>
      <c r="G66" s="100" t="s">
        <v>224</v>
      </c>
      <c r="H66" s="100" t="s">
        <v>306</v>
      </c>
      <c r="I66" s="102" t="s">
        <v>304</v>
      </c>
      <c r="J66" s="103">
        <v>0</v>
      </c>
      <c r="K66" s="104">
        <v>0</v>
      </c>
      <c r="L66" s="103">
        <v>0</v>
      </c>
      <c r="M66" s="105"/>
      <c r="N66" s="103">
        <v>0</v>
      </c>
      <c r="O66" s="105"/>
      <c r="P66" s="103">
        <v>0</v>
      </c>
      <c r="Q66" s="105"/>
      <c r="R66" s="106">
        <v>0</v>
      </c>
      <c r="S66" s="105">
        <v>0</v>
      </c>
      <c r="T66" s="105"/>
      <c r="U66" s="103">
        <v>0</v>
      </c>
      <c r="V66" s="103">
        <v>0</v>
      </c>
      <c r="W66" s="107">
        <v>0</v>
      </c>
      <c r="X66" s="81"/>
      <c r="Y66" s="81">
        <v>0</v>
      </c>
      <c r="Z66" s="81">
        <v>0</v>
      </c>
      <c r="AA66" s="81">
        <v>0.46286639161952436</v>
      </c>
      <c r="AB66" s="108">
        <v>0</v>
      </c>
      <c r="AC66" s="81">
        <v>0</v>
      </c>
      <c r="AD66" s="108">
        <v>0</v>
      </c>
      <c r="AE66" s="81">
        <v>0</v>
      </c>
      <c r="AF66" s="109">
        <v>0</v>
      </c>
      <c r="AG66" s="81">
        <v>0</v>
      </c>
      <c r="AH66" s="81">
        <v>0</v>
      </c>
      <c r="AI66" s="110">
        <v>0</v>
      </c>
      <c r="AJ66" s="108">
        <v>0</v>
      </c>
      <c r="AK66" s="108">
        <v>0</v>
      </c>
      <c r="AL66" s="81">
        <v>0</v>
      </c>
      <c r="AM66" s="81"/>
      <c r="AN66" s="81">
        <v>0.46286639161952436</v>
      </c>
      <c r="AO66" s="81"/>
    </row>
    <row r="67" spans="1:41" ht="15" customHeight="1" x14ac:dyDescent="0.3">
      <c r="A67" s="99" t="s">
        <v>307</v>
      </c>
      <c r="B67" s="100" t="s">
        <v>175</v>
      </c>
      <c r="C67" s="101" t="s">
        <v>175</v>
      </c>
      <c r="D67" s="101" t="s">
        <v>175</v>
      </c>
      <c r="E67" s="102"/>
      <c r="F67" s="102" t="s">
        <v>51</v>
      </c>
      <c r="G67" s="100" t="s">
        <v>224</v>
      </c>
      <c r="H67" s="100" t="s">
        <v>308</v>
      </c>
      <c r="I67" s="102" t="s">
        <v>245</v>
      </c>
      <c r="J67" s="103">
        <v>0</v>
      </c>
      <c r="K67" s="104">
        <v>0</v>
      </c>
      <c r="L67" s="103">
        <v>0</v>
      </c>
      <c r="M67" s="105"/>
      <c r="N67" s="103">
        <v>0</v>
      </c>
      <c r="O67" s="105"/>
      <c r="P67" s="103">
        <v>0</v>
      </c>
      <c r="Q67" s="105"/>
      <c r="R67" s="106">
        <v>0</v>
      </c>
      <c r="S67" s="105">
        <v>0</v>
      </c>
      <c r="T67" s="105"/>
      <c r="U67" s="103">
        <v>0</v>
      </c>
      <c r="V67" s="103">
        <v>0</v>
      </c>
      <c r="W67" s="107">
        <v>0</v>
      </c>
      <c r="X67" s="81"/>
      <c r="Y67" s="81">
        <v>0</v>
      </c>
      <c r="Z67" s="81">
        <v>0</v>
      </c>
      <c r="AA67" s="81">
        <v>5507.8489561539891</v>
      </c>
      <c r="AB67" s="108">
        <v>0</v>
      </c>
      <c r="AC67" s="81">
        <v>596.42906040129037</v>
      </c>
      <c r="AD67" s="108">
        <v>0</v>
      </c>
      <c r="AE67" s="81">
        <v>92.474375248772503</v>
      </c>
      <c r="AF67" s="109">
        <v>0</v>
      </c>
      <c r="AG67" s="81">
        <v>0</v>
      </c>
      <c r="AH67" s="81">
        <v>0</v>
      </c>
      <c r="AI67" s="110">
        <v>383.42744167319921</v>
      </c>
      <c r="AJ67" s="108">
        <v>28.333333333333332</v>
      </c>
      <c r="AK67" s="108">
        <v>28.333333333333332</v>
      </c>
      <c r="AL67" s="81">
        <v>0</v>
      </c>
      <c r="AM67" s="81"/>
      <c r="AN67" s="81">
        <v>6580.1798334772511</v>
      </c>
      <c r="AO67" s="81"/>
    </row>
    <row r="68" spans="1:41" ht="15" customHeight="1" x14ac:dyDescent="0.3">
      <c r="A68" s="99" t="s">
        <v>309</v>
      </c>
      <c r="B68" s="100" t="s">
        <v>284</v>
      </c>
      <c r="C68" s="101" t="s">
        <v>285</v>
      </c>
      <c r="D68" s="100" t="s">
        <v>286</v>
      </c>
      <c r="E68" s="102">
        <v>3</v>
      </c>
      <c r="F68" s="102" t="s">
        <v>51</v>
      </c>
      <c r="G68" s="100" t="s">
        <v>251</v>
      </c>
      <c r="H68" s="100" t="s">
        <v>310</v>
      </c>
      <c r="I68" s="102" t="s">
        <v>311</v>
      </c>
      <c r="J68" s="103">
        <v>1</v>
      </c>
      <c r="K68" s="104">
        <v>1</v>
      </c>
      <c r="L68" s="103">
        <v>1</v>
      </c>
      <c r="M68" s="105"/>
      <c r="N68" s="103">
        <v>0</v>
      </c>
      <c r="O68" s="105"/>
      <c r="P68" s="103"/>
      <c r="Q68" s="105"/>
      <c r="R68" s="106">
        <v>0</v>
      </c>
      <c r="S68" s="105">
        <v>0</v>
      </c>
      <c r="T68" s="105"/>
      <c r="U68" s="103">
        <v>0</v>
      </c>
      <c r="V68" s="103">
        <v>1</v>
      </c>
      <c r="W68" s="107">
        <v>7985.7553959807492</v>
      </c>
      <c r="X68" s="81"/>
      <c r="Y68" s="81">
        <v>7985.7553959807492</v>
      </c>
      <c r="Z68" s="107">
        <v>665.48</v>
      </c>
      <c r="AA68" s="81">
        <v>8654.3316078004063</v>
      </c>
      <c r="AB68" s="108">
        <v>0</v>
      </c>
      <c r="AC68" s="81">
        <v>141.23754741203967</v>
      </c>
      <c r="AD68" s="108">
        <v>0</v>
      </c>
      <c r="AE68" s="81">
        <v>260.60960297381342</v>
      </c>
      <c r="AF68" s="109">
        <v>0</v>
      </c>
      <c r="AG68" s="81">
        <v>2.2945513430711464</v>
      </c>
      <c r="AH68" s="81">
        <v>0</v>
      </c>
      <c r="AI68" s="110">
        <v>0</v>
      </c>
      <c r="AJ68" s="108">
        <v>0</v>
      </c>
      <c r="AK68" s="108">
        <v>4</v>
      </c>
      <c r="AL68" s="81">
        <v>0</v>
      </c>
      <c r="AM68" s="107"/>
      <c r="AN68" s="81">
        <v>9058.4733095293304</v>
      </c>
      <c r="AO68" s="81"/>
    </row>
    <row r="69" spans="1:41" ht="15" customHeight="1" x14ac:dyDescent="0.3">
      <c r="A69" s="99" t="s">
        <v>312</v>
      </c>
      <c r="B69" s="100" t="s">
        <v>313</v>
      </c>
      <c r="C69" s="101" t="s">
        <v>314</v>
      </c>
      <c r="D69" s="100" t="s">
        <v>315</v>
      </c>
      <c r="E69" s="102">
        <v>4</v>
      </c>
      <c r="F69" s="102" t="s">
        <v>52</v>
      </c>
      <c r="G69" s="100" t="s">
        <v>316</v>
      </c>
      <c r="H69" s="100" t="s">
        <v>317</v>
      </c>
      <c r="I69" s="102">
        <v>503301</v>
      </c>
      <c r="J69" s="103">
        <v>1</v>
      </c>
      <c r="K69" s="104">
        <v>1</v>
      </c>
      <c r="L69" s="103">
        <v>1</v>
      </c>
      <c r="M69" s="105"/>
      <c r="N69" s="103">
        <v>0</v>
      </c>
      <c r="O69" s="105"/>
      <c r="P69" s="103">
        <v>0</v>
      </c>
      <c r="Q69" s="105"/>
      <c r="R69" s="106">
        <v>0</v>
      </c>
      <c r="S69" s="105">
        <v>0</v>
      </c>
      <c r="T69" s="105"/>
      <c r="U69" s="103">
        <v>0</v>
      </c>
      <c r="V69" s="103">
        <v>1</v>
      </c>
      <c r="W69" s="107">
        <v>7985.7553959807492</v>
      </c>
      <c r="X69" s="81"/>
      <c r="Y69" s="81">
        <v>7985.7553959807492</v>
      </c>
      <c r="Z69" s="81">
        <v>665.48</v>
      </c>
      <c r="AA69" s="81">
        <v>328.67469927991527</v>
      </c>
      <c r="AB69" s="108">
        <v>277.66666666666669</v>
      </c>
      <c r="AC69" s="81">
        <v>24.51609426381361</v>
      </c>
      <c r="AD69" s="108">
        <v>2.3333333333333335</v>
      </c>
      <c r="AE69" s="81">
        <v>25.220284158756137</v>
      </c>
      <c r="AF69" s="109">
        <v>0</v>
      </c>
      <c r="AG69" s="81">
        <v>1.665527785229229</v>
      </c>
      <c r="AH69" s="81">
        <v>0</v>
      </c>
      <c r="AI69" s="110">
        <v>0</v>
      </c>
      <c r="AJ69" s="108">
        <v>0</v>
      </c>
      <c r="AK69" s="108">
        <v>280</v>
      </c>
      <c r="AL69" s="81">
        <v>0</v>
      </c>
      <c r="AM69" s="81"/>
      <c r="AN69" s="81">
        <v>380.07660548771429</v>
      </c>
      <c r="AO69" s="81"/>
    </row>
    <row r="70" spans="1:41" ht="15" customHeight="1" x14ac:dyDescent="0.3">
      <c r="A70" s="99" t="s">
        <v>318</v>
      </c>
      <c r="B70" s="100" t="s">
        <v>319</v>
      </c>
      <c r="C70" s="101" t="s">
        <v>135</v>
      </c>
      <c r="D70" s="100" t="s">
        <v>136</v>
      </c>
      <c r="E70" s="102">
        <v>2</v>
      </c>
      <c r="F70" s="102" t="s">
        <v>52</v>
      </c>
      <c r="G70" s="100" t="s">
        <v>316</v>
      </c>
      <c r="H70" s="100" t="s">
        <v>320</v>
      </c>
      <c r="I70" s="102">
        <v>502230</v>
      </c>
      <c r="J70" s="103">
        <v>2</v>
      </c>
      <c r="K70" s="135">
        <v>1</v>
      </c>
      <c r="L70" s="103">
        <v>2</v>
      </c>
      <c r="M70" s="105"/>
      <c r="N70" s="103">
        <v>0</v>
      </c>
      <c r="O70" s="105"/>
      <c r="P70" s="103">
        <v>0</v>
      </c>
      <c r="Q70" s="105"/>
      <c r="R70" s="106">
        <v>0</v>
      </c>
      <c r="S70" s="105">
        <v>0</v>
      </c>
      <c r="T70" s="105"/>
      <c r="U70" s="103">
        <v>0</v>
      </c>
      <c r="V70" s="103">
        <v>2</v>
      </c>
      <c r="W70" s="107">
        <v>15971.510791961498</v>
      </c>
      <c r="X70" s="81"/>
      <c r="Y70" s="81">
        <v>15971.510791961498</v>
      </c>
      <c r="Z70" s="81">
        <v>1330.96</v>
      </c>
      <c r="AA70" s="81">
        <v>52.667865569493401</v>
      </c>
      <c r="AB70" s="108">
        <v>23.666666666666668</v>
      </c>
      <c r="AC70" s="81">
        <v>10.531199440095504</v>
      </c>
      <c r="AD70" s="108">
        <v>0</v>
      </c>
      <c r="AE70" s="81">
        <v>0</v>
      </c>
      <c r="AF70" s="109">
        <v>0</v>
      </c>
      <c r="AG70" s="81">
        <v>0</v>
      </c>
      <c r="AH70" s="81">
        <v>0</v>
      </c>
      <c r="AI70" s="110">
        <v>0</v>
      </c>
      <c r="AJ70" s="108">
        <v>0</v>
      </c>
      <c r="AK70" s="108">
        <v>23.666666666666668</v>
      </c>
      <c r="AL70" s="81">
        <v>0</v>
      </c>
      <c r="AM70" s="81"/>
      <c r="AN70" s="81">
        <v>63.199065009588907</v>
      </c>
      <c r="AO70" s="81"/>
    </row>
    <row r="71" spans="1:41" ht="15" customHeight="1" x14ac:dyDescent="0.3">
      <c r="A71" s="99" t="s">
        <v>321</v>
      </c>
      <c r="B71" s="100" t="s">
        <v>322</v>
      </c>
      <c r="C71" s="101" t="s">
        <v>141</v>
      </c>
      <c r="D71" s="100" t="s">
        <v>154</v>
      </c>
      <c r="E71" s="102">
        <v>2</v>
      </c>
      <c r="F71" s="102" t="s">
        <v>52</v>
      </c>
      <c r="G71" s="100" t="s">
        <v>316</v>
      </c>
      <c r="H71" s="100" t="s">
        <v>323</v>
      </c>
      <c r="I71" s="102">
        <v>505911</v>
      </c>
      <c r="J71" s="103">
        <v>1</v>
      </c>
      <c r="K71" s="104">
        <v>1</v>
      </c>
      <c r="L71" s="103">
        <v>1</v>
      </c>
      <c r="M71" s="105"/>
      <c r="N71" s="103">
        <v>0</v>
      </c>
      <c r="O71" s="105"/>
      <c r="P71" s="103">
        <v>0</v>
      </c>
      <c r="Q71" s="105"/>
      <c r="R71" s="106">
        <v>0</v>
      </c>
      <c r="S71" s="105">
        <v>0</v>
      </c>
      <c r="T71" s="105"/>
      <c r="U71" s="103">
        <v>0</v>
      </c>
      <c r="V71" s="103">
        <v>1</v>
      </c>
      <c r="W71" s="107">
        <v>7985.7553959807492</v>
      </c>
      <c r="X71" s="81"/>
      <c r="Y71" s="81">
        <v>7985.7553959807492</v>
      </c>
      <c r="Z71" s="81">
        <v>665.48</v>
      </c>
      <c r="AA71" s="81">
        <v>5.1706527679206697</v>
      </c>
      <c r="AB71" s="108">
        <v>1</v>
      </c>
      <c r="AC71" s="81">
        <v>1.6338788011868681</v>
      </c>
      <c r="AD71" s="108">
        <v>0</v>
      </c>
      <c r="AE71" s="81">
        <v>0</v>
      </c>
      <c r="AF71" s="109">
        <v>0</v>
      </c>
      <c r="AG71" s="81">
        <v>0</v>
      </c>
      <c r="AH71" s="81">
        <v>0</v>
      </c>
      <c r="AI71" s="110">
        <v>0</v>
      </c>
      <c r="AJ71" s="108">
        <v>0</v>
      </c>
      <c r="AK71" s="108">
        <v>1</v>
      </c>
      <c r="AL71" s="81">
        <v>0</v>
      </c>
      <c r="AM71" s="81"/>
      <c r="AN71" s="81">
        <v>6.8045315691075379</v>
      </c>
      <c r="AO71" s="81"/>
    </row>
    <row r="72" spans="1:41" ht="15" customHeight="1" x14ac:dyDescent="0.3">
      <c r="A72" s="102" t="s">
        <v>324</v>
      </c>
      <c r="B72" s="100" t="s">
        <v>325</v>
      </c>
      <c r="C72" s="101" t="s">
        <v>161</v>
      </c>
      <c r="D72" s="100" t="s">
        <v>162</v>
      </c>
      <c r="E72" s="102">
        <v>1</v>
      </c>
      <c r="F72" s="102" t="s">
        <v>52</v>
      </c>
      <c r="G72" s="100" t="s">
        <v>326</v>
      </c>
      <c r="H72" s="100" t="s">
        <v>327</v>
      </c>
      <c r="I72" s="102">
        <v>509200</v>
      </c>
      <c r="J72" s="103">
        <v>2</v>
      </c>
      <c r="K72" s="104">
        <v>0.5</v>
      </c>
      <c r="L72" s="103">
        <v>1</v>
      </c>
      <c r="M72" s="105"/>
      <c r="N72" s="103">
        <v>0</v>
      </c>
      <c r="O72" s="105"/>
      <c r="P72" s="103">
        <v>0</v>
      </c>
      <c r="Q72" s="105"/>
      <c r="R72" s="106">
        <v>0</v>
      </c>
      <c r="S72" s="105">
        <v>0</v>
      </c>
      <c r="T72" s="105"/>
      <c r="U72" s="103">
        <v>0</v>
      </c>
      <c r="V72" s="103">
        <v>1</v>
      </c>
      <c r="W72" s="107">
        <v>7985.7553959807492</v>
      </c>
      <c r="X72" s="81"/>
      <c r="Y72" s="81">
        <v>7985.7553959807492</v>
      </c>
      <c r="Z72" s="81">
        <v>665.48</v>
      </c>
      <c r="AA72" s="81">
        <v>1521.0976465519157</v>
      </c>
      <c r="AB72" s="108">
        <v>1552.6666666666667</v>
      </c>
      <c r="AC72" s="81">
        <v>96.731163602470005</v>
      </c>
      <c r="AD72" s="108">
        <v>6.333333333333333</v>
      </c>
      <c r="AE72" s="81">
        <v>168.13522772504089</v>
      </c>
      <c r="AF72" s="109">
        <v>0.33333333333333331</v>
      </c>
      <c r="AG72" s="81">
        <v>6.673979509932801</v>
      </c>
      <c r="AH72" s="81">
        <v>0</v>
      </c>
      <c r="AI72" s="110">
        <v>0</v>
      </c>
      <c r="AJ72" s="108">
        <v>0</v>
      </c>
      <c r="AK72" s="108">
        <v>1559</v>
      </c>
      <c r="AL72" s="81">
        <v>0</v>
      </c>
      <c r="AM72" s="81"/>
      <c r="AN72" s="81">
        <v>1792.6380173893594</v>
      </c>
      <c r="AO72" s="81"/>
    </row>
    <row r="73" spans="1:41" ht="15" customHeight="1" x14ac:dyDescent="0.3">
      <c r="A73" s="99" t="s">
        <v>328</v>
      </c>
      <c r="B73" s="100" t="s">
        <v>329</v>
      </c>
      <c r="C73" s="101" t="s">
        <v>141</v>
      </c>
      <c r="D73" s="100" t="s">
        <v>154</v>
      </c>
      <c r="E73" s="102">
        <v>2</v>
      </c>
      <c r="F73" s="102" t="s">
        <v>52</v>
      </c>
      <c r="G73" s="100" t="s">
        <v>326</v>
      </c>
      <c r="H73" s="100" t="s">
        <v>330</v>
      </c>
      <c r="I73" s="102" t="s">
        <v>331</v>
      </c>
      <c r="J73" s="103">
        <v>1</v>
      </c>
      <c r="K73" s="104">
        <v>1</v>
      </c>
      <c r="L73" s="103">
        <v>1</v>
      </c>
      <c r="M73" s="105"/>
      <c r="N73" s="103">
        <v>0</v>
      </c>
      <c r="O73" s="105"/>
      <c r="P73" s="103">
        <v>0</v>
      </c>
      <c r="Q73" s="105"/>
      <c r="R73" s="106">
        <v>0</v>
      </c>
      <c r="S73" s="105">
        <v>0</v>
      </c>
      <c r="T73" s="105"/>
      <c r="U73" s="103">
        <v>0</v>
      </c>
      <c r="V73" s="103">
        <v>1</v>
      </c>
      <c r="W73" s="107">
        <v>7985.7553959807492</v>
      </c>
      <c r="X73" s="81"/>
      <c r="Y73" s="81">
        <v>7985.7553959807492</v>
      </c>
      <c r="Z73" s="81">
        <v>665.48</v>
      </c>
      <c r="AA73" s="81">
        <v>49.344722245045539</v>
      </c>
      <c r="AB73" s="108">
        <v>0</v>
      </c>
      <c r="AC73" s="81">
        <v>2.8958820398759988</v>
      </c>
      <c r="AD73" s="108">
        <v>0</v>
      </c>
      <c r="AE73" s="81">
        <v>0</v>
      </c>
      <c r="AF73" s="109">
        <v>0</v>
      </c>
      <c r="AG73" s="81">
        <v>0</v>
      </c>
      <c r="AH73" s="81">
        <v>0</v>
      </c>
      <c r="AI73" s="110">
        <v>0</v>
      </c>
      <c r="AJ73" s="108">
        <v>0</v>
      </c>
      <c r="AK73" s="108">
        <v>0</v>
      </c>
      <c r="AL73" s="81">
        <v>0</v>
      </c>
      <c r="AM73" s="81"/>
      <c r="AN73" s="81">
        <v>52.240604284921538</v>
      </c>
      <c r="AO73" s="81"/>
    </row>
    <row r="74" spans="1:41" ht="15" customHeight="1" x14ac:dyDescent="0.3">
      <c r="A74" s="99" t="s">
        <v>332</v>
      </c>
      <c r="B74" s="100" t="s">
        <v>333</v>
      </c>
      <c r="C74" s="101" t="s">
        <v>334</v>
      </c>
      <c r="D74" s="100" t="s">
        <v>335</v>
      </c>
      <c r="E74" s="102">
        <v>1</v>
      </c>
      <c r="F74" s="102" t="s">
        <v>52</v>
      </c>
      <c r="G74" s="100" t="s">
        <v>316</v>
      </c>
      <c r="H74" s="100" t="s">
        <v>336</v>
      </c>
      <c r="I74" s="102">
        <v>504000</v>
      </c>
      <c r="J74" s="103">
        <v>2</v>
      </c>
      <c r="K74" s="104">
        <v>1</v>
      </c>
      <c r="L74" s="103">
        <v>2</v>
      </c>
      <c r="M74" s="105"/>
      <c r="N74" s="103">
        <v>0</v>
      </c>
      <c r="O74" s="105"/>
      <c r="P74" s="103">
        <v>0</v>
      </c>
      <c r="Q74" s="105"/>
      <c r="R74" s="106">
        <v>0</v>
      </c>
      <c r="S74" s="105">
        <v>0</v>
      </c>
      <c r="T74" s="105"/>
      <c r="U74" s="103">
        <v>0</v>
      </c>
      <c r="V74" s="103">
        <v>2</v>
      </c>
      <c r="W74" s="107">
        <v>15971.510791961498</v>
      </c>
      <c r="X74" s="81"/>
      <c r="Y74" s="81">
        <v>15971.510791961498</v>
      </c>
      <c r="Z74" s="81">
        <v>1330.96</v>
      </c>
      <c r="AA74" s="81">
        <v>1450.8369019778752</v>
      </c>
      <c r="AB74" s="108">
        <v>1660.3333333333333</v>
      </c>
      <c r="AC74" s="81">
        <v>210.27980610044938</v>
      </c>
      <c r="AD74" s="108">
        <v>12.666666666666666</v>
      </c>
      <c r="AE74" s="81">
        <v>134.50818218003272</v>
      </c>
      <c r="AF74" s="109">
        <v>0.16666666666666666</v>
      </c>
      <c r="AG74" s="81">
        <v>1.7288257533139502</v>
      </c>
      <c r="AH74" s="81">
        <v>0</v>
      </c>
      <c r="AI74" s="110">
        <v>0</v>
      </c>
      <c r="AJ74" s="108">
        <v>0</v>
      </c>
      <c r="AK74" s="108">
        <v>1673</v>
      </c>
      <c r="AL74" s="81">
        <v>0</v>
      </c>
      <c r="AM74" s="81"/>
      <c r="AN74" s="81">
        <v>1797.3537160116712</v>
      </c>
      <c r="AO74" s="81"/>
    </row>
    <row r="75" spans="1:41" ht="15" customHeight="1" x14ac:dyDescent="0.3">
      <c r="A75" s="99" t="s">
        <v>337</v>
      </c>
      <c r="B75" s="100" t="s">
        <v>338</v>
      </c>
      <c r="C75" s="101" t="s">
        <v>339</v>
      </c>
      <c r="D75" s="100" t="s">
        <v>340</v>
      </c>
      <c r="E75" s="102">
        <v>3</v>
      </c>
      <c r="F75" s="102" t="s">
        <v>52</v>
      </c>
      <c r="G75" s="100" t="s">
        <v>316</v>
      </c>
      <c r="H75" s="100" t="s">
        <v>341</v>
      </c>
      <c r="I75" s="102">
        <v>502700</v>
      </c>
      <c r="J75" s="103">
        <v>1</v>
      </c>
      <c r="K75" s="104">
        <v>1</v>
      </c>
      <c r="L75" s="103">
        <v>1</v>
      </c>
      <c r="M75" s="105"/>
      <c r="N75" s="103">
        <v>0</v>
      </c>
      <c r="O75" s="105"/>
      <c r="P75" s="103">
        <v>0</v>
      </c>
      <c r="Q75" s="105"/>
      <c r="R75" s="106">
        <v>0</v>
      </c>
      <c r="S75" s="105">
        <v>0</v>
      </c>
      <c r="T75" s="105"/>
      <c r="U75" s="103">
        <v>0</v>
      </c>
      <c r="V75" s="103">
        <v>1</v>
      </c>
      <c r="W75" s="107">
        <v>7985.7553959807492</v>
      </c>
      <c r="X75" s="81"/>
      <c r="Y75" s="81">
        <v>7985.7553959807492</v>
      </c>
      <c r="Z75" s="81">
        <v>665.48</v>
      </c>
      <c r="AA75" s="81">
        <v>157.24402109146357</v>
      </c>
      <c r="AB75" s="108">
        <v>166</v>
      </c>
      <c r="AC75" s="81">
        <v>36.155008145391733</v>
      </c>
      <c r="AD75" s="108">
        <v>3.3333333333333335</v>
      </c>
      <c r="AE75" s="81">
        <v>0</v>
      </c>
      <c r="AF75" s="109">
        <v>0</v>
      </c>
      <c r="AG75" s="81">
        <v>1.6615716622239338</v>
      </c>
      <c r="AH75" s="81">
        <v>0</v>
      </c>
      <c r="AI75" s="110">
        <v>0</v>
      </c>
      <c r="AJ75" s="108">
        <v>0</v>
      </c>
      <c r="AK75" s="108">
        <v>169.33333333333334</v>
      </c>
      <c r="AL75" s="81">
        <v>0</v>
      </c>
      <c r="AM75" s="81"/>
      <c r="AN75" s="81">
        <v>195.06060089907925</v>
      </c>
      <c r="AO75" s="81"/>
    </row>
    <row r="76" spans="1:41" ht="15" customHeight="1" x14ac:dyDescent="0.3">
      <c r="A76" s="99" t="s">
        <v>342</v>
      </c>
      <c r="B76" s="100" t="s">
        <v>343</v>
      </c>
      <c r="C76" s="101" t="s">
        <v>213</v>
      </c>
      <c r="D76" s="100" t="s">
        <v>176</v>
      </c>
      <c r="E76" s="102" t="s">
        <v>344</v>
      </c>
      <c r="F76" s="102" t="s">
        <v>53</v>
      </c>
      <c r="G76" s="100" t="s">
        <v>345</v>
      </c>
      <c r="H76" s="100" t="s">
        <v>346</v>
      </c>
      <c r="I76" s="102">
        <v>706202</v>
      </c>
      <c r="J76" s="103">
        <v>3</v>
      </c>
      <c r="K76" s="104">
        <v>0.01</v>
      </c>
      <c r="L76" s="103">
        <v>0.03</v>
      </c>
      <c r="M76" s="105"/>
      <c r="N76" s="103">
        <v>0</v>
      </c>
      <c r="O76" s="105"/>
      <c r="P76" s="103">
        <v>0</v>
      </c>
      <c r="Q76" s="105"/>
      <c r="R76" s="106">
        <v>0</v>
      </c>
      <c r="S76" s="105">
        <v>0</v>
      </c>
      <c r="T76" s="105"/>
      <c r="U76" s="103">
        <v>0</v>
      </c>
      <c r="V76" s="103">
        <v>0.03</v>
      </c>
      <c r="W76" s="107">
        <v>239.57266187942247</v>
      </c>
      <c r="X76" s="81"/>
      <c r="Y76" s="81">
        <v>239.57266187942247</v>
      </c>
      <c r="Z76" s="81">
        <v>19.96</v>
      </c>
      <c r="AA76" s="81">
        <v>0</v>
      </c>
      <c r="AB76" s="108">
        <v>0</v>
      </c>
      <c r="AC76" s="81">
        <v>0</v>
      </c>
      <c r="AD76" s="108">
        <v>0</v>
      </c>
      <c r="AE76" s="81">
        <v>0</v>
      </c>
      <c r="AF76" s="109">
        <v>0</v>
      </c>
      <c r="AG76" s="81">
        <v>0</v>
      </c>
      <c r="AH76" s="81">
        <v>0</v>
      </c>
      <c r="AI76" s="110">
        <v>0</v>
      </c>
      <c r="AJ76" s="108">
        <v>0</v>
      </c>
      <c r="AK76" s="108">
        <v>0</v>
      </c>
      <c r="AL76" s="81">
        <v>0</v>
      </c>
      <c r="AM76" s="81"/>
      <c r="AN76" s="81">
        <v>0</v>
      </c>
      <c r="AO76" s="81"/>
    </row>
    <row r="77" spans="1:41" ht="15" customHeight="1" x14ac:dyDescent="0.3">
      <c r="A77" s="99" t="s">
        <v>347</v>
      </c>
      <c r="B77" s="100" t="s">
        <v>343</v>
      </c>
      <c r="C77" s="101" t="s">
        <v>213</v>
      </c>
      <c r="D77" s="100" t="s">
        <v>176</v>
      </c>
      <c r="E77" s="102" t="s">
        <v>344</v>
      </c>
      <c r="F77" s="102" t="s">
        <v>53</v>
      </c>
      <c r="G77" s="100" t="s">
        <v>345</v>
      </c>
      <c r="H77" s="100" t="s">
        <v>348</v>
      </c>
      <c r="I77" s="102">
        <v>706408</v>
      </c>
      <c r="J77" s="103">
        <v>3</v>
      </c>
      <c r="K77" s="104">
        <v>0.01</v>
      </c>
      <c r="L77" s="103">
        <v>0.03</v>
      </c>
      <c r="M77" s="105"/>
      <c r="N77" s="103">
        <v>0</v>
      </c>
      <c r="O77" s="105" t="s">
        <v>215</v>
      </c>
      <c r="P77" s="103">
        <v>0.02</v>
      </c>
      <c r="Q77" s="105"/>
      <c r="R77" s="106">
        <v>0</v>
      </c>
      <c r="S77" s="105">
        <v>0</v>
      </c>
      <c r="T77" s="105"/>
      <c r="U77" s="103">
        <v>0</v>
      </c>
      <c r="V77" s="103">
        <v>0.05</v>
      </c>
      <c r="W77" s="107">
        <v>399.28776979903751</v>
      </c>
      <c r="X77" s="81"/>
      <c r="Y77" s="81">
        <v>399.28776979903751</v>
      </c>
      <c r="Z77" s="81">
        <v>33.270000000000003</v>
      </c>
      <c r="AA77" s="81">
        <v>111.90289532777665</v>
      </c>
      <c r="AB77" s="108">
        <v>44.666666666666664</v>
      </c>
      <c r="AC77" s="81">
        <v>2.6664269055688843</v>
      </c>
      <c r="AD77" s="108">
        <v>0</v>
      </c>
      <c r="AE77" s="81">
        <v>0</v>
      </c>
      <c r="AF77" s="109">
        <v>0</v>
      </c>
      <c r="AG77" s="81">
        <v>0</v>
      </c>
      <c r="AH77" s="81">
        <v>0</v>
      </c>
      <c r="AI77" s="110">
        <v>0</v>
      </c>
      <c r="AJ77" s="108">
        <v>0</v>
      </c>
      <c r="AK77" s="108">
        <v>44.666666666666664</v>
      </c>
      <c r="AL77" s="81">
        <v>0</v>
      </c>
      <c r="AM77" s="81"/>
      <c r="AN77" s="81">
        <v>114.56932223334553</v>
      </c>
      <c r="AO77" s="81"/>
    </row>
    <row r="78" spans="1:41" ht="15" customHeight="1" x14ac:dyDescent="0.3">
      <c r="A78" s="99" t="s">
        <v>349</v>
      </c>
      <c r="B78" s="100" t="s">
        <v>343</v>
      </c>
      <c r="C78" s="101" t="s">
        <v>213</v>
      </c>
      <c r="D78" s="100" t="s">
        <v>176</v>
      </c>
      <c r="E78" s="102" t="s">
        <v>344</v>
      </c>
      <c r="F78" s="102" t="s">
        <v>53</v>
      </c>
      <c r="G78" s="100" t="s">
        <v>345</v>
      </c>
      <c r="H78" s="100" t="s">
        <v>350</v>
      </c>
      <c r="I78" s="102">
        <v>706207</v>
      </c>
      <c r="J78" s="103">
        <v>3</v>
      </c>
      <c r="K78" s="104">
        <v>0.01</v>
      </c>
      <c r="L78" s="103">
        <v>0.03</v>
      </c>
      <c r="M78" s="105"/>
      <c r="N78" s="103">
        <v>0</v>
      </c>
      <c r="O78" s="105" t="s">
        <v>215</v>
      </c>
      <c r="P78" s="103">
        <v>0.02</v>
      </c>
      <c r="Q78" s="105"/>
      <c r="R78" s="106">
        <v>0</v>
      </c>
      <c r="S78" s="105">
        <v>0</v>
      </c>
      <c r="T78" s="105"/>
      <c r="U78" s="103">
        <v>0</v>
      </c>
      <c r="V78" s="103">
        <v>0.05</v>
      </c>
      <c r="W78" s="107">
        <v>399.28776979903751</v>
      </c>
      <c r="X78" s="81"/>
      <c r="Y78" s="81">
        <v>399.28776979903751</v>
      </c>
      <c r="Z78" s="81">
        <v>33.270000000000003</v>
      </c>
      <c r="AA78" s="81">
        <v>344.62183111425975</v>
      </c>
      <c r="AB78" s="108">
        <v>517.66666666666663</v>
      </c>
      <c r="AC78" s="81">
        <v>0</v>
      </c>
      <c r="AD78" s="108">
        <v>0</v>
      </c>
      <c r="AE78" s="81">
        <v>0</v>
      </c>
      <c r="AF78" s="109">
        <v>0</v>
      </c>
      <c r="AG78" s="81">
        <v>0</v>
      </c>
      <c r="AH78" s="81">
        <v>0</v>
      </c>
      <c r="AI78" s="110">
        <v>0</v>
      </c>
      <c r="AJ78" s="108">
        <v>0</v>
      </c>
      <c r="AK78" s="108">
        <v>517.66666666666663</v>
      </c>
      <c r="AL78" s="81">
        <v>0</v>
      </c>
      <c r="AM78" s="81"/>
      <c r="AN78" s="81">
        <v>344.62183111425975</v>
      </c>
      <c r="AO78" s="81"/>
    </row>
    <row r="79" spans="1:41" ht="15" customHeight="1" x14ac:dyDescent="0.3">
      <c r="A79" s="99" t="s">
        <v>351</v>
      </c>
      <c r="B79" s="100" t="s">
        <v>343</v>
      </c>
      <c r="C79" s="101" t="s">
        <v>213</v>
      </c>
      <c r="D79" s="101" t="s">
        <v>176</v>
      </c>
      <c r="E79" s="102" t="s">
        <v>344</v>
      </c>
      <c r="F79" s="102" t="s">
        <v>53</v>
      </c>
      <c r="G79" s="100" t="s">
        <v>345</v>
      </c>
      <c r="H79" s="100" t="s">
        <v>352</v>
      </c>
      <c r="I79" s="102">
        <v>706201</v>
      </c>
      <c r="J79" s="103">
        <v>3</v>
      </c>
      <c r="K79" s="104">
        <v>0.01</v>
      </c>
      <c r="L79" s="103">
        <v>0.03</v>
      </c>
      <c r="M79" s="105"/>
      <c r="N79" s="103">
        <v>0</v>
      </c>
      <c r="O79" s="105"/>
      <c r="P79" s="103">
        <v>0</v>
      </c>
      <c r="Q79" s="105"/>
      <c r="R79" s="106">
        <v>0</v>
      </c>
      <c r="S79" s="105">
        <v>0</v>
      </c>
      <c r="T79" s="105"/>
      <c r="U79" s="103">
        <v>0</v>
      </c>
      <c r="V79" s="103">
        <v>0.03</v>
      </c>
      <c r="W79" s="107">
        <v>239.57266187942247</v>
      </c>
      <c r="X79" s="81"/>
      <c r="Y79" s="81">
        <v>239.57266187942247</v>
      </c>
      <c r="Z79" s="81">
        <v>19.96</v>
      </c>
      <c r="AA79" s="81">
        <v>0.76353174002195046</v>
      </c>
      <c r="AB79" s="108">
        <v>0.33333333333333331</v>
      </c>
      <c r="AC79" s="81">
        <v>0</v>
      </c>
      <c r="AD79" s="108">
        <v>0</v>
      </c>
      <c r="AE79" s="81">
        <v>0</v>
      </c>
      <c r="AF79" s="109">
        <v>0</v>
      </c>
      <c r="AG79" s="81">
        <v>0</v>
      </c>
      <c r="AH79" s="81">
        <v>0</v>
      </c>
      <c r="AI79" s="110">
        <v>0</v>
      </c>
      <c r="AJ79" s="108">
        <v>0</v>
      </c>
      <c r="AK79" s="108">
        <v>0.33333333333333331</v>
      </c>
      <c r="AL79" s="81">
        <v>0</v>
      </c>
      <c r="AM79" s="81"/>
      <c r="AN79" s="81">
        <v>0.76353174002195046</v>
      </c>
      <c r="AO79" s="81"/>
    </row>
    <row r="80" spans="1:41" ht="15" customHeight="1" x14ac:dyDescent="0.3">
      <c r="A80" s="99" t="s">
        <v>353</v>
      </c>
      <c r="B80" s="100" t="s">
        <v>343</v>
      </c>
      <c r="C80" s="101" t="s">
        <v>213</v>
      </c>
      <c r="D80" s="100" t="s">
        <v>176</v>
      </c>
      <c r="E80" s="102" t="s">
        <v>344</v>
      </c>
      <c r="F80" s="102" t="s">
        <v>53</v>
      </c>
      <c r="G80" s="100" t="s">
        <v>345</v>
      </c>
      <c r="H80" s="100" t="s">
        <v>354</v>
      </c>
      <c r="I80" s="102">
        <v>706216</v>
      </c>
      <c r="J80" s="103">
        <v>3</v>
      </c>
      <c r="K80" s="104">
        <v>0.01</v>
      </c>
      <c r="L80" s="103">
        <v>0.03</v>
      </c>
      <c r="M80" s="105" t="s">
        <v>215</v>
      </c>
      <c r="N80" s="103">
        <v>0.03</v>
      </c>
      <c r="O80" s="105" t="s">
        <v>215</v>
      </c>
      <c r="P80" s="103">
        <v>0.12</v>
      </c>
      <c r="Q80" s="105"/>
      <c r="R80" s="106">
        <v>0</v>
      </c>
      <c r="S80" s="105">
        <v>0</v>
      </c>
      <c r="T80" s="105"/>
      <c r="U80" s="103">
        <v>0</v>
      </c>
      <c r="V80" s="103">
        <v>0.18</v>
      </c>
      <c r="W80" s="107">
        <v>1437.4359712765347</v>
      </c>
      <c r="X80" s="81"/>
      <c r="Y80" s="81">
        <v>1437.4359712765347</v>
      </c>
      <c r="Z80" s="81">
        <v>119.79</v>
      </c>
      <c r="AA80" s="81">
        <v>4968.8232405595309</v>
      </c>
      <c r="AB80" s="108">
        <v>0</v>
      </c>
      <c r="AC80" s="81">
        <v>457.15770612288384</v>
      </c>
      <c r="AD80" s="108">
        <v>0</v>
      </c>
      <c r="AE80" s="81">
        <v>0</v>
      </c>
      <c r="AF80" s="109">
        <v>0</v>
      </c>
      <c r="AG80" s="81">
        <v>34.283761963887166</v>
      </c>
      <c r="AH80" s="81">
        <v>0</v>
      </c>
      <c r="AI80" s="110">
        <v>0</v>
      </c>
      <c r="AJ80" s="108">
        <v>0</v>
      </c>
      <c r="AK80" s="108">
        <v>0</v>
      </c>
      <c r="AL80" s="81">
        <v>181.45153776086414</v>
      </c>
      <c r="AM80" s="81"/>
      <c r="AN80" s="81">
        <v>5641.7162464071653</v>
      </c>
      <c r="AO80" s="81"/>
    </row>
    <row r="81" spans="1:41" ht="15" customHeight="1" x14ac:dyDescent="0.3">
      <c r="A81" s="99" t="s">
        <v>355</v>
      </c>
      <c r="B81" s="100" t="s">
        <v>343</v>
      </c>
      <c r="C81" s="101" t="s">
        <v>213</v>
      </c>
      <c r="D81" s="100" t="s">
        <v>176</v>
      </c>
      <c r="E81" s="102" t="s">
        <v>344</v>
      </c>
      <c r="F81" s="102" t="s">
        <v>53</v>
      </c>
      <c r="G81" s="100" t="s">
        <v>345</v>
      </c>
      <c r="H81" s="100" t="s">
        <v>356</v>
      </c>
      <c r="I81" s="102">
        <v>706404</v>
      </c>
      <c r="J81" s="103">
        <v>3</v>
      </c>
      <c r="K81" s="104">
        <v>0.04</v>
      </c>
      <c r="L81" s="103">
        <v>0.12</v>
      </c>
      <c r="M81" s="105"/>
      <c r="N81" s="103">
        <v>0</v>
      </c>
      <c r="O81" s="105" t="s">
        <v>215</v>
      </c>
      <c r="P81" s="103">
        <v>0.02</v>
      </c>
      <c r="Q81" s="105"/>
      <c r="R81" s="106">
        <v>0</v>
      </c>
      <c r="S81" s="105">
        <v>0</v>
      </c>
      <c r="T81" s="105"/>
      <c r="U81" s="103">
        <v>0</v>
      </c>
      <c r="V81" s="103">
        <v>0.13999999999999999</v>
      </c>
      <c r="W81" s="107">
        <v>1118.0057554373047</v>
      </c>
      <c r="X81" s="81"/>
      <c r="Y81" s="81">
        <v>1118.0057554373047</v>
      </c>
      <c r="Z81" s="81">
        <v>93.17</v>
      </c>
      <c r="AA81" s="81">
        <v>6404.9987506797834</v>
      </c>
      <c r="AB81" s="108">
        <v>8058.333333333333</v>
      </c>
      <c r="AC81" s="81">
        <v>8.0151052087278316</v>
      </c>
      <c r="AD81" s="108">
        <v>0.33333333333333331</v>
      </c>
      <c r="AE81" s="81">
        <v>75.660852476268403</v>
      </c>
      <c r="AF81" s="109">
        <v>0</v>
      </c>
      <c r="AG81" s="81">
        <v>0</v>
      </c>
      <c r="AH81" s="81">
        <v>8025.4029969106141</v>
      </c>
      <c r="AI81" s="110">
        <v>2051.3368129516152</v>
      </c>
      <c r="AJ81" s="108">
        <v>9757.6666666666661</v>
      </c>
      <c r="AK81" s="108">
        <v>17816.333333333332</v>
      </c>
      <c r="AL81" s="81">
        <v>5924.5117871946741</v>
      </c>
      <c r="AM81" s="81"/>
      <c r="AN81" s="81">
        <v>22489.926305421686</v>
      </c>
      <c r="AO81" s="81"/>
    </row>
    <row r="82" spans="1:41" ht="15" customHeight="1" x14ac:dyDescent="0.3">
      <c r="A82" s="99" t="s">
        <v>357</v>
      </c>
      <c r="B82" s="100" t="s">
        <v>343</v>
      </c>
      <c r="C82" s="101" t="s">
        <v>213</v>
      </c>
      <c r="D82" s="100" t="s">
        <v>176</v>
      </c>
      <c r="E82" s="102" t="s">
        <v>344</v>
      </c>
      <c r="F82" s="102" t="s">
        <v>53</v>
      </c>
      <c r="G82" s="100" t="s">
        <v>345</v>
      </c>
      <c r="H82" s="100" t="s">
        <v>358</v>
      </c>
      <c r="I82" s="102">
        <v>706211</v>
      </c>
      <c r="J82" s="103">
        <v>3</v>
      </c>
      <c r="K82" s="104">
        <v>0.9</v>
      </c>
      <c r="L82" s="103">
        <v>2.7</v>
      </c>
      <c r="M82" s="105"/>
      <c r="N82" s="103">
        <v>0</v>
      </c>
      <c r="O82" s="105" t="s">
        <v>215</v>
      </c>
      <c r="P82" s="103">
        <v>1</v>
      </c>
      <c r="Q82" s="105"/>
      <c r="R82" s="106">
        <v>0</v>
      </c>
      <c r="S82" s="105">
        <v>0</v>
      </c>
      <c r="T82" s="105"/>
      <c r="U82" s="103">
        <v>0</v>
      </c>
      <c r="V82" s="103">
        <v>3.7</v>
      </c>
      <c r="W82" s="107">
        <v>29547.294965128771</v>
      </c>
      <c r="X82" s="81"/>
      <c r="Y82" s="81">
        <v>29547.294965128771</v>
      </c>
      <c r="Z82" s="81">
        <v>2462.27</v>
      </c>
      <c r="AA82" s="81">
        <v>32568.525493096397</v>
      </c>
      <c r="AB82" s="108">
        <v>17594.666666666668</v>
      </c>
      <c r="AC82" s="81">
        <v>93.708685626424568</v>
      </c>
      <c r="AD82" s="108">
        <v>2.6666666666666665</v>
      </c>
      <c r="AE82" s="81">
        <v>168.13522772504089</v>
      </c>
      <c r="AF82" s="109">
        <v>1.0833333333333333</v>
      </c>
      <c r="AG82" s="81">
        <v>5.4831864853389813</v>
      </c>
      <c r="AH82" s="81">
        <v>166032.46526914349</v>
      </c>
      <c r="AI82" s="110">
        <v>32454.885859769307</v>
      </c>
      <c r="AJ82" s="108">
        <v>570936.33333333337</v>
      </c>
      <c r="AK82" s="108">
        <v>588533.66666666674</v>
      </c>
      <c r="AL82" s="81">
        <v>0</v>
      </c>
      <c r="AM82" s="81"/>
      <c r="AN82" s="81">
        <v>231323.20372184599</v>
      </c>
      <c r="AO82" s="81"/>
    </row>
    <row r="83" spans="1:41" ht="15" customHeight="1" x14ac:dyDescent="0.3">
      <c r="A83" s="99" t="s">
        <v>359</v>
      </c>
      <c r="B83" s="100" t="s">
        <v>343</v>
      </c>
      <c r="C83" s="101" t="s">
        <v>213</v>
      </c>
      <c r="D83" s="101" t="s">
        <v>176</v>
      </c>
      <c r="E83" s="102" t="s">
        <v>344</v>
      </c>
      <c r="F83" s="102" t="s">
        <v>53</v>
      </c>
      <c r="G83" s="100" t="s">
        <v>345</v>
      </c>
      <c r="H83" s="100" t="s">
        <v>360</v>
      </c>
      <c r="I83" s="102">
        <v>705401</v>
      </c>
      <c r="J83" s="103">
        <v>3</v>
      </c>
      <c r="K83" s="104">
        <v>0.01</v>
      </c>
      <c r="L83" s="103">
        <v>0.03</v>
      </c>
      <c r="M83" s="105"/>
      <c r="N83" s="103">
        <v>0</v>
      </c>
      <c r="O83" s="105"/>
      <c r="P83" s="103">
        <v>0</v>
      </c>
      <c r="Q83" s="105"/>
      <c r="R83" s="106">
        <v>0</v>
      </c>
      <c r="S83" s="105">
        <v>0</v>
      </c>
      <c r="T83" s="105"/>
      <c r="U83" s="103">
        <v>0</v>
      </c>
      <c r="V83" s="103">
        <v>0.03</v>
      </c>
      <c r="W83" s="107">
        <v>239.57266187942247</v>
      </c>
      <c r="X83" s="81"/>
      <c r="Y83" s="81">
        <v>239.57266187942247</v>
      </c>
      <c r="Z83" s="81">
        <v>19.96</v>
      </c>
      <c r="AA83" s="81">
        <v>0</v>
      </c>
      <c r="AB83" s="108">
        <v>0</v>
      </c>
      <c r="AC83" s="81">
        <v>0</v>
      </c>
      <c r="AD83" s="108">
        <v>0</v>
      </c>
      <c r="AE83" s="81">
        <v>42.033806931260223</v>
      </c>
      <c r="AF83" s="109">
        <v>0</v>
      </c>
      <c r="AG83" s="81">
        <v>0</v>
      </c>
      <c r="AH83" s="81">
        <v>0</v>
      </c>
      <c r="AI83" s="110">
        <v>0</v>
      </c>
      <c r="AJ83" s="108">
        <v>0</v>
      </c>
      <c r="AK83" s="108">
        <v>0</v>
      </c>
      <c r="AL83" s="81">
        <v>0</v>
      </c>
      <c r="AM83" s="81"/>
      <c r="AN83" s="81">
        <v>42.033806931260223</v>
      </c>
      <c r="AO83" s="81"/>
    </row>
    <row r="84" spans="1:41" ht="15" customHeight="1" x14ac:dyDescent="0.3">
      <c r="A84" s="99" t="s">
        <v>361</v>
      </c>
      <c r="B84" s="100" t="s">
        <v>175</v>
      </c>
      <c r="C84" s="101" t="s">
        <v>175</v>
      </c>
      <c r="D84" s="101" t="s">
        <v>175</v>
      </c>
      <c r="E84" s="102" t="s">
        <v>362</v>
      </c>
      <c r="F84" s="102" t="s">
        <v>53</v>
      </c>
      <c r="G84" s="100" t="s">
        <v>363</v>
      </c>
      <c r="H84" s="100" t="s">
        <v>364</v>
      </c>
      <c r="I84" s="102">
        <v>705210</v>
      </c>
      <c r="J84" s="103">
        <v>0</v>
      </c>
      <c r="K84" s="104">
        <v>0</v>
      </c>
      <c r="L84" s="103">
        <v>0</v>
      </c>
      <c r="M84" s="105"/>
      <c r="N84" s="103">
        <v>0</v>
      </c>
      <c r="O84" s="105"/>
      <c r="P84" s="103">
        <v>0</v>
      </c>
      <c r="Q84" s="105"/>
      <c r="R84" s="106">
        <v>0</v>
      </c>
      <c r="S84" s="105">
        <v>0</v>
      </c>
      <c r="T84" s="105"/>
      <c r="U84" s="103">
        <v>0</v>
      </c>
      <c r="V84" s="103">
        <v>0</v>
      </c>
      <c r="W84" s="107">
        <v>0</v>
      </c>
      <c r="X84" s="81"/>
      <c r="Y84" s="81">
        <v>0</v>
      </c>
      <c r="Z84" s="81">
        <v>0</v>
      </c>
      <c r="AA84" s="81">
        <v>1411.4418290911469</v>
      </c>
      <c r="AB84" s="108">
        <v>2358.3333333333335</v>
      </c>
      <c r="AC84" s="81">
        <v>0</v>
      </c>
      <c r="AD84" s="108">
        <v>0</v>
      </c>
      <c r="AE84" s="81">
        <v>0</v>
      </c>
      <c r="AF84" s="109">
        <v>0</v>
      </c>
      <c r="AG84" s="81">
        <v>0</v>
      </c>
      <c r="AH84" s="81">
        <v>800.086316590877</v>
      </c>
      <c r="AI84" s="110">
        <v>60.006473744315777</v>
      </c>
      <c r="AJ84" s="108">
        <v>1685.3333333333333</v>
      </c>
      <c r="AK84" s="108">
        <v>4043.666666666667</v>
      </c>
      <c r="AL84" s="81">
        <v>188.68333061454356</v>
      </c>
      <c r="AM84" s="81"/>
      <c r="AN84" s="81">
        <v>2460.2179500408834</v>
      </c>
      <c r="AO84" s="81"/>
    </row>
    <row r="85" spans="1:41" ht="15" customHeight="1" x14ac:dyDescent="0.3">
      <c r="A85" s="99" t="s">
        <v>365</v>
      </c>
      <c r="B85" s="100" t="s">
        <v>175</v>
      </c>
      <c r="C85" s="101" t="s">
        <v>175</v>
      </c>
      <c r="D85" s="101" t="s">
        <v>175</v>
      </c>
      <c r="E85" s="102" t="s">
        <v>362</v>
      </c>
      <c r="F85" s="102" t="s">
        <v>53</v>
      </c>
      <c r="G85" s="100" t="s">
        <v>363</v>
      </c>
      <c r="H85" s="100" t="s">
        <v>364</v>
      </c>
      <c r="I85" s="102">
        <v>705245</v>
      </c>
      <c r="J85" s="103">
        <v>0</v>
      </c>
      <c r="K85" s="104">
        <v>0</v>
      </c>
      <c r="L85" s="103">
        <v>0</v>
      </c>
      <c r="M85" s="105"/>
      <c r="N85" s="103">
        <v>0</v>
      </c>
      <c r="O85" s="105"/>
      <c r="P85" s="103">
        <v>0</v>
      </c>
      <c r="Q85" s="105"/>
      <c r="R85" s="106">
        <v>0</v>
      </c>
      <c r="S85" s="105">
        <v>0</v>
      </c>
      <c r="T85" s="105"/>
      <c r="U85" s="103">
        <v>0</v>
      </c>
      <c r="V85" s="103">
        <v>0</v>
      </c>
      <c r="W85" s="107">
        <v>0</v>
      </c>
      <c r="X85" s="81"/>
      <c r="Y85" s="81">
        <v>0</v>
      </c>
      <c r="Z85" s="81">
        <v>0</v>
      </c>
      <c r="AA85" s="81">
        <v>138.37331435620601</v>
      </c>
      <c r="AB85" s="108">
        <v>19</v>
      </c>
      <c r="AC85" s="81">
        <v>1.8198165824357366</v>
      </c>
      <c r="AD85" s="108">
        <v>0.33333333333333331</v>
      </c>
      <c r="AE85" s="81">
        <v>33.62704554500818</v>
      </c>
      <c r="AF85" s="109">
        <v>0.33333333333333331</v>
      </c>
      <c r="AG85" s="81">
        <v>0</v>
      </c>
      <c r="AH85" s="81">
        <v>0</v>
      </c>
      <c r="AI85" s="110">
        <v>0</v>
      </c>
      <c r="AJ85" s="108">
        <v>0</v>
      </c>
      <c r="AK85" s="108">
        <v>19.333333333333332</v>
      </c>
      <c r="AL85" s="81">
        <v>0</v>
      </c>
      <c r="AM85" s="81"/>
      <c r="AN85" s="81">
        <v>173.82017648364993</v>
      </c>
      <c r="AO85" s="81"/>
    </row>
    <row r="86" spans="1:41" ht="15" customHeight="1" x14ac:dyDescent="0.3">
      <c r="A86" s="99" t="s">
        <v>366</v>
      </c>
      <c r="B86" s="100" t="s">
        <v>175</v>
      </c>
      <c r="C86" s="101" t="s">
        <v>175</v>
      </c>
      <c r="D86" s="101" t="s">
        <v>175</v>
      </c>
      <c r="E86" s="102" t="s">
        <v>362</v>
      </c>
      <c r="F86" s="102" t="s">
        <v>53</v>
      </c>
      <c r="G86" s="100" t="s">
        <v>363</v>
      </c>
      <c r="H86" s="100" t="s">
        <v>364</v>
      </c>
      <c r="I86" s="102">
        <v>705200</v>
      </c>
      <c r="J86" s="103">
        <v>0</v>
      </c>
      <c r="K86" s="104">
        <v>0</v>
      </c>
      <c r="L86" s="103">
        <v>0</v>
      </c>
      <c r="M86" s="105"/>
      <c r="N86" s="103">
        <v>0</v>
      </c>
      <c r="O86" s="105"/>
      <c r="P86" s="103">
        <v>0</v>
      </c>
      <c r="Q86" s="105"/>
      <c r="R86" s="106">
        <v>0</v>
      </c>
      <c r="S86" s="105">
        <v>0</v>
      </c>
      <c r="T86" s="105"/>
      <c r="U86" s="103">
        <v>0</v>
      </c>
      <c r="V86" s="103">
        <v>0</v>
      </c>
      <c r="W86" s="107">
        <v>0</v>
      </c>
      <c r="X86" s="81"/>
      <c r="Y86" s="81">
        <v>0</v>
      </c>
      <c r="Z86" s="81">
        <v>0</v>
      </c>
      <c r="AA86" s="81">
        <v>2.4804891243200156</v>
      </c>
      <c r="AB86" s="108">
        <v>0.33333333333333331</v>
      </c>
      <c r="AC86" s="81">
        <v>0</v>
      </c>
      <c r="AD86" s="108">
        <v>0</v>
      </c>
      <c r="AE86" s="81">
        <v>0</v>
      </c>
      <c r="AF86" s="109">
        <v>0</v>
      </c>
      <c r="AG86" s="81">
        <v>0</v>
      </c>
      <c r="AH86" s="81">
        <v>0</v>
      </c>
      <c r="AI86" s="110">
        <v>0</v>
      </c>
      <c r="AJ86" s="108">
        <v>0</v>
      </c>
      <c r="AK86" s="108">
        <v>0.33333333333333331</v>
      </c>
      <c r="AL86" s="81">
        <v>0</v>
      </c>
      <c r="AM86" s="81"/>
      <c r="AN86" s="81">
        <v>2.4804891243200156</v>
      </c>
      <c r="AO86" s="81"/>
    </row>
    <row r="87" spans="1:41" ht="15" customHeight="1" x14ac:dyDescent="0.3">
      <c r="A87" s="99" t="s">
        <v>367</v>
      </c>
      <c r="B87" s="100" t="s">
        <v>368</v>
      </c>
      <c r="C87" s="101" t="s">
        <v>213</v>
      </c>
      <c r="D87" s="101" t="s">
        <v>176</v>
      </c>
      <c r="E87" s="102">
        <v>2</v>
      </c>
      <c r="F87" s="102" t="s">
        <v>53</v>
      </c>
      <c r="G87" s="100" t="s">
        <v>363</v>
      </c>
      <c r="H87" s="100" t="s">
        <v>369</v>
      </c>
      <c r="I87" s="102">
        <v>705100</v>
      </c>
      <c r="J87" s="103">
        <v>1</v>
      </c>
      <c r="K87" s="104">
        <v>1</v>
      </c>
      <c r="L87" s="103">
        <v>1</v>
      </c>
      <c r="M87" s="105"/>
      <c r="N87" s="103">
        <v>0</v>
      </c>
      <c r="O87" s="105"/>
      <c r="P87" s="103">
        <v>0</v>
      </c>
      <c r="Q87" s="105"/>
      <c r="R87" s="106">
        <v>0</v>
      </c>
      <c r="S87" s="105">
        <v>0</v>
      </c>
      <c r="T87" s="105"/>
      <c r="U87" s="103">
        <v>0</v>
      </c>
      <c r="V87" s="103">
        <v>1</v>
      </c>
      <c r="W87" s="107">
        <v>7985.7553959807492</v>
      </c>
      <c r="X87" s="81"/>
      <c r="Y87" s="81">
        <v>7985.7553959807492</v>
      </c>
      <c r="Z87" s="81">
        <v>665.48</v>
      </c>
      <c r="AA87" s="81">
        <v>73.757957310721466</v>
      </c>
      <c r="AB87" s="108">
        <v>23</v>
      </c>
      <c r="AC87" s="81">
        <v>10.317568797809569</v>
      </c>
      <c r="AD87" s="108">
        <v>0.33333333333333331</v>
      </c>
      <c r="AE87" s="81">
        <v>0</v>
      </c>
      <c r="AF87" s="109">
        <v>0</v>
      </c>
      <c r="AG87" s="81">
        <v>0</v>
      </c>
      <c r="AH87" s="81">
        <v>0</v>
      </c>
      <c r="AI87" s="110">
        <v>0</v>
      </c>
      <c r="AJ87" s="108">
        <v>0</v>
      </c>
      <c r="AK87" s="108">
        <v>23.333333333333332</v>
      </c>
      <c r="AL87" s="81">
        <v>0</v>
      </c>
      <c r="AM87" s="81"/>
      <c r="AN87" s="81">
        <v>84.075526108531037</v>
      </c>
      <c r="AO87" s="81"/>
    </row>
    <row r="88" spans="1:41" ht="15" customHeight="1" x14ac:dyDescent="0.3">
      <c r="A88" s="99" t="s">
        <v>370</v>
      </c>
      <c r="B88" s="100" t="s">
        <v>212</v>
      </c>
      <c r="C88" s="101" t="s">
        <v>213</v>
      </c>
      <c r="D88" s="101" t="s">
        <v>176</v>
      </c>
      <c r="E88" s="102">
        <v>2</v>
      </c>
      <c r="F88" s="102" t="s">
        <v>53</v>
      </c>
      <c r="G88" s="100" t="s">
        <v>371</v>
      </c>
      <c r="H88" s="100" t="s">
        <v>372</v>
      </c>
      <c r="I88" s="102">
        <v>704050</v>
      </c>
      <c r="J88" s="103">
        <v>3</v>
      </c>
      <c r="K88" s="104">
        <v>0.06</v>
      </c>
      <c r="L88" s="103">
        <v>0.18</v>
      </c>
      <c r="M88" s="105"/>
      <c r="N88" s="103">
        <v>0</v>
      </c>
      <c r="O88" s="105"/>
      <c r="P88" s="103">
        <v>0</v>
      </c>
      <c r="Q88" s="105"/>
      <c r="R88" s="106">
        <v>0</v>
      </c>
      <c r="S88" s="105">
        <v>0</v>
      </c>
      <c r="T88" s="105"/>
      <c r="U88" s="103">
        <v>0</v>
      </c>
      <c r="V88" s="103">
        <v>0.18</v>
      </c>
      <c r="W88" s="107">
        <v>1437.4359712765347</v>
      </c>
      <c r="X88" s="81"/>
      <c r="Y88" s="81">
        <v>1437.4359712765347</v>
      </c>
      <c r="Z88" s="81">
        <v>119.79</v>
      </c>
      <c r="AA88" s="81">
        <v>7.4256428809388648</v>
      </c>
      <c r="AB88" s="108">
        <v>10.666666666666666</v>
      </c>
      <c r="AC88" s="81">
        <v>0</v>
      </c>
      <c r="AD88" s="108">
        <v>0</v>
      </c>
      <c r="AE88" s="81">
        <v>0</v>
      </c>
      <c r="AF88" s="109">
        <v>0</v>
      </c>
      <c r="AG88" s="81">
        <v>0</v>
      </c>
      <c r="AH88" s="81">
        <v>0</v>
      </c>
      <c r="AI88" s="110">
        <v>0</v>
      </c>
      <c r="AJ88" s="108">
        <v>0</v>
      </c>
      <c r="AK88" s="108">
        <v>10.666666666666666</v>
      </c>
      <c r="AL88" s="81">
        <v>0</v>
      </c>
      <c r="AM88" s="81"/>
      <c r="AN88" s="81">
        <v>7.4256428809388648</v>
      </c>
      <c r="AO88" s="81"/>
    </row>
    <row r="89" spans="1:41" ht="15" customHeight="1" x14ac:dyDescent="0.3">
      <c r="A89" s="99" t="s">
        <v>373</v>
      </c>
      <c r="B89" s="100" t="s">
        <v>175</v>
      </c>
      <c r="C89" s="101" t="s">
        <v>175</v>
      </c>
      <c r="D89" s="100" t="s">
        <v>175</v>
      </c>
      <c r="E89" s="102" t="s">
        <v>362</v>
      </c>
      <c r="F89" s="102" t="s">
        <v>53</v>
      </c>
      <c r="G89" s="100" t="s">
        <v>371</v>
      </c>
      <c r="H89" s="100" t="s">
        <v>374</v>
      </c>
      <c r="I89" s="102">
        <v>704050</v>
      </c>
      <c r="J89" s="103">
        <v>0</v>
      </c>
      <c r="K89" s="104">
        <v>0</v>
      </c>
      <c r="L89" s="103">
        <v>0</v>
      </c>
      <c r="M89" s="105"/>
      <c r="N89" s="103">
        <v>0</v>
      </c>
      <c r="O89" s="105" t="s">
        <v>215</v>
      </c>
      <c r="P89" s="103">
        <v>1</v>
      </c>
      <c r="Q89" s="105"/>
      <c r="R89" s="106">
        <v>0</v>
      </c>
      <c r="S89" s="105">
        <v>0</v>
      </c>
      <c r="T89" s="105"/>
      <c r="U89" s="103">
        <v>0</v>
      </c>
      <c r="V89" s="103">
        <v>1</v>
      </c>
      <c r="W89" s="107">
        <v>7985.7553959807492</v>
      </c>
      <c r="X89" s="81"/>
      <c r="Y89" s="81">
        <v>7985.7553959807492</v>
      </c>
      <c r="Z89" s="81">
        <v>665.48</v>
      </c>
      <c r="AA89" s="81">
        <v>32356.081687712056</v>
      </c>
      <c r="AB89" s="108">
        <v>22130</v>
      </c>
      <c r="AC89" s="81">
        <v>0</v>
      </c>
      <c r="AD89" s="108">
        <v>0</v>
      </c>
      <c r="AE89" s="81">
        <v>252.20284158756138</v>
      </c>
      <c r="AF89" s="109">
        <v>2.3333333333333335</v>
      </c>
      <c r="AG89" s="81">
        <v>0</v>
      </c>
      <c r="AH89" s="81">
        <v>6304.3035518260058</v>
      </c>
      <c r="AI89" s="110">
        <v>35493.765921794708</v>
      </c>
      <c r="AJ89" s="108">
        <v>12523.333333333334</v>
      </c>
      <c r="AK89" s="108">
        <v>34653.333333333336</v>
      </c>
      <c r="AL89" s="81">
        <v>0</v>
      </c>
      <c r="AM89" s="81"/>
      <c r="AN89" s="81">
        <v>74406.354002920329</v>
      </c>
      <c r="AO89" s="81"/>
    </row>
    <row r="90" spans="1:41" ht="15" customHeight="1" x14ac:dyDescent="0.3">
      <c r="A90" s="99" t="s">
        <v>375</v>
      </c>
      <c r="B90" s="100" t="s">
        <v>212</v>
      </c>
      <c r="C90" s="101" t="s">
        <v>213</v>
      </c>
      <c r="D90" s="100" t="s">
        <v>176</v>
      </c>
      <c r="E90" s="102">
        <v>2</v>
      </c>
      <c r="F90" s="102" t="s">
        <v>53</v>
      </c>
      <c r="G90" s="100" t="s">
        <v>371</v>
      </c>
      <c r="H90" s="100" t="s">
        <v>376</v>
      </c>
      <c r="I90" s="102">
        <v>705210</v>
      </c>
      <c r="J90" s="103">
        <v>3</v>
      </c>
      <c r="K90" s="104">
        <v>0.06</v>
      </c>
      <c r="L90" s="103">
        <v>0.18</v>
      </c>
      <c r="M90" s="105"/>
      <c r="N90" s="103">
        <v>0</v>
      </c>
      <c r="O90" s="105" t="s">
        <v>215</v>
      </c>
      <c r="P90" s="103">
        <v>0.02</v>
      </c>
      <c r="Q90" s="105"/>
      <c r="R90" s="106">
        <v>0</v>
      </c>
      <c r="S90" s="105">
        <v>0</v>
      </c>
      <c r="T90" s="105"/>
      <c r="U90" s="103">
        <v>0</v>
      </c>
      <c r="V90" s="103">
        <v>0.19999999999999998</v>
      </c>
      <c r="W90" s="107">
        <v>1597.1510791961498</v>
      </c>
      <c r="X90" s="81"/>
      <c r="Y90" s="81">
        <v>1597.1510791961498</v>
      </c>
      <c r="Z90" s="81">
        <v>133.1</v>
      </c>
      <c r="AA90" s="81">
        <v>14.451717338342929</v>
      </c>
      <c r="AB90" s="108">
        <v>1</v>
      </c>
      <c r="AC90" s="81">
        <v>4.7394353603435064</v>
      </c>
      <c r="AD90" s="108">
        <v>0</v>
      </c>
      <c r="AE90" s="81">
        <v>0</v>
      </c>
      <c r="AF90" s="109">
        <v>0</v>
      </c>
      <c r="AG90" s="81">
        <v>0</v>
      </c>
      <c r="AH90" s="81">
        <v>953.15267178874899</v>
      </c>
      <c r="AI90" s="110">
        <v>133.97410557431789</v>
      </c>
      <c r="AJ90" s="108">
        <v>3476.6666666666665</v>
      </c>
      <c r="AK90" s="108">
        <v>3477.6666666666665</v>
      </c>
      <c r="AL90" s="81">
        <v>0</v>
      </c>
      <c r="AM90" s="81"/>
      <c r="AN90" s="81">
        <v>1106.3179300617533</v>
      </c>
      <c r="AO90" s="81"/>
    </row>
    <row r="91" spans="1:41" ht="15" customHeight="1" x14ac:dyDescent="0.3">
      <c r="A91" s="99" t="s">
        <v>377</v>
      </c>
      <c r="B91" s="100" t="s">
        <v>378</v>
      </c>
      <c r="C91" s="101" t="s">
        <v>213</v>
      </c>
      <c r="D91" s="100" t="s">
        <v>176</v>
      </c>
      <c r="E91" s="102">
        <v>2</v>
      </c>
      <c r="F91" s="102" t="s">
        <v>53</v>
      </c>
      <c r="G91" s="100" t="s">
        <v>371</v>
      </c>
      <c r="H91" s="100" t="s">
        <v>379</v>
      </c>
      <c r="I91" s="102">
        <v>704050</v>
      </c>
      <c r="J91" s="103">
        <v>2</v>
      </c>
      <c r="K91" s="104">
        <v>1</v>
      </c>
      <c r="L91" s="103">
        <v>2</v>
      </c>
      <c r="M91" s="105"/>
      <c r="N91" s="103">
        <v>0</v>
      </c>
      <c r="O91" s="105" t="s">
        <v>215</v>
      </c>
      <c r="P91" s="103">
        <v>0.1</v>
      </c>
      <c r="Q91" s="105"/>
      <c r="R91" s="106">
        <v>0</v>
      </c>
      <c r="S91" s="105">
        <v>0</v>
      </c>
      <c r="T91" s="105"/>
      <c r="U91" s="103">
        <v>0</v>
      </c>
      <c r="V91" s="103">
        <v>2.1</v>
      </c>
      <c r="W91" s="107">
        <v>16770.086331559574</v>
      </c>
      <c r="X91" s="81"/>
      <c r="Y91" s="81">
        <v>16770.086331559574</v>
      </c>
      <c r="Z91" s="81">
        <v>1397.51</v>
      </c>
      <c r="AA91" s="81">
        <v>1524.1873786190513</v>
      </c>
      <c r="AB91" s="108">
        <v>288.33333333333331</v>
      </c>
      <c r="AC91" s="81">
        <v>20.049631390835469</v>
      </c>
      <c r="AD91" s="108">
        <v>1.3333333333333333</v>
      </c>
      <c r="AE91" s="81">
        <v>0</v>
      </c>
      <c r="AF91" s="109">
        <v>0</v>
      </c>
      <c r="AG91" s="81">
        <v>0</v>
      </c>
      <c r="AH91" s="81">
        <v>0</v>
      </c>
      <c r="AI91" s="110">
        <v>0</v>
      </c>
      <c r="AJ91" s="108">
        <v>0</v>
      </c>
      <c r="AK91" s="108">
        <v>289.66666666666663</v>
      </c>
      <c r="AL91" s="81">
        <v>0</v>
      </c>
      <c r="AM91" s="81"/>
      <c r="AN91" s="81">
        <v>1544.2370100098867</v>
      </c>
      <c r="AO91" s="81"/>
    </row>
    <row r="92" spans="1:41" ht="15" customHeight="1" x14ac:dyDescent="0.3">
      <c r="A92" s="99" t="s">
        <v>380</v>
      </c>
      <c r="B92" s="100" t="s">
        <v>175</v>
      </c>
      <c r="C92" s="101" t="s">
        <v>175</v>
      </c>
      <c r="D92" s="100" t="s">
        <v>175</v>
      </c>
      <c r="E92" s="102" t="s">
        <v>362</v>
      </c>
      <c r="F92" s="102" t="s">
        <v>53</v>
      </c>
      <c r="G92" s="100" t="s">
        <v>371</v>
      </c>
      <c r="H92" s="100" t="s">
        <v>381</v>
      </c>
      <c r="I92" s="102">
        <v>704050</v>
      </c>
      <c r="J92" s="103">
        <v>0</v>
      </c>
      <c r="K92" s="104">
        <v>0</v>
      </c>
      <c r="L92" s="103">
        <v>0</v>
      </c>
      <c r="M92" s="105"/>
      <c r="N92" s="103">
        <v>0</v>
      </c>
      <c r="O92" s="105" t="s">
        <v>215</v>
      </c>
      <c r="P92" s="103">
        <v>0.4</v>
      </c>
      <c r="Q92" s="105"/>
      <c r="R92" s="106">
        <v>0</v>
      </c>
      <c r="S92" s="105">
        <v>0</v>
      </c>
      <c r="T92" s="105"/>
      <c r="U92" s="103">
        <v>0</v>
      </c>
      <c r="V92" s="103">
        <v>0.4</v>
      </c>
      <c r="W92" s="107">
        <v>3194.3021583923</v>
      </c>
      <c r="X92" s="81"/>
      <c r="Y92" s="81">
        <v>3194.3021583923</v>
      </c>
      <c r="Z92" s="81">
        <v>266.19</v>
      </c>
      <c r="AA92" s="81">
        <v>1871.5112417459275</v>
      </c>
      <c r="AB92" s="108">
        <v>2225.6666666666665</v>
      </c>
      <c r="AC92" s="81">
        <v>0</v>
      </c>
      <c r="AD92" s="108">
        <v>0</v>
      </c>
      <c r="AE92" s="81">
        <v>16.81352277250409</v>
      </c>
      <c r="AF92" s="109">
        <v>0.16666666666666666</v>
      </c>
      <c r="AG92" s="81">
        <v>0</v>
      </c>
      <c r="AH92" s="81">
        <v>4089.1041239950682</v>
      </c>
      <c r="AI92" s="110">
        <v>1540.2492380205497</v>
      </c>
      <c r="AJ92" s="108">
        <v>5111.333333333333</v>
      </c>
      <c r="AK92" s="108">
        <v>7337</v>
      </c>
      <c r="AL92" s="81">
        <v>0</v>
      </c>
      <c r="AM92" s="81"/>
      <c r="AN92" s="81">
        <v>7517.6781265340487</v>
      </c>
      <c r="AO92" s="81"/>
    </row>
    <row r="93" spans="1:41" ht="15" customHeight="1" x14ac:dyDescent="0.3">
      <c r="A93" s="99" t="s">
        <v>382</v>
      </c>
      <c r="B93" s="100" t="s">
        <v>175</v>
      </c>
      <c r="C93" s="101" t="s">
        <v>175</v>
      </c>
      <c r="D93" s="100" t="s">
        <v>175</v>
      </c>
      <c r="E93" s="102" t="s">
        <v>362</v>
      </c>
      <c r="F93" s="102" t="s">
        <v>53</v>
      </c>
      <c r="G93" s="100" t="s">
        <v>371</v>
      </c>
      <c r="H93" s="100" t="s">
        <v>383</v>
      </c>
      <c r="I93" s="102">
        <v>704050</v>
      </c>
      <c r="J93" s="103">
        <v>0</v>
      </c>
      <c r="K93" s="104">
        <v>0</v>
      </c>
      <c r="L93" s="103">
        <v>0</v>
      </c>
      <c r="M93" s="105"/>
      <c r="N93" s="103">
        <v>0</v>
      </c>
      <c r="O93" s="105" t="s">
        <v>215</v>
      </c>
      <c r="P93" s="103">
        <v>1.4</v>
      </c>
      <c r="Q93" s="105"/>
      <c r="R93" s="106">
        <v>0</v>
      </c>
      <c r="S93" s="105">
        <v>0</v>
      </c>
      <c r="T93" s="105"/>
      <c r="U93" s="103">
        <v>0</v>
      </c>
      <c r="V93" s="103">
        <v>1.4</v>
      </c>
      <c r="W93" s="107">
        <v>11180.057554373048</v>
      </c>
      <c r="X93" s="81"/>
      <c r="Y93" s="81">
        <v>11180.057554373048</v>
      </c>
      <c r="Z93" s="81">
        <v>931.67</v>
      </c>
      <c r="AA93" s="81">
        <v>33.753641481177624</v>
      </c>
      <c r="AB93" s="108">
        <v>62.666666666666664</v>
      </c>
      <c r="AC93" s="81">
        <v>1.8198165824357366</v>
      </c>
      <c r="AD93" s="108">
        <v>0.33333333333333331</v>
      </c>
      <c r="AE93" s="81">
        <v>67.25409109001636</v>
      </c>
      <c r="AF93" s="109">
        <v>0</v>
      </c>
      <c r="AG93" s="81">
        <v>0</v>
      </c>
      <c r="AH93" s="81">
        <v>0</v>
      </c>
      <c r="AI93" s="110">
        <v>0</v>
      </c>
      <c r="AJ93" s="108">
        <v>0</v>
      </c>
      <c r="AK93" s="108">
        <v>63</v>
      </c>
      <c r="AL93" s="81">
        <v>0</v>
      </c>
      <c r="AM93" s="81"/>
      <c r="AN93" s="81">
        <v>102.82754915362972</v>
      </c>
      <c r="AO93" s="81"/>
    </row>
    <row r="94" spans="1:41" ht="15" customHeight="1" x14ac:dyDescent="0.3">
      <c r="A94" s="99" t="s">
        <v>384</v>
      </c>
      <c r="B94" s="100" t="s">
        <v>175</v>
      </c>
      <c r="C94" s="101" t="s">
        <v>175</v>
      </c>
      <c r="D94" s="100" t="s">
        <v>175</v>
      </c>
      <c r="E94" s="102" t="s">
        <v>362</v>
      </c>
      <c r="F94" s="102" t="s">
        <v>53</v>
      </c>
      <c r="G94" s="100" t="s">
        <v>371</v>
      </c>
      <c r="H94" s="100" t="s">
        <v>385</v>
      </c>
      <c r="I94" s="102">
        <v>708100</v>
      </c>
      <c r="J94" s="103">
        <v>0</v>
      </c>
      <c r="K94" s="104">
        <v>0</v>
      </c>
      <c r="L94" s="103">
        <v>0</v>
      </c>
      <c r="M94" s="105"/>
      <c r="N94" s="103">
        <v>0</v>
      </c>
      <c r="O94" s="105" t="s">
        <v>215</v>
      </c>
      <c r="P94" s="103">
        <v>0.02</v>
      </c>
      <c r="Q94" s="105"/>
      <c r="R94" s="106">
        <v>0</v>
      </c>
      <c r="S94" s="105">
        <v>0</v>
      </c>
      <c r="T94" s="105"/>
      <c r="U94" s="103">
        <v>0</v>
      </c>
      <c r="V94" s="103">
        <v>0.02</v>
      </c>
      <c r="W94" s="107">
        <v>159.71510791961498</v>
      </c>
      <c r="X94" s="81"/>
      <c r="Y94" s="81">
        <v>159.71510791961498</v>
      </c>
      <c r="Z94" s="81">
        <v>13.31</v>
      </c>
      <c r="AA94" s="81">
        <v>45.562668651983444</v>
      </c>
      <c r="AB94" s="108">
        <v>50</v>
      </c>
      <c r="AC94" s="81">
        <v>0</v>
      </c>
      <c r="AD94" s="108">
        <v>0</v>
      </c>
      <c r="AE94" s="81">
        <v>0</v>
      </c>
      <c r="AF94" s="109">
        <v>0</v>
      </c>
      <c r="AG94" s="81">
        <v>14.364682632226435</v>
      </c>
      <c r="AH94" s="81">
        <v>0</v>
      </c>
      <c r="AI94" s="110">
        <v>0</v>
      </c>
      <c r="AJ94" s="108">
        <v>0</v>
      </c>
      <c r="AK94" s="108">
        <v>50</v>
      </c>
      <c r="AL94" s="81">
        <v>0</v>
      </c>
      <c r="AM94" s="81"/>
      <c r="AN94" s="81">
        <v>59.927351284209877</v>
      </c>
      <c r="AO94" s="81"/>
    </row>
    <row r="95" spans="1:41" ht="15" customHeight="1" x14ac:dyDescent="0.3">
      <c r="A95" s="99" t="s">
        <v>386</v>
      </c>
      <c r="B95" s="100" t="s">
        <v>175</v>
      </c>
      <c r="C95" s="101" t="s">
        <v>175</v>
      </c>
      <c r="D95" s="101" t="s">
        <v>175</v>
      </c>
      <c r="E95" s="102" t="s">
        <v>362</v>
      </c>
      <c r="F95" s="102" t="s">
        <v>54</v>
      </c>
      <c r="G95" s="100" t="s">
        <v>387</v>
      </c>
      <c r="H95" s="100" t="s">
        <v>388</v>
      </c>
      <c r="I95" s="102">
        <v>909010</v>
      </c>
      <c r="J95" s="103">
        <v>0</v>
      </c>
      <c r="K95" s="104">
        <v>0</v>
      </c>
      <c r="L95" s="103">
        <v>0</v>
      </c>
      <c r="M95" s="105"/>
      <c r="N95" s="103">
        <v>0</v>
      </c>
      <c r="O95" s="105"/>
      <c r="P95" s="103">
        <v>0</v>
      </c>
      <c r="Q95" s="105"/>
      <c r="R95" s="106">
        <v>0</v>
      </c>
      <c r="S95" s="105">
        <v>0</v>
      </c>
      <c r="T95" s="105"/>
      <c r="U95" s="103">
        <v>0</v>
      </c>
      <c r="V95" s="103">
        <v>0</v>
      </c>
      <c r="W95" s="107">
        <v>0</v>
      </c>
      <c r="X95" s="81"/>
      <c r="Y95" s="81">
        <v>0</v>
      </c>
      <c r="Z95" s="81">
        <v>0</v>
      </c>
      <c r="AA95" s="81">
        <v>0</v>
      </c>
      <c r="AB95" s="108">
        <v>0</v>
      </c>
      <c r="AC95" s="81">
        <v>0</v>
      </c>
      <c r="AD95" s="108">
        <v>0</v>
      </c>
      <c r="AE95" s="81">
        <v>0</v>
      </c>
      <c r="AF95" s="109">
        <v>0</v>
      </c>
      <c r="AG95" s="81">
        <v>0</v>
      </c>
      <c r="AH95" s="81">
        <v>0</v>
      </c>
      <c r="AI95" s="110">
        <v>0</v>
      </c>
      <c r="AJ95" s="108">
        <v>0</v>
      </c>
      <c r="AK95" s="108">
        <v>0</v>
      </c>
      <c r="AL95" s="81">
        <v>0</v>
      </c>
      <c r="AM95" s="81"/>
      <c r="AN95" s="81">
        <v>0</v>
      </c>
      <c r="AO95" s="81"/>
    </row>
    <row r="96" spans="1:41" ht="15" customHeight="1" x14ac:dyDescent="0.3">
      <c r="A96" s="99" t="s">
        <v>389</v>
      </c>
      <c r="B96" s="100" t="s">
        <v>175</v>
      </c>
      <c r="C96" s="101" t="s">
        <v>175</v>
      </c>
      <c r="D96" s="101" t="s">
        <v>175</v>
      </c>
      <c r="E96" s="102" t="s">
        <v>362</v>
      </c>
      <c r="F96" s="102" t="s">
        <v>54</v>
      </c>
      <c r="G96" s="100" t="s">
        <v>390</v>
      </c>
      <c r="H96" s="100" t="s">
        <v>390</v>
      </c>
      <c r="I96" s="102">
        <v>900000</v>
      </c>
      <c r="J96" s="103">
        <v>0</v>
      </c>
      <c r="K96" s="104">
        <v>0</v>
      </c>
      <c r="L96" s="103">
        <v>0</v>
      </c>
      <c r="M96" s="105"/>
      <c r="N96" s="103">
        <v>0</v>
      </c>
      <c r="O96" s="105"/>
      <c r="P96" s="103">
        <v>0</v>
      </c>
      <c r="Q96" s="105"/>
      <c r="R96" s="106">
        <v>0</v>
      </c>
      <c r="S96" s="105">
        <v>0</v>
      </c>
      <c r="T96" s="105"/>
      <c r="U96" s="103">
        <v>0</v>
      </c>
      <c r="V96" s="103">
        <v>0</v>
      </c>
      <c r="W96" s="107">
        <v>0</v>
      </c>
      <c r="X96" s="81"/>
      <c r="Y96" s="81">
        <v>0</v>
      </c>
      <c r="Z96" s="81">
        <v>0</v>
      </c>
      <c r="AA96" s="81">
        <v>0</v>
      </c>
      <c r="AB96" s="108">
        <v>0</v>
      </c>
      <c r="AC96" s="81">
        <v>0</v>
      </c>
      <c r="AD96" s="108">
        <v>0</v>
      </c>
      <c r="AE96" s="81">
        <v>0</v>
      </c>
      <c r="AF96" s="109">
        <v>0</v>
      </c>
      <c r="AG96" s="81">
        <v>0</v>
      </c>
      <c r="AH96" s="81">
        <v>0</v>
      </c>
      <c r="AI96" s="110">
        <v>0</v>
      </c>
      <c r="AJ96" s="108">
        <v>0</v>
      </c>
      <c r="AK96" s="108">
        <v>0</v>
      </c>
      <c r="AL96" s="81">
        <v>0</v>
      </c>
      <c r="AM96" s="81"/>
      <c r="AN96" s="81">
        <v>0</v>
      </c>
      <c r="AO96" s="81"/>
    </row>
    <row r="97" spans="1:41" ht="15" customHeight="1" x14ac:dyDescent="0.3">
      <c r="A97" s="99" t="s">
        <v>391</v>
      </c>
      <c r="B97" s="100" t="s">
        <v>392</v>
      </c>
      <c r="C97" s="101" t="s">
        <v>393</v>
      </c>
      <c r="D97" s="100" t="s">
        <v>394</v>
      </c>
      <c r="E97" s="102">
        <v>4</v>
      </c>
      <c r="F97" s="102" t="s">
        <v>54</v>
      </c>
      <c r="G97" s="100" t="s">
        <v>395</v>
      </c>
      <c r="H97" s="100" t="s">
        <v>396</v>
      </c>
      <c r="I97" s="102">
        <v>903200</v>
      </c>
      <c r="J97" s="103">
        <v>1</v>
      </c>
      <c r="K97" s="104">
        <v>1</v>
      </c>
      <c r="L97" s="103">
        <v>1</v>
      </c>
      <c r="M97" s="105"/>
      <c r="N97" s="103">
        <v>0</v>
      </c>
      <c r="O97" s="105"/>
      <c r="P97" s="103">
        <v>0</v>
      </c>
      <c r="Q97" s="105"/>
      <c r="R97" s="106">
        <v>0</v>
      </c>
      <c r="S97" s="105">
        <v>0</v>
      </c>
      <c r="T97" s="105"/>
      <c r="U97" s="103">
        <v>0</v>
      </c>
      <c r="V97" s="103">
        <v>1</v>
      </c>
      <c r="W97" s="107">
        <v>7985.7553959807492</v>
      </c>
      <c r="X97" s="81"/>
      <c r="Y97" s="81">
        <v>7985.7553959807492</v>
      </c>
      <c r="Z97" s="81">
        <v>665.48</v>
      </c>
      <c r="AA97" s="81">
        <v>29554.205042687881</v>
      </c>
      <c r="AB97" s="108">
        <v>81256</v>
      </c>
      <c r="AC97" s="81">
        <v>171.89750070307653</v>
      </c>
      <c r="AD97" s="108">
        <v>4.666666666666667</v>
      </c>
      <c r="AE97" s="81">
        <v>34.121560920670063</v>
      </c>
      <c r="AF97" s="109">
        <v>4.9019607843137254E-3</v>
      </c>
      <c r="AG97" s="81">
        <v>1.6615716622239338</v>
      </c>
      <c r="AH97" s="81">
        <v>7752.2327033949905</v>
      </c>
      <c r="AI97" s="110">
        <v>1896.8818585788852</v>
      </c>
      <c r="AJ97" s="108">
        <v>36110.51666666667</v>
      </c>
      <c r="AK97" s="108">
        <v>117371.18333333335</v>
      </c>
      <c r="AL97" s="81">
        <v>2885.2914985908233</v>
      </c>
      <c r="AM97" s="81"/>
      <c r="AN97" s="81">
        <v>42296.291736538544</v>
      </c>
      <c r="AO97" s="81"/>
    </row>
    <row r="98" spans="1:41" ht="15" customHeight="1" x14ac:dyDescent="0.3">
      <c r="A98" s="99" t="s">
        <v>397</v>
      </c>
      <c r="B98" s="100" t="s">
        <v>398</v>
      </c>
      <c r="C98" s="101" t="s">
        <v>399</v>
      </c>
      <c r="D98" s="100" t="s">
        <v>400</v>
      </c>
      <c r="E98" s="102">
        <v>1</v>
      </c>
      <c r="F98" s="102" t="s">
        <v>54</v>
      </c>
      <c r="G98" s="100" t="s">
        <v>401</v>
      </c>
      <c r="H98" s="100" t="s">
        <v>402</v>
      </c>
      <c r="I98" s="102">
        <v>905530</v>
      </c>
      <c r="J98" s="103">
        <v>1</v>
      </c>
      <c r="K98" s="104">
        <v>0.75</v>
      </c>
      <c r="L98" s="103">
        <v>0.75</v>
      </c>
      <c r="M98" s="105"/>
      <c r="N98" s="103">
        <v>0</v>
      </c>
      <c r="O98" s="105"/>
      <c r="P98" s="103">
        <v>0</v>
      </c>
      <c r="Q98" s="105"/>
      <c r="R98" s="106">
        <v>0</v>
      </c>
      <c r="S98" s="105">
        <v>0</v>
      </c>
      <c r="T98" s="105"/>
      <c r="U98" s="103">
        <v>0</v>
      </c>
      <c r="V98" s="103">
        <v>0.75</v>
      </c>
      <c r="W98" s="107">
        <v>5989.3165469855621</v>
      </c>
      <c r="X98" s="81"/>
      <c r="Y98" s="81">
        <v>5989.3165469855621</v>
      </c>
      <c r="Z98" s="81">
        <v>499.11</v>
      </c>
      <c r="AA98" s="81">
        <v>31.281064602868206</v>
      </c>
      <c r="AB98" s="108">
        <v>3.3333333333333335</v>
      </c>
      <c r="AC98" s="81">
        <v>0</v>
      </c>
      <c r="AD98" s="108">
        <v>0</v>
      </c>
      <c r="AE98" s="81">
        <v>50.440568317512273</v>
      </c>
      <c r="AF98" s="109">
        <v>0</v>
      </c>
      <c r="AG98" s="81">
        <v>41.254450699217095</v>
      </c>
      <c r="AH98" s="81">
        <v>0</v>
      </c>
      <c r="AI98" s="110">
        <v>0</v>
      </c>
      <c r="AJ98" s="108">
        <v>0</v>
      </c>
      <c r="AK98" s="108">
        <v>3.3333333333333335</v>
      </c>
      <c r="AL98" s="81">
        <v>0</v>
      </c>
      <c r="AM98" s="81"/>
      <c r="AN98" s="81">
        <v>122.97608361959757</v>
      </c>
      <c r="AO98" s="81"/>
    </row>
    <row r="99" spans="1:41" ht="15" customHeight="1" x14ac:dyDescent="0.3">
      <c r="A99" s="99" t="s">
        <v>403</v>
      </c>
      <c r="B99" s="100" t="s">
        <v>398</v>
      </c>
      <c r="C99" s="101" t="s">
        <v>399</v>
      </c>
      <c r="D99" s="100" t="s">
        <v>400</v>
      </c>
      <c r="E99" s="102">
        <v>1</v>
      </c>
      <c r="F99" s="102" t="s">
        <v>54</v>
      </c>
      <c r="G99" s="100" t="s">
        <v>401</v>
      </c>
      <c r="H99" s="100" t="s">
        <v>404</v>
      </c>
      <c r="I99" s="102">
        <v>905500</v>
      </c>
      <c r="J99" s="103">
        <v>1</v>
      </c>
      <c r="K99" s="104">
        <v>0.25</v>
      </c>
      <c r="L99" s="103">
        <v>0.25</v>
      </c>
      <c r="M99" s="105"/>
      <c r="N99" s="103">
        <v>0</v>
      </c>
      <c r="O99" s="105"/>
      <c r="P99" s="103">
        <v>0</v>
      </c>
      <c r="Q99" s="105"/>
      <c r="R99" s="106">
        <v>0</v>
      </c>
      <c r="S99" s="105">
        <v>0</v>
      </c>
      <c r="T99" s="105"/>
      <c r="U99" s="103">
        <v>0</v>
      </c>
      <c r="V99" s="103">
        <v>0.25</v>
      </c>
      <c r="W99" s="107">
        <v>1996.4388489951873</v>
      </c>
      <c r="X99" s="81"/>
      <c r="Y99" s="81">
        <v>1996.4388489951873</v>
      </c>
      <c r="Z99" s="81">
        <v>166.37</v>
      </c>
      <c r="AA99" s="81">
        <v>209.30264371814152</v>
      </c>
      <c r="AB99" s="108">
        <v>11.666666666666668</v>
      </c>
      <c r="AC99" s="81">
        <v>14.139183620924618</v>
      </c>
      <c r="AD99" s="108">
        <v>0.66666666666666663</v>
      </c>
      <c r="AE99" s="81">
        <v>0</v>
      </c>
      <c r="AF99" s="109">
        <v>0</v>
      </c>
      <c r="AG99" s="81">
        <v>49.423844705151446</v>
      </c>
      <c r="AH99" s="81">
        <v>0</v>
      </c>
      <c r="AI99" s="110">
        <v>0</v>
      </c>
      <c r="AJ99" s="108">
        <v>0</v>
      </c>
      <c r="AK99" s="108">
        <v>12.333333333333334</v>
      </c>
      <c r="AL99" s="81">
        <v>0</v>
      </c>
      <c r="AM99" s="81"/>
      <c r="AN99" s="81">
        <v>272.8656720442176</v>
      </c>
      <c r="AO99" s="81"/>
    </row>
    <row r="100" spans="1:41" ht="15" customHeight="1" x14ac:dyDescent="0.3">
      <c r="A100" s="99" t="s">
        <v>405</v>
      </c>
      <c r="B100" s="100" t="s">
        <v>406</v>
      </c>
      <c r="C100" s="101" t="s">
        <v>407</v>
      </c>
      <c r="D100" s="100" t="s">
        <v>408</v>
      </c>
      <c r="E100" s="102">
        <v>1</v>
      </c>
      <c r="F100" s="102" t="s">
        <v>54</v>
      </c>
      <c r="G100" s="100" t="s">
        <v>409</v>
      </c>
      <c r="H100" s="100" t="s">
        <v>410</v>
      </c>
      <c r="I100" s="102">
        <v>908000</v>
      </c>
      <c r="J100" s="103">
        <v>1</v>
      </c>
      <c r="K100" s="104">
        <v>1</v>
      </c>
      <c r="L100" s="103">
        <v>1</v>
      </c>
      <c r="M100" s="105"/>
      <c r="N100" s="103">
        <v>0</v>
      </c>
      <c r="O100" s="105"/>
      <c r="P100" s="103">
        <v>0</v>
      </c>
      <c r="Q100" s="105"/>
      <c r="R100" s="106">
        <v>0</v>
      </c>
      <c r="S100" s="105">
        <v>0</v>
      </c>
      <c r="T100" s="105"/>
      <c r="U100" s="103">
        <v>0</v>
      </c>
      <c r="V100" s="103">
        <v>1</v>
      </c>
      <c r="W100" s="107">
        <v>7985.7553959807492</v>
      </c>
      <c r="X100" s="81"/>
      <c r="Y100" s="81">
        <v>7985.7553959807492</v>
      </c>
      <c r="Z100" s="81">
        <v>665.48</v>
      </c>
      <c r="AA100" s="81">
        <v>2957.027877045839</v>
      </c>
      <c r="AB100" s="108">
        <v>4867.666666666667</v>
      </c>
      <c r="AC100" s="81">
        <v>82.821435115852509</v>
      </c>
      <c r="AD100" s="108">
        <v>3.3333333333333335</v>
      </c>
      <c r="AE100" s="81">
        <v>16.81352277250409</v>
      </c>
      <c r="AF100" s="109">
        <v>0</v>
      </c>
      <c r="AG100" s="81">
        <v>5.3724150411907186</v>
      </c>
      <c r="AH100" s="81">
        <v>0</v>
      </c>
      <c r="AI100" s="110">
        <v>0</v>
      </c>
      <c r="AJ100" s="108">
        <v>0</v>
      </c>
      <c r="AK100" s="108">
        <v>4871</v>
      </c>
      <c r="AL100" s="81">
        <v>0</v>
      </c>
      <c r="AM100" s="81"/>
      <c r="AN100" s="81">
        <v>3062.0352499753867</v>
      </c>
      <c r="AO100" s="81"/>
    </row>
    <row r="101" spans="1:41" ht="15" customHeight="1" x14ac:dyDescent="0.3">
      <c r="A101" s="99" t="s">
        <v>411</v>
      </c>
      <c r="B101" s="100" t="s">
        <v>412</v>
      </c>
      <c r="C101" s="101" t="s">
        <v>413</v>
      </c>
      <c r="D101" s="100" t="s">
        <v>414</v>
      </c>
      <c r="E101" s="102">
        <v>4</v>
      </c>
      <c r="F101" s="102" t="s">
        <v>54</v>
      </c>
      <c r="G101" s="100" t="s">
        <v>396</v>
      </c>
      <c r="H101" s="100" t="s">
        <v>415</v>
      </c>
      <c r="I101" s="102">
        <v>903200</v>
      </c>
      <c r="J101" s="103">
        <v>1</v>
      </c>
      <c r="K101" s="104">
        <v>0.4</v>
      </c>
      <c r="L101" s="103">
        <v>0.4</v>
      </c>
      <c r="M101" s="105"/>
      <c r="N101" s="103">
        <v>0</v>
      </c>
      <c r="O101" s="105"/>
      <c r="P101" s="103">
        <v>0</v>
      </c>
      <c r="Q101" s="105"/>
      <c r="R101" s="106">
        <v>0</v>
      </c>
      <c r="S101" s="105">
        <v>0</v>
      </c>
      <c r="T101" s="105"/>
      <c r="U101" s="103">
        <v>0</v>
      </c>
      <c r="V101" s="103">
        <v>0.4</v>
      </c>
      <c r="W101" s="107">
        <v>3194.3021583923</v>
      </c>
      <c r="X101" s="81"/>
      <c r="Y101" s="81">
        <v>3194.3021583923</v>
      </c>
      <c r="Z101" s="81">
        <v>266.19</v>
      </c>
      <c r="AA101" s="81">
        <v>0</v>
      </c>
      <c r="AB101" s="108">
        <v>0</v>
      </c>
      <c r="AC101" s="81">
        <v>0</v>
      </c>
      <c r="AD101" s="108">
        <v>0</v>
      </c>
      <c r="AE101" s="81">
        <v>0</v>
      </c>
      <c r="AF101" s="109">
        <v>0</v>
      </c>
      <c r="AG101" s="81">
        <v>0</v>
      </c>
      <c r="AH101" s="81">
        <v>0</v>
      </c>
      <c r="AI101" s="110">
        <v>0</v>
      </c>
      <c r="AJ101" s="108">
        <v>0</v>
      </c>
      <c r="AK101" s="108">
        <v>0</v>
      </c>
      <c r="AL101" s="81">
        <v>0</v>
      </c>
      <c r="AM101" s="81"/>
      <c r="AN101" s="81">
        <v>0</v>
      </c>
      <c r="AO101" s="81"/>
    </row>
    <row r="102" spans="1:41" ht="15" customHeight="1" x14ac:dyDescent="0.3">
      <c r="A102" s="99" t="s">
        <v>416</v>
      </c>
      <c r="B102" s="100" t="s">
        <v>417</v>
      </c>
      <c r="C102" s="101" t="s">
        <v>418</v>
      </c>
      <c r="D102" s="100" t="s">
        <v>419</v>
      </c>
      <c r="E102" s="102">
        <v>3</v>
      </c>
      <c r="F102" s="102" t="s">
        <v>54</v>
      </c>
      <c r="G102" s="100" t="s">
        <v>420</v>
      </c>
      <c r="H102" s="100" t="s">
        <v>420</v>
      </c>
      <c r="I102" s="102">
        <v>901000</v>
      </c>
      <c r="J102" s="103">
        <v>1</v>
      </c>
      <c r="K102" s="104">
        <v>0.4</v>
      </c>
      <c r="L102" s="103">
        <v>0.4</v>
      </c>
      <c r="M102" s="105"/>
      <c r="N102" s="103">
        <v>0</v>
      </c>
      <c r="O102" s="105"/>
      <c r="P102" s="103">
        <v>0</v>
      </c>
      <c r="Q102" s="105"/>
      <c r="R102" s="106">
        <v>0</v>
      </c>
      <c r="S102" s="105">
        <v>0</v>
      </c>
      <c r="T102" s="105"/>
      <c r="U102" s="103">
        <v>0</v>
      </c>
      <c r="V102" s="103">
        <v>0.4</v>
      </c>
      <c r="W102" s="107">
        <v>3194.3021583923</v>
      </c>
      <c r="X102" s="81"/>
      <c r="Y102" s="81">
        <v>3194.3021583923</v>
      </c>
      <c r="Z102" s="81">
        <v>266.19</v>
      </c>
      <c r="AA102" s="81">
        <v>4775.7050960560509</v>
      </c>
      <c r="AB102" s="108">
        <v>4340.666666666667</v>
      </c>
      <c r="AC102" s="81">
        <v>9.9892105883700779</v>
      </c>
      <c r="AD102" s="108">
        <v>1</v>
      </c>
      <c r="AE102" s="81">
        <v>25.220284158756137</v>
      </c>
      <c r="AF102" s="109">
        <v>0.25</v>
      </c>
      <c r="AG102" s="81">
        <v>0</v>
      </c>
      <c r="AH102" s="81">
        <v>0</v>
      </c>
      <c r="AI102" s="110">
        <v>89.012767619139296</v>
      </c>
      <c r="AJ102" s="108">
        <v>0.33333333333333331</v>
      </c>
      <c r="AK102" s="108">
        <v>4342</v>
      </c>
      <c r="AL102" s="81">
        <v>0</v>
      </c>
      <c r="AM102" s="81"/>
      <c r="AN102" s="81">
        <v>4899.9273584223165</v>
      </c>
      <c r="AO102" s="81"/>
    </row>
    <row r="103" spans="1:41" ht="15" customHeight="1" x14ac:dyDescent="0.3">
      <c r="A103" s="99" t="s">
        <v>421</v>
      </c>
      <c r="B103" s="100" t="s">
        <v>175</v>
      </c>
      <c r="C103" s="101" t="s">
        <v>175</v>
      </c>
      <c r="D103" s="101" t="s">
        <v>175</v>
      </c>
      <c r="E103" s="102" t="s">
        <v>362</v>
      </c>
      <c r="F103" s="102" t="s">
        <v>54</v>
      </c>
      <c r="G103" s="101" t="s">
        <v>422</v>
      </c>
      <c r="H103" s="100" t="s">
        <v>410</v>
      </c>
      <c r="I103" s="102">
        <v>908100</v>
      </c>
      <c r="J103" s="103">
        <v>0</v>
      </c>
      <c r="K103" s="104">
        <v>0</v>
      </c>
      <c r="L103" s="103">
        <v>0</v>
      </c>
      <c r="M103" s="105"/>
      <c r="N103" s="103">
        <v>0</v>
      </c>
      <c r="O103" s="105"/>
      <c r="P103" s="103">
        <v>0</v>
      </c>
      <c r="Q103" s="105"/>
      <c r="R103" s="106">
        <v>0</v>
      </c>
      <c r="S103" s="105">
        <v>0</v>
      </c>
      <c r="T103" s="105"/>
      <c r="U103" s="103">
        <v>0</v>
      </c>
      <c r="V103" s="103">
        <v>0</v>
      </c>
      <c r="W103" s="107">
        <v>0</v>
      </c>
      <c r="X103" s="81"/>
      <c r="Y103" s="81">
        <v>0</v>
      </c>
      <c r="Z103" s="81">
        <v>0</v>
      </c>
      <c r="AA103" s="81">
        <v>1731.3220669302914</v>
      </c>
      <c r="AB103" s="108">
        <v>1211.3333333333333</v>
      </c>
      <c r="AC103" s="81">
        <v>32.717137253790305</v>
      </c>
      <c r="AD103" s="108">
        <v>0</v>
      </c>
      <c r="AE103" s="81">
        <v>0</v>
      </c>
      <c r="AF103" s="109">
        <v>0</v>
      </c>
      <c r="AG103" s="81">
        <v>0</v>
      </c>
      <c r="AH103" s="81">
        <v>0</v>
      </c>
      <c r="AI103" s="110">
        <v>0</v>
      </c>
      <c r="AJ103" s="108">
        <v>0</v>
      </c>
      <c r="AK103" s="108">
        <v>0</v>
      </c>
      <c r="AL103" s="81">
        <v>0</v>
      </c>
      <c r="AM103" s="81"/>
      <c r="AN103" s="81">
        <v>1764.0392041840817</v>
      </c>
      <c r="AO103" s="81"/>
    </row>
    <row r="104" spans="1:41" ht="15" customHeight="1" x14ac:dyDescent="0.3">
      <c r="A104" s="99" t="s">
        <v>423</v>
      </c>
      <c r="B104" s="100" t="s">
        <v>175</v>
      </c>
      <c r="C104" s="101" t="s">
        <v>175</v>
      </c>
      <c r="D104" s="101" t="s">
        <v>175</v>
      </c>
      <c r="E104" s="102" t="s">
        <v>362</v>
      </c>
      <c r="F104" s="102" t="s">
        <v>54</v>
      </c>
      <c r="G104" s="100" t="s">
        <v>424</v>
      </c>
      <c r="H104" s="100" t="s">
        <v>410</v>
      </c>
      <c r="I104" s="102">
        <v>908100</v>
      </c>
      <c r="J104" s="103">
        <v>0</v>
      </c>
      <c r="K104" s="104">
        <v>0</v>
      </c>
      <c r="L104" s="103">
        <v>0</v>
      </c>
      <c r="M104" s="105"/>
      <c r="N104" s="103">
        <v>0</v>
      </c>
      <c r="O104" s="105"/>
      <c r="P104" s="103">
        <v>0</v>
      </c>
      <c r="Q104" s="105"/>
      <c r="R104" s="106">
        <v>0</v>
      </c>
      <c r="S104" s="105">
        <v>0</v>
      </c>
      <c r="T104" s="105"/>
      <c r="U104" s="103">
        <v>0</v>
      </c>
      <c r="V104" s="103">
        <v>0</v>
      </c>
      <c r="W104" s="107">
        <v>0</v>
      </c>
      <c r="X104" s="81"/>
      <c r="Y104" s="81">
        <v>0</v>
      </c>
      <c r="Z104" s="81">
        <v>0</v>
      </c>
      <c r="AA104" s="81">
        <v>1476.5042280362302</v>
      </c>
      <c r="AB104" s="108">
        <v>1712</v>
      </c>
      <c r="AC104" s="81">
        <v>0</v>
      </c>
      <c r="AD104" s="108">
        <v>0</v>
      </c>
      <c r="AE104" s="81">
        <v>0</v>
      </c>
      <c r="AF104" s="109">
        <v>0</v>
      </c>
      <c r="AG104" s="81">
        <v>0</v>
      </c>
      <c r="AH104" s="81">
        <v>0</v>
      </c>
      <c r="AI104" s="110">
        <v>0</v>
      </c>
      <c r="AJ104" s="108">
        <v>0</v>
      </c>
      <c r="AK104" s="108">
        <v>1712</v>
      </c>
      <c r="AL104" s="81">
        <v>0</v>
      </c>
      <c r="AM104" s="81"/>
      <c r="AN104" s="81">
        <v>1476.5042280362302</v>
      </c>
      <c r="AO104" s="81"/>
    </row>
    <row r="105" spans="1:41" ht="15" customHeight="1" x14ac:dyDescent="0.3">
      <c r="A105" s="102" t="s">
        <v>425</v>
      </c>
      <c r="B105" s="136" t="s">
        <v>426</v>
      </c>
      <c r="C105" s="100" t="s">
        <v>427</v>
      </c>
      <c r="D105" s="100"/>
      <c r="E105" s="102" t="s">
        <v>362</v>
      </c>
      <c r="F105" s="102" t="s">
        <v>54</v>
      </c>
      <c r="G105" s="100"/>
      <c r="H105" s="100"/>
      <c r="I105" s="102">
        <v>908100</v>
      </c>
      <c r="J105" s="102"/>
      <c r="K105" s="102"/>
      <c r="L105" s="103">
        <v>0</v>
      </c>
      <c r="M105" s="102"/>
      <c r="N105" s="103">
        <v>0</v>
      </c>
      <c r="O105" s="102"/>
      <c r="P105" s="103">
        <v>0</v>
      </c>
      <c r="Q105" s="105"/>
      <c r="R105" s="106">
        <v>0</v>
      </c>
      <c r="S105" s="105">
        <v>0</v>
      </c>
      <c r="T105" s="105"/>
      <c r="U105" s="103">
        <v>0</v>
      </c>
      <c r="V105" s="103">
        <v>0</v>
      </c>
      <c r="W105" s="107">
        <v>0</v>
      </c>
      <c r="X105" s="81"/>
      <c r="Y105" s="81">
        <v>0</v>
      </c>
      <c r="Z105" s="81">
        <v>0</v>
      </c>
      <c r="AA105" s="81">
        <v>7.5838878011506692</v>
      </c>
      <c r="AB105" s="108">
        <v>15</v>
      </c>
      <c r="AC105" s="81">
        <v>0</v>
      </c>
      <c r="AD105" s="108">
        <v>0</v>
      </c>
      <c r="AE105" s="81">
        <v>0</v>
      </c>
      <c r="AF105" s="109">
        <v>0</v>
      </c>
      <c r="AG105" s="81">
        <v>0</v>
      </c>
      <c r="AH105" s="81">
        <v>0</v>
      </c>
      <c r="AI105" s="110">
        <v>0</v>
      </c>
      <c r="AJ105" s="108">
        <v>0</v>
      </c>
      <c r="AK105" s="108">
        <v>15</v>
      </c>
      <c r="AL105" s="81">
        <v>0</v>
      </c>
      <c r="AM105" s="81"/>
      <c r="AN105" s="81">
        <v>7.5838878011506692</v>
      </c>
      <c r="AO105" s="81"/>
    </row>
    <row r="106" spans="1:41" ht="15" customHeight="1" x14ac:dyDescent="0.3">
      <c r="A106" s="99" t="s">
        <v>428</v>
      </c>
      <c r="B106" s="100" t="s">
        <v>417</v>
      </c>
      <c r="C106" s="101" t="s">
        <v>418</v>
      </c>
      <c r="D106" s="100" t="s">
        <v>419</v>
      </c>
      <c r="E106" s="102">
        <v>3</v>
      </c>
      <c r="F106" s="102" t="s">
        <v>54</v>
      </c>
      <c r="G106" s="100" t="s">
        <v>429</v>
      </c>
      <c r="H106" s="100" t="s">
        <v>430</v>
      </c>
      <c r="I106" s="102">
        <v>900000</v>
      </c>
      <c r="J106" s="103">
        <v>1</v>
      </c>
      <c r="K106" s="104">
        <v>0.4</v>
      </c>
      <c r="L106" s="103">
        <v>0.4</v>
      </c>
      <c r="M106" s="105"/>
      <c r="N106" s="103">
        <v>0</v>
      </c>
      <c r="O106" s="105"/>
      <c r="P106" s="103">
        <v>0</v>
      </c>
      <c r="Q106" s="105"/>
      <c r="R106" s="106">
        <v>0</v>
      </c>
      <c r="S106" s="105">
        <v>0</v>
      </c>
      <c r="T106" s="105"/>
      <c r="U106" s="103">
        <v>0</v>
      </c>
      <c r="V106" s="103">
        <v>0.4</v>
      </c>
      <c r="W106" s="107">
        <v>3194.3021583923</v>
      </c>
      <c r="X106" s="81"/>
      <c r="Y106" s="81">
        <v>3194.3021583923</v>
      </c>
      <c r="Z106" s="81">
        <v>266.19</v>
      </c>
      <c r="AA106" s="81">
        <v>35.173889640078556</v>
      </c>
      <c r="AB106" s="108">
        <v>42</v>
      </c>
      <c r="AC106" s="81">
        <v>0</v>
      </c>
      <c r="AD106" s="108">
        <v>0</v>
      </c>
      <c r="AE106" s="81">
        <v>0</v>
      </c>
      <c r="AF106" s="109">
        <v>0</v>
      </c>
      <c r="AG106" s="81">
        <v>0</v>
      </c>
      <c r="AH106" s="81">
        <v>0</v>
      </c>
      <c r="AI106" s="110">
        <v>0</v>
      </c>
      <c r="AJ106" s="108">
        <v>0</v>
      </c>
      <c r="AK106" s="108">
        <v>42</v>
      </c>
      <c r="AL106" s="81">
        <v>0</v>
      </c>
      <c r="AM106" s="81"/>
      <c r="AN106" s="81">
        <v>35.173889640078556</v>
      </c>
      <c r="AO106" s="81"/>
    </row>
    <row r="107" spans="1:41" ht="15" customHeight="1" x14ac:dyDescent="0.3">
      <c r="A107" s="99" t="s">
        <v>431</v>
      </c>
      <c r="B107" s="100" t="s">
        <v>417</v>
      </c>
      <c r="C107" s="101" t="s">
        <v>418</v>
      </c>
      <c r="D107" s="100" t="s">
        <v>419</v>
      </c>
      <c r="E107" s="102">
        <v>3</v>
      </c>
      <c r="F107" s="102" t="s">
        <v>54</v>
      </c>
      <c r="G107" s="100" t="s">
        <v>401</v>
      </c>
      <c r="H107" s="100" t="s">
        <v>432</v>
      </c>
      <c r="I107" s="102">
        <v>905700</v>
      </c>
      <c r="J107" s="103">
        <v>1</v>
      </c>
      <c r="K107" s="104">
        <v>0.1</v>
      </c>
      <c r="L107" s="103">
        <v>0.1</v>
      </c>
      <c r="M107" s="105"/>
      <c r="N107" s="103">
        <v>0</v>
      </c>
      <c r="O107" s="105"/>
      <c r="P107" s="103">
        <v>0</v>
      </c>
      <c r="Q107" s="105"/>
      <c r="R107" s="106">
        <v>0</v>
      </c>
      <c r="S107" s="105">
        <v>0</v>
      </c>
      <c r="T107" s="105"/>
      <c r="U107" s="103">
        <v>0</v>
      </c>
      <c r="V107" s="103">
        <v>0.1</v>
      </c>
      <c r="W107" s="107">
        <v>798.57553959807501</v>
      </c>
      <c r="X107" s="81"/>
      <c r="Y107" s="81">
        <v>798.57553959807501</v>
      </c>
      <c r="Z107" s="81">
        <v>66.55</v>
      </c>
      <c r="AA107" s="81">
        <v>0</v>
      </c>
      <c r="AB107" s="108">
        <v>0</v>
      </c>
      <c r="AC107" s="81">
        <v>0</v>
      </c>
      <c r="AD107" s="108">
        <v>0</v>
      </c>
      <c r="AE107" s="81">
        <v>0</v>
      </c>
      <c r="AF107" s="109">
        <v>0</v>
      </c>
      <c r="AG107" s="81">
        <v>0</v>
      </c>
      <c r="AH107" s="81">
        <v>0</v>
      </c>
      <c r="AI107" s="110">
        <v>0</v>
      </c>
      <c r="AJ107" s="108">
        <v>0</v>
      </c>
      <c r="AK107" s="108">
        <v>0</v>
      </c>
      <c r="AL107" s="81">
        <v>0</v>
      </c>
      <c r="AM107" s="81"/>
      <c r="AN107" s="81">
        <v>0</v>
      </c>
      <c r="AO107" s="81"/>
    </row>
    <row r="108" spans="1:41" ht="15" customHeight="1" x14ac:dyDescent="0.3">
      <c r="A108" s="99" t="s">
        <v>431</v>
      </c>
      <c r="B108" s="100" t="s">
        <v>417</v>
      </c>
      <c r="C108" s="101" t="s">
        <v>418</v>
      </c>
      <c r="D108" s="100" t="s">
        <v>419</v>
      </c>
      <c r="E108" s="102">
        <v>3</v>
      </c>
      <c r="F108" s="102" t="s">
        <v>54</v>
      </c>
      <c r="G108" s="100" t="s">
        <v>401</v>
      </c>
      <c r="H108" s="100" t="s">
        <v>432</v>
      </c>
      <c r="I108" s="102">
        <v>905750</v>
      </c>
      <c r="J108" s="103">
        <v>1</v>
      </c>
      <c r="K108" s="104">
        <v>0.1</v>
      </c>
      <c r="L108" s="103">
        <v>0.1</v>
      </c>
      <c r="M108" s="105"/>
      <c r="N108" s="103">
        <v>0</v>
      </c>
      <c r="O108" s="105"/>
      <c r="P108" s="103">
        <v>0</v>
      </c>
      <c r="Q108" s="105"/>
      <c r="R108" s="106">
        <v>0</v>
      </c>
      <c r="S108" s="105">
        <v>0</v>
      </c>
      <c r="T108" s="105"/>
      <c r="U108" s="103">
        <v>0</v>
      </c>
      <c r="V108" s="103">
        <v>0.1</v>
      </c>
      <c r="W108" s="107">
        <v>798.57553959807501</v>
      </c>
      <c r="X108" s="81"/>
      <c r="Y108" s="81">
        <v>798.57553959807501</v>
      </c>
      <c r="Z108" s="81">
        <v>66.55</v>
      </c>
      <c r="AA108" s="81">
        <v>0</v>
      </c>
      <c r="AB108" s="108">
        <v>0</v>
      </c>
      <c r="AC108" s="81">
        <v>0</v>
      </c>
      <c r="AD108" s="108">
        <v>0</v>
      </c>
      <c r="AE108" s="81">
        <v>0</v>
      </c>
      <c r="AF108" s="109">
        <v>0</v>
      </c>
      <c r="AG108" s="81">
        <v>0</v>
      </c>
      <c r="AH108" s="81">
        <v>0</v>
      </c>
      <c r="AI108" s="110">
        <v>0</v>
      </c>
      <c r="AJ108" s="108">
        <v>0</v>
      </c>
      <c r="AK108" s="108">
        <v>0</v>
      </c>
      <c r="AL108" s="81">
        <v>0</v>
      </c>
      <c r="AM108" s="81"/>
      <c r="AN108" s="81">
        <v>0</v>
      </c>
      <c r="AO108" s="81"/>
    </row>
    <row r="109" spans="1:41" ht="15" customHeight="1" x14ac:dyDescent="0.3">
      <c r="A109" s="99" t="s">
        <v>433</v>
      </c>
      <c r="B109" s="100" t="s">
        <v>180</v>
      </c>
      <c r="C109" s="101" t="s">
        <v>181</v>
      </c>
      <c r="D109" s="100" t="s">
        <v>182</v>
      </c>
      <c r="E109" s="102">
        <v>3</v>
      </c>
      <c r="F109" s="102" t="s">
        <v>54</v>
      </c>
      <c r="G109" s="100" t="s">
        <v>434</v>
      </c>
      <c r="H109" s="100" t="s">
        <v>401</v>
      </c>
      <c r="I109" s="102">
        <v>900540</v>
      </c>
      <c r="J109" s="103">
        <v>1</v>
      </c>
      <c r="K109" s="104">
        <v>0.5</v>
      </c>
      <c r="L109" s="103">
        <v>0.5</v>
      </c>
      <c r="M109" s="105"/>
      <c r="N109" s="103">
        <v>0</v>
      </c>
      <c r="O109" s="105"/>
      <c r="P109" s="103">
        <v>0</v>
      </c>
      <c r="Q109" s="105"/>
      <c r="R109" s="106">
        <v>0</v>
      </c>
      <c r="S109" s="105">
        <v>0</v>
      </c>
      <c r="T109" s="105"/>
      <c r="U109" s="103">
        <v>0</v>
      </c>
      <c r="V109" s="103">
        <v>0.5</v>
      </c>
      <c r="W109" s="107">
        <v>3992.8776979903746</v>
      </c>
      <c r="X109" s="81"/>
      <c r="Y109" s="81">
        <v>3992.8776979903746</v>
      </c>
      <c r="Z109" s="81">
        <v>332.74</v>
      </c>
      <c r="AA109" s="81">
        <v>536.90523366362186</v>
      </c>
      <c r="AB109" s="108">
        <v>891.33333333333337</v>
      </c>
      <c r="AC109" s="81">
        <v>31.087214575608737</v>
      </c>
      <c r="AD109" s="108">
        <v>2.3333333333333335</v>
      </c>
      <c r="AE109" s="81">
        <v>0</v>
      </c>
      <c r="AF109" s="109">
        <v>0</v>
      </c>
      <c r="AG109" s="81">
        <v>0</v>
      </c>
      <c r="AH109" s="81">
        <v>4511.064203739842</v>
      </c>
      <c r="AI109" s="110">
        <v>6866.4369818943951</v>
      </c>
      <c r="AJ109" s="108">
        <v>19521</v>
      </c>
      <c r="AK109" s="108">
        <v>20414.666666666668</v>
      </c>
      <c r="AL109" s="81">
        <v>0</v>
      </c>
      <c r="AM109" s="81"/>
      <c r="AN109" s="81">
        <v>11945.493633873468</v>
      </c>
      <c r="AO109" s="81"/>
    </row>
    <row r="110" spans="1:41" ht="15" customHeight="1" x14ac:dyDescent="0.3">
      <c r="A110" s="99" t="s">
        <v>435</v>
      </c>
      <c r="B110" s="100" t="s">
        <v>436</v>
      </c>
      <c r="C110" s="101" t="s">
        <v>437</v>
      </c>
      <c r="D110" s="100" t="s">
        <v>438</v>
      </c>
      <c r="E110" s="102">
        <v>1</v>
      </c>
      <c r="F110" s="102" t="s">
        <v>55</v>
      </c>
      <c r="G110" s="102" t="s">
        <v>439</v>
      </c>
      <c r="H110" s="100" t="s">
        <v>440</v>
      </c>
      <c r="I110" s="102" t="s">
        <v>441</v>
      </c>
      <c r="J110" s="103">
        <v>1</v>
      </c>
      <c r="K110" s="104">
        <v>1</v>
      </c>
      <c r="L110" s="103">
        <v>1</v>
      </c>
      <c r="M110" s="105" t="s">
        <v>442</v>
      </c>
      <c r="N110" s="103">
        <v>1</v>
      </c>
      <c r="O110" s="105" t="s">
        <v>30</v>
      </c>
      <c r="P110" s="103">
        <v>0</v>
      </c>
      <c r="Q110" s="105" t="s">
        <v>30</v>
      </c>
      <c r="R110" s="106">
        <v>0</v>
      </c>
      <c r="S110" s="105">
        <v>0</v>
      </c>
      <c r="T110" s="105"/>
      <c r="U110" s="103">
        <v>0</v>
      </c>
      <c r="V110" s="103">
        <v>2</v>
      </c>
      <c r="W110" s="107">
        <v>15971.510791961498</v>
      </c>
      <c r="X110" s="81"/>
      <c r="Y110" s="81">
        <v>15971.510791961498</v>
      </c>
      <c r="Z110" s="81">
        <v>1330.96</v>
      </c>
      <c r="AA110" s="81">
        <v>0</v>
      </c>
      <c r="AB110" s="108">
        <v>0</v>
      </c>
      <c r="AC110" s="81">
        <v>0</v>
      </c>
      <c r="AD110" s="108">
        <v>0</v>
      </c>
      <c r="AE110" s="81">
        <v>33.62704554500818</v>
      </c>
      <c r="AF110" s="109">
        <v>0</v>
      </c>
      <c r="AG110" s="81">
        <v>0</v>
      </c>
      <c r="AH110" s="81">
        <v>0</v>
      </c>
      <c r="AI110" s="110">
        <v>0</v>
      </c>
      <c r="AJ110" s="108">
        <v>0</v>
      </c>
      <c r="AK110" s="108">
        <v>0</v>
      </c>
      <c r="AL110" s="81">
        <v>0</v>
      </c>
      <c r="AM110" s="81"/>
      <c r="AN110" s="81">
        <v>33.62704554500818</v>
      </c>
      <c r="AO110" s="81"/>
    </row>
    <row r="111" spans="1:41" ht="15" customHeight="1" x14ac:dyDescent="0.3">
      <c r="A111" s="99" t="s">
        <v>443</v>
      </c>
      <c r="B111" s="100" t="s">
        <v>444</v>
      </c>
      <c r="C111" s="101" t="s">
        <v>445</v>
      </c>
      <c r="D111" s="100" t="s">
        <v>446</v>
      </c>
      <c r="E111" s="102">
        <v>2</v>
      </c>
      <c r="F111" s="102" t="s">
        <v>55</v>
      </c>
      <c r="G111" s="102" t="s">
        <v>447</v>
      </c>
      <c r="H111" s="100" t="s">
        <v>447</v>
      </c>
      <c r="I111" s="102">
        <v>400001</v>
      </c>
      <c r="J111" s="103">
        <v>1</v>
      </c>
      <c r="K111" s="104">
        <v>0.1429</v>
      </c>
      <c r="L111" s="103">
        <v>0.1429</v>
      </c>
      <c r="M111" s="105"/>
      <c r="N111" s="103">
        <v>0</v>
      </c>
      <c r="O111" s="105"/>
      <c r="P111" s="103">
        <v>0</v>
      </c>
      <c r="Q111" s="105"/>
      <c r="R111" s="106">
        <v>0</v>
      </c>
      <c r="S111" s="105">
        <v>0</v>
      </c>
      <c r="T111" s="105"/>
      <c r="U111" s="103">
        <v>0</v>
      </c>
      <c r="V111" s="103">
        <v>0.1429</v>
      </c>
      <c r="W111" s="107">
        <v>1141.1644460856489</v>
      </c>
      <c r="X111" s="81"/>
      <c r="Y111" s="81">
        <v>1141.1644460856489</v>
      </c>
      <c r="Z111" s="81">
        <v>95.1</v>
      </c>
      <c r="AA111" s="81">
        <v>96.303902317898135</v>
      </c>
      <c r="AB111" s="108">
        <v>139.66666666666666</v>
      </c>
      <c r="AC111" s="81">
        <v>5.3012048270954066</v>
      </c>
      <c r="AD111" s="108">
        <v>11.666666666666666</v>
      </c>
      <c r="AE111" s="81">
        <v>0</v>
      </c>
      <c r="AF111" s="109">
        <v>0</v>
      </c>
      <c r="AG111" s="81">
        <v>3.7820535930620971</v>
      </c>
      <c r="AH111" s="81">
        <v>0</v>
      </c>
      <c r="AI111" s="110">
        <v>0</v>
      </c>
      <c r="AJ111" s="108">
        <v>0</v>
      </c>
      <c r="AK111" s="108">
        <v>151.33333333333331</v>
      </c>
      <c r="AL111" s="81">
        <v>0</v>
      </c>
      <c r="AM111" s="81"/>
      <c r="AN111" s="81">
        <v>105.38716073805564</v>
      </c>
      <c r="AO111" s="81"/>
    </row>
    <row r="112" spans="1:41" ht="15" customHeight="1" x14ac:dyDescent="0.3">
      <c r="A112" s="99" t="s">
        <v>448</v>
      </c>
      <c r="B112" s="100" t="s">
        <v>175</v>
      </c>
      <c r="C112" s="101" t="s">
        <v>445</v>
      </c>
      <c r="D112" s="100" t="s">
        <v>446</v>
      </c>
      <c r="E112" s="102">
        <v>2</v>
      </c>
      <c r="F112" s="102" t="s">
        <v>55</v>
      </c>
      <c r="G112" s="102" t="s">
        <v>449</v>
      </c>
      <c r="H112" s="100" t="s">
        <v>450</v>
      </c>
      <c r="I112" s="102">
        <v>417002</v>
      </c>
      <c r="J112" s="103">
        <v>0</v>
      </c>
      <c r="K112" s="104">
        <v>0</v>
      </c>
      <c r="L112" s="103">
        <v>0</v>
      </c>
      <c r="M112" s="105"/>
      <c r="N112" s="103">
        <v>0</v>
      </c>
      <c r="O112" s="105"/>
      <c r="P112" s="103">
        <v>0</v>
      </c>
      <c r="Q112" s="105"/>
      <c r="R112" s="106">
        <v>0</v>
      </c>
      <c r="S112" s="105">
        <v>0</v>
      </c>
      <c r="T112" s="105"/>
      <c r="U112" s="103">
        <v>0</v>
      </c>
      <c r="V112" s="103">
        <v>0</v>
      </c>
      <c r="W112" s="107">
        <v>0</v>
      </c>
      <c r="X112" s="81"/>
      <c r="Y112" s="81">
        <v>0</v>
      </c>
      <c r="Z112" s="81">
        <v>0</v>
      </c>
      <c r="AA112" s="81">
        <v>0</v>
      </c>
      <c r="AB112" s="108">
        <v>0</v>
      </c>
      <c r="AC112" s="81">
        <v>0</v>
      </c>
      <c r="AD112" s="108">
        <v>0</v>
      </c>
      <c r="AE112" s="81">
        <v>0</v>
      </c>
      <c r="AF112" s="109">
        <v>0</v>
      </c>
      <c r="AG112" s="81">
        <v>0</v>
      </c>
      <c r="AH112" s="81">
        <v>0</v>
      </c>
      <c r="AI112" s="110">
        <v>0</v>
      </c>
      <c r="AJ112" s="108">
        <v>0</v>
      </c>
      <c r="AK112" s="108">
        <v>0</v>
      </c>
      <c r="AL112" s="81">
        <v>0</v>
      </c>
      <c r="AM112" s="81"/>
      <c r="AN112" s="81">
        <v>0</v>
      </c>
      <c r="AO112" s="81"/>
    </row>
    <row r="113" spans="1:41" ht="15" customHeight="1" x14ac:dyDescent="0.3">
      <c r="A113" s="99" t="s">
        <v>451</v>
      </c>
      <c r="B113" s="100" t="s">
        <v>452</v>
      </c>
      <c r="C113" s="101" t="s">
        <v>453</v>
      </c>
      <c r="D113" s="100" t="s">
        <v>454</v>
      </c>
      <c r="E113" s="102">
        <v>3</v>
      </c>
      <c r="F113" s="102" t="s">
        <v>55</v>
      </c>
      <c r="G113" s="102" t="s">
        <v>449</v>
      </c>
      <c r="H113" s="100" t="s">
        <v>455</v>
      </c>
      <c r="I113" s="102">
        <v>418245</v>
      </c>
      <c r="J113" s="103">
        <v>0</v>
      </c>
      <c r="K113" s="104">
        <v>1</v>
      </c>
      <c r="L113" s="103">
        <v>0</v>
      </c>
      <c r="M113" s="105"/>
      <c r="N113" s="103">
        <v>0</v>
      </c>
      <c r="O113" s="105"/>
      <c r="P113" s="103">
        <v>0</v>
      </c>
      <c r="Q113" s="105" t="s">
        <v>456</v>
      </c>
      <c r="R113" s="106">
        <v>1</v>
      </c>
      <c r="S113" s="105">
        <v>2</v>
      </c>
      <c r="T113" s="105"/>
      <c r="U113" s="103">
        <v>0</v>
      </c>
      <c r="V113" s="103">
        <v>2</v>
      </c>
      <c r="W113" s="107">
        <v>15971.510791961498</v>
      </c>
      <c r="X113" s="81"/>
      <c r="Y113" s="81">
        <v>15971.510791961498</v>
      </c>
      <c r="Z113" s="81">
        <v>1330.96</v>
      </c>
      <c r="AA113" s="81">
        <v>0</v>
      </c>
      <c r="AB113" s="108">
        <v>0</v>
      </c>
      <c r="AC113" s="81">
        <v>0</v>
      </c>
      <c r="AD113" s="108">
        <v>0</v>
      </c>
      <c r="AE113" s="81">
        <v>0</v>
      </c>
      <c r="AF113" s="109">
        <v>0</v>
      </c>
      <c r="AG113" s="81">
        <v>0</v>
      </c>
      <c r="AH113" s="81">
        <v>0</v>
      </c>
      <c r="AI113" s="110">
        <v>0</v>
      </c>
      <c r="AJ113" s="108">
        <v>0</v>
      </c>
      <c r="AK113" s="108">
        <v>0</v>
      </c>
      <c r="AL113" s="81">
        <v>0</v>
      </c>
      <c r="AM113" s="81"/>
      <c r="AN113" s="81">
        <v>0</v>
      </c>
      <c r="AO113" s="81"/>
    </row>
    <row r="114" spans="1:41" ht="15" customHeight="1" x14ac:dyDescent="0.3">
      <c r="A114" s="99" t="s">
        <v>457</v>
      </c>
      <c r="B114" s="100" t="s">
        <v>458</v>
      </c>
      <c r="C114" s="101" t="s">
        <v>445</v>
      </c>
      <c r="D114" s="100" t="s">
        <v>446</v>
      </c>
      <c r="E114" s="102">
        <v>2</v>
      </c>
      <c r="F114" s="102" t="s">
        <v>55</v>
      </c>
      <c r="G114" s="102" t="s">
        <v>459</v>
      </c>
      <c r="H114" s="100" t="s">
        <v>460</v>
      </c>
      <c r="I114" s="102">
        <v>403040</v>
      </c>
      <c r="J114" s="103">
        <v>1</v>
      </c>
      <c r="K114" s="104">
        <v>0.05</v>
      </c>
      <c r="L114" s="103">
        <v>0.05</v>
      </c>
      <c r="M114" s="105"/>
      <c r="N114" s="103">
        <v>0</v>
      </c>
      <c r="O114" s="105"/>
      <c r="P114" s="103">
        <v>0</v>
      </c>
      <c r="Q114" s="105"/>
      <c r="R114" s="106">
        <v>0</v>
      </c>
      <c r="S114" s="105">
        <v>0</v>
      </c>
      <c r="T114" s="105"/>
      <c r="U114" s="103">
        <v>0</v>
      </c>
      <c r="V114" s="103">
        <v>0.05</v>
      </c>
      <c r="W114" s="107">
        <v>399.28776979903751</v>
      </c>
      <c r="X114" s="81"/>
      <c r="Y114" s="81">
        <v>399.28776979903751</v>
      </c>
      <c r="Z114" s="81">
        <v>33.270000000000003</v>
      </c>
      <c r="AA114" s="81">
        <v>4.8739435425235387</v>
      </c>
      <c r="AB114" s="108">
        <v>10.666666666666666</v>
      </c>
      <c r="AC114" s="81">
        <v>0</v>
      </c>
      <c r="AD114" s="108">
        <v>0</v>
      </c>
      <c r="AE114" s="81">
        <v>0</v>
      </c>
      <c r="AF114" s="109">
        <v>0</v>
      </c>
      <c r="AG114" s="81">
        <v>0</v>
      </c>
      <c r="AH114" s="81">
        <v>0</v>
      </c>
      <c r="AI114" s="110">
        <v>0</v>
      </c>
      <c r="AJ114" s="108">
        <v>0</v>
      </c>
      <c r="AK114" s="108">
        <v>10.666666666666666</v>
      </c>
      <c r="AL114" s="81">
        <v>0</v>
      </c>
      <c r="AM114" s="81"/>
      <c r="AN114" s="81">
        <v>4.8739435425235387</v>
      </c>
      <c r="AO114" s="81"/>
    </row>
    <row r="115" spans="1:41" ht="15" customHeight="1" x14ac:dyDescent="0.3">
      <c r="A115" s="99" t="s">
        <v>461</v>
      </c>
      <c r="B115" s="100" t="s">
        <v>458</v>
      </c>
      <c r="C115" s="101" t="s">
        <v>445</v>
      </c>
      <c r="D115" s="100" t="s">
        <v>446</v>
      </c>
      <c r="E115" s="102">
        <v>2</v>
      </c>
      <c r="F115" s="102" t="s">
        <v>55</v>
      </c>
      <c r="G115" s="102" t="s">
        <v>459</v>
      </c>
      <c r="H115" s="100" t="s">
        <v>459</v>
      </c>
      <c r="I115" s="102">
        <v>402100</v>
      </c>
      <c r="J115" s="103">
        <v>1</v>
      </c>
      <c r="K115" s="104">
        <v>0.05</v>
      </c>
      <c r="L115" s="103">
        <v>0.05</v>
      </c>
      <c r="M115" s="105"/>
      <c r="N115" s="103">
        <v>0</v>
      </c>
      <c r="O115" s="105"/>
      <c r="P115" s="103">
        <v>0</v>
      </c>
      <c r="Q115" s="105"/>
      <c r="R115" s="106">
        <v>0</v>
      </c>
      <c r="S115" s="105">
        <v>0</v>
      </c>
      <c r="T115" s="105"/>
      <c r="U115" s="103">
        <v>0</v>
      </c>
      <c r="V115" s="103">
        <v>0.05</v>
      </c>
      <c r="W115" s="107">
        <v>399.28776979903751</v>
      </c>
      <c r="X115" s="81"/>
      <c r="Y115" s="81">
        <v>399.28776979903751</v>
      </c>
      <c r="Z115" s="81">
        <v>33.270000000000003</v>
      </c>
      <c r="AA115" s="81">
        <v>0</v>
      </c>
      <c r="AB115" s="108">
        <v>0</v>
      </c>
      <c r="AC115" s="81">
        <v>0</v>
      </c>
      <c r="AD115" s="108">
        <v>0</v>
      </c>
      <c r="AE115" s="81">
        <v>0</v>
      </c>
      <c r="AF115" s="109">
        <v>0</v>
      </c>
      <c r="AG115" s="81">
        <v>0</v>
      </c>
      <c r="AH115" s="81">
        <v>0</v>
      </c>
      <c r="AI115" s="110">
        <v>0</v>
      </c>
      <c r="AJ115" s="108">
        <v>0</v>
      </c>
      <c r="AK115" s="108">
        <v>0</v>
      </c>
      <c r="AL115" s="81">
        <v>0</v>
      </c>
      <c r="AM115" s="81"/>
      <c r="AN115" s="81">
        <v>0</v>
      </c>
      <c r="AO115" s="81"/>
    </row>
    <row r="116" spans="1:41" ht="15" customHeight="1" x14ac:dyDescent="0.3">
      <c r="A116" s="99" t="s">
        <v>462</v>
      </c>
      <c r="B116" s="100" t="s">
        <v>463</v>
      </c>
      <c r="C116" s="101" t="s">
        <v>445</v>
      </c>
      <c r="D116" s="100" t="s">
        <v>446</v>
      </c>
      <c r="E116" s="102">
        <v>2</v>
      </c>
      <c r="F116" s="102" t="s">
        <v>55</v>
      </c>
      <c r="G116" s="102" t="s">
        <v>464</v>
      </c>
      <c r="H116" s="100" t="s">
        <v>465</v>
      </c>
      <c r="I116" s="102" t="s">
        <v>466</v>
      </c>
      <c r="J116" s="103">
        <v>1</v>
      </c>
      <c r="K116" s="104">
        <v>0.33300000000000002</v>
      </c>
      <c r="L116" s="103">
        <v>0.33300000000000002</v>
      </c>
      <c r="M116" s="105"/>
      <c r="N116" s="103">
        <v>0</v>
      </c>
      <c r="O116" s="105"/>
      <c r="P116" s="103">
        <v>0</v>
      </c>
      <c r="Q116" s="105"/>
      <c r="R116" s="106">
        <v>0</v>
      </c>
      <c r="S116" s="105">
        <v>0</v>
      </c>
      <c r="T116" s="105"/>
      <c r="U116" s="103">
        <v>0</v>
      </c>
      <c r="V116" s="103">
        <v>0.33300000000000002</v>
      </c>
      <c r="W116" s="107">
        <v>2659.2565468615894</v>
      </c>
      <c r="X116" s="81"/>
      <c r="Y116" s="81">
        <v>2659.2565468615894</v>
      </c>
      <c r="Z116" s="81">
        <v>221.6</v>
      </c>
      <c r="AA116" s="81">
        <v>25529.925950257577</v>
      </c>
      <c r="AB116" s="108">
        <v>0</v>
      </c>
      <c r="AC116" s="81">
        <v>42.757777441229244</v>
      </c>
      <c r="AD116" s="108">
        <v>0</v>
      </c>
      <c r="AE116" s="81">
        <v>0</v>
      </c>
      <c r="AF116" s="109">
        <v>0</v>
      </c>
      <c r="AG116" s="81">
        <v>0</v>
      </c>
      <c r="AH116" s="81">
        <v>0</v>
      </c>
      <c r="AI116" s="110">
        <v>0</v>
      </c>
      <c r="AJ116" s="108">
        <v>0</v>
      </c>
      <c r="AK116" s="108">
        <v>0</v>
      </c>
      <c r="AL116" s="81">
        <v>0</v>
      </c>
      <c r="AM116" s="81"/>
      <c r="AN116" s="81">
        <v>25572.683727698804</v>
      </c>
      <c r="AO116" s="81"/>
    </row>
    <row r="117" spans="1:41" ht="15" customHeight="1" x14ac:dyDescent="0.3">
      <c r="A117" s="99" t="s">
        <v>467</v>
      </c>
      <c r="B117" s="100" t="s">
        <v>468</v>
      </c>
      <c r="C117" s="101" t="s">
        <v>469</v>
      </c>
      <c r="D117" s="100" t="s">
        <v>470</v>
      </c>
      <c r="E117" s="102">
        <v>1</v>
      </c>
      <c r="F117" s="102" t="s">
        <v>55</v>
      </c>
      <c r="G117" s="102" t="s">
        <v>464</v>
      </c>
      <c r="H117" s="100" t="s">
        <v>471</v>
      </c>
      <c r="I117" s="102">
        <v>403350</v>
      </c>
      <c r="J117" s="103">
        <v>1</v>
      </c>
      <c r="K117" s="104">
        <v>0.1</v>
      </c>
      <c r="L117" s="103">
        <v>0.1</v>
      </c>
      <c r="M117" s="105"/>
      <c r="N117" s="103">
        <v>0</v>
      </c>
      <c r="O117" s="105"/>
      <c r="P117" s="103">
        <v>0</v>
      </c>
      <c r="Q117" s="105"/>
      <c r="R117" s="106">
        <v>0</v>
      </c>
      <c r="S117" s="105">
        <v>0</v>
      </c>
      <c r="T117" s="105"/>
      <c r="U117" s="103">
        <v>0</v>
      </c>
      <c r="V117" s="103">
        <v>0.1</v>
      </c>
      <c r="W117" s="107">
        <v>798.57553959807501</v>
      </c>
      <c r="X117" s="81"/>
      <c r="Y117" s="81">
        <v>798.57553959807501</v>
      </c>
      <c r="Z117" s="81">
        <v>66.55</v>
      </c>
      <c r="AA117" s="81">
        <v>6459.7317124580395</v>
      </c>
      <c r="AB117" s="108">
        <v>6944.333333333333</v>
      </c>
      <c r="AC117" s="81">
        <v>8.3118144341249636</v>
      </c>
      <c r="AD117" s="108">
        <v>0</v>
      </c>
      <c r="AE117" s="81">
        <v>0</v>
      </c>
      <c r="AF117" s="109">
        <v>0</v>
      </c>
      <c r="AG117" s="81">
        <v>0</v>
      </c>
      <c r="AH117" s="81">
        <v>0</v>
      </c>
      <c r="AI117" s="110">
        <v>0</v>
      </c>
      <c r="AJ117" s="108">
        <v>0</v>
      </c>
      <c r="AK117" s="108">
        <v>6944.333333333333</v>
      </c>
      <c r="AL117" s="81">
        <v>607.52994155414967</v>
      </c>
      <c r="AM117" s="81"/>
      <c r="AN117" s="81">
        <v>7075.5734684463141</v>
      </c>
      <c r="AO117" s="81"/>
    </row>
    <row r="118" spans="1:41" ht="15" customHeight="1" x14ac:dyDescent="0.3">
      <c r="A118" s="99" t="s">
        <v>472</v>
      </c>
      <c r="B118" s="100" t="s">
        <v>458</v>
      </c>
      <c r="C118" s="101" t="s">
        <v>445</v>
      </c>
      <c r="D118" s="100" t="s">
        <v>446</v>
      </c>
      <c r="E118" s="102">
        <v>2</v>
      </c>
      <c r="F118" s="102" t="s">
        <v>55</v>
      </c>
      <c r="G118" s="102" t="s">
        <v>459</v>
      </c>
      <c r="H118" s="100" t="s">
        <v>473</v>
      </c>
      <c r="I118" s="102">
        <v>402400</v>
      </c>
      <c r="J118" s="103">
        <v>1</v>
      </c>
      <c r="K118" s="104">
        <v>0.4</v>
      </c>
      <c r="L118" s="103">
        <v>0.4</v>
      </c>
      <c r="M118" s="105"/>
      <c r="N118" s="103">
        <v>0</v>
      </c>
      <c r="O118" s="105"/>
      <c r="P118" s="103">
        <v>0</v>
      </c>
      <c r="Q118" s="105"/>
      <c r="R118" s="106">
        <v>0</v>
      </c>
      <c r="S118" s="105">
        <v>0</v>
      </c>
      <c r="T118" s="105"/>
      <c r="U118" s="103">
        <v>0</v>
      </c>
      <c r="V118" s="103">
        <v>0.4</v>
      </c>
      <c r="W118" s="107">
        <v>3194.3021583923</v>
      </c>
      <c r="X118" s="81"/>
      <c r="Y118" s="81">
        <v>3194.3021583923</v>
      </c>
      <c r="Z118" s="81">
        <v>266.19</v>
      </c>
      <c r="AA118" s="81">
        <v>274.42438450830383</v>
      </c>
      <c r="AB118" s="108">
        <v>100.33333333333334</v>
      </c>
      <c r="AC118" s="81">
        <v>15.369537875571384</v>
      </c>
      <c r="AD118" s="108">
        <v>2.6666666666666665</v>
      </c>
      <c r="AE118" s="81">
        <v>0</v>
      </c>
      <c r="AF118" s="109">
        <v>0</v>
      </c>
      <c r="AG118" s="81">
        <v>25.224240281761432</v>
      </c>
      <c r="AH118" s="81">
        <v>0</v>
      </c>
      <c r="AI118" s="110">
        <v>0</v>
      </c>
      <c r="AJ118" s="108">
        <v>0</v>
      </c>
      <c r="AK118" s="108">
        <v>103.00000000000001</v>
      </c>
      <c r="AL118" s="81">
        <v>0</v>
      </c>
      <c r="AM118" s="81"/>
      <c r="AN118" s="81">
        <v>315.01816266563662</v>
      </c>
      <c r="AO118" s="81"/>
    </row>
    <row r="119" spans="1:41" ht="15" customHeight="1" x14ac:dyDescent="0.3">
      <c r="A119" s="99" t="s">
        <v>474</v>
      </c>
      <c r="B119" s="100" t="s">
        <v>475</v>
      </c>
      <c r="C119" s="101" t="s">
        <v>445</v>
      </c>
      <c r="D119" s="101" t="s">
        <v>446</v>
      </c>
      <c r="E119" s="102">
        <v>2</v>
      </c>
      <c r="F119" s="102" t="s">
        <v>55</v>
      </c>
      <c r="G119" s="102" t="s">
        <v>476</v>
      </c>
      <c r="H119" s="100" t="s">
        <v>476</v>
      </c>
      <c r="I119" s="102">
        <v>409305</v>
      </c>
      <c r="J119" s="103">
        <v>1</v>
      </c>
      <c r="K119" s="104">
        <v>0.25</v>
      </c>
      <c r="L119" s="103">
        <v>0.25</v>
      </c>
      <c r="M119" s="105"/>
      <c r="N119" s="103">
        <v>0</v>
      </c>
      <c r="O119" s="105"/>
      <c r="P119" s="103">
        <v>0</v>
      </c>
      <c r="Q119" s="105"/>
      <c r="R119" s="106">
        <v>0</v>
      </c>
      <c r="S119" s="105">
        <v>0</v>
      </c>
      <c r="T119" s="105"/>
      <c r="U119" s="103">
        <v>0</v>
      </c>
      <c r="V119" s="103">
        <v>0.25</v>
      </c>
      <c r="W119" s="107">
        <v>1996.4388489951873</v>
      </c>
      <c r="X119" s="81"/>
      <c r="Y119" s="81">
        <v>1996.4388489951873</v>
      </c>
      <c r="Z119" s="81">
        <v>166.37</v>
      </c>
      <c r="AA119" s="81">
        <v>25.607984213275056</v>
      </c>
      <c r="AB119" s="108">
        <v>8.6666666666666661</v>
      </c>
      <c r="AC119" s="81">
        <v>49.712641684537985</v>
      </c>
      <c r="AD119" s="108">
        <v>0</v>
      </c>
      <c r="AE119" s="81">
        <v>218.57579604255315</v>
      </c>
      <c r="AF119" s="109">
        <v>0</v>
      </c>
      <c r="AG119" s="81">
        <v>0</v>
      </c>
      <c r="AH119" s="81">
        <v>0</v>
      </c>
      <c r="AI119" s="110">
        <v>0</v>
      </c>
      <c r="AJ119" s="108">
        <v>0</v>
      </c>
      <c r="AK119" s="108">
        <v>8.6666666666666661</v>
      </c>
      <c r="AL119" s="81">
        <v>0</v>
      </c>
      <c r="AM119" s="81"/>
      <c r="AN119" s="81">
        <v>293.89642194036617</v>
      </c>
      <c r="AO119" s="81"/>
    </row>
    <row r="120" spans="1:41" ht="15" customHeight="1" x14ac:dyDescent="0.3">
      <c r="A120" s="99" t="s">
        <v>477</v>
      </c>
      <c r="B120" s="100" t="s">
        <v>175</v>
      </c>
      <c r="C120" s="101" t="s">
        <v>175</v>
      </c>
      <c r="D120" s="100" t="s">
        <v>175</v>
      </c>
      <c r="E120" s="102"/>
      <c r="F120" s="102" t="s">
        <v>55</v>
      </c>
      <c r="G120" s="102" t="s">
        <v>449</v>
      </c>
      <c r="H120" s="100" t="s">
        <v>450</v>
      </c>
      <c r="I120" s="102">
        <v>417003</v>
      </c>
      <c r="J120" s="103">
        <v>0</v>
      </c>
      <c r="K120" s="104">
        <v>0</v>
      </c>
      <c r="L120" s="103">
        <v>0</v>
      </c>
      <c r="M120" s="105"/>
      <c r="N120" s="103">
        <v>0</v>
      </c>
      <c r="O120" s="105"/>
      <c r="P120" s="103">
        <v>0</v>
      </c>
      <c r="Q120" s="105"/>
      <c r="R120" s="106">
        <v>0</v>
      </c>
      <c r="S120" s="105">
        <v>0</v>
      </c>
      <c r="T120" s="105"/>
      <c r="U120" s="103">
        <v>0</v>
      </c>
      <c r="V120" s="103">
        <v>0</v>
      </c>
      <c r="W120" s="107">
        <v>0</v>
      </c>
      <c r="X120" s="81"/>
      <c r="Y120" s="81">
        <v>0</v>
      </c>
      <c r="Z120" s="81">
        <v>0</v>
      </c>
      <c r="AA120" s="81">
        <v>3.7068872559614898</v>
      </c>
      <c r="AB120" s="108">
        <v>0</v>
      </c>
      <c r="AC120" s="81">
        <v>0</v>
      </c>
      <c r="AD120" s="108">
        <v>0</v>
      </c>
      <c r="AE120" s="81">
        <v>0</v>
      </c>
      <c r="AF120" s="109">
        <v>0</v>
      </c>
      <c r="AG120" s="81">
        <v>0</v>
      </c>
      <c r="AH120" s="81">
        <v>0</v>
      </c>
      <c r="AI120" s="110">
        <v>0</v>
      </c>
      <c r="AJ120" s="108">
        <v>0</v>
      </c>
      <c r="AK120" s="108">
        <v>0</v>
      </c>
      <c r="AL120" s="81">
        <v>0</v>
      </c>
      <c r="AM120" s="81"/>
      <c r="AN120" s="81">
        <v>3.7068872559614898</v>
      </c>
      <c r="AO120" s="81"/>
    </row>
    <row r="121" spans="1:41" ht="15" customHeight="1" x14ac:dyDescent="0.3">
      <c r="A121" s="99" t="s">
        <v>478</v>
      </c>
      <c r="B121" s="100" t="s">
        <v>479</v>
      </c>
      <c r="C121" s="101" t="s">
        <v>480</v>
      </c>
      <c r="D121" s="100" t="s">
        <v>481</v>
      </c>
      <c r="E121" s="102">
        <v>1</v>
      </c>
      <c r="F121" s="102" t="s">
        <v>55</v>
      </c>
      <c r="G121" s="102" t="s">
        <v>449</v>
      </c>
      <c r="H121" s="100" t="s">
        <v>455</v>
      </c>
      <c r="I121" s="102">
        <v>418220</v>
      </c>
      <c r="J121" s="103">
        <v>2</v>
      </c>
      <c r="K121" s="104">
        <v>1</v>
      </c>
      <c r="L121" s="103">
        <v>2</v>
      </c>
      <c r="M121" s="105"/>
      <c r="N121" s="103">
        <v>0</v>
      </c>
      <c r="O121" s="105"/>
      <c r="P121" s="103">
        <v>0</v>
      </c>
      <c r="Q121" s="105"/>
      <c r="R121" s="106">
        <v>0</v>
      </c>
      <c r="S121" s="105">
        <v>0</v>
      </c>
      <c r="T121" s="105"/>
      <c r="U121" s="103">
        <v>0</v>
      </c>
      <c r="V121" s="103">
        <v>2</v>
      </c>
      <c r="W121" s="107">
        <v>15971.510791961498</v>
      </c>
      <c r="X121" s="81"/>
      <c r="Y121" s="81">
        <v>15971.510791961498</v>
      </c>
      <c r="Z121" s="81">
        <v>1330.96</v>
      </c>
      <c r="AA121" s="81">
        <v>0</v>
      </c>
      <c r="AB121" s="108">
        <v>0</v>
      </c>
      <c r="AC121" s="81">
        <v>0</v>
      </c>
      <c r="AD121" s="108">
        <v>0</v>
      </c>
      <c r="AE121" s="81">
        <v>0</v>
      </c>
      <c r="AF121" s="109">
        <v>0</v>
      </c>
      <c r="AG121" s="81">
        <v>0</v>
      </c>
      <c r="AH121" s="81">
        <v>0</v>
      </c>
      <c r="AI121" s="110">
        <v>0</v>
      </c>
      <c r="AJ121" s="108">
        <v>0</v>
      </c>
      <c r="AK121" s="108">
        <v>0</v>
      </c>
      <c r="AL121" s="81">
        <v>0</v>
      </c>
      <c r="AM121" s="81"/>
      <c r="AN121" s="81">
        <v>0</v>
      </c>
      <c r="AO121" s="81"/>
    </row>
    <row r="122" spans="1:41" ht="15" customHeight="1" x14ac:dyDescent="0.3">
      <c r="A122" s="99" t="s">
        <v>482</v>
      </c>
      <c r="B122" s="100" t="s">
        <v>483</v>
      </c>
      <c r="C122" s="101" t="s">
        <v>285</v>
      </c>
      <c r="D122" s="100" t="s">
        <v>484</v>
      </c>
      <c r="E122" s="102">
        <v>3</v>
      </c>
      <c r="F122" s="102" t="s">
        <v>55</v>
      </c>
      <c r="G122" s="102" t="s">
        <v>449</v>
      </c>
      <c r="H122" s="100" t="s">
        <v>455</v>
      </c>
      <c r="I122" s="102">
        <v>418225</v>
      </c>
      <c r="J122" s="103">
        <v>0</v>
      </c>
      <c r="K122" s="104">
        <v>1</v>
      </c>
      <c r="L122" s="103">
        <v>0</v>
      </c>
      <c r="M122" s="105"/>
      <c r="N122" s="103">
        <v>0</v>
      </c>
      <c r="O122" s="105"/>
      <c r="P122" s="103">
        <v>0</v>
      </c>
      <c r="Q122" s="105" t="s">
        <v>456</v>
      </c>
      <c r="R122" s="106">
        <v>1</v>
      </c>
      <c r="S122" s="105">
        <v>2</v>
      </c>
      <c r="T122" s="105"/>
      <c r="U122" s="103">
        <v>0</v>
      </c>
      <c r="V122" s="103">
        <v>2</v>
      </c>
      <c r="W122" s="107">
        <v>15971.510791961498</v>
      </c>
      <c r="X122" s="81"/>
      <c r="Y122" s="81">
        <v>15971.510791961498</v>
      </c>
      <c r="Z122" s="81">
        <v>1330.96</v>
      </c>
      <c r="AA122" s="81">
        <v>0.15428879720650815</v>
      </c>
      <c r="AB122" s="108">
        <v>0</v>
      </c>
      <c r="AC122" s="81">
        <v>0</v>
      </c>
      <c r="AD122" s="108">
        <v>0</v>
      </c>
      <c r="AE122" s="81">
        <v>0</v>
      </c>
      <c r="AF122" s="109">
        <v>0</v>
      </c>
      <c r="AG122" s="81">
        <v>0</v>
      </c>
      <c r="AH122" s="81">
        <v>0</v>
      </c>
      <c r="AI122" s="110">
        <v>0</v>
      </c>
      <c r="AJ122" s="108">
        <v>0</v>
      </c>
      <c r="AK122" s="108">
        <v>0</v>
      </c>
      <c r="AL122" s="81">
        <v>0</v>
      </c>
      <c r="AM122" s="81"/>
      <c r="AN122" s="81">
        <v>0.15428879720650815</v>
      </c>
      <c r="AO122" s="81"/>
    </row>
    <row r="123" spans="1:41" ht="15" customHeight="1" x14ac:dyDescent="0.3">
      <c r="A123" s="99" t="s">
        <v>485</v>
      </c>
      <c r="B123" s="100" t="s">
        <v>444</v>
      </c>
      <c r="C123" s="101" t="s">
        <v>445</v>
      </c>
      <c r="D123" s="100" t="s">
        <v>446</v>
      </c>
      <c r="E123" s="102">
        <v>2</v>
      </c>
      <c r="F123" s="102" t="s">
        <v>55</v>
      </c>
      <c r="G123" s="102" t="s">
        <v>464</v>
      </c>
      <c r="H123" s="100" t="s">
        <v>486</v>
      </c>
      <c r="I123" s="102">
        <v>403004</v>
      </c>
      <c r="J123" s="103">
        <v>1</v>
      </c>
      <c r="K123" s="104">
        <v>0.1429</v>
      </c>
      <c r="L123" s="103">
        <v>0.1429</v>
      </c>
      <c r="M123" s="105"/>
      <c r="N123" s="103">
        <v>0</v>
      </c>
      <c r="O123" s="105"/>
      <c r="P123" s="103">
        <v>0</v>
      </c>
      <c r="Q123" s="105"/>
      <c r="R123" s="106">
        <v>0</v>
      </c>
      <c r="S123" s="105">
        <v>0</v>
      </c>
      <c r="T123" s="105"/>
      <c r="U123" s="103">
        <v>0</v>
      </c>
      <c r="V123" s="103">
        <v>0.1429</v>
      </c>
      <c r="W123" s="107">
        <v>1141.1644460856489</v>
      </c>
      <c r="X123" s="81"/>
      <c r="Y123" s="81">
        <v>1141.1644460856489</v>
      </c>
      <c r="Z123" s="81">
        <v>95.1</v>
      </c>
      <c r="AA123" s="81">
        <v>76.187016835972642</v>
      </c>
      <c r="AB123" s="108">
        <v>7.333333333333333</v>
      </c>
      <c r="AC123" s="81">
        <v>0</v>
      </c>
      <c r="AD123" s="108">
        <v>0</v>
      </c>
      <c r="AE123" s="81">
        <v>0</v>
      </c>
      <c r="AF123" s="109">
        <v>0</v>
      </c>
      <c r="AG123" s="81">
        <v>0</v>
      </c>
      <c r="AH123" s="81">
        <v>0</v>
      </c>
      <c r="AI123" s="110">
        <v>0</v>
      </c>
      <c r="AJ123" s="108">
        <v>0</v>
      </c>
      <c r="AK123" s="108">
        <v>7.333333333333333</v>
      </c>
      <c r="AL123" s="81">
        <v>0</v>
      </c>
      <c r="AM123" s="81"/>
      <c r="AN123" s="81">
        <v>76.187016835972642</v>
      </c>
      <c r="AO123" s="81"/>
    </row>
    <row r="124" spans="1:41" ht="15" customHeight="1" x14ac:dyDescent="0.3">
      <c r="A124" s="99" t="s">
        <v>487</v>
      </c>
      <c r="B124" s="100" t="s">
        <v>488</v>
      </c>
      <c r="C124" s="101" t="s">
        <v>273</v>
      </c>
      <c r="D124" s="100" t="s">
        <v>489</v>
      </c>
      <c r="E124" s="102">
        <v>4</v>
      </c>
      <c r="F124" s="102" t="s">
        <v>55</v>
      </c>
      <c r="G124" s="102" t="s">
        <v>449</v>
      </c>
      <c r="H124" s="100" t="s">
        <v>455</v>
      </c>
      <c r="I124" s="102">
        <v>418230</v>
      </c>
      <c r="J124" s="103">
        <v>0</v>
      </c>
      <c r="K124" s="104">
        <v>1</v>
      </c>
      <c r="L124" s="103">
        <v>0</v>
      </c>
      <c r="M124" s="105"/>
      <c r="N124" s="103">
        <v>0</v>
      </c>
      <c r="O124" s="105"/>
      <c r="P124" s="103">
        <v>0</v>
      </c>
      <c r="Q124" s="105" t="s">
        <v>456</v>
      </c>
      <c r="R124" s="106">
        <v>1</v>
      </c>
      <c r="S124" s="105">
        <v>2</v>
      </c>
      <c r="T124" s="105"/>
      <c r="U124" s="103">
        <v>0</v>
      </c>
      <c r="V124" s="103">
        <v>2</v>
      </c>
      <c r="W124" s="107">
        <v>15971.510791961498</v>
      </c>
      <c r="X124" s="81"/>
      <c r="Y124" s="81">
        <v>15971.510791961498</v>
      </c>
      <c r="Z124" s="81">
        <v>1330.96</v>
      </c>
      <c r="AA124" s="81">
        <v>2.5991728144788677</v>
      </c>
      <c r="AB124" s="108">
        <v>0</v>
      </c>
      <c r="AC124" s="81">
        <v>0</v>
      </c>
      <c r="AD124" s="108">
        <v>0</v>
      </c>
      <c r="AE124" s="81">
        <v>0</v>
      </c>
      <c r="AF124" s="109">
        <v>0</v>
      </c>
      <c r="AG124" s="81">
        <v>0</v>
      </c>
      <c r="AH124" s="81">
        <v>0</v>
      </c>
      <c r="AI124" s="110">
        <v>0</v>
      </c>
      <c r="AJ124" s="108">
        <v>0</v>
      </c>
      <c r="AK124" s="108">
        <v>0</v>
      </c>
      <c r="AL124" s="81">
        <v>0</v>
      </c>
      <c r="AM124" s="81"/>
      <c r="AN124" s="81">
        <v>2.5991728144788677</v>
      </c>
      <c r="AO124" s="81"/>
    </row>
    <row r="125" spans="1:41" ht="15" customHeight="1" x14ac:dyDescent="0.3">
      <c r="A125" s="99" t="s">
        <v>490</v>
      </c>
      <c r="B125" s="100" t="s">
        <v>491</v>
      </c>
      <c r="C125" s="101" t="s">
        <v>492</v>
      </c>
      <c r="D125" s="100" t="s">
        <v>493</v>
      </c>
      <c r="E125" s="102">
        <v>4</v>
      </c>
      <c r="F125" s="102" t="s">
        <v>55</v>
      </c>
      <c r="G125" s="102" t="s">
        <v>449</v>
      </c>
      <c r="H125" s="100" t="s">
        <v>455</v>
      </c>
      <c r="I125" s="102">
        <v>418235</v>
      </c>
      <c r="J125" s="103">
        <v>0</v>
      </c>
      <c r="K125" s="104">
        <v>1</v>
      </c>
      <c r="L125" s="103">
        <v>0</v>
      </c>
      <c r="M125" s="105"/>
      <c r="N125" s="103">
        <v>0</v>
      </c>
      <c r="O125" s="105"/>
      <c r="P125" s="103">
        <v>0</v>
      </c>
      <c r="Q125" s="105" t="s">
        <v>456</v>
      </c>
      <c r="R125" s="106">
        <v>1</v>
      </c>
      <c r="S125" s="105">
        <v>2</v>
      </c>
      <c r="T125" s="105"/>
      <c r="U125" s="103">
        <v>0</v>
      </c>
      <c r="V125" s="103">
        <v>2</v>
      </c>
      <c r="W125" s="107">
        <v>15971.510791961498</v>
      </c>
      <c r="X125" s="81"/>
      <c r="Y125" s="81">
        <v>15971.510791961498</v>
      </c>
      <c r="Z125" s="81">
        <v>1330.96</v>
      </c>
      <c r="AA125" s="81">
        <v>0.85452256914373748</v>
      </c>
      <c r="AB125" s="108">
        <v>0.33333333333333331</v>
      </c>
      <c r="AC125" s="81">
        <v>0</v>
      </c>
      <c r="AD125" s="108">
        <v>0</v>
      </c>
      <c r="AE125" s="81">
        <v>0</v>
      </c>
      <c r="AF125" s="109">
        <v>0</v>
      </c>
      <c r="AG125" s="81">
        <v>0</v>
      </c>
      <c r="AH125" s="81">
        <v>0</v>
      </c>
      <c r="AI125" s="110">
        <v>0</v>
      </c>
      <c r="AJ125" s="108">
        <v>0</v>
      </c>
      <c r="AK125" s="108">
        <v>0.33333333333333331</v>
      </c>
      <c r="AL125" s="81">
        <v>0</v>
      </c>
      <c r="AM125" s="81"/>
      <c r="AN125" s="81">
        <v>0.85452256914373748</v>
      </c>
      <c r="AO125" s="81"/>
    </row>
    <row r="126" spans="1:41" ht="15" customHeight="1" x14ac:dyDescent="0.3">
      <c r="A126" s="99" t="s">
        <v>494</v>
      </c>
      <c r="B126" s="100" t="s">
        <v>495</v>
      </c>
      <c r="C126" s="101" t="s">
        <v>496</v>
      </c>
      <c r="D126" s="100" t="s">
        <v>497</v>
      </c>
      <c r="E126" s="102">
        <v>3</v>
      </c>
      <c r="F126" s="102" t="s">
        <v>55</v>
      </c>
      <c r="G126" s="102" t="s">
        <v>449</v>
      </c>
      <c r="H126" s="100" t="s">
        <v>455</v>
      </c>
      <c r="I126" s="137">
        <v>418240</v>
      </c>
      <c r="J126" s="103">
        <v>0</v>
      </c>
      <c r="K126" s="104">
        <v>0.8</v>
      </c>
      <c r="L126" s="103">
        <v>0</v>
      </c>
      <c r="M126" s="105"/>
      <c r="N126" s="103">
        <v>0</v>
      </c>
      <c r="O126" s="105"/>
      <c r="P126" s="103">
        <v>0</v>
      </c>
      <c r="Q126" s="105" t="s">
        <v>456</v>
      </c>
      <c r="R126" s="106">
        <v>0.8</v>
      </c>
      <c r="S126" s="105">
        <v>1.6</v>
      </c>
      <c r="T126" s="105"/>
      <c r="U126" s="103">
        <v>0</v>
      </c>
      <c r="V126" s="103">
        <v>1.6</v>
      </c>
      <c r="W126" s="107">
        <v>12777.2086335692</v>
      </c>
      <c r="X126" s="81"/>
      <c r="Y126" s="81">
        <v>12777.2086335692</v>
      </c>
      <c r="Z126" s="81">
        <v>1064.77</v>
      </c>
      <c r="AA126" s="81">
        <v>0</v>
      </c>
      <c r="AB126" s="108">
        <v>0</v>
      </c>
      <c r="AC126" s="81">
        <v>0</v>
      </c>
      <c r="AD126" s="108">
        <v>0</v>
      </c>
      <c r="AE126" s="81">
        <v>0</v>
      </c>
      <c r="AF126" s="109">
        <v>0</v>
      </c>
      <c r="AG126" s="81">
        <v>0</v>
      </c>
      <c r="AH126" s="81">
        <v>0</v>
      </c>
      <c r="AI126" s="110">
        <v>0</v>
      </c>
      <c r="AJ126" s="108">
        <v>0</v>
      </c>
      <c r="AK126" s="108">
        <v>0</v>
      </c>
      <c r="AL126" s="81">
        <v>0</v>
      </c>
      <c r="AM126" s="81"/>
      <c r="AN126" s="81">
        <v>0</v>
      </c>
      <c r="AO126" s="81"/>
    </row>
    <row r="127" spans="1:41" ht="15" customHeight="1" x14ac:dyDescent="0.3">
      <c r="A127" s="99" t="s">
        <v>498</v>
      </c>
      <c r="B127" s="100" t="s">
        <v>468</v>
      </c>
      <c r="C127" s="101" t="s">
        <v>469</v>
      </c>
      <c r="D127" s="100" t="s">
        <v>470</v>
      </c>
      <c r="E127" s="102">
        <v>1</v>
      </c>
      <c r="F127" s="102" t="s">
        <v>55</v>
      </c>
      <c r="G127" s="102" t="s">
        <v>464</v>
      </c>
      <c r="H127" s="100" t="s">
        <v>499</v>
      </c>
      <c r="I127" s="102" t="s">
        <v>500</v>
      </c>
      <c r="J127" s="103">
        <v>1</v>
      </c>
      <c r="K127" s="104">
        <v>0.1</v>
      </c>
      <c r="L127" s="103">
        <v>0.1</v>
      </c>
      <c r="M127" s="105"/>
      <c r="N127" s="103">
        <v>0</v>
      </c>
      <c r="O127" s="105"/>
      <c r="P127" s="103">
        <v>0</v>
      </c>
      <c r="Q127" s="105"/>
      <c r="R127" s="106">
        <v>0</v>
      </c>
      <c r="S127" s="105">
        <v>0</v>
      </c>
      <c r="T127" s="105"/>
      <c r="U127" s="103">
        <v>0</v>
      </c>
      <c r="V127" s="103">
        <v>0.1</v>
      </c>
      <c r="W127" s="107">
        <v>798.57553959807501</v>
      </c>
      <c r="X127" s="81"/>
      <c r="Y127" s="81">
        <v>798.57553959807501</v>
      </c>
      <c r="Z127" s="81">
        <v>66.55</v>
      </c>
      <c r="AA127" s="81">
        <v>0</v>
      </c>
      <c r="AB127" s="108">
        <v>0</v>
      </c>
      <c r="AC127" s="81">
        <v>97.027872827867085</v>
      </c>
      <c r="AD127" s="108">
        <v>0</v>
      </c>
      <c r="AE127" s="81">
        <v>0</v>
      </c>
      <c r="AF127" s="109">
        <v>0</v>
      </c>
      <c r="AG127" s="81">
        <v>0</v>
      </c>
      <c r="AH127" s="81">
        <v>0</v>
      </c>
      <c r="AI127" s="110">
        <v>0</v>
      </c>
      <c r="AJ127" s="108">
        <v>0</v>
      </c>
      <c r="AK127" s="108">
        <v>0</v>
      </c>
      <c r="AL127" s="81">
        <v>0</v>
      </c>
      <c r="AM127" s="81"/>
      <c r="AN127" s="81">
        <v>97.027872827867085</v>
      </c>
      <c r="AO127" s="81"/>
    </row>
    <row r="128" spans="1:41" ht="15" customHeight="1" x14ac:dyDescent="0.3">
      <c r="A128" s="99" t="s">
        <v>501</v>
      </c>
      <c r="B128" s="100" t="s">
        <v>502</v>
      </c>
      <c r="C128" s="101" t="s">
        <v>285</v>
      </c>
      <c r="D128" s="100" t="s">
        <v>484</v>
      </c>
      <c r="E128" s="102">
        <v>3</v>
      </c>
      <c r="F128" s="102" t="s">
        <v>55</v>
      </c>
      <c r="G128" s="102" t="s">
        <v>464</v>
      </c>
      <c r="H128" s="100" t="s">
        <v>503</v>
      </c>
      <c r="I128" s="102" t="s">
        <v>504</v>
      </c>
      <c r="J128" s="103">
        <v>1</v>
      </c>
      <c r="K128" s="104">
        <v>0.05</v>
      </c>
      <c r="L128" s="103">
        <v>0.05</v>
      </c>
      <c r="M128" s="105"/>
      <c r="N128" s="103">
        <v>0</v>
      </c>
      <c r="O128" s="105"/>
      <c r="P128" s="103">
        <v>0</v>
      </c>
      <c r="Q128" s="105"/>
      <c r="R128" s="106">
        <v>0</v>
      </c>
      <c r="S128" s="105">
        <v>0</v>
      </c>
      <c r="T128" s="105"/>
      <c r="U128" s="103">
        <v>0</v>
      </c>
      <c r="V128" s="103">
        <v>0.05</v>
      </c>
      <c r="W128" s="107">
        <v>399.28776979903751</v>
      </c>
      <c r="X128" s="81"/>
      <c r="Y128" s="81">
        <v>399.28776979903751</v>
      </c>
      <c r="Z128" s="81">
        <v>33.270000000000003</v>
      </c>
      <c r="AA128" s="81">
        <v>1.1749685325726387</v>
      </c>
      <c r="AB128" s="108">
        <v>0</v>
      </c>
      <c r="AC128" s="81">
        <v>0</v>
      </c>
      <c r="AD128" s="108">
        <v>0</v>
      </c>
      <c r="AE128" s="81">
        <v>0</v>
      </c>
      <c r="AF128" s="109">
        <v>0</v>
      </c>
      <c r="AG128" s="81">
        <v>0</v>
      </c>
      <c r="AH128" s="81">
        <v>0</v>
      </c>
      <c r="AI128" s="110">
        <v>0</v>
      </c>
      <c r="AJ128" s="108">
        <v>0</v>
      </c>
      <c r="AK128" s="108">
        <v>0</v>
      </c>
      <c r="AL128" s="81">
        <v>0</v>
      </c>
      <c r="AM128" s="81"/>
      <c r="AN128" s="81">
        <v>1.1749685325726387</v>
      </c>
      <c r="AO128" s="81"/>
    </row>
    <row r="129" spans="1:41" ht="15" customHeight="1" x14ac:dyDescent="0.3">
      <c r="A129" s="99" t="s">
        <v>505</v>
      </c>
      <c r="B129" s="100" t="s">
        <v>458</v>
      </c>
      <c r="C129" s="101" t="s">
        <v>445</v>
      </c>
      <c r="D129" s="100" t="s">
        <v>446</v>
      </c>
      <c r="E129" s="102">
        <v>2</v>
      </c>
      <c r="F129" s="102" t="s">
        <v>55</v>
      </c>
      <c r="G129" s="102" t="s">
        <v>464</v>
      </c>
      <c r="H129" s="100" t="s">
        <v>486</v>
      </c>
      <c r="I129" s="102">
        <v>403004</v>
      </c>
      <c r="J129" s="103">
        <v>1</v>
      </c>
      <c r="K129" s="104">
        <v>0.25</v>
      </c>
      <c r="L129" s="103">
        <v>0.25</v>
      </c>
      <c r="M129" s="105"/>
      <c r="N129" s="103">
        <v>0</v>
      </c>
      <c r="O129" s="105"/>
      <c r="P129" s="103">
        <v>0</v>
      </c>
      <c r="Q129" s="105"/>
      <c r="R129" s="106">
        <v>0</v>
      </c>
      <c r="S129" s="105">
        <v>0</v>
      </c>
      <c r="T129" s="105"/>
      <c r="U129" s="103">
        <v>0</v>
      </c>
      <c r="V129" s="103">
        <v>0.25</v>
      </c>
      <c r="W129" s="107">
        <v>1996.4388489951873</v>
      </c>
      <c r="X129" s="81"/>
      <c r="Y129" s="81">
        <v>1996.4388489951873</v>
      </c>
      <c r="Z129" s="81">
        <v>166.37</v>
      </c>
      <c r="AA129" s="81">
        <v>3.6317209188608839</v>
      </c>
      <c r="AB129" s="108">
        <v>1</v>
      </c>
      <c r="AC129" s="81">
        <v>29.912246043036102</v>
      </c>
      <c r="AD129" s="108">
        <v>0</v>
      </c>
      <c r="AE129" s="81">
        <v>0</v>
      </c>
      <c r="AF129" s="109">
        <v>0</v>
      </c>
      <c r="AG129" s="81">
        <v>0</v>
      </c>
      <c r="AH129" s="81">
        <v>0</v>
      </c>
      <c r="AI129" s="110">
        <v>0</v>
      </c>
      <c r="AJ129" s="108">
        <v>0</v>
      </c>
      <c r="AK129" s="108">
        <v>1</v>
      </c>
      <c r="AL129" s="81">
        <v>0</v>
      </c>
      <c r="AM129" s="81"/>
      <c r="AN129" s="81">
        <v>33.543966961896984</v>
      </c>
      <c r="AO129" s="81"/>
    </row>
    <row r="130" spans="1:41" ht="15" customHeight="1" x14ac:dyDescent="0.3">
      <c r="A130" s="99" t="s">
        <v>506</v>
      </c>
      <c r="B130" s="100" t="s">
        <v>507</v>
      </c>
      <c r="C130" s="101" t="s">
        <v>508</v>
      </c>
      <c r="D130" s="100" t="s">
        <v>509</v>
      </c>
      <c r="E130" s="102">
        <v>3</v>
      </c>
      <c r="F130" s="102" t="s">
        <v>55</v>
      </c>
      <c r="G130" s="102" t="s">
        <v>449</v>
      </c>
      <c r="H130" s="100" t="s">
        <v>510</v>
      </c>
      <c r="I130" s="102" t="s">
        <v>511</v>
      </c>
      <c r="J130" s="103">
        <v>1</v>
      </c>
      <c r="K130" s="104">
        <v>0.87</v>
      </c>
      <c r="L130" s="103">
        <v>0.87</v>
      </c>
      <c r="M130" s="105"/>
      <c r="N130" s="103">
        <v>0</v>
      </c>
      <c r="O130" s="105"/>
      <c r="P130" s="103">
        <v>0</v>
      </c>
      <c r="Q130" s="105" t="s">
        <v>215</v>
      </c>
      <c r="R130" s="106">
        <v>1</v>
      </c>
      <c r="S130" s="105">
        <v>1</v>
      </c>
      <c r="T130" s="105"/>
      <c r="U130" s="103">
        <v>0</v>
      </c>
      <c r="V130" s="103">
        <v>1.87</v>
      </c>
      <c r="W130" s="107">
        <v>14933.362590484001</v>
      </c>
      <c r="X130" s="81"/>
      <c r="Y130" s="81">
        <v>14933.362590484001</v>
      </c>
      <c r="Z130" s="81">
        <v>1244.45</v>
      </c>
      <c r="AA130" s="81">
        <v>0</v>
      </c>
      <c r="AB130" s="108">
        <v>0</v>
      </c>
      <c r="AC130" s="81">
        <v>0</v>
      </c>
      <c r="AD130" s="108">
        <v>0</v>
      </c>
      <c r="AE130" s="81">
        <v>0</v>
      </c>
      <c r="AF130" s="109">
        <v>0</v>
      </c>
      <c r="AG130" s="81">
        <v>0</v>
      </c>
      <c r="AH130" s="81">
        <v>0</v>
      </c>
      <c r="AI130" s="110">
        <v>0</v>
      </c>
      <c r="AJ130" s="108">
        <v>0</v>
      </c>
      <c r="AK130" s="108">
        <v>0</v>
      </c>
      <c r="AL130" s="81">
        <v>0</v>
      </c>
      <c r="AM130" s="81"/>
      <c r="AN130" s="81">
        <v>0</v>
      </c>
      <c r="AO130" s="81"/>
    </row>
    <row r="131" spans="1:41" ht="15" customHeight="1" x14ac:dyDescent="0.3">
      <c r="A131" s="99" t="s">
        <v>512</v>
      </c>
      <c r="B131" s="100" t="s">
        <v>513</v>
      </c>
      <c r="C131" s="101" t="s">
        <v>453</v>
      </c>
      <c r="D131" s="100" t="s">
        <v>454</v>
      </c>
      <c r="E131" s="102">
        <v>3</v>
      </c>
      <c r="F131" s="102" t="s">
        <v>55</v>
      </c>
      <c r="G131" s="102" t="s">
        <v>449</v>
      </c>
      <c r="H131" s="100" t="s">
        <v>514</v>
      </c>
      <c r="I131" s="102">
        <v>417400</v>
      </c>
      <c r="J131" s="103">
        <v>2</v>
      </c>
      <c r="K131" s="104">
        <v>0.34</v>
      </c>
      <c r="L131" s="103">
        <v>0.68</v>
      </c>
      <c r="M131" s="105"/>
      <c r="N131" s="103">
        <v>0</v>
      </c>
      <c r="O131" s="105"/>
      <c r="P131" s="103">
        <v>0</v>
      </c>
      <c r="Q131" s="105"/>
      <c r="R131" s="106">
        <v>0</v>
      </c>
      <c r="S131" s="105">
        <v>0</v>
      </c>
      <c r="T131" s="105"/>
      <c r="U131" s="103">
        <v>0</v>
      </c>
      <c r="V131" s="103">
        <v>0.68</v>
      </c>
      <c r="W131" s="107">
        <v>5430.3136692669095</v>
      </c>
      <c r="X131" s="81"/>
      <c r="Y131" s="81">
        <v>5430.3136692669095</v>
      </c>
      <c r="Z131" s="81">
        <v>452.53</v>
      </c>
      <c r="AA131" s="81">
        <v>4025.1415272454574</v>
      </c>
      <c r="AB131" s="108">
        <v>2729</v>
      </c>
      <c r="AC131" s="81">
        <v>1.6417910471974584</v>
      </c>
      <c r="AD131" s="108">
        <v>0</v>
      </c>
      <c r="AE131" s="81">
        <v>0</v>
      </c>
      <c r="AF131" s="109">
        <v>0</v>
      </c>
      <c r="AG131" s="81">
        <v>0</v>
      </c>
      <c r="AH131" s="81">
        <v>0</v>
      </c>
      <c r="AI131" s="110">
        <v>0</v>
      </c>
      <c r="AJ131" s="108">
        <v>0</v>
      </c>
      <c r="AK131" s="108">
        <v>2729</v>
      </c>
      <c r="AL131" s="81">
        <v>0</v>
      </c>
      <c r="AM131" s="81"/>
      <c r="AN131" s="81">
        <v>4026.7833182926547</v>
      </c>
      <c r="AO131" s="81"/>
    </row>
    <row r="132" spans="1:41" ht="15" customHeight="1" x14ac:dyDescent="0.3">
      <c r="A132" s="99" t="s">
        <v>512</v>
      </c>
      <c r="B132" s="100" t="s">
        <v>515</v>
      </c>
      <c r="C132" s="101" t="s">
        <v>453</v>
      </c>
      <c r="D132" s="100" t="s">
        <v>454</v>
      </c>
      <c r="E132" s="102">
        <v>3</v>
      </c>
      <c r="F132" s="102" t="s">
        <v>55</v>
      </c>
      <c r="G132" s="102" t="s">
        <v>449</v>
      </c>
      <c r="H132" s="100" t="s">
        <v>514</v>
      </c>
      <c r="I132" s="102">
        <v>417400</v>
      </c>
      <c r="J132" s="103">
        <v>0</v>
      </c>
      <c r="K132" s="104">
        <v>1</v>
      </c>
      <c r="L132" s="103">
        <v>0</v>
      </c>
      <c r="M132" s="105"/>
      <c r="N132" s="103">
        <v>0</v>
      </c>
      <c r="O132" s="105"/>
      <c r="P132" s="103">
        <v>0</v>
      </c>
      <c r="Q132" s="105" t="s">
        <v>456</v>
      </c>
      <c r="R132" s="106">
        <v>1</v>
      </c>
      <c r="S132" s="105">
        <v>2</v>
      </c>
      <c r="T132" s="105"/>
      <c r="U132" s="103">
        <v>0</v>
      </c>
      <c r="V132" s="103">
        <v>2</v>
      </c>
      <c r="W132" s="107">
        <v>15971.510791961498</v>
      </c>
      <c r="X132" s="81"/>
      <c r="Y132" s="81">
        <v>15971.510791961498</v>
      </c>
      <c r="Z132" s="81">
        <v>1330.96</v>
      </c>
      <c r="AA132" s="81">
        <v>4025.1415272454574</v>
      </c>
      <c r="AB132" s="108">
        <v>2729</v>
      </c>
      <c r="AC132" s="81">
        <v>1.6417910471974584</v>
      </c>
      <c r="AD132" s="108">
        <v>0</v>
      </c>
      <c r="AE132" s="81">
        <v>0</v>
      </c>
      <c r="AF132" s="109">
        <v>0</v>
      </c>
      <c r="AG132" s="81">
        <v>0</v>
      </c>
      <c r="AH132" s="81">
        <v>0</v>
      </c>
      <c r="AI132" s="110">
        <v>0</v>
      </c>
      <c r="AJ132" s="108">
        <v>0</v>
      </c>
      <c r="AK132" s="108">
        <v>2729</v>
      </c>
      <c r="AL132" s="81">
        <v>0</v>
      </c>
      <c r="AM132" s="81"/>
      <c r="AN132" s="81">
        <v>4026.7833182926547</v>
      </c>
      <c r="AO132" s="81"/>
    </row>
    <row r="133" spans="1:41" ht="15" customHeight="1" x14ac:dyDescent="0.3">
      <c r="A133" s="99" t="s">
        <v>516</v>
      </c>
      <c r="B133" s="100" t="s">
        <v>458</v>
      </c>
      <c r="C133" s="101" t="s">
        <v>445</v>
      </c>
      <c r="D133" s="100" t="s">
        <v>446</v>
      </c>
      <c r="E133" s="102">
        <v>2</v>
      </c>
      <c r="F133" s="102" t="s">
        <v>55</v>
      </c>
      <c r="G133" s="102" t="s">
        <v>464</v>
      </c>
      <c r="H133" s="100" t="s">
        <v>517</v>
      </c>
      <c r="I133" s="102">
        <v>403005</v>
      </c>
      <c r="J133" s="103">
        <v>1</v>
      </c>
      <c r="K133" s="104">
        <v>0.25</v>
      </c>
      <c r="L133" s="103">
        <v>0.25</v>
      </c>
      <c r="M133" s="105"/>
      <c r="N133" s="103">
        <v>0</v>
      </c>
      <c r="O133" s="105"/>
      <c r="P133" s="103">
        <v>0</v>
      </c>
      <c r="Q133" s="105"/>
      <c r="R133" s="106">
        <v>0</v>
      </c>
      <c r="S133" s="105">
        <v>0</v>
      </c>
      <c r="T133" s="105"/>
      <c r="U133" s="103">
        <v>0</v>
      </c>
      <c r="V133" s="103">
        <v>0.25</v>
      </c>
      <c r="W133" s="107">
        <v>1996.4388489951873</v>
      </c>
      <c r="X133" s="81"/>
      <c r="Y133" s="81">
        <v>1996.4388489951873</v>
      </c>
      <c r="Z133" s="81">
        <v>166.37</v>
      </c>
      <c r="AA133" s="81">
        <v>0</v>
      </c>
      <c r="AB133" s="108">
        <v>0</v>
      </c>
      <c r="AC133" s="81">
        <v>0</v>
      </c>
      <c r="AD133" s="108">
        <v>0</v>
      </c>
      <c r="AE133" s="81">
        <v>0</v>
      </c>
      <c r="AF133" s="109">
        <v>0</v>
      </c>
      <c r="AG133" s="81">
        <v>0</v>
      </c>
      <c r="AH133" s="81">
        <v>0</v>
      </c>
      <c r="AI133" s="110">
        <v>0</v>
      </c>
      <c r="AJ133" s="108">
        <v>0</v>
      </c>
      <c r="AK133" s="108">
        <v>0</v>
      </c>
      <c r="AL133" s="81">
        <v>0</v>
      </c>
      <c r="AM133" s="81"/>
      <c r="AN133" s="81">
        <v>0</v>
      </c>
      <c r="AO133" s="81"/>
    </row>
    <row r="134" spans="1:41" ht="15" customHeight="1" x14ac:dyDescent="0.3">
      <c r="A134" s="99" t="s">
        <v>518</v>
      </c>
      <c r="B134" s="100" t="s">
        <v>468</v>
      </c>
      <c r="C134" s="101" t="s">
        <v>469</v>
      </c>
      <c r="D134" s="101" t="s">
        <v>470</v>
      </c>
      <c r="E134" s="102">
        <v>1</v>
      </c>
      <c r="F134" s="102" t="s">
        <v>55</v>
      </c>
      <c r="G134" s="102" t="s">
        <v>464</v>
      </c>
      <c r="H134" s="100" t="s">
        <v>499</v>
      </c>
      <c r="I134" s="102" t="s">
        <v>519</v>
      </c>
      <c r="J134" s="103">
        <v>1</v>
      </c>
      <c r="K134" s="104">
        <v>0.06</v>
      </c>
      <c r="L134" s="103">
        <v>0.06</v>
      </c>
      <c r="M134" s="105"/>
      <c r="N134" s="103">
        <v>0</v>
      </c>
      <c r="O134" s="105"/>
      <c r="P134" s="103">
        <v>0</v>
      </c>
      <c r="Q134" s="105"/>
      <c r="R134" s="106">
        <v>0</v>
      </c>
      <c r="S134" s="105">
        <v>0</v>
      </c>
      <c r="T134" s="105"/>
      <c r="U134" s="103">
        <v>0</v>
      </c>
      <c r="V134" s="103">
        <v>0.06</v>
      </c>
      <c r="W134" s="107">
        <v>479.14532375884494</v>
      </c>
      <c r="X134" s="81"/>
      <c r="Y134" s="81">
        <v>479.14532375884494</v>
      </c>
      <c r="Z134" s="81">
        <v>39.93</v>
      </c>
      <c r="AA134" s="81">
        <v>53.973386161240775</v>
      </c>
      <c r="AB134" s="108">
        <v>0</v>
      </c>
      <c r="AC134" s="81">
        <v>57.771264246324058</v>
      </c>
      <c r="AD134" s="108">
        <v>0</v>
      </c>
      <c r="AE134" s="81">
        <v>0</v>
      </c>
      <c r="AF134" s="109">
        <v>0</v>
      </c>
      <c r="AG134" s="81">
        <v>0</v>
      </c>
      <c r="AH134" s="81">
        <v>0</v>
      </c>
      <c r="AI134" s="110">
        <v>0</v>
      </c>
      <c r="AJ134" s="108">
        <v>0</v>
      </c>
      <c r="AK134" s="108">
        <v>0</v>
      </c>
      <c r="AL134" s="81">
        <v>0</v>
      </c>
      <c r="AM134" s="81"/>
      <c r="AN134" s="81">
        <v>111.74465040756483</v>
      </c>
      <c r="AO134" s="81"/>
    </row>
    <row r="135" spans="1:41" ht="15" customHeight="1" x14ac:dyDescent="0.3">
      <c r="A135" s="99" t="s">
        <v>520</v>
      </c>
      <c r="B135" s="100" t="s">
        <v>175</v>
      </c>
      <c r="C135" s="101" t="s">
        <v>175</v>
      </c>
      <c r="D135" s="100" t="s">
        <v>175</v>
      </c>
      <c r="E135" s="102"/>
      <c r="F135" s="102" t="s">
        <v>55</v>
      </c>
      <c r="G135" s="102" t="s">
        <v>449</v>
      </c>
      <c r="H135" s="100" t="s">
        <v>510</v>
      </c>
      <c r="I135" s="102" t="s">
        <v>511</v>
      </c>
      <c r="J135" s="103">
        <v>0</v>
      </c>
      <c r="K135" s="104">
        <v>0</v>
      </c>
      <c r="L135" s="103">
        <v>0</v>
      </c>
      <c r="M135" s="105"/>
      <c r="N135" s="103">
        <v>0</v>
      </c>
      <c r="O135" s="105"/>
      <c r="P135" s="103">
        <v>0</v>
      </c>
      <c r="Q135" s="105"/>
      <c r="R135" s="106">
        <v>0</v>
      </c>
      <c r="S135" s="105">
        <v>0</v>
      </c>
      <c r="T135" s="105"/>
      <c r="U135" s="103">
        <v>0</v>
      </c>
      <c r="V135" s="103">
        <v>0</v>
      </c>
      <c r="W135" s="107">
        <v>0</v>
      </c>
      <c r="X135" s="81"/>
      <c r="Y135" s="81">
        <v>0</v>
      </c>
      <c r="Z135" s="81">
        <v>0</v>
      </c>
      <c r="AA135" s="81">
        <v>10.064376925470684</v>
      </c>
      <c r="AB135" s="108">
        <v>0</v>
      </c>
      <c r="AC135" s="81">
        <v>0</v>
      </c>
      <c r="AD135" s="108">
        <v>0</v>
      </c>
      <c r="AE135" s="81">
        <v>0</v>
      </c>
      <c r="AF135" s="109">
        <v>0</v>
      </c>
      <c r="AG135" s="81">
        <v>0</v>
      </c>
      <c r="AH135" s="81">
        <v>0</v>
      </c>
      <c r="AI135" s="110">
        <v>0</v>
      </c>
      <c r="AJ135" s="108">
        <v>0</v>
      </c>
      <c r="AK135" s="108">
        <v>0</v>
      </c>
      <c r="AL135" s="81">
        <v>0</v>
      </c>
      <c r="AM135" s="81"/>
      <c r="AN135" s="81">
        <v>10.064376925470684</v>
      </c>
      <c r="AO135" s="81"/>
    </row>
    <row r="136" spans="1:41" ht="15" customHeight="1" x14ac:dyDescent="0.3">
      <c r="A136" s="99" t="s">
        <v>521</v>
      </c>
      <c r="B136" s="100" t="s">
        <v>444</v>
      </c>
      <c r="C136" s="101" t="s">
        <v>445</v>
      </c>
      <c r="D136" s="100" t="s">
        <v>446</v>
      </c>
      <c r="E136" s="102">
        <v>2</v>
      </c>
      <c r="F136" s="102" t="s">
        <v>55</v>
      </c>
      <c r="G136" s="102" t="s">
        <v>449</v>
      </c>
      <c r="H136" s="100" t="s">
        <v>450</v>
      </c>
      <c r="I136" s="102">
        <v>417050</v>
      </c>
      <c r="J136" s="103">
        <v>1</v>
      </c>
      <c r="K136" s="104">
        <v>0.1429</v>
      </c>
      <c r="L136" s="103">
        <v>0.1429</v>
      </c>
      <c r="M136" s="105"/>
      <c r="N136" s="103">
        <v>0</v>
      </c>
      <c r="O136" s="105"/>
      <c r="P136" s="103">
        <v>0</v>
      </c>
      <c r="Q136" s="105"/>
      <c r="R136" s="106">
        <v>0</v>
      </c>
      <c r="S136" s="105">
        <v>0</v>
      </c>
      <c r="T136" s="105"/>
      <c r="U136" s="103">
        <v>0</v>
      </c>
      <c r="V136" s="103">
        <v>0.1429</v>
      </c>
      <c r="W136" s="107">
        <v>1141.1644460856489</v>
      </c>
      <c r="X136" s="81"/>
      <c r="Y136" s="81">
        <v>1141.1644460856489</v>
      </c>
      <c r="Z136" s="81">
        <v>95.1</v>
      </c>
      <c r="AA136" s="81">
        <v>0</v>
      </c>
      <c r="AB136" s="108">
        <v>1348.3333333333335</v>
      </c>
      <c r="AC136" s="81">
        <v>16597.506588045966</v>
      </c>
      <c r="AD136" s="108">
        <v>912</v>
      </c>
      <c r="AE136" s="81">
        <v>0</v>
      </c>
      <c r="AF136" s="109">
        <v>0</v>
      </c>
      <c r="AG136" s="81">
        <v>0</v>
      </c>
      <c r="AH136" s="81">
        <v>0</v>
      </c>
      <c r="AI136" s="110">
        <v>0</v>
      </c>
      <c r="AJ136" s="108">
        <v>0</v>
      </c>
      <c r="AK136" s="108">
        <v>2260.3333333333335</v>
      </c>
      <c r="AL136" s="81">
        <v>0</v>
      </c>
      <c r="AM136" s="81"/>
      <c r="AN136" s="81">
        <v>16597.506588045966</v>
      </c>
      <c r="AO136" s="81"/>
    </row>
    <row r="137" spans="1:41" ht="15" customHeight="1" x14ac:dyDescent="0.3">
      <c r="A137" s="99" t="s">
        <v>522</v>
      </c>
      <c r="B137" s="100" t="s">
        <v>444</v>
      </c>
      <c r="C137" s="101" t="s">
        <v>445</v>
      </c>
      <c r="D137" s="100" t="s">
        <v>446</v>
      </c>
      <c r="E137" s="102">
        <v>2</v>
      </c>
      <c r="F137" s="102" t="s">
        <v>55</v>
      </c>
      <c r="G137" s="102" t="s">
        <v>449</v>
      </c>
      <c r="H137" s="100" t="s">
        <v>450</v>
      </c>
      <c r="I137" s="102">
        <v>417002</v>
      </c>
      <c r="J137" s="103">
        <v>1</v>
      </c>
      <c r="K137" s="104">
        <v>0.1429</v>
      </c>
      <c r="L137" s="103">
        <v>0.1429</v>
      </c>
      <c r="M137" s="105"/>
      <c r="N137" s="103">
        <v>0</v>
      </c>
      <c r="O137" s="105"/>
      <c r="P137" s="103">
        <v>0</v>
      </c>
      <c r="Q137" s="105"/>
      <c r="R137" s="106">
        <v>0</v>
      </c>
      <c r="S137" s="105">
        <v>0</v>
      </c>
      <c r="T137" s="105"/>
      <c r="U137" s="103">
        <v>0</v>
      </c>
      <c r="V137" s="103">
        <v>0.1429</v>
      </c>
      <c r="W137" s="107">
        <v>1141.1644460856489</v>
      </c>
      <c r="X137" s="81"/>
      <c r="Y137" s="81">
        <v>1141.1644460856489</v>
      </c>
      <c r="Z137" s="81">
        <v>95.1</v>
      </c>
      <c r="AA137" s="81">
        <v>2760.7646147531509</v>
      </c>
      <c r="AB137" s="108">
        <v>1559.6666666666667</v>
      </c>
      <c r="AC137" s="81">
        <v>0</v>
      </c>
      <c r="AD137" s="108">
        <v>0</v>
      </c>
      <c r="AE137" s="81">
        <v>0</v>
      </c>
      <c r="AF137" s="109">
        <v>0</v>
      </c>
      <c r="AG137" s="81">
        <v>4.5020679800258012</v>
      </c>
      <c r="AH137" s="81">
        <v>0</v>
      </c>
      <c r="AI137" s="110">
        <v>0</v>
      </c>
      <c r="AJ137" s="108">
        <v>0</v>
      </c>
      <c r="AK137" s="108">
        <v>1559.6666666666667</v>
      </c>
      <c r="AL137" s="81">
        <v>0</v>
      </c>
      <c r="AM137" s="81"/>
      <c r="AN137" s="81">
        <v>2765.2666827331768</v>
      </c>
      <c r="AO137" s="81"/>
    </row>
    <row r="138" spans="1:41" ht="15" customHeight="1" x14ac:dyDescent="0.3">
      <c r="A138" s="99" t="s">
        <v>523</v>
      </c>
      <c r="B138" s="100" t="s">
        <v>524</v>
      </c>
      <c r="C138" s="101" t="s">
        <v>445</v>
      </c>
      <c r="D138" s="100" t="s">
        <v>446</v>
      </c>
      <c r="E138" s="102">
        <v>2</v>
      </c>
      <c r="F138" s="102" t="s">
        <v>55</v>
      </c>
      <c r="G138" s="102" t="s">
        <v>449</v>
      </c>
      <c r="H138" s="138" t="s">
        <v>450</v>
      </c>
      <c r="I138" s="102">
        <v>417002</v>
      </c>
      <c r="J138" s="103">
        <v>1</v>
      </c>
      <c r="K138" s="104">
        <v>0.33</v>
      </c>
      <c r="L138" s="103">
        <v>0.33</v>
      </c>
      <c r="M138" s="105"/>
      <c r="N138" s="103">
        <v>0</v>
      </c>
      <c r="O138" s="105"/>
      <c r="P138" s="103">
        <v>0</v>
      </c>
      <c r="Q138" s="105"/>
      <c r="R138" s="106">
        <v>0</v>
      </c>
      <c r="S138" s="105">
        <v>0</v>
      </c>
      <c r="T138" s="105"/>
      <c r="U138" s="103">
        <v>0</v>
      </c>
      <c r="V138" s="103">
        <v>0.33</v>
      </c>
      <c r="W138" s="107">
        <v>2635.2992806736474</v>
      </c>
      <c r="X138" s="81"/>
      <c r="Y138" s="81">
        <v>2635.2992806736474</v>
      </c>
      <c r="Z138" s="81">
        <v>219.61</v>
      </c>
      <c r="AA138" s="81">
        <v>19.404783340972369</v>
      </c>
      <c r="AB138" s="108">
        <v>1</v>
      </c>
      <c r="AC138" s="81">
        <v>0</v>
      </c>
      <c r="AD138" s="108">
        <v>0</v>
      </c>
      <c r="AE138" s="81">
        <v>0</v>
      </c>
      <c r="AF138" s="109">
        <v>0</v>
      </c>
      <c r="AG138" s="81">
        <v>0</v>
      </c>
      <c r="AH138" s="81">
        <v>0</v>
      </c>
      <c r="AI138" s="110">
        <v>0</v>
      </c>
      <c r="AJ138" s="108">
        <v>0</v>
      </c>
      <c r="AK138" s="108">
        <v>1</v>
      </c>
      <c r="AL138" s="81">
        <v>0</v>
      </c>
      <c r="AM138" s="81"/>
      <c r="AN138" s="81">
        <v>19.404783340972369</v>
      </c>
      <c r="AO138" s="81"/>
    </row>
    <row r="139" spans="1:41" ht="15" customHeight="1" x14ac:dyDescent="0.3">
      <c r="A139" s="99" t="s">
        <v>525</v>
      </c>
      <c r="B139" s="100" t="s">
        <v>526</v>
      </c>
      <c r="C139" s="101" t="s">
        <v>445</v>
      </c>
      <c r="D139" s="100" t="s">
        <v>446</v>
      </c>
      <c r="E139" s="102">
        <v>2</v>
      </c>
      <c r="F139" s="102" t="s">
        <v>55</v>
      </c>
      <c r="G139" s="102" t="s">
        <v>464</v>
      </c>
      <c r="H139" s="100"/>
      <c r="I139" s="102" t="s">
        <v>527</v>
      </c>
      <c r="J139" s="103">
        <v>1</v>
      </c>
      <c r="K139" s="104">
        <v>0.15</v>
      </c>
      <c r="L139" s="103">
        <v>0.33300000000000002</v>
      </c>
      <c r="M139" s="105"/>
      <c r="N139" s="103">
        <v>0</v>
      </c>
      <c r="O139" s="105"/>
      <c r="P139" s="103">
        <v>0</v>
      </c>
      <c r="Q139" s="105"/>
      <c r="R139" s="106">
        <v>0</v>
      </c>
      <c r="S139" s="105">
        <v>0</v>
      </c>
      <c r="T139" s="105"/>
      <c r="U139" s="103">
        <v>0</v>
      </c>
      <c r="V139" s="103">
        <v>0.33300000000000002</v>
      </c>
      <c r="W139" s="107">
        <v>2659.2565468615894</v>
      </c>
      <c r="X139" s="81"/>
      <c r="Y139" s="81">
        <v>2659.2565468615894</v>
      </c>
      <c r="Z139" s="81">
        <v>221.6</v>
      </c>
      <c r="AA139" s="81">
        <v>375.01276804093652</v>
      </c>
      <c r="AB139" s="108">
        <v>0</v>
      </c>
      <c r="AC139" s="81">
        <v>2.9789606229871959</v>
      </c>
      <c r="AD139" s="108">
        <v>0</v>
      </c>
      <c r="AE139" s="81">
        <v>0</v>
      </c>
      <c r="AF139" s="109">
        <v>0</v>
      </c>
      <c r="AG139" s="81">
        <v>0</v>
      </c>
      <c r="AH139" s="81">
        <v>0</v>
      </c>
      <c r="AI139" s="110">
        <v>0</v>
      </c>
      <c r="AJ139" s="108">
        <v>0</v>
      </c>
      <c r="AK139" s="108">
        <v>0</v>
      </c>
      <c r="AL139" s="81">
        <v>0</v>
      </c>
      <c r="AM139" s="81"/>
      <c r="AN139" s="81">
        <v>377.99172866392371</v>
      </c>
      <c r="AO139" s="81"/>
    </row>
    <row r="140" spans="1:41" ht="15" customHeight="1" x14ac:dyDescent="0.3">
      <c r="A140" s="99" t="s">
        <v>528</v>
      </c>
      <c r="B140" s="100" t="s">
        <v>529</v>
      </c>
      <c r="C140" s="101" t="s">
        <v>445</v>
      </c>
      <c r="D140" s="100" t="s">
        <v>446</v>
      </c>
      <c r="E140" s="102">
        <v>4</v>
      </c>
      <c r="F140" s="102" t="s">
        <v>55</v>
      </c>
      <c r="G140" s="102" t="s">
        <v>449</v>
      </c>
      <c r="H140" s="100" t="s">
        <v>455</v>
      </c>
      <c r="I140" s="102">
        <v>418200</v>
      </c>
      <c r="J140" s="103">
        <v>1</v>
      </c>
      <c r="K140" s="104">
        <v>1</v>
      </c>
      <c r="L140" s="103">
        <v>1</v>
      </c>
      <c r="M140" s="105"/>
      <c r="N140" s="103">
        <v>0</v>
      </c>
      <c r="O140" s="105"/>
      <c r="P140" s="103">
        <v>0</v>
      </c>
      <c r="Q140" s="105"/>
      <c r="R140" s="106">
        <v>0</v>
      </c>
      <c r="S140" s="105">
        <v>0</v>
      </c>
      <c r="T140" s="105"/>
      <c r="U140" s="103">
        <v>0</v>
      </c>
      <c r="V140" s="103">
        <v>1</v>
      </c>
      <c r="W140" s="107">
        <v>7985.7553959807492</v>
      </c>
      <c r="X140" s="81"/>
      <c r="Y140" s="81">
        <v>7985.7553959807492</v>
      </c>
      <c r="Z140" s="81">
        <v>665.48</v>
      </c>
      <c r="AA140" s="81">
        <v>7.3306959288117834</v>
      </c>
      <c r="AB140" s="108">
        <v>7.333333333333333</v>
      </c>
      <c r="AC140" s="81">
        <v>0</v>
      </c>
      <c r="AD140" s="108">
        <v>0</v>
      </c>
      <c r="AE140" s="81">
        <v>33.62704554500818</v>
      </c>
      <c r="AF140" s="109">
        <v>0</v>
      </c>
      <c r="AG140" s="81">
        <v>0</v>
      </c>
      <c r="AH140" s="81">
        <v>0</v>
      </c>
      <c r="AI140" s="110">
        <v>0</v>
      </c>
      <c r="AJ140" s="108">
        <v>0</v>
      </c>
      <c r="AK140" s="108">
        <v>7.333333333333333</v>
      </c>
      <c r="AL140" s="81">
        <v>0</v>
      </c>
      <c r="AM140" s="81"/>
      <c r="AN140" s="81">
        <v>40.957741473819965</v>
      </c>
      <c r="AO140" s="81"/>
    </row>
    <row r="141" spans="1:41" ht="15" customHeight="1" x14ac:dyDescent="0.3">
      <c r="A141" s="99" t="s">
        <v>528</v>
      </c>
      <c r="B141" s="100" t="s">
        <v>524</v>
      </c>
      <c r="C141" s="101" t="s">
        <v>445</v>
      </c>
      <c r="D141" s="100" t="s">
        <v>446</v>
      </c>
      <c r="E141" s="102">
        <v>2</v>
      </c>
      <c r="F141" s="102" t="s">
        <v>55</v>
      </c>
      <c r="G141" s="102" t="s">
        <v>449</v>
      </c>
      <c r="H141" s="100" t="s">
        <v>455</v>
      </c>
      <c r="I141" s="102">
        <v>418210</v>
      </c>
      <c r="J141" s="103">
        <v>1</v>
      </c>
      <c r="K141" s="104">
        <v>0.33</v>
      </c>
      <c r="L141" s="103">
        <v>0.33</v>
      </c>
      <c r="M141" s="105"/>
      <c r="N141" s="103">
        <v>0</v>
      </c>
      <c r="O141" s="105"/>
      <c r="P141" s="103">
        <v>0</v>
      </c>
      <c r="Q141" s="105"/>
      <c r="R141" s="106">
        <v>0</v>
      </c>
      <c r="S141" s="105">
        <v>0</v>
      </c>
      <c r="T141" s="105"/>
      <c r="U141" s="103">
        <v>0</v>
      </c>
      <c r="V141" s="103">
        <v>0.33</v>
      </c>
      <c r="W141" s="107">
        <v>2635.2992806736474</v>
      </c>
      <c r="X141" s="81"/>
      <c r="Y141" s="81">
        <v>2635.2992806736474</v>
      </c>
      <c r="Z141" s="81">
        <v>219.61</v>
      </c>
      <c r="AA141" s="81">
        <v>7.3306959288117834</v>
      </c>
      <c r="AB141" s="108">
        <v>0</v>
      </c>
      <c r="AC141" s="81">
        <v>0</v>
      </c>
      <c r="AD141" s="108">
        <v>0</v>
      </c>
      <c r="AE141" s="81">
        <v>33.62704554500818</v>
      </c>
      <c r="AF141" s="109">
        <v>0</v>
      </c>
      <c r="AG141" s="81">
        <v>0</v>
      </c>
      <c r="AH141" s="81">
        <v>0</v>
      </c>
      <c r="AI141" s="110">
        <v>0</v>
      </c>
      <c r="AJ141" s="108">
        <v>0</v>
      </c>
      <c r="AK141" s="108">
        <v>0</v>
      </c>
      <c r="AL141" s="81">
        <v>0</v>
      </c>
      <c r="AM141" s="81"/>
      <c r="AN141" s="81">
        <v>40.957741473819965</v>
      </c>
      <c r="AO141" s="81"/>
    </row>
    <row r="142" spans="1:41" ht="15" customHeight="1" x14ac:dyDescent="0.3">
      <c r="A142" s="99" t="s">
        <v>530</v>
      </c>
      <c r="B142" s="100" t="s">
        <v>468</v>
      </c>
      <c r="C142" s="101" t="s">
        <v>469</v>
      </c>
      <c r="D142" s="100" t="s">
        <v>470</v>
      </c>
      <c r="E142" s="102">
        <v>1</v>
      </c>
      <c r="F142" s="102" t="s">
        <v>55</v>
      </c>
      <c r="G142" s="102" t="s">
        <v>464</v>
      </c>
      <c r="H142" s="100" t="s">
        <v>471</v>
      </c>
      <c r="I142" s="102" t="s">
        <v>531</v>
      </c>
      <c r="J142" s="103">
        <v>1</v>
      </c>
      <c r="K142" s="104">
        <v>0.13</v>
      </c>
      <c r="L142" s="103">
        <v>0.13</v>
      </c>
      <c r="M142" s="105"/>
      <c r="N142" s="103">
        <v>0</v>
      </c>
      <c r="O142" s="105"/>
      <c r="P142" s="103">
        <v>0</v>
      </c>
      <c r="Q142" s="105"/>
      <c r="R142" s="106">
        <v>0</v>
      </c>
      <c r="S142" s="105">
        <v>0</v>
      </c>
      <c r="T142" s="105"/>
      <c r="U142" s="103">
        <v>0</v>
      </c>
      <c r="V142" s="103">
        <v>0.13</v>
      </c>
      <c r="W142" s="107">
        <v>1038.1482014774974</v>
      </c>
      <c r="X142" s="81"/>
      <c r="Y142" s="81">
        <v>1038.1482014774974</v>
      </c>
      <c r="Z142" s="81">
        <v>86.51</v>
      </c>
      <c r="AA142" s="81">
        <v>609.30624078352719</v>
      </c>
      <c r="AB142" s="108">
        <v>0</v>
      </c>
      <c r="AC142" s="81">
        <v>46.654558601444883</v>
      </c>
      <c r="AD142" s="108">
        <v>0</v>
      </c>
      <c r="AE142" s="81">
        <v>0</v>
      </c>
      <c r="AF142" s="109">
        <v>0</v>
      </c>
      <c r="AG142" s="81">
        <v>0</v>
      </c>
      <c r="AH142" s="81">
        <v>287.63387922298409</v>
      </c>
      <c r="AI142" s="110">
        <v>235.76910662356559</v>
      </c>
      <c r="AJ142" s="108">
        <v>1324.3333333333333</v>
      </c>
      <c r="AK142" s="108">
        <v>1324.3333333333333</v>
      </c>
      <c r="AL142" s="81">
        <v>0</v>
      </c>
      <c r="AM142" s="81"/>
      <c r="AN142" s="81">
        <v>1179.3637852315219</v>
      </c>
      <c r="AO142" s="81"/>
    </row>
    <row r="143" spans="1:41" ht="15" customHeight="1" x14ac:dyDescent="0.3">
      <c r="A143" s="99" t="s">
        <v>532</v>
      </c>
      <c r="B143" s="100" t="s">
        <v>475</v>
      </c>
      <c r="C143" s="101" t="s">
        <v>445</v>
      </c>
      <c r="D143" s="100" t="s">
        <v>446</v>
      </c>
      <c r="E143" s="102">
        <v>2</v>
      </c>
      <c r="F143" s="102" t="s">
        <v>55</v>
      </c>
      <c r="G143" s="102" t="s">
        <v>533</v>
      </c>
      <c r="H143" s="100" t="s">
        <v>534</v>
      </c>
      <c r="I143" s="102">
        <v>409300</v>
      </c>
      <c r="J143" s="103">
        <v>1</v>
      </c>
      <c r="K143" s="104">
        <v>0.75</v>
      </c>
      <c r="L143" s="103">
        <v>0.75</v>
      </c>
      <c r="M143" s="105"/>
      <c r="N143" s="103">
        <v>0</v>
      </c>
      <c r="O143" s="105"/>
      <c r="P143" s="103">
        <v>0</v>
      </c>
      <c r="Q143" s="105"/>
      <c r="R143" s="106">
        <v>0</v>
      </c>
      <c r="S143" s="105">
        <v>0</v>
      </c>
      <c r="T143" s="105"/>
      <c r="U143" s="103">
        <v>0</v>
      </c>
      <c r="V143" s="103">
        <v>0.75</v>
      </c>
      <c r="W143" s="107">
        <v>5989.3165469855621</v>
      </c>
      <c r="X143" s="81"/>
      <c r="Y143" s="81">
        <v>5989.3165469855621</v>
      </c>
      <c r="Z143" s="81">
        <v>499.11</v>
      </c>
      <c r="AA143" s="81">
        <v>51.876640968434387</v>
      </c>
      <c r="AB143" s="108">
        <v>8.6666666666666661</v>
      </c>
      <c r="AC143" s="81">
        <v>0</v>
      </c>
      <c r="AD143" s="108">
        <v>0</v>
      </c>
      <c r="AE143" s="81">
        <v>134.50818218003272</v>
      </c>
      <c r="AF143" s="109">
        <v>0</v>
      </c>
      <c r="AG143" s="81">
        <v>0</v>
      </c>
      <c r="AH143" s="81">
        <v>0</v>
      </c>
      <c r="AI143" s="110">
        <v>0</v>
      </c>
      <c r="AJ143" s="108">
        <v>0</v>
      </c>
      <c r="AK143" s="108">
        <v>8.6666666666666661</v>
      </c>
      <c r="AL143" s="81">
        <v>0</v>
      </c>
      <c r="AM143" s="81"/>
      <c r="AN143" s="81">
        <v>186.38482314846709</v>
      </c>
      <c r="AO143" s="81"/>
    </row>
    <row r="144" spans="1:41" ht="15" customHeight="1" x14ac:dyDescent="0.3">
      <c r="A144" s="99" t="s">
        <v>535</v>
      </c>
      <c r="B144" s="100" t="s">
        <v>444</v>
      </c>
      <c r="C144" s="101" t="s">
        <v>445</v>
      </c>
      <c r="D144" s="100" t="s">
        <v>446</v>
      </c>
      <c r="E144" s="102">
        <v>2</v>
      </c>
      <c r="F144" s="102" t="s">
        <v>55</v>
      </c>
      <c r="G144" s="102" t="s">
        <v>449</v>
      </c>
      <c r="H144" s="100" t="s">
        <v>450</v>
      </c>
      <c r="I144" s="102">
        <v>417050</v>
      </c>
      <c r="J144" s="103">
        <v>1</v>
      </c>
      <c r="K144" s="104">
        <v>0.14280000000000001</v>
      </c>
      <c r="L144" s="103">
        <v>0.14280000000000001</v>
      </c>
      <c r="M144" s="105"/>
      <c r="N144" s="103">
        <v>0</v>
      </c>
      <c r="O144" s="105"/>
      <c r="P144" s="103">
        <v>0</v>
      </c>
      <c r="Q144" s="105"/>
      <c r="R144" s="106">
        <v>0</v>
      </c>
      <c r="S144" s="105">
        <v>0</v>
      </c>
      <c r="T144" s="105"/>
      <c r="U144" s="103">
        <v>0</v>
      </c>
      <c r="V144" s="103">
        <v>0.14280000000000001</v>
      </c>
      <c r="W144" s="107">
        <v>1140.3658705460509</v>
      </c>
      <c r="X144" s="81"/>
      <c r="Y144" s="81">
        <v>1140.3658705460509</v>
      </c>
      <c r="Z144" s="81">
        <v>95.03</v>
      </c>
      <c r="AA144" s="81">
        <v>3.4418270146067194</v>
      </c>
      <c r="AB144" s="108">
        <v>0</v>
      </c>
      <c r="AC144" s="81">
        <v>0</v>
      </c>
      <c r="AD144" s="108">
        <v>0</v>
      </c>
      <c r="AE144" s="81">
        <v>0</v>
      </c>
      <c r="AF144" s="109">
        <v>0</v>
      </c>
      <c r="AG144" s="81">
        <v>0</v>
      </c>
      <c r="AH144" s="81">
        <v>0</v>
      </c>
      <c r="AI144" s="110">
        <v>0</v>
      </c>
      <c r="AJ144" s="108">
        <v>0</v>
      </c>
      <c r="AK144" s="108">
        <v>0</v>
      </c>
      <c r="AL144" s="81">
        <v>0</v>
      </c>
      <c r="AM144" s="81"/>
      <c r="AN144" s="81">
        <v>3.4418270146067194</v>
      </c>
      <c r="AO144" s="81"/>
    </row>
    <row r="145" spans="1:41" ht="15" customHeight="1" x14ac:dyDescent="0.3">
      <c r="A145" s="99" t="s">
        <v>536</v>
      </c>
      <c r="B145" s="100" t="s">
        <v>235</v>
      </c>
      <c r="C145" s="101" t="s">
        <v>222</v>
      </c>
      <c r="D145" s="100" t="s">
        <v>223</v>
      </c>
      <c r="E145" s="102">
        <v>1</v>
      </c>
      <c r="F145" s="102" t="s">
        <v>55</v>
      </c>
      <c r="G145" s="102" t="s">
        <v>537</v>
      </c>
      <c r="H145" s="100" t="s">
        <v>538</v>
      </c>
      <c r="I145" s="102" t="s">
        <v>539</v>
      </c>
      <c r="J145" s="103">
        <v>1</v>
      </c>
      <c r="K145" s="104">
        <v>0.24199999999999999</v>
      </c>
      <c r="L145" s="103">
        <v>0.24199999999999999</v>
      </c>
      <c r="M145" s="105" t="s">
        <v>215</v>
      </c>
      <c r="N145" s="103">
        <v>0.24199999999999999</v>
      </c>
      <c r="O145" s="105"/>
      <c r="P145" s="103">
        <v>0</v>
      </c>
      <c r="Q145" s="105"/>
      <c r="R145" s="106">
        <v>0</v>
      </c>
      <c r="S145" s="105">
        <v>0</v>
      </c>
      <c r="T145" s="105"/>
      <c r="U145" s="103">
        <v>0</v>
      </c>
      <c r="V145" s="103">
        <v>0.48399999999999999</v>
      </c>
      <c r="W145" s="107">
        <v>3865.1056116546824</v>
      </c>
      <c r="X145" s="81"/>
      <c r="Y145" s="81">
        <v>3865.1056116546824</v>
      </c>
      <c r="Z145" s="81">
        <v>322.08999999999997</v>
      </c>
      <c r="AA145" s="81">
        <v>0</v>
      </c>
      <c r="AB145" s="108">
        <v>0</v>
      </c>
      <c r="AC145" s="81">
        <v>1.4321165279168193</v>
      </c>
      <c r="AD145" s="108">
        <v>0</v>
      </c>
      <c r="AE145" s="81">
        <v>0</v>
      </c>
      <c r="AF145" s="109">
        <v>0</v>
      </c>
      <c r="AG145" s="81">
        <v>0</v>
      </c>
      <c r="AH145" s="81">
        <v>0</v>
      </c>
      <c r="AI145" s="110">
        <v>0</v>
      </c>
      <c r="AJ145" s="108">
        <v>0</v>
      </c>
      <c r="AK145" s="108">
        <v>0</v>
      </c>
      <c r="AL145" s="81">
        <v>0</v>
      </c>
      <c r="AM145" s="81"/>
      <c r="AN145" s="81">
        <v>1.4321165279168193</v>
      </c>
      <c r="AO145" s="81"/>
    </row>
    <row r="146" spans="1:41" ht="15" customHeight="1" x14ac:dyDescent="0.3">
      <c r="A146" s="99" t="s">
        <v>540</v>
      </c>
      <c r="B146" s="100" t="s">
        <v>235</v>
      </c>
      <c r="C146" s="101" t="s">
        <v>222</v>
      </c>
      <c r="D146" s="100" t="s">
        <v>223</v>
      </c>
      <c r="E146" s="102">
        <v>1</v>
      </c>
      <c r="F146" s="102" t="s">
        <v>55</v>
      </c>
      <c r="G146" s="100" t="s">
        <v>537</v>
      </c>
      <c r="H146" s="100" t="s">
        <v>538</v>
      </c>
      <c r="I146" s="30" t="s">
        <v>539</v>
      </c>
      <c r="J146" s="103">
        <v>1</v>
      </c>
      <c r="K146" s="104">
        <v>0.14499999999999999</v>
      </c>
      <c r="L146" s="103">
        <v>0.14499999999999999</v>
      </c>
      <c r="M146" s="105" t="s">
        <v>215</v>
      </c>
      <c r="N146" s="103">
        <v>0.14499999999999999</v>
      </c>
      <c r="O146" s="105"/>
      <c r="P146" s="103">
        <v>0</v>
      </c>
      <c r="Q146" s="105"/>
      <c r="R146" s="106">
        <v>0</v>
      </c>
      <c r="S146" s="105">
        <v>0</v>
      </c>
      <c r="T146" s="105"/>
      <c r="U146" s="103">
        <v>0</v>
      </c>
      <c r="V146" s="103">
        <v>0.28999999999999998</v>
      </c>
      <c r="W146" s="107">
        <v>2315.8690648344173</v>
      </c>
      <c r="X146" s="81"/>
      <c r="Y146" s="81">
        <v>2315.8690648344173</v>
      </c>
      <c r="Z146" s="81">
        <v>192.99</v>
      </c>
      <c r="AA146" s="81">
        <v>228.47005967879616</v>
      </c>
      <c r="AB146" s="108">
        <v>0</v>
      </c>
      <c r="AC146" s="81">
        <v>139.26344203239739</v>
      </c>
      <c r="AD146" s="108">
        <v>0</v>
      </c>
      <c r="AE146" s="81">
        <v>0</v>
      </c>
      <c r="AF146" s="109">
        <v>0</v>
      </c>
      <c r="AG146" s="81">
        <v>1.6615716622239338</v>
      </c>
      <c r="AH146" s="81">
        <v>0</v>
      </c>
      <c r="AI146" s="110">
        <v>466.45855130833229</v>
      </c>
      <c r="AJ146" s="108">
        <v>66.666666666666671</v>
      </c>
      <c r="AK146" s="108">
        <v>66.666666666666671</v>
      </c>
      <c r="AL146" s="81">
        <v>0</v>
      </c>
      <c r="AM146" s="81"/>
      <c r="AN146" s="81">
        <v>835.85362468174981</v>
      </c>
      <c r="AO146" s="81"/>
    </row>
    <row r="147" spans="1:41" ht="15" customHeight="1" x14ac:dyDescent="0.3">
      <c r="A147" s="99" t="s">
        <v>541</v>
      </c>
      <c r="B147" s="100" t="s">
        <v>175</v>
      </c>
      <c r="C147" s="101" t="s">
        <v>175</v>
      </c>
      <c r="D147" s="101" t="s">
        <v>175</v>
      </c>
      <c r="E147" s="102"/>
      <c r="F147" s="102" t="s">
        <v>55</v>
      </c>
      <c r="G147" s="102" t="s">
        <v>537</v>
      </c>
      <c r="H147" s="100" t="s">
        <v>538</v>
      </c>
      <c r="I147" s="102" t="s">
        <v>542</v>
      </c>
      <c r="J147" s="103">
        <v>0</v>
      </c>
      <c r="K147" s="104">
        <v>0</v>
      </c>
      <c r="L147" s="103">
        <v>0</v>
      </c>
      <c r="M147" s="105"/>
      <c r="N147" s="103">
        <v>0</v>
      </c>
      <c r="O147" s="105"/>
      <c r="P147" s="103">
        <v>0</v>
      </c>
      <c r="Q147" s="105"/>
      <c r="R147" s="106">
        <v>0</v>
      </c>
      <c r="S147" s="105">
        <v>0</v>
      </c>
      <c r="T147" s="105"/>
      <c r="U147" s="103">
        <v>0</v>
      </c>
      <c r="V147" s="103">
        <v>0</v>
      </c>
      <c r="W147" s="107">
        <v>0</v>
      </c>
      <c r="X147" s="81"/>
      <c r="Y147" s="81">
        <v>0</v>
      </c>
      <c r="Z147" s="81">
        <v>0</v>
      </c>
      <c r="AA147" s="81">
        <v>138.90343483891559</v>
      </c>
      <c r="AB147" s="108">
        <v>0</v>
      </c>
      <c r="AC147" s="81">
        <v>242.76748821993266</v>
      </c>
      <c r="AD147" s="108">
        <v>0</v>
      </c>
      <c r="AE147" s="81">
        <v>0</v>
      </c>
      <c r="AF147" s="109">
        <v>0</v>
      </c>
      <c r="AG147" s="81">
        <v>0</v>
      </c>
      <c r="AH147" s="81">
        <v>0</v>
      </c>
      <c r="AI147" s="110">
        <v>0</v>
      </c>
      <c r="AJ147" s="108">
        <v>0</v>
      </c>
      <c r="AK147" s="108">
        <v>0</v>
      </c>
      <c r="AL147" s="81">
        <v>0</v>
      </c>
      <c r="AM147" s="81"/>
      <c r="AN147" s="81">
        <v>381.67092305884825</v>
      </c>
      <c r="AO147" s="81"/>
    </row>
    <row r="148" spans="1:41" ht="15" customHeight="1" x14ac:dyDescent="0.3">
      <c r="A148" s="99" t="s">
        <v>543</v>
      </c>
      <c r="B148" s="100" t="s">
        <v>175</v>
      </c>
      <c r="C148" s="101" t="s">
        <v>175</v>
      </c>
      <c r="D148" s="101" t="s">
        <v>175</v>
      </c>
      <c r="E148" s="102"/>
      <c r="F148" s="102" t="s">
        <v>55</v>
      </c>
      <c r="G148" s="102" t="s">
        <v>537</v>
      </c>
      <c r="H148" s="100" t="s">
        <v>538</v>
      </c>
      <c r="I148" s="102" t="s">
        <v>544</v>
      </c>
      <c r="J148" s="103">
        <v>0</v>
      </c>
      <c r="K148" s="104">
        <v>0</v>
      </c>
      <c r="L148" s="103">
        <v>0</v>
      </c>
      <c r="M148" s="105"/>
      <c r="N148" s="103">
        <v>0</v>
      </c>
      <c r="O148" s="105"/>
      <c r="P148" s="103">
        <v>0</v>
      </c>
      <c r="Q148" s="105"/>
      <c r="R148" s="106">
        <v>0</v>
      </c>
      <c r="S148" s="105">
        <v>0</v>
      </c>
      <c r="T148" s="105"/>
      <c r="U148" s="103">
        <v>0</v>
      </c>
      <c r="V148" s="103">
        <v>0</v>
      </c>
      <c r="W148" s="107">
        <v>0</v>
      </c>
      <c r="X148" s="81"/>
      <c r="Y148" s="81">
        <v>0</v>
      </c>
      <c r="Z148" s="81">
        <v>0</v>
      </c>
      <c r="AA148" s="81">
        <v>0</v>
      </c>
      <c r="AB148" s="108">
        <v>0</v>
      </c>
      <c r="AC148" s="81">
        <v>0</v>
      </c>
      <c r="AD148" s="108">
        <v>0</v>
      </c>
      <c r="AE148" s="81">
        <v>0</v>
      </c>
      <c r="AF148" s="109">
        <v>0</v>
      </c>
      <c r="AG148" s="81">
        <v>0</v>
      </c>
      <c r="AH148" s="81">
        <v>0</v>
      </c>
      <c r="AI148" s="110">
        <v>0</v>
      </c>
      <c r="AJ148" s="108">
        <v>0</v>
      </c>
      <c r="AK148" s="108">
        <v>0</v>
      </c>
      <c r="AL148" s="81">
        <v>0</v>
      </c>
      <c r="AM148" s="81"/>
      <c r="AN148" s="81">
        <v>0</v>
      </c>
      <c r="AO148" s="81"/>
    </row>
    <row r="149" spans="1:41" ht="15" customHeight="1" x14ac:dyDescent="0.3">
      <c r="A149" s="99" t="s">
        <v>545</v>
      </c>
      <c r="B149" s="100" t="s">
        <v>468</v>
      </c>
      <c r="C149" s="101" t="s">
        <v>469</v>
      </c>
      <c r="D149" s="100" t="s">
        <v>470</v>
      </c>
      <c r="E149" s="102">
        <v>1</v>
      </c>
      <c r="F149" s="102" t="s">
        <v>55</v>
      </c>
      <c r="G149" s="102" t="s">
        <v>464</v>
      </c>
      <c r="H149" s="100" t="s">
        <v>471</v>
      </c>
      <c r="I149" s="102">
        <v>403310</v>
      </c>
      <c r="J149" s="103">
        <v>1</v>
      </c>
      <c r="K149" s="104">
        <v>0.56000000000000005</v>
      </c>
      <c r="L149" s="103">
        <v>0.56000000000000005</v>
      </c>
      <c r="M149" s="105"/>
      <c r="N149" s="103">
        <v>0</v>
      </c>
      <c r="O149" s="105"/>
      <c r="P149" s="103">
        <v>0</v>
      </c>
      <c r="Q149" s="105"/>
      <c r="R149" s="106">
        <v>0</v>
      </c>
      <c r="S149" s="105">
        <v>0</v>
      </c>
      <c r="T149" s="105"/>
      <c r="U149" s="103">
        <v>0</v>
      </c>
      <c r="V149" s="103">
        <v>0.56000000000000005</v>
      </c>
      <c r="W149" s="107">
        <v>4472.0230217492199</v>
      </c>
      <c r="X149" s="81"/>
      <c r="Y149" s="81">
        <v>4472.0230217492199</v>
      </c>
      <c r="Z149" s="81">
        <v>372.67</v>
      </c>
      <c r="AA149" s="81">
        <v>6315.4281697168963</v>
      </c>
      <c r="AB149" s="108">
        <v>8357.6666666666661</v>
      </c>
      <c r="AC149" s="81">
        <v>13.312353912817947</v>
      </c>
      <c r="AD149" s="108">
        <v>0.33333333333333331</v>
      </c>
      <c r="AE149" s="81">
        <v>269.01636436006544</v>
      </c>
      <c r="AF149" s="109">
        <v>0</v>
      </c>
      <c r="AG149" s="81">
        <v>2.6426901675371135</v>
      </c>
      <c r="AH149" s="81">
        <v>523.75903691702626</v>
      </c>
      <c r="AI149" s="110">
        <v>36.459629616799461</v>
      </c>
      <c r="AJ149" s="108">
        <v>1024</v>
      </c>
      <c r="AK149" s="108">
        <v>9382</v>
      </c>
      <c r="AL149" s="81">
        <v>0</v>
      </c>
      <c r="AM149" s="81"/>
      <c r="AN149" s="81">
        <v>7160.6182446911425</v>
      </c>
      <c r="AO149" s="81"/>
    </row>
    <row r="150" spans="1:41" ht="15" customHeight="1" x14ac:dyDescent="0.3">
      <c r="A150" s="99" t="s">
        <v>546</v>
      </c>
      <c r="B150" s="100" t="s">
        <v>547</v>
      </c>
      <c r="C150" s="101" t="s">
        <v>548</v>
      </c>
      <c r="D150" s="100" t="s">
        <v>549</v>
      </c>
      <c r="E150" s="102">
        <v>4</v>
      </c>
      <c r="F150" s="102" t="s">
        <v>55</v>
      </c>
      <c r="G150" s="102" t="s">
        <v>464</v>
      </c>
      <c r="H150" s="100" t="s">
        <v>471</v>
      </c>
      <c r="I150" s="102">
        <v>403320</v>
      </c>
      <c r="J150" s="103">
        <v>0.4</v>
      </c>
      <c r="K150" s="104">
        <v>1</v>
      </c>
      <c r="L150" s="103">
        <v>0.4</v>
      </c>
      <c r="M150" s="105"/>
      <c r="N150" s="103">
        <v>0</v>
      </c>
      <c r="O150" s="105"/>
      <c r="P150" s="103">
        <v>0</v>
      </c>
      <c r="Q150" s="105"/>
      <c r="R150" s="106">
        <v>0</v>
      </c>
      <c r="S150" s="105">
        <v>0</v>
      </c>
      <c r="T150" s="105"/>
      <c r="U150" s="103">
        <v>0</v>
      </c>
      <c r="V150" s="103">
        <v>0.4</v>
      </c>
      <c r="W150" s="107">
        <v>3194.3021583923</v>
      </c>
      <c r="X150" s="81"/>
      <c r="Y150" s="81">
        <v>3194.3021583923</v>
      </c>
      <c r="Z150" s="81">
        <v>266.19</v>
      </c>
      <c r="AA150" s="81">
        <v>26.383384322312892</v>
      </c>
      <c r="AB150" s="108">
        <v>35.666666666666664</v>
      </c>
      <c r="AC150" s="81">
        <v>1.4321165279168193</v>
      </c>
      <c r="AD150" s="108">
        <v>0</v>
      </c>
      <c r="AE150" s="81">
        <v>0</v>
      </c>
      <c r="AF150" s="109">
        <v>0</v>
      </c>
      <c r="AG150" s="81">
        <v>0</v>
      </c>
      <c r="AH150" s="81">
        <v>279.30228417383267</v>
      </c>
      <c r="AI150" s="110">
        <v>0</v>
      </c>
      <c r="AJ150" s="108">
        <v>0</v>
      </c>
      <c r="AK150" s="108">
        <v>35.666666666666664</v>
      </c>
      <c r="AL150" s="81">
        <v>0</v>
      </c>
      <c r="AM150" s="81"/>
      <c r="AN150" s="81">
        <v>307.11778502406241</v>
      </c>
      <c r="AO150" s="81"/>
    </row>
    <row r="151" spans="1:41" ht="15" customHeight="1" x14ac:dyDescent="0.3">
      <c r="A151" s="99" t="s">
        <v>550</v>
      </c>
      <c r="B151" s="100" t="s">
        <v>551</v>
      </c>
      <c r="C151" s="101" t="s">
        <v>552</v>
      </c>
      <c r="D151" s="100" t="s">
        <v>553</v>
      </c>
      <c r="E151" s="102">
        <v>3</v>
      </c>
      <c r="F151" s="102" t="s">
        <v>55</v>
      </c>
      <c r="G151" s="102" t="s">
        <v>537</v>
      </c>
      <c r="H151" s="100" t="s">
        <v>538</v>
      </c>
      <c r="I151" s="102" t="s">
        <v>554</v>
      </c>
      <c r="J151" s="103">
        <v>1</v>
      </c>
      <c r="K151" s="104">
        <v>0.5</v>
      </c>
      <c r="L151" s="103">
        <v>0.5</v>
      </c>
      <c r="M151" s="105"/>
      <c r="N151" s="103">
        <v>0</v>
      </c>
      <c r="O151" s="105"/>
      <c r="P151" s="103">
        <v>0</v>
      </c>
      <c r="Q151" s="105"/>
      <c r="R151" s="106">
        <v>0</v>
      </c>
      <c r="S151" s="105">
        <v>0</v>
      </c>
      <c r="T151" s="105"/>
      <c r="U151" s="103">
        <v>0</v>
      </c>
      <c r="V151" s="103">
        <v>0.5</v>
      </c>
      <c r="W151" s="107">
        <v>3992.8776979903746</v>
      </c>
      <c r="X151" s="81"/>
      <c r="Y151" s="81">
        <v>3992.8776979903746</v>
      </c>
      <c r="Z151" s="81">
        <v>332.74</v>
      </c>
      <c r="AA151" s="81">
        <v>121.22747725125711</v>
      </c>
      <c r="AB151" s="108">
        <v>0</v>
      </c>
      <c r="AC151" s="81">
        <v>88.771444115816308</v>
      </c>
      <c r="AD151" s="108">
        <v>0</v>
      </c>
      <c r="AE151" s="81">
        <v>0</v>
      </c>
      <c r="AF151" s="109">
        <v>0</v>
      </c>
      <c r="AG151" s="81">
        <v>0</v>
      </c>
      <c r="AH151" s="81">
        <v>0</v>
      </c>
      <c r="AI151" s="110">
        <v>0</v>
      </c>
      <c r="AJ151" s="108">
        <v>0</v>
      </c>
      <c r="AK151" s="108">
        <v>0</v>
      </c>
      <c r="AL151" s="81">
        <v>0</v>
      </c>
      <c r="AM151" s="81"/>
      <c r="AN151" s="81">
        <v>209.99892136707342</v>
      </c>
      <c r="AO151" s="81"/>
    </row>
    <row r="152" spans="1:41" ht="15" customHeight="1" x14ac:dyDescent="0.3">
      <c r="A152" s="99" t="s">
        <v>555</v>
      </c>
      <c r="B152" s="100" t="s">
        <v>468</v>
      </c>
      <c r="C152" s="101" t="s">
        <v>469</v>
      </c>
      <c r="D152" s="100" t="s">
        <v>470</v>
      </c>
      <c r="E152" s="102">
        <v>1</v>
      </c>
      <c r="F152" s="102" t="s">
        <v>55</v>
      </c>
      <c r="G152" s="102" t="s">
        <v>464</v>
      </c>
      <c r="H152" s="100" t="s">
        <v>471</v>
      </c>
      <c r="I152" s="102">
        <v>403305</v>
      </c>
      <c r="J152" s="103">
        <v>1</v>
      </c>
      <c r="K152" s="104">
        <v>0.02</v>
      </c>
      <c r="L152" s="103">
        <v>0.02</v>
      </c>
      <c r="M152" s="105"/>
      <c r="N152" s="103">
        <v>0</v>
      </c>
      <c r="O152" s="105"/>
      <c r="P152" s="103">
        <v>0</v>
      </c>
      <c r="Q152" s="105"/>
      <c r="R152" s="106">
        <v>0</v>
      </c>
      <c r="S152" s="105">
        <v>0</v>
      </c>
      <c r="T152" s="105"/>
      <c r="U152" s="103">
        <v>0</v>
      </c>
      <c r="V152" s="103">
        <v>0.02</v>
      </c>
      <c r="W152" s="107">
        <v>159.71510791961498</v>
      </c>
      <c r="X152" s="81"/>
      <c r="Y152" s="81">
        <v>159.71510791961498</v>
      </c>
      <c r="Z152" s="81">
        <v>13.31</v>
      </c>
      <c r="AA152" s="81">
        <v>0</v>
      </c>
      <c r="AB152" s="108">
        <v>0</v>
      </c>
      <c r="AC152" s="81">
        <v>0</v>
      </c>
      <c r="AD152" s="108">
        <v>0</v>
      </c>
      <c r="AE152" s="81">
        <v>50.440568317512273</v>
      </c>
      <c r="AF152" s="109">
        <v>0</v>
      </c>
      <c r="AG152" s="81">
        <v>0</v>
      </c>
      <c r="AH152" s="81">
        <v>0</v>
      </c>
      <c r="AI152" s="110">
        <v>0</v>
      </c>
      <c r="AJ152" s="108">
        <v>0</v>
      </c>
      <c r="AK152" s="108">
        <v>0</v>
      </c>
      <c r="AL152" s="81">
        <v>0</v>
      </c>
      <c r="AM152" s="81"/>
      <c r="AN152" s="81">
        <v>50.440568317512273</v>
      </c>
      <c r="AO152" s="81"/>
    </row>
    <row r="153" spans="1:41" ht="15" customHeight="1" x14ac:dyDescent="0.3">
      <c r="A153" s="99" t="s">
        <v>556</v>
      </c>
      <c r="B153" s="100" t="s">
        <v>175</v>
      </c>
      <c r="C153" s="101" t="s">
        <v>175</v>
      </c>
      <c r="D153" s="101" t="s">
        <v>175</v>
      </c>
      <c r="E153" s="102"/>
      <c r="F153" s="102" t="s">
        <v>55</v>
      </c>
      <c r="G153" s="102" t="s">
        <v>449</v>
      </c>
      <c r="H153" s="100" t="s">
        <v>450</v>
      </c>
      <c r="I153" s="102">
        <v>417050</v>
      </c>
      <c r="J153" s="103">
        <v>0</v>
      </c>
      <c r="K153" s="104">
        <v>0</v>
      </c>
      <c r="L153" s="103">
        <v>0</v>
      </c>
      <c r="M153" s="105"/>
      <c r="N153" s="103">
        <v>0</v>
      </c>
      <c r="O153" s="105"/>
      <c r="P153" s="103">
        <v>0</v>
      </c>
      <c r="Q153" s="105"/>
      <c r="R153" s="106">
        <v>0</v>
      </c>
      <c r="S153" s="105">
        <v>0</v>
      </c>
      <c r="T153" s="105"/>
      <c r="U153" s="103">
        <v>0</v>
      </c>
      <c r="V153" s="103">
        <v>0</v>
      </c>
      <c r="W153" s="107">
        <v>0</v>
      </c>
      <c r="X153" s="81"/>
      <c r="Y153" s="81">
        <v>0</v>
      </c>
      <c r="Z153" s="81">
        <v>0</v>
      </c>
      <c r="AA153" s="81">
        <v>0</v>
      </c>
      <c r="AB153" s="108">
        <v>0</v>
      </c>
      <c r="AC153" s="81">
        <v>0</v>
      </c>
      <c r="AD153" s="108">
        <v>0</v>
      </c>
      <c r="AE153" s="81">
        <v>0</v>
      </c>
      <c r="AF153" s="109">
        <v>0</v>
      </c>
      <c r="AG153" s="81">
        <v>0</v>
      </c>
      <c r="AH153" s="81">
        <v>0</v>
      </c>
      <c r="AI153" s="110">
        <v>0</v>
      </c>
      <c r="AJ153" s="108">
        <v>0</v>
      </c>
      <c r="AK153" s="108">
        <v>0</v>
      </c>
      <c r="AL153" s="81">
        <v>16536.000743682642</v>
      </c>
      <c r="AM153" s="81"/>
      <c r="AN153" s="81">
        <v>16536.000743682642</v>
      </c>
      <c r="AO153" s="81"/>
    </row>
    <row r="154" spans="1:41" ht="15" customHeight="1" x14ac:dyDescent="0.3">
      <c r="A154" s="99" t="s">
        <v>557</v>
      </c>
      <c r="B154" s="100" t="s">
        <v>444</v>
      </c>
      <c r="C154" s="101" t="s">
        <v>445</v>
      </c>
      <c r="D154" s="100" t="s">
        <v>446</v>
      </c>
      <c r="E154" s="102">
        <v>2</v>
      </c>
      <c r="F154" s="102" t="s">
        <v>55</v>
      </c>
      <c r="G154" s="102" t="s">
        <v>449</v>
      </c>
      <c r="H154" s="100" t="s">
        <v>450</v>
      </c>
      <c r="I154" s="102">
        <v>417002</v>
      </c>
      <c r="J154" s="103">
        <v>1</v>
      </c>
      <c r="K154" s="104">
        <v>0.14280000000000001</v>
      </c>
      <c r="L154" s="103">
        <v>0.14280000000000001</v>
      </c>
      <c r="M154" s="105"/>
      <c r="N154" s="103">
        <v>0</v>
      </c>
      <c r="O154" s="105"/>
      <c r="P154" s="103">
        <v>0</v>
      </c>
      <c r="Q154" s="105"/>
      <c r="R154" s="106">
        <v>0</v>
      </c>
      <c r="S154" s="105">
        <v>0</v>
      </c>
      <c r="T154" s="105"/>
      <c r="U154" s="103">
        <v>0</v>
      </c>
      <c r="V154" s="103">
        <v>0.14280000000000001</v>
      </c>
      <c r="W154" s="107">
        <v>1140.3658705460509</v>
      </c>
      <c r="X154" s="81"/>
      <c r="Y154" s="81">
        <v>1140.3658705460509</v>
      </c>
      <c r="Z154" s="81">
        <v>95.03</v>
      </c>
      <c r="AA154" s="81">
        <v>0</v>
      </c>
      <c r="AB154" s="108">
        <v>0</v>
      </c>
      <c r="AC154" s="81">
        <v>0</v>
      </c>
      <c r="AD154" s="108">
        <v>0</v>
      </c>
      <c r="AE154" s="81">
        <v>0</v>
      </c>
      <c r="AF154" s="109">
        <v>0</v>
      </c>
      <c r="AG154" s="81">
        <v>0</v>
      </c>
      <c r="AH154" s="81">
        <v>0</v>
      </c>
      <c r="AI154" s="110">
        <v>0</v>
      </c>
      <c r="AJ154" s="108">
        <v>0</v>
      </c>
      <c r="AK154" s="108">
        <v>0</v>
      </c>
      <c r="AL154" s="81">
        <v>0</v>
      </c>
      <c r="AM154" s="81"/>
      <c r="AN154" s="81">
        <v>0</v>
      </c>
      <c r="AO154" s="81"/>
    </row>
    <row r="155" spans="1:41" ht="15" customHeight="1" x14ac:dyDescent="0.3">
      <c r="A155" s="99" t="s">
        <v>558</v>
      </c>
      <c r="B155" s="100" t="s">
        <v>468</v>
      </c>
      <c r="C155" s="101" t="s">
        <v>469</v>
      </c>
      <c r="D155" s="100" t="s">
        <v>470</v>
      </c>
      <c r="E155" s="102">
        <v>1</v>
      </c>
      <c r="F155" s="102" t="s">
        <v>55</v>
      </c>
      <c r="G155" s="102" t="s">
        <v>464</v>
      </c>
      <c r="H155" s="100" t="s">
        <v>471</v>
      </c>
      <c r="I155" s="102">
        <v>403070</v>
      </c>
      <c r="J155" s="103">
        <v>1</v>
      </c>
      <c r="K155" s="104">
        <v>0.03</v>
      </c>
      <c r="L155" s="103">
        <v>0.03</v>
      </c>
      <c r="M155" s="105"/>
      <c r="N155" s="103">
        <v>0</v>
      </c>
      <c r="O155" s="105"/>
      <c r="P155" s="103">
        <v>0</v>
      </c>
      <c r="Q155" s="105"/>
      <c r="R155" s="106">
        <v>0</v>
      </c>
      <c r="S155" s="105">
        <v>0</v>
      </c>
      <c r="T155" s="105"/>
      <c r="U155" s="103">
        <v>0</v>
      </c>
      <c r="V155" s="103">
        <v>0.03</v>
      </c>
      <c r="W155" s="107">
        <v>239.57266187942247</v>
      </c>
      <c r="X155" s="81"/>
      <c r="Y155" s="81">
        <v>239.57266187942247</v>
      </c>
      <c r="Z155" s="81">
        <v>19.96</v>
      </c>
      <c r="AA155" s="81">
        <v>404.0863160068501</v>
      </c>
      <c r="AB155" s="108">
        <v>576.33333333333337</v>
      </c>
      <c r="AC155" s="81">
        <v>2.852364686817753</v>
      </c>
      <c r="AD155" s="108">
        <v>0</v>
      </c>
      <c r="AE155" s="81">
        <v>0</v>
      </c>
      <c r="AF155" s="109">
        <v>0</v>
      </c>
      <c r="AG155" s="81">
        <v>0</v>
      </c>
      <c r="AH155" s="81">
        <v>271.59575655951784</v>
      </c>
      <c r="AI155" s="110">
        <v>18.763891414114568</v>
      </c>
      <c r="AJ155" s="108">
        <v>0</v>
      </c>
      <c r="AK155" s="108">
        <v>576.33333333333337</v>
      </c>
      <c r="AL155" s="81">
        <v>0</v>
      </c>
      <c r="AM155" s="81"/>
      <c r="AN155" s="81">
        <v>697.29832866730021</v>
      </c>
      <c r="AO155" s="81"/>
    </row>
    <row r="156" spans="1:41" ht="15" customHeight="1" x14ac:dyDescent="0.3">
      <c r="A156" s="99" t="s">
        <v>559</v>
      </c>
      <c r="B156" s="100" t="s">
        <v>560</v>
      </c>
      <c r="C156" s="101" t="s">
        <v>480</v>
      </c>
      <c r="D156" s="100" t="s">
        <v>561</v>
      </c>
      <c r="E156" s="102">
        <v>1</v>
      </c>
      <c r="F156" s="102" t="s">
        <v>55</v>
      </c>
      <c r="G156" s="102" t="s">
        <v>464</v>
      </c>
      <c r="H156" s="100" t="s">
        <v>562</v>
      </c>
      <c r="I156" s="102">
        <v>403500</v>
      </c>
      <c r="J156" s="103">
        <v>2</v>
      </c>
      <c r="K156" s="104">
        <v>0.5</v>
      </c>
      <c r="L156" s="103">
        <v>1</v>
      </c>
      <c r="M156" s="105"/>
      <c r="N156" s="103">
        <v>0</v>
      </c>
      <c r="O156" s="105"/>
      <c r="P156" s="103">
        <v>0</v>
      </c>
      <c r="Q156" s="105"/>
      <c r="R156" s="106">
        <v>0</v>
      </c>
      <c r="S156" s="105">
        <v>0</v>
      </c>
      <c r="T156" s="105"/>
      <c r="U156" s="103">
        <v>0</v>
      </c>
      <c r="V156" s="103">
        <v>1</v>
      </c>
      <c r="W156" s="107">
        <v>7985.7553959807492</v>
      </c>
      <c r="X156" s="81"/>
      <c r="Y156" s="81">
        <v>7985.7553959807492</v>
      </c>
      <c r="Z156" s="81">
        <v>665.48</v>
      </c>
      <c r="AA156" s="81">
        <v>465.39831034291325</v>
      </c>
      <c r="AB156" s="108">
        <v>413.66666666666669</v>
      </c>
      <c r="AC156" s="81">
        <v>52.157525701810343</v>
      </c>
      <c r="AD156" s="108">
        <v>8.3333333333333339</v>
      </c>
      <c r="AE156" s="81">
        <v>0</v>
      </c>
      <c r="AF156" s="109">
        <v>0</v>
      </c>
      <c r="AG156" s="81">
        <v>0</v>
      </c>
      <c r="AH156" s="81">
        <v>0</v>
      </c>
      <c r="AI156" s="110">
        <v>0</v>
      </c>
      <c r="AJ156" s="108">
        <v>0</v>
      </c>
      <c r="AK156" s="108">
        <v>0</v>
      </c>
      <c r="AL156" s="81">
        <v>0</v>
      </c>
      <c r="AM156" s="81"/>
      <c r="AN156" s="81">
        <v>517.55583604472361</v>
      </c>
      <c r="AO156" s="81"/>
    </row>
    <row r="157" spans="1:41" ht="15" customHeight="1" x14ac:dyDescent="0.3">
      <c r="A157" s="99" t="s">
        <v>563</v>
      </c>
      <c r="B157" s="100" t="s">
        <v>526</v>
      </c>
      <c r="C157" s="101" t="s">
        <v>445</v>
      </c>
      <c r="D157" s="100" t="s">
        <v>446</v>
      </c>
      <c r="E157" s="102">
        <v>2</v>
      </c>
      <c r="F157" s="102" t="s">
        <v>55</v>
      </c>
      <c r="G157" s="102" t="s">
        <v>464</v>
      </c>
      <c r="H157" s="100" t="s">
        <v>562</v>
      </c>
      <c r="I157" s="102">
        <v>403100</v>
      </c>
      <c r="J157" s="103">
        <v>1</v>
      </c>
      <c r="K157" s="104">
        <v>0.7</v>
      </c>
      <c r="L157" s="103">
        <v>1</v>
      </c>
      <c r="M157" s="105"/>
      <c r="N157" s="103">
        <v>0</v>
      </c>
      <c r="O157" s="105"/>
      <c r="P157" s="103">
        <v>0</v>
      </c>
      <c r="Q157" s="105"/>
      <c r="R157" s="106">
        <v>0</v>
      </c>
      <c r="S157" s="105">
        <v>0</v>
      </c>
      <c r="T157" s="105"/>
      <c r="U157" s="103">
        <v>0</v>
      </c>
      <c r="V157" s="103">
        <v>1</v>
      </c>
      <c r="W157" s="107">
        <v>7985.7553959807492</v>
      </c>
      <c r="X157" s="81"/>
      <c r="Y157" s="81">
        <v>7985.7553959807492</v>
      </c>
      <c r="Z157" s="81">
        <v>665.48</v>
      </c>
      <c r="AA157" s="81">
        <v>515.11095202745128</v>
      </c>
      <c r="AB157" s="108">
        <v>534.66666666666663</v>
      </c>
      <c r="AC157" s="81">
        <v>19.867649732591893</v>
      </c>
      <c r="AD157" s="108">
        <v>2</v>
      </c>
      <c r="AE157" s="81">
        <v>0</v>
      </c>
      <c r="AF157" s="109">
        <v>0</v>
      </c>
      <c r="AG157" s="81">
        <v>4.5614098251052271</v>
      </c>
      <c r="AH157" s="81">
        <v>0</v>
      </c>
      <c r="AI157" s="110">
        <v>0</v>
      </c>
      <c r="AJ157" s="108">
        <v>0</v>
      </c>
      <c r="AK157" s="108">
        <v>536.66666666666663</v>
      </c>
      <c r="AL157" s="81">
        <v>0</v>
      </c>
      <c r="AM157" s="81"/>
      <c r="AN157" s="81">
        <v>539.54001158514836</v>
      </c>
      <c r="AO157" s="81"/>
    </row>
    <row r="158" spans="1:41" ht="15" customHeight="1" x14ac:dyDescent="0.3">
      <c r="A158" s="99" t="s">
        <v>564</v>
      </c>
      <c r="B158" s="100" t="s">
        <v>175</v>
      </c>
      <c r="C158" s="101" t="s">
        <v>175</v>
      </c>
      <c r="D158" s="101" t="s">
        <v>175</v>
      </c>
      <c r="E158" s="102"/>
      <c r="F158" s="102" t="s">
        <v>55</v>
      </c>
      <c r="G158" s="102" t="s">
        <v>449</v>
      </c>
      <c r="H158" s="100" t="s">
        <v>450</v>
      </c>
      <c r="I158" s="102">
        <v>417050</v>
      </c>
      <c r="J158" s="103">
        <v>0</v>
      </c>
      <c r="K158" s="104">
        <v>0</v>
      </c>
      <c r="L158" s="103">
        <v>0</v>
      </c>
      <c r="M158" s="105"/>
      <c r="N158" s="103">
        <v>0</v>
      </c>
      <c r="O158" s="105"/>
      <c r="P158" s="103">
        <v>0</v>
      </c>
      <c r="Q158" s="105"/>
      <c r="R158" s="106">
        <v>0</v>
      </c>
      <c r="S158" s="105">
        <v>0</v>
      </c>
      <c r="T158" s="105"/>
      <c r="U158" s="103">
        <v>0</v>
      </c>
      <c r="V158" s="103">
        <v>0</v>
      </c>
      <c r="W158" s="107">
        <v>0</v>
      </c>
      <c r="X158" s="81"/>
      <c r="Y158" s="81">
        <v>0</v>
      </c>
      <c r="Z158" s="81">
        <v>0</v>
      </c>
      <c r="AA158" s="81">
        <v>0</v>
      </c>
      <c r="AB158" s="108">
        <v>0</v>
      </c>
      <c r="AC158" s="81">
        <v>0</v>
      </c>
      <c r="AD158" s="108">
        <v>0</v>
      </c>
      <c r="AE158" s="81">
        <v>0</v>
      </c>
      <c r="AF158" s="109">
        <v>0</v>
      </c>
      <c r="AG158" s="81">
        <v>0</v>
      </c>
      <c r="AH158" s="81">
        <v>0</v>
      </c>
      <c r="AI158" s="110">
        <v>0</v>
      </c>
      <c r="AJ158" s="108">
        <v>0</v>
      </c>
      <c r="AK158" s="108">
        <v>0</v>
      </c>
      <c r="AL158" s="81">
        <v>0</v>
      </c>
      <c r="AM158" s="81"/>
      <c r="AN158" s="81">
        <v>0</v>
      </c>
      <c r="AO158" s="81"/>
    </row>
    <row r="159" spans="1:41" ht="15" customHeight="1" x14ac:dyDescent="0.3">
      <c r="A159" s="99" t="s">
        <v>565</v>
      </c>
      <c r="B159" s="100" t="s">
        <v>175</v>
      </c>
      <c r="C159" s="101" t="s">
        <v>175</v>
      </c>
      <c r="D159" s="101" t="s">
        <v>175</v>
      </c>
      <c r="E159" s="102"/>
      <c r="F159" s="102" t="s">
        <v>55</v>
      </c>
      <c r="G159" s="102" t="s">
        <v>464</v>
      </c>
      <c r="H159" s="100" t="s">
        <v>465</v>
      </c>
      <c r="I159" s="102">
        <v>403615</v>
      </c>
      <c r="J159" s="103">
        <v>0</v>
      </c>
      <c r="K159" s="104">
        <v>0</v>
      </c>
      <c r="L159" s="103">
        <v>0</v>
      </c>
      <c r="M159" s="105"/>
      <c r="N159" s="103">
        <v>0</v>
      </c>
      <c r="O159" s="105"/>
      <c r="P159" s="103">
        <v>0</v>
      </c>
      <c r="Q159" s="105"/>
      <c r="R159" s="106">
        <v>0</v>
      </c>
      <c r="S159" s="105">
        <v>0</v>
      </c>
      <c r="T159" s="105"/>
      <c r="U159" s="103">
        <v>0</v>
      </c>
      <c r="V159" s="103">
        <v>0</v>
      </c>
      <c r="W159" s="107">
        <v>0</v>
      </c>
      <c r="X159" s="81"/>
      <c r="Y159" s="81">
        <v>0</v>
      </c>
      <c r="Z159" s="81">
        <v>0</v>
      </c>
      <c r="AA159" s="81">
        <v>0</v>
      </c>
      <c r="AB159" s="108">
        <v>0</v>
      </c>
      <c r="AC159" s="81">
        <v>0</v>
      </c>
      <c r="AD159" s="108">
        <v>0</v>
      </c>
      <c r="AE159" s="81">
        <v>0</v>
      </c>
      <c r="AF159" s="109">
        <v>0</v>
      </c>
      <c r="AG159" s="81">
        <v>0</v>
      </c>
      <c r="AH159" s="81">
        <v>0</v>
      </c>
      <c r="AI159" s="110">
        <v>0</v>
      </c>
      <c r="AJ159" s="108">
        <v>0</v>
      </c>
      <c r="AK159" s="108">
        <v>0</v>
      </c>
      <c r="AL159" s="81">
        <v>0</v>
      </c>
      <c r="AM159" s="81"/>
      <c r="AN159" s="81">
        <v>0</v>
      </c>
      <c r="AO159" s="81"/>
    </row>
    <row r="160" spans="1:41" ht="15" customHeight="1" x14ac:dyDescent="0.3">
      <c r="A160" s="99" t="s">
        <v>566</v>
      </c>
      <c r="B160" s="100" t="s">
        <v>567</v>
      </c>
      <c r="C160" s="101" t="s">
        <v>568</v>
      </c>
      <c r="D160" s="100" t="s">
        <v>569</v>
      </c>
      <c r="E160" s="102">
        <v>4</v>
      </c>
      <c r="F160" s="102" t="s">
        <v>55</v>
      </c>
      <c r="G160" s="102" t="s">
        <v>449</v>
      </c>
      <c r="H160" s="100" t="s">
        <v>510</v>
      </c>
      <c r="I160" s="102">
        <v>414555</v>
      </c>
      <c r="J160" s="103">
        <v>1</v>
      </c>
      <c r="K160" s="104">
        <v>0.87</v>
      </c>
      <c r="L160" s="103">
        <v>0.87</v>
      </c>
      <c r="M160" s="105"/>
      <c r="N160" s="103">
        <v>0</v>
      </c>
      <c r="O160" s="105"/>
      <c r="P160" s="103">
        <v>0</v>
      </c>
      <c r="Q160" s="105" t="s">
        <v>215</v>
      </c>
      <c r="R160" s="106">
        <v>1</v>
      </c>
      <c r="S160" s="105">
        <v>1</v>
      </c>
      <c r="T160" s="105"/>
      <c r="U160" s="103">
        <v>0</v>
      </c>
      <c r="V160" s="103">
        <v>1.87</v>
      </c>
      <c r="W160" s="107">
        <v>14933.362590484001</v>
      </c>
      <c r="X160" s="81"/>
      <c r="Y160" s="81">
        <v>14933.362590484001</v>
      </c>
      <c r="Z160" s="81">
        <v>1244.45</v>
      </c>
      <c r="AA160" s="81">
        <v>5.4831864853389813</v>
      </c>
      <c r="AB160" s="108">
        <v>4.333333333333333</v>
      </c>
      <c r="AC160" s="81">
        <v>0</v>
      </c>
      <c r="AD160" s="108">
        <v>0</v>
      </c>
      <c r="AE160" s="81">
        <v>0</v>
      </c>
      <c r="AF160" s="109">
        <v>0</v>
      </c>
      <c r="AG160" s="81">
        <v>0</v>
      </c>
      <c r="AH160" s="81">
        <v>0</v>
      </c>
      <c r="AI160" s="110">
        <v>0</v>
      </c>
      <c r="AJ160" s="108">
        <v>0</v>
      </c>
      <c r="AK160" s="108">
        <v>4.333333333333333</v>
      </c>
      <c r="AL160" s="81">
        <v>0</v>
      </c>
      <c r="AM160" s="81"/>
      <c r="AN160" s="81">
        <v>5.4831864853389813</v>
      </c>
      <c r="AO160" s="81"/>
    </row>
    <row r="161" spans="1:41" ht="15" customHeight="1" x14ac:dyDescent="0.3">
      <c r="A161" s="99" t="s">
        <v>570</v>
      </c>
      <c r="B161" s="100" t="s">
        <v>571</v>
      </c>
      <c r="C161" s="101" t="s">
        <v>572</v>
      </c>
      <c r="D161" s="100" t="s">
        <v>573</v>
      </c>
      <c r="E161" s="102">
        <v>1</v>
      </c>
      <c r="F161" s="102" t="s">
        <v>55</v>
      </c>
      <c r="G161" s="102" t="s">
        <v>449</v>
      </c>
      <c r="H161" s="100" t="s">
        <v>510</v>
      </c>
      <c r="I161" s="102">
        <v>414515</v>
      </c>
      <c r="J161" s="103">
        <v>1</v>
      </c>
      <c r="K161" s="104">
        <v>0.87</v>
      </c>
      <c r="L161" s="103">
        <v>0.87</v>
      </c>
      <c r="M161" s="105"/>
      <c r="N161" s="103">
        <v>0</v>
      </c>
      <c r="O161" s="105"/>
      <c r="P161" s="103">
        <v>0</v>
      </c>
      <c r="Q161" s="105" t="s">
        <v>215</v>
      </c>
      <c r="R161" s="106">
        <v>1</v>
      </c>
      <c r="S161" s="105">
        <v>1</v>
      </c>
      <c r="T161" s="105"/>
      <c r="U161" s="103">
        <v>0</v>
      </c>
      <c r="V161" s="103">
        <v>1.87</v>
      </c>
      <c r="W161" s="107">
        <v>14933.362590484001</v>
      </c>
      <c r="X161" s="81"/>
      <c r="Y161" s="81">
        <v>14933.362590484001</v>
      </c>
      <c r="Z161" s="81">
        <v>1244.45</v>
      </c>
      <c r="AA161" s="81">
        <v>0.18593778124886876</v>
      </c>
      <c r="AB161" s="108">
        <v>0</v>
      </c>
      <c r="AC161" s="81">
        <v>0</v>
      </c>
      <c r="AD161" s="108">
        <v>0</v>
      </c>
      <c r="AE161" s="81">
        <v>0</v>
      </c>
      <c r="AF161" s="109">
        <v>0</v>
      </c>
      <c r="AG161" s="81">
        <v>0</v>
      </c>
      <c r="AH161" s="81">
        <v>0</v>
      </c>
      <c r="AI161" s="110">
        <v>0</v>
      </c>
      <c r="AJ161" s="108">
        <v>0</v>
      </c>
      <c r="AK161" s="108">
        <v>0</v>
      </c>
      <c r="AL161" s="81">
        <v>0</v>
      </c>
      <c r="AM161" s="81"/>
      <c r="AN161" s="81">
        <v>0.18593778124886876</v>
      </c>
      <c r="AO161" s="81"/>
    </row>
    <row r="162" spans="1:41" ht="15" customHeight="1" x14ac:dyDescent="0.3">
      <c r="A162" s="99" t="s">
        <v>574</v>
      </c>
      <c r="B162" s="100" t="s">
        <v>575</v>
      </c>
      <c r="C162" s="101" t="s">
        <v>576</v>
      </c>
      <c r="D162" s="100" t="s">
        <v>577</v>
      </c>
      <c r="E162" s="102">
        <v>4</v>
      </c>
      <c r="F162" s="102" t="s">
        <v>55</v>
      </c>
      <c r="G162" s="102" t="s">
        <v>449</v>
      </c>
      <c r="H162" s="100" t="s">
        <v>510</v>
      </c>
      <c r="I162" s="102">
        <v>414515</v>
      </c>
      <c r="J162" s="103">
        <v>1</v>
      </c>
      <c r="K162" s="104">
        <v>0.7</v>
      </c>
      <c r="L162" s="103">
        <v>0.7</v>
      </c>
      <c r="M162" s="105"/>
      <c r="N162" s="103">
        <v>0</v>
      </c>
      <c r="O162" s="105"/>
      <c r="P162" s="103">
        <v>0</v>
      </c>
      <c r="Q162" s="105" t="s">
        <v>215</v>
      </c>
      <c r="R162" s="106">
        <v>1</v>
      </c>
      <c r="S162" s="105">
        <v>1</v>
      </c>
      <c r="T162" s="105"/>
      <c r="U162" s="103">
        <v>0</v>
      </c>
      <c r="V162" s="103">
        <v>1.7</v>
      </c>
      <c r="W162" s="107">
        <v>13575.784173167272</v>
      </c>
      <c r="X162" s="81"/>
      <c r="Y162" s="81">
        <v>13575.784173167272</v>
      </c>
      <c r="Z162" s="81">
        <v>1131.32</v>
      </c>
      <c r="AA162" s="81">
        <v>2.5912605684682779</v>
      </c>
      <c r="AB162" s="108">
        <v>7.666666666666667</v>
      </c>
      <c r="AC162" s="81">
        <v>0</v>
      </c>
      <c r="AD162" s="108">
        <v>0</v>
      </c>
      <c r="AE162" s="81">
        <v>0</v>
      </c>
      <c r="AF162" s="109">
        <v>0</v>
      </c>
      <c r="AG162" s="81">
        <v>0</v>
      </c>
      <c r="AH162" s="81">
        <v>0</v>
      </c>
      <c r="AI162" s="110">
        <v>0</v>
      </c>
      <c r="AJ162" s="108">
        <v>0</v>
      </c>
      <c r="AK162" s="108">
        <v>7.666666666666667</v>
      </c>
      <c r="AL162" s="81">
        <v>0</v>
      </c>
      <c r="AM162" s="81"/>
      <c r="AN162" s="81">
        <v>2.5912605684682779</v>
      </c>
      <c r="AO162" s="81"/>
    </row>
    <row r="163" spans="1:41" ht="15" customHeight="1" x14ac:dyDescent="0.3">
      <c r="A163" s="99" t="s">
        <v>578</v>
      </c>
      <c r="B163" s="100" t="s">
        <v>175</v>
      </c>
      <c r="C163" s="101" t="s">
        <v>175</v>
      </c>
      <c r="D163" s="100" t="s">
        <v>579</v>
      </c>
      <c r="E163" s="102"/>
      <c r="F163" s="102" t="s">
        <v>55</v>
      </c>
      <c r="G163" s="102" t="s">
        <v>449</v>
      </c>
      <c r="H163" s="100" t="s">
        <v>450</v>
      </c>
      <c r="I163" s="102">
        <v>417050</v>
      </c>
      <c r="J163" s="103">
        <v>0</v>
      </c>
      <c r="K163" s="104">
        <v>0</v>
      </c>
      <c r="L163" s="103">
        <v>0</v>
      </c>
      <c r="M163" s="105"/>
      <c r="N163" s="103">
        <v>0</v>
      </c>
      <c r="O163" s="105"/>
      <c r="P163" s="103">
        <v>0</v>
      </c>
      <c r="Q163" s="105"/>
      <c r="R163" s="106">
        <v>0</v>
      </c>
      <c r="S163" s="105">
        <v>0</v>
      </c>
      <c r="T163" s="105"/>
      <c r="U163" s="103">
        <v>0</v>
      </c>
      <c r="V163" s="103">
        <v>0</v>
      </c>
      <c r="W163" s="107">
        <v>0</v>
      </c>
      <c r="X163" s="81"/>
      <c r="Y163" s="81">
        <v>0</v>
      </c>
      <c r="Z163" s="81">
        <v>0</v>
      </c>
      <c r="AA163" s="81">
        <v>0</v>
      </c>
      <c r="AB163" s="108">
        <v>0</v>
      </c>
      <c r="AC163" s="81">
        <v>0</v>
      </c>
      <c r="AD163" s="108">
        <v>0</v>
      </c>
      <c r="AE163" s="81">
        <v>0</v>
      </c>
      <c r="AF163" s="109">
        <v>0</v>
      </c>
      <c r="AG163" s="81">
        <v>0</v>
      </c>
      <c r="AH163" s="81">
        <v>0</v>
      </c>
      <c r="AI163" s="110">
        <v>0</v>
      </c>
      <c r="AJ163" s="108">
        <v>0</v>
      </c>
      <c r="AK163" s="108">
        <v>0</v>
      </c>
      <c r="AL163" s="81">
        <v>0</v>
      </c>
      <c r="AM163" s="81"/>
      <c r="AN163" s="81">
        <v>0</v>
      </c>
      <c r="AO163" s="81"/>
    </row>
    <row r="164" spans="1:41" ht="15" customHeight="1" x14ac:dyDescent="0.3">
      <c r="A164" s="99" t="s">
        <v>580</v>
      </c>
      <c r="B164" s="100" t="s">
        <v>581</v>
      </c>
      <c r="C164" s="101" t="s">
        <v>582</v>
      </c>
      <c r="D164" s="100" t="s">
        <v>583</v>
      </c>
      <c r="E164" s="102">
        <v>4</v>
      </c>
      <c r="F164" s="102" t="s">
        <v>55</v>
      </c>
      <c r="G164" s="102" t="s">
        <v>449</v>
      </c>
      <c r="H164" s="100" t="s">
        <v>510</v>
      </c>
      <c r="I164" s="102">
        <v>414545</v>
      </c>
      <c r="J164" s="103">
        <v>1</v>
      </c>
      <c r="K164" s="104">
        <v>1</v>
      </c>
      <c r="L164" s="103">
        <v>1</v>
      </c>
      <c r="M164" s="105"/>
      <c r="N164" s="103">
        <v>0</v>
      </c>
      <c r="O164" s="105"/>
      <c r="P164" s="103">
        <v>0</v>
      </c>
      <c r="Q164" s="105" t="s">
        <v>215</v>
      </c>
      <c r="R164" s="106">
        <v>1</v>
      </c>
      <c r="S164" s="105">
        <v>1</v>
      </c>
      <c r="T164" s="105"/>
      <c r="U164" s="103">
        <v>0</v>
      </c>
      <c r="V164" s="103">
        <v>2</v>
      </c>
      <c r="W164" s="107">
        <v>15971.510791961498</v>
      </c>
      <c r="X164" s="81"/>
      <c r="Y164" s="81">
        <v>15971.510791961498</v>
      </c>
      <c r="Z164" s="81">
        <v>1330.96</v>
      </c>
      <c r="AA164" s="81">
        <v>67.43607274825996</v>
      </c>
      <c r="AB164" s="108">
        <v>60.666666666666664</v>
      </c>
      <c r="AC164" s="81">
        <v>0</v>
      </c>
      <c r="AD164" s="108">
        <v>0</v>
      </c>
      <c r="AE164" s="81">
        <v>0</v>
      </c>
      <c r="AF164" s="109">
        <v>0</v>
      </c>
      <c r="AG164" s="81">
        <v>0</v>
      </c>
      <c r="AH164" s="81">
        <v>0</v>
      </c>
      <c r="AI164" s="110">
        <v>0</v>
      </c>
      <c r="AJ164" s="108">
        <v>0</v>
      </c>
      <c r="AK164" s="108">
        <v>60.666666666666664</v>
      </c>
      <c r="AL164" s="81">
        <v>0</v>
      </c>
      <c r="AM164" s="81"/>
      <c r="AN164" s="81">
        <v>67.43607274825996</v>
      </c>
      <c r="AO164" s="81"/>
    </row>
    <row r="165" spans="1:41" ht="15" customHeight="1" x14ac:dyDescent="0.3">
      <c r="A165" s="99" t="s">
        <v>584</v>
      </c>
      <c r="B165" s="100" t="s">
        <v>585</v>
      </c>
      <c r="C165" s="101" t="s">
        <v>586</v>
      </c>
      <c r="D165" s="100" t="s">
        <v>587</v>
      </c>
      <c r="E165" s="102">
        <v>3</v>
      </c>
      <c r="F165" s="102" t="s">
        <v>55</v>
      </c>
      <c r="G165" s="102" t="s">
        <v>449</v>
      </c>
      <c r="H165" s="100" t="s">
        <v>510</v>
      </c>
      <c r="I165" s="102">
        <v>414530</v>
      </c>
      <c r="J165" s="103">
        <v>1</v>
      </c>
      <c r="K165" s="104">
        <v>0.87</v>
      </c>
      <c r="L165" s="103">
        <v>0.87</v>
      </c>
      <c r="M165" s="105"/>
      <c r="N165" s="103">
        <v>0</v>
      </c>
      <c r="O165" s="105"/>
      <c r="P165" s="103">
        <v>0</v>
      </c>
      <c r="Q165" s="105" t="s">
        <v>215</v>
      </c>
      <c r="R165" s="106">
        <v>1</v>
      </c>
      <c r="S165" s="105">
        <v>1</v>
      </c>
      <c r="T165" s="105"/>
      <c r="U165" s="103">
        <v>0</v>
      </c>
      <c r="V165" s="103">
        <v>1.87</v>
      </c>
      <c r="W165" s="107">
        <v>14933.362590484001</v>
      </c>
      <c r="X165" s="81"/>
      <c r="Y165" s="81">
        <v>14933.362590484001</v>
      </c>
      <c r="Z165" s="81">
        <v>1244.45</v>
      </c>
      <c r="AA165" s="81">
        <v>8.5610501834585548</v>
      </c>
      <c r="AB165" s="108">
        <v>5.333333333333333</v>
      </c>
      <c r="AC165" s="81">
        <v>0</v>
      </c>
      <c r="AD165" s="108">
        <v>0</v>
      </c>
      <c r="AE165" s="81">
        <v>0</v>
      </c>
      <c r="AF165" s="109">
        <v>0</v>
      </c>
      <c r="AG165" s="81">
        <v>0</v>
      </c>
      <c r="AH165" s="81">
        <v>0</v>
      </c>
      <c r="AI165" s="110">
        <v>0</v>
      </c>
      <c r="AJ165" s="108">
        <v>0</v>
      </c>
      <c r="AK165" s="108">
        <v>0</v>
      </c>
      <c r="AL165" s="81">
        <v>0</v>
      </c>
      <c r="AM165" s="81"/>
      <c r="AN165" s="81">
        <v>8.5610501834585548</v>
      </c>
      <c r="AO165" s="81"/>
    </row>
    <row r="166" spans="1:41" ht="15" customHeight="1" x14ac:dyDescent="0.3">
      <c r="A166" s="99" t="s">
        <v>588</v>
      </c>
      <c r="B166" s="100" t="s">
        <v>589</v>
      </c>
      <c r="C166" s="101" t="s">
        <v>590</v>
      </c>
      <c r="D166" s="100" t="s">
        <v>591</v>
      </c>
      <c r="E166" s="102">
        <v>3</v>
      </c>
      <c r="F166" s="102" t="s">
        <v>55</v>
      </c>
      <c r="G166" s="102" t="s">
        <v>449</v>
      </c>
      <c r="H166" s="100" t="s">
        <v>510</v>
      </c>
      <c r="I166" s="102">
        <v>414540</v>
      </c>
      <c r="J166" s="103">
        <v>1</v>
      </c>
      <c r="K166" s="104">
        <v>0.87</v>
      </c>
      <c r="L166" s="103">
        <v>0.87</v>
      </c>
      <c r="M166" s="105"/>
      <c r="N166" s="103">
        <v>0</v>
      </c>
      <c r="O166" s="105"/>
      <c r="P166" s="103">
        <v>0</v>
      </c>
      <c r="Q166" s="105" t="s">
        <v>215</v>
      </c>
      <c r="R166" s="106">
        <v>1</v>
      </c>
      <c r="S166" s="105">
        <v>1</v>
      </c>
      <c r="T166" s="105"/>
      <c r="U166" s="103">
        <v>0</v>
      </c>
      <c r="V166" s="103">
        <v>1.87</v>
      </c>
      <c r="W166" s="107">
        <v>14933.362590484001</v>
      </c>
      <c r="X166" s="81"/>
      <c r="Y166" s="81">
        <v>14933.362590484001</v>
      </c>
      <c r="Z166" s="81">
        <v>1244.45</v>
      </c>
      <c r="AA166" s="81">
        <v>35.945333626111108</v>
      </c>
      <c r="AB166" s="108">
        <v>6</v>
      </c>
      <c r="AC166" s="81">
        <v>8.0032368397119473</v>
      </c>
      <c r="AD166" s="108">
        <v>0</v>
      </c>
      <c r="AE166" s="81">
        <v>0</v>
      </c>
      <c r="AF166" s="109">
        <v>0</v>
      </c>
      <c r="AG166" s="81">
        <v>0</v>
      </c>
      <c r="AH166" s="81">
        <v>0</v>
      </c>
      <c r="AI166" s="110">
        <v>0</v>
      </c>
      <c r="AJ166" s="108">
        <v>0</v>
      </c>
      <c r="AK166" s="108">
        <v>6</v>
      </c>
      <c r="AL166" s="81">
        <v>0</v>
      </c>
      <c r="AM166" s="81"/>
      <c r="AN166" s="81">
        <v>43.948570465823053</v>
      </c>
      <c r="AO166" s="81"/>
    </row>
    <row r="167" spans="1:41" ht="15" customHeight="1" x14ac:dyDescent="0.3">
      <c r="A167" s="99" t="s">
        <v>592</v>
      </c>
      <c r="B167" s="100" t="s">
        <v>593</v>
      </c>
      <c r="C167" s="101" t="s">
        <v>594</v>
      </c>
      <c r="D167" s="100"/>
      <c r="E167" s="102"/>
      <c r="F167" s="102" t="s">
        <v>55</v>
      </c>
      <c r="G167" s="102" t="s">
        <v>449</v>
      </c>
      <c r="H167" s="100" t="s">
        <v>450</v>
      </c>
      <c r="I167" s="102">
        <v>417050</v>
      </c>
      <c r="J167" s="103">
        <v>0</v>
      </c>
      <c r="K167" s="104">
        <v>0.7</v>
      </c>
      <c r="L167" s="103">
        <v>0</v>
      </c>
      <c r="M167" s="105"/>
      <c r="N167" s="103">
        <v>0</v>
      </c>
      <c r="O167" s="105"/>
      <c r="P167" s="103">
        <v>0</v>
      </c>
      <c r="Q167" s="105"/>
      <c r="R167" s="106">
        <v>0</v>
      </c>
      <c r="S167" s="105">
        <v>0</v>
      </c>
      <c r="T167" s="105"/>
      <c r="U167" s="103">
        <v>0</v>
      </c>
      <c r="V167" s="103">
        <v>0</v>
      </c>
      <c r="W167" s="107">
        <v>0</v>
      </c>
      <c r="X167" s="81"/>
      <c r="Y167" s="81">
        <v>0</v>
      </c>
      <c r="Z167" s="81">
        <v>0</v>
      </c>
      <c r="AA167" s="81">
        <v>3.5723790737814576</v>
      </c>
      <c r="AB167" s="108">
        <v>0</v>
      </c>
      <c r="AC167" s="81">
        <v>0</v>
      </c>
      <c r="AD167" s="108">
        <v>0</v>
      </c>
      <c r="AE167" s="81">
        <v>0</v>
      </c>
      <c r="AF167" s="109">
        <v>0</v>
      </c>
      <c r="AG167" s="81">
        <v>0</v>
      </c>
      <c r="AH167" s="81">
        <v>0</v>
      </c>
      <c r="AI167" s="110">
        <v>0</v>
      </c>
      <c r="AJ167" s="108">
        <v>0</v>
      </c>
      <c r="AK167" s="108">
        <v>0</v>
      </c>
      <c r="AL167" s="81">
        <v>0</v>
      </c>
      <c r="AM167" s="81"/>
      <c r="AN167" s="81">
        <v>3.5723790737814576</v>
      </c>
      <c r="AO167" s="81"/>
    </row>
    <row r="168" spans="1:41" ht="15" customHeight="1" x14ac:dyDescent="0.3">
      <c r="A168" s="99" t="s">
        <v>595</v>
      </c>
      <c r="B168" s="100" t="s">
        <v>596</v>
      </c>
      <c r="C168" s="101" t="s">
        <v>300</v>
      </c>
      <c r="D168" s="100" t="s">
        <v>597</v>
      </c>
      <c r="E168" s="102">
        <v>1</v>
      </c>
      <c r="F168" s="102" t="s">
        <v>55</v>
      </c>
      <c r="G168" s="102" t="s">
        <v>449</v>
      </c>
      <c r="H168" s="100" t="s">
        <v>510</v>
      </c>
      <c r="I168" s="102">
        <v>414504</v>
      </c>
      <c r="J168" s="103">
        <v>1</v>
      </c>
      <c r="K168" s="104">
        <v>1</v>
      </c>
      <c r="L168" s="103">
        <v>1</v>
      </c>
      <c r="M168" s="105"/>
      <c r="N168" s="103">
        <v>0</v>
      </c>
      <c r="O168" s="105"/>
      <c r="P168" s="103">
        <v>0</v>
      </c>
      <c r="Q168" s="105"/>
      <c r="R168" s="106">
        <v>0</v>
      </c>
      <c r="S168" s="105">
        <v>0</v>
      </c>
      <c r="T168" s="105"/>
      <c r="U168" s="103">
        <v>0</v>
      </c>
      <c r="V168" s="103">
        <v>1</v>
      </c>
      <c r="W168" s="107">
        <v>7985.7553959807492</v>
      </c>
      <c r="X168" s="81"/>
      <c r="Y168" s="81">
        <v>7985.7553959807492</v>
      </c>
      <c r="Z168" s="81">
        <v>665.48</v>
      </c>
      <c r="AA168" s="81">
        <v>49.791764144643878</v>
      </c>
      <c r="AB168" s="108">
        <v>30.333333333333332</v>
      </c>
      <c r="AC168" s="81">
        <v>71.997482573365161</v>
      </c>
      <c r="AD168" s="108">
        <v>0</v>
      </c>
      <c r="AE168" s="81">
        <v>50.440568317512273</v>
      </c>
      <c r="AF168" s="109">
        <v>0</v>
      </c>
      <c r="AG168" s="81">
        <v>0</v>
      </c>
      <c r="AH168" s="81">
        <v>0</v>
      </c>
      <c r="AI168" s="110">
        <v>0</v>
      </c>
      <c r="AJ168" s="108">
        <v>0</v>
      </c>
      <c r="AK168" s="108">
        <v>30.333333333333332</v>
      </c>
      <c r="AL168" s="81">
        <v>0</v>
      </c>
      <c r="AM168" s="81"/>
      <c r="AN168" s="81">
        <v>172.22981503552131</v>
      </c>
      <c r="AO168" s="81"/>
    </row>
    <row r="169" spans="1:41" ht="15" customHeight="1" x14ac:dyDescent="0.3">
      <c r="A169" s="99" t="s">
        <v>598</v>
      </c>
      <c r="B169" s="100" t="s">
        <v>593</v>
      </c>
      <c r="C169" s="101" t="s">
        <v>599</v>
      </c>
      <c r="D169" s="100"/>
      <c r="E169" s="102"/>
      <c r="F169" s="102" t="s">
        <v>55</v>
      </c>
      <c r="G169" s="102" t="s">
        <v>449</v>
      </c>
      <c r="H169" s="100" t="s">
        <v>450</v>
      </c>
      <c r="I169" s="102">
        <v>417050</v>
      </c>
      <c r="J169" s="103">
        <v>0</v>
      </c>
      <c r="K169" s="104">
        <v>0.52</v>
      </c>
      <c r="L169" s="103">
        <v>0</v>
      </c>
      <c r="M169" s="105"/>
      <c r="N169" s="103">
        <v>0</v>
      </c>
      <c r="O169" s="105"/>
      <c r="P169" s="103">
        <v>0</v>
      </c>
      <c r="Q169" s="105"/>
      <c r="R169" s="106">
        <v>0</v>
      </c>
      <c r="S169" s="105">
        <v>0</v>
      </c>
      <c r="T169" s="105"/>
      <c r="U169" s="103">
        <v>0</v>
      </c>
      <c r="V169" s="103">
        <v>0</v>
      </c>
      <c r="W169" s="107">
        <v>0</v>
      </c>
      <c r="X169" s="81"/>
      <c r="Y169" s="81">
        <v>0</v>
      </c>
      <c r="Z169" s="81">
        <v>0</v>
      </c>
      <c r="AA169" s="81">
        <v>0</v>
      </c>
      <c r="AB169" s="108">
        <v>0</v>
      </c>
      <c r="AC169" s="81">
        <v>0</v>
      </c>
      <c r="AD169" s="108">
        <v>0</v>
      </c>
      <c r="AE169" s="81">
        <v>0</v>
      </c>
      <c r="AF169" s="109">
        <v>0</v>
      </c>
      <c r="AG169" s="81">
        <v>0</v>
      </c>
      <c r="AH169" s="81">
        <v>0</v>
      </c>
      <c r="AI169" s="110">
        <v>0</v>
      </c>
      <c r="AJ169" s="108">
        <v>0</v>
      </c>
      <c r="AK169" s="108">
        <v>0</v>
      </c>
      <c r="AL169" s="81">
        <v>0</v>
      </c>
      <c r="AM169" s="81"/>
      <c r="AN169" s="81">
        <v>0</v>
      </c>
      <c r="AO169" s="81"/>
    </row>
    <row r="170" spans="1:41" ht="15" customHeight="1" x14ac:dyDescent="0.3">
      <c r="A170" s="99" t="s">
        <v>600</v>
      </c>
      <c r="B170" s="100" t="s">
        <v>502</v>
      </c>
      <c r="C170" s="101" t="s">
        <v>285</v>
      </c>
      <c r="D170" s="100" t="s">
        <v>484</v>
      </c>
      <c r="E170" s="102">
        <v>3</v>
      </c>
      <c r="F170" s="102" t="s">
        <v>55</v>
      </c>
      <c r="G170" s="102" t="s">
        <v>464</v>
      </c>
      <c r="H170" s="100" t="s">
        <v>503</v>
      </c>
      <c r="I170" s="102" t="s">
        <v>601</v>
      </c>
      <c r="J170" s="103">
        <v>1</v>
      </c>
      <c r="K170" s="104">
        <v>0.15</v>
      </c>
      <c r="L170" s="103">
        <v>0.15</v>
      </c>
      <c r="M170" s="105"/>
      <c r="N170" s="103">
        <v>0</v>
      </c>
      <c r="O170" s="105"/>
      <c r="P170" s="103">
        <v>0</v>
      </c>
      <c r="Q170" s="105"/>
      <c r="R170" s="106">
        <v>0</v>
      </c>
      <c r="S170" s="105">
        <v>0</v>
      </c>
      <c r="T170" s="105"/>
      <c r="U170" s="103">
        <v>0</v>
      </c>
      <c r="V170" s="103">
        <v>0.15</v>
      </c>
      <c r="W170" s="107">
        <v>1197.8633093971123</v>
      </c>
      <c r="X170" s="81"/>
      <c r="Y170" s="81">
        <v>1197.8633093971123</v>
      </c>
      <c r="Z170" s="81">
        <v>99.82</v>
      </c>
      <c r="AA170" s="81">
        <v>149.56914246119112</v>
      </c>
      <c r="AB170" s="108">
        <v>0</v>
      </c>
      <c r="AC170" s="81">
        <v>14.629742873581208</v>
      </c>
      <c r="AD170" s="108">
        <v>0</v>
      </c>
      <c r="AE170" s="81">
        <v>0</v>
      </c>
      <c r="AF170" s="109">
        <v>0</v>
      </c>
      <c r="AG170" s="81">
        <v>0</v>
      </c>
      <c r="AH170" s="81">
        <v>0</v>
      </c>
      <c r="AI170" s="110">
        <v>0</v>
      </c>
      <c r="AJ170" s="108">
        <v>0</v>
      </c>
      <c r="AK170" s="108">
        <v>0</v>
      </c>
      <c r="AL170" s="81">
        <v>0</v>
      </c>
      <c r="AM170" s="81"/>
      <c r="AN170" s="81">
        <v>164.19888533477234</v>
      </c>
      <c r="AO170" s="81"/>
    </row>
    <row r="171" spans="1:41" ht="15" customHeight="1" x14ac:dyDescent="0.3">
      <c r="A171" s="99" t="s">
        <v>602</v>
      </c>
      <c r="B171" s="100" t="s">
        <v>426</v>
      </c>
      <c r="C171" s="101"/>
      <c r="D171" s="100"/>
      <c r="E171" s="102"/>
      <c r="F171" s="102" t="s">
        <v>55</v>
      </c>
      <c r="G171" s="102" t="s">
        <v>464</v>
      </c>
      <c r="H171" s="100" t="s">
        <v>503</v>
      </c>
      <c r="I171" s="102">
        <v>404710</v>
      </c>
      <c r="J171" s="103">
        <v>0</v>
      </c>
      <c r="K171" s="104">
        <v>0</v>
      </c>
      <c r="L171" s="103">
        <v>0</v>
      </c>
      <c r="M171" s="105"/>
      <c r="N171" s="103">
        <v>0</v>
      </c>
      <c r="O171" s="105"/>
      <c r="P171" s="103">
        <v>0</v>
      </c>
      <c r="Q171" s="105"/>
      <c r="R171" s="106">
        <v>0</v>
      </c>
      <c r="S171" s="105">
        <v>0</v>
      </c>
      <c r="T171" s="105"/>
      <c r="U171" s="103">
        <v>0</v>
      </c>
      <c r="V171" s="103">
        <v>0</v>
      </c>
      <c r="W171" s="107">
        <v>0</v>
      </c>
      <c r="X171" s="81"/>
      <c r="Y171" s="81">
        <v>0</v>
      </c>
      <c r="Z171" s="107">
        <v>0</v>
      </c>
      <c r="AA171" s="81">
        <v>0</v>
      </c>
      <c r="AB171" s="108">
        <v>0</v>
      </c>
      <c r="AC171" s="81">
        <v>0</v>
      </c>
      <c r="AD171" s="108">
        <v>0</v>
      </c>
      <c r="AE171" s="81">
        <v>0</v>
      </c>
      <c r="AF171" s="109">
        <v>0</v>
      </c>
      <c r="AG171" s="81">
        <v>0</v>
      </c>
      <c r="AH171" s="81">
        <v>0</v>
      </c>
      <c r="AI171" s="110">
        <v>0</v>
      </c>
      <c r="AJ171" s="108">
        <v>0</v>
      </c>
      <c r="AK171" s="108">
        <v>5</v>
      </c>
      <c r="AL171" s="81">
        <v>0</v>
      </c>
      <c r="AM171" s="107"/>
      <c r="AN171" s="81">
        <v>0</v>
      </c>
      <c r="AO171" s="81"/>
    </row>
    <row r="172" spans="1:41" ht="15" customHeight="1" x14ac:dyDescent="0.3">
      <c r="A172" s="102" t="s">
        <v>603</v>
      </c>
      <c r="B172" s="136" t="s">
        <v>463</v>
      </c>
      <c r="C172" s="100" t="s">
        <v>445</v>
      </c>
      <c r="D172" s="100" t="s">
        <v>446</v>
      </c>
      <c r="E172" s="102">
        <v>2</v>
      </c>
      <c r="F172" s="102" t="s">
        <v>55</v>
      </c>
      <c r="G172" s="102" t="s">
        <v>464</v>
      </c>
      <c r="H172" s="100" t="s">
        <v>465</v>
      </c>
      <c r="I172" s="102">
        <v>403600</v>
      </c>
      <c r="J172" s="103">
        <v>1</v>
      </c>
      <c r="K172" s="104">
        <v>0.33400000000000002</v>
      </c>
      <c r="L172" s="103">
        <v>0.33400000000000002</v>
      </c>
      <c r="M172" s="102"/>
      <c r="N172" s="103">
        <v>0</v>
      </c>
      <c r="O172" s="105"/>
      <c r="P172" s="103">
        <v>0</v>
      </c>
      <c r="Q172" s="105"/>
      <c r="R172" s="106">
        <v>0</v>
      </c>
      <c r="S172" s="105">
        <v>0</v>
      </c>
      <c r="T172" s="105"/>
      <c r="U172" s="103">
        <v>0</v>
      </c>
      <c r="V172" s="103">
        <v>0.33400000000000002</v>
      </c>
      <c r="W172" s="107">
        <v>2667.2423022575704</v>
      </c>
      <c r="X172" s="81"/>
      <c r="Y172" s="81">
        <v>2667.2423022575704</v>
      </c>
      <c r="Z172" s="81">
        <v>222.27</v>
      </c>
      <c r="AA172" s="81">
        <v>160.53155930886376</v>
      </c>
      <c r="AB172" s="108">
        <v>82.333333333333329</v>
      </c>
      <c r="AC172" s="81">
        <v>69.817658797447621</v>
      </c>
      <c r="AD172" s="108">
        <v>1.6666666666666667</v>
      </c>
      <c r="AE172" s="81">
        <v>0</v>
      </c>
      <c r="AF172" s="109">
        <v>0</v>
      </c>
      <c r="AG172" s="81">
        <v>0</v>
      </c>
      <c r="AH172" s="81">
        <v>0</v>
      </c>
      <c r="AI172" s="110">
        <v>0</v>
      </c>
      <c r="AJ172" s="108">
        <v>0</v>
      </c>
      <c r="AK172" s="108">
        <v>84</v>
      </c>
      <c r="AL172" s="81">
        <v>0</v>
      </c>
      <c r="AM172" s="81"/>
      <c r="AN172" s="81">
        <v>230.34921810631138</v>
      </c>
      <c r="AO172" s="81"/>
    </row>
    <row r="173" spans="1:41" ht="15" customHeight="1" x14ac:dyDescent="0.3">
      <c r="A173" s="99" t="s">
        <v>604</v>
      </c>
      <c r="B173" s="100" t="s">
        <v>175</v>
      </c>
      <c r="C173" s="101" t="s">
        <v>175</v>
      </c>
      <c r="D173" s="100" t="s">
        <v>175</v>
      </c>
      <c r="E173" s="102"/>
      <c r="F173" s="102" t="s">
        <v>55</v>
      </c>
      <c r="G173" s="102" t="s">
        <v>537</v>
      </c>
      <c r="H173" s="100" t="s">
        <v>538</v>
      </c>
      <c r="I173" s="102" t="s">
        <v>544</v>
      </c>
      <c r="J173" s="103">
        <v>0</v>
      </c>
      <c r="K173" s="104">
        <v>0</v>
      </c>
      <c r="L173" s="103">
        <v>0</v>
      </c>
      <c r="M173" s="105"/>
      <c r="N173" s="103">
        <v>0</v>
      </c>
      <c r="O173" s="105"/>
      <c r="P173" s="103">
        <v>0</v>
      </c>
      <c r="Q173" s="105"/>
      <c r="R173" s="106">
        <v>0</v>
      </c>
      <c r="S173" s="105">
        <v>0</v>
      </c>
      <c r="T173" s="105"/>
      <c r="U173" s="103">
        <v>0</v>
      </c>
      <c r="V173" s="103">
        <v>0</v>
      </c>
      <c r="W173" s="107">
        <v>0</v>
      </c>
      <c r="X173" s="81"/>
      <c r="Y173" s="81">
        <v>0</v>
      </c>
      <c r="Z173" s="81">
        <v>0</v>
      </c>
      <c r="AA173" s="81">
        <v>0</v>
      </c>
      <c r="AB173" s="108">
        <v>0</v>
      </c>
      <c r="AC173" s="81">
        <v>0</v>
      </c>
      <c r="AD173" s="108">
        <v>0</v>
      </c>
      <c r="AE173" s="81">
        <v>0</v>
      </c>
      <c r="AF173" s="109">
        <v>0</v>
      </c>
      <c r="AG173" s="81">
        <v>0</v>
      </c>
      <c r="AH173" s="81">
        <v>0</v>
      </c>
      <c r="AI173" s="110">
        <v>0</v>
      </c>
      <c r="AJ173" s="108">
        <v>0</v>
      </c>
      <c r="AK173" s="108">
        <v>0</v>
      </c>
      <c r="AL173" s="81">
        <v>0</v>
      </c>
      <c r="AM173" s="81"/>
      <c r="AN173" s="81">
        <v>0</v>
      </c>
      <c r="AO173" s="81"/>
    </row>
    <row r="174" spans="1:41" ht="15" customHeight="1" x14ac:dyDescent="0.3">
      <c r="A174" s="99" t="s">
        <v>605</v>
      </c>
      <c r="B174" s="100" t="s">
        <v>606</v>
      </c>
      <c r="C174" s="101" t="s">
        <v>273</v>
      </c>
      <c r="D174" s="101" t="s">
        <v>489</v>
      </c>
      <c r="E174" s="102">
        <v>4</v>
      </c>
      <c r="F174" s="102" t="s">
        <v>55</v>
      </c>
      <c r="G174" s="102" t="s">
        <v>464</v>
      </c>
      <c r="H174" s="100" t="s">
        <v>503</v>
      </c>
      <c r="I174" s="102" t="s">
        <v>607</v>
      </c>
      <c r="J174" s="103">
        <v>1</v>
      </c>
      <c r="K174" s="104">
        <v>0.5</v>
      </c>
      <c r="L174" s="103">
        <v>0.5</v>
      </c>
      <c r="M174" s="105"/>
      <c r="N174" s="103">
        <v>0</v>
      </c>
      <c r="O174" s="105"/>
      <c r="P174" s="103">
        <v>0</v>
      </c>
      <c r="Q174" s="105"/>
      <c r="R174" s="106">
        <v>0</v>
      </c>
      <c r="S174" s="105">
        <v>0</v>
      </c>
      <c r="T174" s="105"/>
      <c r="U174" s="103">
        <v>0</v>
      </c>
      <c r="V174" s="103">
        <v>0.5</v>
      </c>
      <c r="W174" s="107">
        <v>3992.8776979903746</v>
      </c>
      <c r="X174" s="81"/>
      <c r="Y174" s="81">
        <v>3992.8776979903746</v>
      </c>
      <c r="Z174" s="81">
        <v>332.74</v>
      </c>
      <c r="AA174" s="81">
        <v>3.0936881901407527</v>
      </c>
      <c r="AB174" s="108">
        <v>0</v>
      </c>
      <c r="AC174" s="81">
        <v>0</v>
      </c>
      <c r="AD174" s="108">
        <v>0</v>
      </c>
      <c r="AE174" s="81">
        <v>0</v>
      </c>
      <c r="AF174" s="109">
        <v>0</v>
      </c>
      <c r="AG174" s="81">
        <v>0</v>
      </c>
      <c r="AH174" s="81">
        <v>0</v>
      </c>
      <c r="AI174" s="110">
        <v>0</v>
      </c>
      <c r="AJ174" s="108">
        <v>0</v>
      </c>
      <c r="AK174" s="108">
        <v>0</v>
      </c>
      <c r="AL174" s="81">
        <v>0</v>
      </c>
      <c r="AM174" s="81"/>
      <c r="AN174" s="81">
        <v>3.0936881901407527</v>
      </c>
      <c r="AO174" s="81"/>
    </row>
    <row r="175" spans="1:41" ht="15" customHeight="1" x14ac:dyDescent="0.3">
      <c r="A175" s="99" t="s">
        <v>608</v>
      </c>
      <c r="B175" s="100" t="s">
        <v>606</v>
      </c>
      <c r="C175" s="101" t="s">
        <v>273</v>
      </c>
      <c r="D175" s="100" t="s">
        <v>489</v>
      </c>
      <c r="E175" s="102">
        <v>4</v>
      </c>
      <c r="F175" s="102" t="s">
        <v>55</v>
      </c>
      <c r="G175" s="102" t="s">
        <v>464</v>
      </c>
      <c r="H175" s="100" t="s">
        <v>503</v>
      </c>
      <c r="I175" s="102" t="s">
        <v>609</v>
      </c>
      <c r="J175" s="103">
        <v>1</v>
      </c>
      <c r="K175" s="104">
        <v>0.5</v>
      </c>
      <c r="L175" s="103">
        <v>0.5</v>
      </c>
      <c r="M175" s="105"/>
      <c r="N175" s="103">
        <v>0</v>
      </c>
      <c r="O175" s="105"/>
      <c r="P175" s="103">
        <v>0</v>
      </c>
      <c r="Q175" s="105"/>
      <c r="R175" s="106">
        <v>0</v>
      </c>
      <c r="S175" s="105">
        <v>0</v>
      </c>
      <c r="T175" s="105"/>
      <c r="U175" s="103">
        <v>0</v>
      </c>
      <c r="V175" s="103">
        <v>0.5</v>
      </c>
      <c r="W175" s="107">
        <v>3992.8776979903746</v>
      </c>
      <c r="X175" s="81"/>
      <c r="Y175" s="81">
        <v>3992.8776979903746</v>
      </c>
      <c r="Z175" s="81">
        <v>332.74</v>
      </c>
      <c r="AA175" s="81">
        <v>321.60115134644769</v>
      </c>
      <c r="AB175" s="108">
        <v>0</v>
      </c>
      <c r="AC175" s="81">
        <v>6.2506743483662266</v>
      </c>
      <c r="AD175" s="108">
        <v>0</v>
      </c>
      <c r="AE175" s="81">
        <v>16.81352277250409</v>
      </c>
      <c r="AF175" s="109">
        <v>0</v>
      </c>
      <c r="AG175" s="81">
        <v>26.114367957952826</v>
      </c>
      <c r="AH175" s="81">
        <v>0</v>
      </c>
      <c r="AI175" s="110">
        <v>0</v>
      </c>
      <c r="AJ175" s="108">
        <v>0</v>
      </c>
      <c r="AK175" s="108">
        <v>0</v>
      </c>
      <c r="AL175" s="81">
        <v>0</v>
      </c>
      <c r="AM175" s="81"/>
      <c r="AN175" s="81">
        <v>370.77971642527081</v>
      </c>
      <c r="AO175" s="81"/>
    </row>
    <row r="176" spans="1:41" ht="15" customHeight="1" x14ac:dyDescent="0.3">
      <c r="A176" s="99" t="s">
        <v>610</v>
      </c>
      <c r="B176" s="100" t="s">
        <v>611</v>
      </c>
      <c r="C176" s="101" t="s">
        <v>300</v>
      </c>
      <c r="D176" s="100" t="s">
        <v>597</v>
      </c>
      <c r="E176" s="102">
        <v>1</v>
      </c>
      <c r="F176" s="102" t="s">
        <v>55</v>
      </c>
      <c r="G176" s="102" t="s">
        <v>464</v>
      </c>
      <c r="H176" s="100" t="s">
        <v>499</v>
      </c>
      <c r="I176" s="137">
        <v>404503</v>
      </c>
      <c r="J176" s="103">
        <v>1</v>
      </c>
      <c r="K176" s="104">
        <v>1</v>
      </c>
      <c r="L176" s="103">
        <v>1</v>
      </c>
      <c r="M176" s="105"/>
      <c r="N176" s="103">
        <v>0</v>
      </c>
      <c r="O176" s="105"/>
      <c r="P176" s="103">
        <v>0</v>
      </c>
      <c r="Q176" s="105"/>
      <c r="R176" s="106">
        <v>0</v>
      </c>
      <c r="S176" s="105">
        <v>0</v>
      </c>
      <c r="T176" s="105"/>
      <c r="U176" s="103">
        <v>0</v>
      </c>
      <c r="V176" s="103">
        <v>1</v>
      </c>
      <c r="W176" s="107">
        <v>7985.7553959807492</v>
      </c>
      <c r="X176" s="81"/>
      <c r="Y176" s="81">
        <v>7985.7553959807492</v>
      </c>
      <c r="Z176" s="81">
        <v>665.48</v>
      </c>
      <c r="AA176" s="81">
        <v>0.30066534840242615</v>
      </c>
      <c r="AB176" s="108">
        <v>0</v>
      </c>
      <c r="AC176" s="81">
        <v>0</v>
      </c>
      <c r="AD176" s="108">
        <v>0</v>
      </c>
      <c r="AE176" s="81">
        <v>0</v>
      </c>
      <c r="AF176" s="109">
        <v>0</v>
      </c>
      <c r="AG176" s="81">
        <v>0</v>
      </c>
      <c r="AH176" s="81">
        <v>0</v>
      </c>
      <c r="AI176" s="110">
        <v>0</v>
      </c>
      <c r="AJ176" s="108">
        <v>0</v>
      </c>
      <c r="AK176" s="108">
        <v>0</v>
      </c>
      <c r="AL176" s="81">
        <v>0</v>
      </c>
      <c r="AM176" s="81"/>
      <c r="AN176" s="81">
        <v>0.30066534840242615</v>
      </c>
      <c r="AO176" s="81"/>
    </row>
    <row r="177" spans="1:41" ht="15" customHeight="1" x14ac:dyDescent="0.3">
      <c r="A177" s="99" t="s">
        <v>612</v>
      </c>
      <c r="B177" s="100" t="s">
        <v>613</v>
      </c>
      <c r="C177" s="101" t="s">
        <v>445</v>
      </c>
      <c r="D177" s="100" t="s">
        <v>446</v>
      </c>
      <c r="E177" s="102">
        <v>1</v>
      </c>
      <c r="F177" s="102" t="s">
        <v>55</v>
      </c>
      <c r="G177" s="102" t="s">
        <v>614</v>
      </c>
      <c r="H177" s="100" t="s">
        <v>615</v>
      </c>
      <c r="I177" s="102">
        <v>409155</v>
      </c>
      <c r="J177" s="103">
        <v>1</v>
      </c>
      <c r="K177" s="104">
        <v>1</v>
      </c>
      <c r="L177" s="103">
        <v>1</v>
      </c>
      <c r="M177" s="105"/>
      <c r="N177" s="103">
        <v>0</v>
      </c>
      <c r="O177" s="105"/>
      <c r="P177" s="103">
        <v>0</v>
      </c>
      <c r="Q177" s="105"/>
      <c r="R177" s="106">
        <v>0</v>
      </c>
      <c r="S177" s="105">
        <v>0</v>
      </c>
      <c r="T177" s="105"/>
      <c r="U177" s="103">
        <v>0</v>
      </c>
      <c r="V177" s="103">
        <v>1</v>
      </c>
      <c r="W177" s="107">
        <v>7985.7553959807492</v>
      </c>
      <c r="X177" s="81"/>
      <c r="Y177" s="81">
        <v>7985.7553959807492</v>
      </c>
      <c r="Z177" s="81">
        <v>665.48</v>
      </c>
      <c r="AA177" s="81">
        <v>0</v>
      </c>
      <c r="AB177" s="108">
        <v>0</v>
      </c>
      <c r="AC177" s="81">
        <v>0</v>
      </c>
      <c r="AD177" s="108">
        <v>0</v>
      </c>
      <c r="AE177" s="81">
        <v>0</v>
      </c>
      <c r="AF177" s="109">
        <v>0</v>
      </c>
      <c r="AG177" s="81">
        <v>0</v>
      </c>
      <c r="AH177" s="81">
        <v>0</v>
      </c>
      <c r="AI177" s="110">
        <v>0</v>
      </c>
      <c r="AJ177" s="108">
        <v>0</v>
      </c>
      <c r="AK177" s="108">
        <v>0</v>
      </c>
      <c r="AL177" s="81">
        <v>0</v>
      </c>
      <c r="AM177" s="81"/>
      <c r="AN177" s="81">
        <v>0</v>
      </c>
      <c r="AO177" s="81"/>
    </row>
    <row r="178" spans="1:41" ht="15" customHeight="1" x14ac:dyDescent="0.3">
      <c r="A178" s="99" t="s">
        <v>616</v>
      </c>
      <c r="B178" s="100" t="s">
        <v>175</v>
      </c>
      <c r="C178" s="101" t="s">
        <v>175</v>
      </c>
      <c r="D178" s="100" t="s">
        <v>175</v>
      </c>
      <c r="E178" s="102"/>
      <c r="F178" s="102" t="s">
        <v>55</v>
      </c>
      <c r="G178" s="102" t="s">
        <v>464</v>
      </c>
      <c r="H178" s="100" t="s">
        <v>617</v>
      </c>
      <c r="I178" s="102" t="s">
        <v>618</v>
      </c>
      <c r="J178" s="103">
        <v>0</v>
      </c>
      <c r="K178" s="104">
        <v>0</v>
      </c>
      <c r="L178" s="103">
        <v>0</v>
      </c>
      <c r="M178" s="105"/>
      <c r="N178" s="103">
        <v>0</v>
      </c>
      <c r="O178" s="105"/>
      <c r="P178" s="103">
        <v>0</v>
      </c>
      <c r="Q178" s="105"/>
      <c r="R178" s="106">
        <v>0</v>
      </c>
      <c r="S178" s="105">
        <v>0</v>
      </c>
      <c r="T178" s="105"/>
      <c r="U178" s="103">
        <v>0</v>
      </c>
      <c r="V178" s="103">
        <v>0</v>
      </c>
      <c r="W178" s="107">
        <v>0</v>
      </c>
      <c r="X178" s="81"/>
      <c r="Y178" s="81">
        <v>0</v>
      </c>
      <c r="Z178" s="81">
        <v>0</v>
      </c>
      <c r="AA178" s="81">
        <v>0</v>
      </c>
      <c r="AB178" s="108">
        <v>0</v>
      </c>
      <c r="AC178" s="81">
        <v>0</v>
      </c>
      <c r="AD178" s="108">
        <v>0</v>
      </c>
      <c r="AE178" s="81">
        <v>0</v>
      </c>
      <c r="AF178" s="109">
        <v>0</v>
      </c>
      <c r="AG178" s="81">
        <v>0</v>
      </c>
      <c r="AH178" s="81">
        <v>0</v>
      </c>
      <c r="AI178" s="110">
        <v>0</v>
      </c>
      <c r="AJ178" s="108">
        <v>0</v>
      </c>
      <c r="AK178" s="108">
        <v>0</v>
      </c>
      <c r="AL178" s="81">
        <v>0</v>
      </c>
      <c r="AM178" s="81"/>
      <c r="AN178" s="81">
        <v>0</v>
      </c>
      <c r="AO178" s="81"/>
    </row>
    <row r="179" spans="1:41" ht="15" customHeight="1" x14ac:dyDescent="0.3">
      <c r="A179" s="99" t="s">
        <v>619</v>
      </c>
      <c r="B179" s="100" t="s">
        <v>175</v>
      </c>
      <c r="C179" s="101" t="s">
        <v>620</v>
      </c>
      <c r="D179" s="101" t="s">
        <v>621</v>
      </c>
      <c r="E179" s="102"/>
      <c r="F179" s="102" t="s">
        <v>55</v>
      </c>
      <c r="G179" s="102" t="s">
        <v>449</v>
      </c>
      <c r="H179" s="100" t="s">
        <v>622</v>
      </c>
      <c r="I179" s="102">
        <v>416001</v>
      </c>
      <c r="J179" s="103">
        <v>0</v>
      </c>
      <c r="K179" s="104">
        <v>0</v>
      </c>
      <c r="L179" s="103">
        <v>0</v>
      </c>
      <c r="M179" s="105"/>
      <c r="N179" s="103">
        <v>0</v>
      </c>
      <c r="O179" s="105"/>
      <c r="P179" s="103">
        <v>0</v>
      </c>
      <c r="Q179" s="105"/>
      <c r="R179" s="106">
        <v>0</v>
      </c>
      <c r="S179" s="105">
        <v>0</v>
      </c>
      <c r="T179" s="105"/>
      <c r="U179" s="103">
        <v>0</v>
      </c>
      <c r="V179" s="103">
        <v>0</v>
      </c>
      <c r="W179" s="107">
        <v>0</v>
      </c>
      <c r="X179" s="81"/>
      <c r="Y179" s="81">
        <v>0</v>
      </c>
      <c r="Z179" s="81">
        <v>0</v>
      </c>
      <c r="AA179" s="81">
        <v>30.984355377471072</v>
      </c>
      <c r="AB179" s="108">
        <v>6</v>
      </c>
      <c r="AC179" s="81">
        <v>0</v>
      </c>
      <c r="AD179" s="108">
        <v>0</v>
      </c>
      <c r="AE179" s="81">
        <v>0</v>
      </c>
      <c r="AF179" s="109">
        <v>0</v>
      </c>
      <c r="AG179" s="81">
        <v>0</v>
      </c>
      <c r="AH179" s="81">
        <v>0</v>
      </c>
      <c r="AI179" s="110">
        <v>0</v>
      </c>
      <c r="AJ179" s="108">
        <v>0</v>
      </c>
      <c r="AK179" s="108">
        <v>6</v>
      </c>
      <c r="AL179" s="81">
        <v>0</v>
      </c>
      <c r="AM179" s="81"/>
      <c r="AN179" s="81">
        <v>30.984355377471072</v>
      </c>
      <c r="AO179" s="81"/>
    </row>
    <row r="180" spans="1:41" ht="15" customHeight="1" x14ac:dyDescent="0.3">
      <c r="A180" s="99" t="s">
        <v>623</v>
      </c>
      <c r="B180" s="100" t="s">
        <v>444</v>
      </c>
      <c r="C180" s="101" t="s">
        <v>445</v>
      </c>
      <c r="D180" s="100" t="s">
        <v>446</v>
      </c>
      <c r="E180" s="102">
        <v>2</v>
      </c>
      <c r="F180" s="102" t="s">
        <v>55</v>
      </c>
      <c r="G180" s="102" t="s">
        <v>449</v>
      </c>
      <c r="H180" s="100" t="s">
        <v>624</v>
      </c>
      <c r="I180" s="102">
        <v>413800</v>
      </c>
      <c r="J180" s="103">
        <v>1</v>
      </c>
      <c r="K180" s="104">
        <v>0.14280000000000001</v>
      </c>
      <c r="L180" s="103">
        <v>0.14280000000000001</v>
      </c>
      <c r="M180" s="105"/>
      <c r="N180" s="103">
        <v>0</v>
      </c>
      <c r="O180" s="105"/>
      <c r="P180" s="103">
        <v>0</v>
      </c>
      <c r="Q180" s="105"/>
      <c r="R180" s="106">
        <v>0</v>
      </c>
      <c r="S180" s="105">
        <v>0</v>
      </c>
      <c r="T180" s="105"/>
      <c r="U180" s="103">
        <v>0</v>
      </c>
      <c r="V180" s="103">
        <v>0.14280000000000001</v>
      </c>
      <c r="W180" s="107">
        <v>1140.3658705460509</v>
      </c>
      <c r="X180" s="81"/>
      <c r="Y180" s="81">
        <v>1140.3658705460509</v>
      </c>
      <c r="Z180" s="81">
        <v>95.03</v>
      </c>
      <c r="AA180" s="81">
        <v>4.3398669368087033</v>
      </c>
      <c r="AB180" s="108">
        <v>0.33333333333333331</v>
      </c>
      <c r="AC180" s="81">
        <v>0</v>
      </c>
      <c r="AD180" s="108">
        <v>0</v>
      </c>
      <c r="AE180" s="81">
        <v>0</v>
      </c>
      <c r="AF180" s="109">
        <v>0</v>
      </c>
      <c r="AG180" s="81">
        <v>0</v>
      </c>
      <c r="AH180" s="81">
        <v>0</v>
      </c>
      <c r="AI180" s="110">
        <v>0</v>
      </c>
      <c r="AJ180" s="108">
        <v>0</v>
      </c>
      <c r="AK180" s="108">
        <v>0</v>
      </c>
      <c r="AL180" s="81">
        <v>0</v>
      </c>
      <c r="AM180" s="81"/>
      <c r="AN180" s="81">
        <v>4.3398669368087033</v>
      </c>
      <c r="AO180" s="81"/>
    </row>
    <row r="181" spans="1:41" ht="15" customHeight="1" x14ac:dyDescent="0.3">
      <c r="A181" s="99" t="s">
        <v>625</v>
      </c>
      <c r="B181" s="100" t="s">
        <v>626</v>
      </c>
      <c r="C181" s="101" t="s">
        <v>480</v>
      </c>
      <c r="D181" s="100" t="s">
        <v>481</v>
      </c>
      <c r="E181" s="102">
        <v>1</v>
      </c>
      <c r="F181" s="102" t="s">
        <v>55</v>
      </c>
      <c r="G181" s="102" t="s">
        <v>449</v>
      </c>
      <c r="H181" s="100" t="s">
        <v>514</v>
      </c>
      <c r="I181" s="102">
        <v>417700</v>
      </c>
      <c r="J181" s="103">
        <v>2</v>
      </c>
      <c r="K181" s="104">
        <v>1</v>
      </c>
      <c r="L181" s="103">
        <v>2</v>
      </c>
      <c r="M181" s="105"/>
      <c r="N181" s="103">
        <v>0</v>
      </c>
      <c r="O181" s="105"/>
      <c r="P181" s="103">
        <v>0</v>
      </c>
      <c r="Q181" s="105"/>
      <c r="R181" s="106">
        <v>0</v>
      </c>
      <c r="S181" s="105">
        <v>0</v>
      </c>
      <c r="T181" s="105"/>
      <c r="U181" s="103">
        <v>0</v>
      </c>
      <c r="V181" s="103">
        <v>2</v>
      </c>
      <c r="W181" s="107">
        <v>15971.510791961498</v>
      </c>
      <c r="X181" s="81"/>
      <c r="Y181" s="81">
        <v>15971.510791961498</v>
      </c>
      <c r="Z181" s="81">
        <v>1330.96</v>
      </c>
      <c r="AA181" s="81">
        <v>0</v>
      </c>
      <c r="AB181" s="108">
        <v>960</v>
      </c>
      <c r="AC181" s="81">
        <v>0</v>
      </c>
      <c r="AD181" s="108">
        <v>0</v>
      </c>
      <c r="AE181" s="81">
        <v>50.440568317512273</v>
      </c>
      <c r="AF181" s="109">
        <v>0</v>
      </c>
      <c r="AG181" s="81">
        <v>0</v>
      </c>
      <c r="AH181" s="81">
        <v>1900.6520438029315</v>
      </c>
      <c r="AI181" s="110">
        <v>140.67577794528773</v>
      </c>
      <c r="AJ181" s="108">
        <v>2057.3333333333335</v>
      </c>
      <c r="AK181" s="108">
        <v>3017.3333333333335</v>
      </c>
      <c r="AL181" s="81">
        <v>0</v>
      </c>
      <c r="AM181" s="81"/>
      <c r="AN181" s="81">
        <v>2091.7683900657316</v>
      </c>
      <c r="AO181" s="81"/>
    </row>
    <row r="182" spans="1:41" ht="15" customHeight="1" x14ac:dyDescent="0.3">
      <c r="A182" s="99" t="s">
        <v>627</v>
      </c>
      <c r="B182" s="100" t="s">
        <v>524</v>
      </c>
      <c r="C182" s="101" t="s">
        <v>445</v>
      </c>
      <c r="D182" s="101" t="s">
        <v>446</v>
      </c>
      <c r="E182" s="102">
        <v>2</v>
      </c>
      <c r="F182" s="102" t="s">
        <v>55</v>
      </c>
      <c r="G182" s="102" t="s">
        <v>449</v>
      </c>
      <c r="H182" s="100" t="s">
        <v>450</v>
      </c>
      <c r="I182" s="102">
        <v>417002</v>
      </c>
      <c r="J182" s="103">
        <v>1</v>
      </c>
      <c r="K182" s="104">
        <v>0.34</v>
      </c>
      <c r="L182" s="103">
        <v>0.34</v>
      </c>
      <c r="M182" s="105"/>
      <c r="N182" s="103">
        <v>0</v>
      </c>
      <c r="O182" s="105"/>
      <c r="P182" s="103">
        <v>0</v>
      </c>
      <c r="Q182" s="105"/>
      <c r="R182" s="106">
        <v>0</v>
      </c>
      <c r="S182" s="105">
        <v>0</v>
      </c>
      <c r="T182" s="105"/>
      <c r="U182" s="103">
        <v>0</v>
      </c>
      <c r="V182" s="103">
        <v>0.34</v>
      </c>
      <c r="W182" s="107">
        <v>2715.1568346334548</v>
      </c>
      <c r="X182" s="81"/>
      <c r="Y182" s="81">
        <v>2715.1568346334548</v>
      </c>
      <c r="Z182" s="81">
        <v>226.26</v>
      </c>
      <c r="AA182" s="81">
        <v>0</v>
      </c>
      <c r="AB182" s="108">
        <v>0</v>
      </c>
      <c r="AC182" s="81">
        <v>0</v>
      </c>
      <c r="AD182" s="108">
        <v>0</v>
      </c>
      <c r="AE182" s="81">
        <v>0</v>
      </c>
      <c r="AF182" s="109">
        <v>0</v>
      </c>
      <c r="AG182" s="81">
        <v>0</v>
      </c>
      <c r="AH182" s="81">
        <v>0</v>
      </c>
      <c r="AI182" s="110">
        <v>0</v>
      </c>
      <c r="AJ182" s="108">
        <v>0</v>
      </c>
      <c r="AK182" s="108">
        <v>0</v>
      </c>
      <c r="AL182" s="81">
        <v>0</v>
      </c>
      <c r="AM182" s="81"/>
      <c r="AN182" s="81">
        <v>0</v>
      </c>
      <c r="AO182" s="81"/>
    </row>
    <row r="183" spans="1:41" ht="15" customHeight="1" x14ac:dyDescent="0.3">
      <c r="A183" s="99" t="s">
        <v>628</v>
      </c>
      <c r="B183" s="100" t="s">
        <v>629</v>
      </c>
      <c r="C183" s="101" t="s">
        <v>630</v>
      </c>
      <c r="D183" s="101" t="s">
        <v>579</v>
      </c>
      <c r="E183" s="102">
        <v>3</v>
      </c>
      <c r="F183" s="102" t="s">
        <v>55</v>
      </c>
      <c r="G183" s="102" t="s">
        <v>449</v>
      </c>
      <c r="H183" s="100" t="s">
        <v>622</v>
      </c>
      <c r="I183" s="102">
        <v>416600</v>
      </c>
      <c r="J183" s="103">
        <v>1</v>
      </c>
      <c r="K183" s="104">
        <v>0.87</v>
      </c>
      <c r="L183" s="103">
        <v>0.87</v>
      </c>
      <c r="M183" s="105"/>
      <c r="N183" s="103">
        <v>0</v>
      </c>
      <c r="O183" s="105"/>
      <c r="P183" s="103">
        <v>0</v>
      </c>
      <c r="Q183" s="105" t="s">
        <v>215</v>
      </c>
      <c r="R183" s="106">
        <v>1</v>
      </c>
      <c r="S183" s="105">
        <v>1</v>
      </c>
      <c r="T183" s="105"/>
      <c r="U183" s="103">
        <v>0</v>
      </c>
      <c r="V183" s="103">
        <v>1.87</v>
      </c>
      <c r="W183" s="107">
        <v>14933.362590484001</v>
      </c>
      <c r="X183" s="81"/>
      <c r="Y183" s="81">
        <v>14933.362590484001</v>
      </c>
      <c r="Z183" s="81">
        <v>1244.45</v>
      </c>
      <c r="AA183" s="81">
        <v>6.9627764893193413</v>
      </c>
      <c r="AB183" s="108">
        <v>3.6666666666666665</v>
      </c>
      <c r="AC183" s="81">
        <v>0</v>
      </c>
      <c r="AD183" s="108">
        <v>0</v>
      </c>
      <c r="AE183" s="81">
        <v>0</v>
      </c>
      <c r="AF183" s="109">
        <v>0</v>
      </c>
      <c r="AG183" s="81">
        <v>0</v>
      </c>
      <c r="AH183" s="81">
        <v>0</v>
      </c>
      <c r="AI183" s="110">
        <v>0</v>
      </c>
      <c r="AJ183" s="108">
        <v>0</v>
      </c>
      <c r="AK183" s="108">
        <v>3.6666666666666665</v>
      </c>
      <c r="AL183" s="81">
        <v>0</v>
      </c>
      <c r="AM183" s="81"/>
      <c r="AN183" s="81">
        <v>6.9627764893193413</v>
      </c>
      <c r="AO183" s="81"/>
    </row>
    <row r="184" spans="1:41" ht="15" customHeight="1" x14ac:dyDescent="0.3">
      <c r="A184" s="99" t="s">
        <v>631</v>
      </c>
      <c r="B184" s="100" t="s">
        <v>632</v>
      </c>
      <c r="C184" s="101" t="s">
        <v>285</v>
      </c>
      <c r="D184" s="100" t="s">
        <v>484</v>
      </c>
      <c r="E184" s="102">
        <v>3</v>
      </c>
      <c r="F184" s="102" t="s">
        <v>55</v>
      </c>
      <c r="G184" s="102" t="s">
        <v>449</v>
      </c>
      <c r="H184" s="100" t="s">
        <v>514</v>
      </c>
      <c r="I184" s="102">
        <v>417500</v>
      </c>
      <c r="J184" s="103">
        <v>2</v>
      </c>
      <c r="K184" s="104">
        <v>1</v>
      </c>
      <c r="L184" s="103">
        <v>2</v>
      </c>
      <c r="M184" s="105"/>
      <c r="N184" s="103">
        <v>0</v>
      </c>
      <c r="O184" s="105"/>
      <c r="P184" s="103">
        <v>0</v>
      </c>
      <c r="Q184" s="105"/>
      <c r="R184" s="106">
        <v>0</v>
      </c>
      <c r="S184" s="105">
        <v>0</v>
      </c>
      <c r="T184" s="105"/>
      <c r="U184" s="103">
        <v>0</v>
      </c>
      <c r="V184" s="103">
        <v>2</v>
      </c>
      <c r="W184" s="107">
        <v>15971.510791961498</v>
      </c>
      <c r="X184" s="81"/>
      <c r="Y184" s="81">
        <v>15971.510791961498</v>
      </c>
      <c r="Z184" s="81">
        <v>1330.96</v>
      </c>
      <c r="AA184" s="81">
        <v>5949.530309080159</v>
      </c>
      <c r="AB184" s="108">
        <v>2929.3333333333335</v>
      </c>
      <c r="AC184" s="81">
        <v>11.935623106975259</v>
      </c>
      <c r="AD184" s="108">
        <v>0</v>
      </c>
      <c r="AE184" s="81">
        <v>0</v>
      </c>
      <c r="AF184" s="109">
        <v>0</v>
      </c>
      <c r="AG184" s="81">
        <v>0</v>
      </c>
      <c r="AH184" s="81">
        <v>0</v>
      </c>
      <c r="AI184" s="110">
        <v>0</v>
      </c>
      <c r="AJ184" s="108">
        <v>0</v>
      </c>
      <c r="AK184" s="108">
        <v>2929.3333333333335</v>
      </c>
      <c r="AL184" s="81">
        <v>0</v>
      </c>
      <c r="AM184" s="81"/>
      <c r="AN184" s="81">
        <v>5961.4659321871341</v>
      </c>
      <c r="AO184" s="81"/>
    </row>
    <row r="185" spans="1:41" ht="15" customHeight="1" x14ac:dyDescent="0.3">
      <c r="A185" s="99" t="s">
        <v>631</v>
      </c>
      <c r="B185" s="100" t="s">
        <v>633</v>
      </c>
      <c r="C185" s="101" t="s">
        <v>285</v>
      </c>
      <c r="D185" s="100" t="s">
        <v>484</v>
      </c>
      <c r="E185" s="102">
        <v>3</v>
      </c>
      <c r="F185" s="102" t="s">
        <v>55</v>
      </c>
      <c r="G185" s="102" t="s">
        <v>449</v>
      </c>
      <c r="H185" s="100" t="s">
        <v>514</v>
      </c>
      <c r="I185" s="102">
        <v>417500</v>
      </c>
      <c r="J185" s="103">
        <v>0</v>
      </c>
      <c r="K185" s="104">
        <v>1</v>
      </c>
      <c r="L185" s="103">
        <v>0</v>
      </c>
      <c r="M185" s="105"/>
      <c r="N185" s="103">
        <v>0</v>
      </c>
      <c r="O185" s="105"/>
      <c r="P185" s="103">
        <v>0</v>
      </c>
      <c r="Q185" s="105" t="s">
        <v>456</v>
      </c>
      <c r="R185" s="106">
        <v>1</v>
      </c>
      <c r="S185" s="105">
        <v>2</v>
      </c>
      <c r="T185" s="105"/>
      <c r="U185" s="103">
        <v>0</v>
      </c>
      <c r="V185" s="103">
        <v>2</v>
      </c>
      <c r="W185" s="107">
        <v>15971.510791961498</v>
      </c>
      <c r="X185" s="81"/>
      <c r="Y185" s="81">
        <v>15971.510791961498</v>
      </c>
      <c r="Z185" s="81">
        <v>1330.96</v>
      </c>
      <c r="AA185" s="81">
        <v>5949.530309080159</v>
      </c>
      <c r="AB185" s="108">
        <v>2929.3333333333335</v>
      </c>
      <c r="AC185" s="81">
        <v>11.935623106975259</v>
      </c>
      <c r="AD185" s="108">
        <v>0</v>
      </c>
      <c r="AE185" s="81">
        <v>0</v>
      </c>
      <c r="AF185" s="109">
        <v>0</v>
      </c>
      <c r="AG185" s="81">
        <v>0</v>
      </c>
      <c r="AH185" s="81">
        <v>0</v>
      </c>
      <c r="AI185" s="110">
        <v>0</v>
      </c>
      <c r="AJ185" s="108">
        <v>0</v>
      </c>
      <c r="AK185" s="108">
        <v>2929.3333333333335</v>
      </c>
      <c r="AL185" s="81">
        <v>0</v>
      </c>
      <c r="AM185" s="81"/>
      <c r="AN185" s="81">
        <v>5961.4659321871341</v>
      </c>
      <c r="AO185" s="81"/>
    </row>
    <row r="186" spans="1:41" ht="15" customHeight="1" x14ac:dyDescent="0.3">
      <c r="A186" s="99" t="s">
        <v>634</v>
      </c>
      <c r="B186" s="100" t="s">
        <v>502</v>
      </c>
      <c r="C186" s="101" t="s">
        <v>285</v>
      </c>
      <c r="D186" s="100" t="s">
        <v>484</v>
      </c>
      <c r="E186" s="102">
        <v>3</v>
      </c>
      <c r="F186" s="102" t="s">
        <v>55</v>
      </c>
      <c r="G186" s="102" t="s">
        <v>464</v>
      </c>
      <c r="H186" s="100" t="s">
        <v>617</v>
      </c>
      <c r="I186" s="102">
        <v>404435</v>
      </c>
      <c r="J186" s="103">
        <v>1</v>
      </c>
      <c r="K186" s="104">
        <v>0.4</v>
      </c>
      <c r="L186" s="103">
        <v>0.4</v>
      </c>
      <c r="M186" s="105"/>
      <c r="N186" s="103">
        <v>0</v>
      </c>
      <c r="O186" s="105"/>
      <c r="P186" s="103">
        <v>0</v>
      </c>
      <c r="Q186" s="105"/>
      <c r="R186" s="106">
        <v>0</v>
      </c>
      <c r="S186" s="105">
        <v>0</v>
      </c>
      <c r="T186" s="105"/>
      <c r="U186" s="103">
        <v>0</v>
      </c>
      <c r="V186" s="103">
        <v>0.4</v>
      </c>
      <c r="W186" s="107">
        <v>3194.3021583923</v>
      </c>
      <c r="X186" s="81"/>
      <c r="Y186" s="81">
        <v>3194.3021583923</v>
      </c>
      <c r="Z186" s="81">
        <v>266.19</v>
      </c>
      <c r="AA186" s="81">
        <v>5347.9464204029691</v>
      </c>
      <c r="AB186" s="108">
        <v>4157.333333333333</v>
      </c>
      <c r="AC186" s="81">
        <v>115.0677937320127</v>
      </c>
      <c r="AD186" s="108">
        <v>2.6666666666666665</v>
      </c>
      <c r="AE186" s="81">
        <v>0</v>
      </c>
      <c r="AF186" s="109">
        <v>0</v>
      </c>
      <c r="AG186" s="81">
        <v>0</v>
      </c>
      <c r="AH186" s="81">
        <v>0</v>
      </c>
      <c r="AI186" s="110">
        <v>0</v>
      </c>
      <c r="AJ186" s="108">
        <v>0</v>
      </c>
      <c r="AK186" s="108">
        <v>4160</v>
      </c>
      <c r="AL186" s="81">
        <v>0</v>
      </c>
      <c r="AM186" s="81"/>
      <c r="AN186" s="81">
        <v>5463.0142141349816</v>
      </c>
      <c r="AO186" s="81"/>
    </row>
    <row r="187" spans="1:41" ht="15" customHeight="1" x14ac:dyDescent="0.3">
      <c r="A187" s="99" t="s">
        <v>635</v>
      </c>
      <c r="B187" s="100" t="s">
        <v>636</v>
      </c>
      <c r="C187" s="101" t="s">
        <v>273</v>
      </c>
      <c r="D187" s="100" t="s">
        <v>489</v>
      </c>
      <c r="E187" s="102">
        <v>4</v>
      </c>
      <c r="F187" s="102" t="s">
        <v>55</v>
      </c>
      <c r="G187" s="102" t="s">
        <v>449</v>
      </c>
      <c r="H187" s="100" t="s">
        <v>622</v>
      </c>
      <c r="I187" s="102">
        <v>416600</v>
      </c>
      <c r="J187" s="103">
        <v>2</v>
      </c>
      <c r="K187" s="104">
        <v>0.2</v>
      </c>
      <c r="L187" s="103">
        <v>0.4</v>
      </c>
      <c r="M187" s="105"/>
      <c r="N187" s="103">
        <v>0</v>
      </c>
      <c r="O187" s="105"/>
      <c r="P187" s="103">
        <v>0</v>
      </c>
      <c r="Q187" s="105"/>
      <c r="R187" s="106">
        <v>0</v>
      </c>
      <c r="S187" s="105">
        <v>0</v>
      </c>
      <c r="T187" s="105"/>
      <c r="U187" s="103">
        <v>0</v>
      </c>
      <c r="V187" s="103">
        <v>0.4</v>
      </c>
      <c r="W187" s="107">
        <v>3194.3021583923</v>
      </c>
      <c r="X187" s="81"/>
      <c r="Y187" s="81">
        <v>3194.3021583923</v>
      </c>
      <c r="Z187" s="81">
        <v>266.19</v>
      </c>
      <c r="AA187" s="81">
        <v>0</v>
      </c>
      <c r="AB187" s="108">
        <v>627.33333333333337</v>
      </c>
      <c r="AC187" s="81">
        <v>0</v>
      </c>
      <c r="AD187" s="108">
        <v>0</v>
      </c>
      <c r="AE187" s="81">
        <v>0</v>
      </c>
      <c r="AF187" s="109">
        <v>0</v>
      </c>
      <c r="AG187" s="81">
        <v>0</v>
      </c>
      <c r="AH187" s="81">
        <v>0</v>
      </c>
      <c r="AI187" s="110">
        <v>0</v>
      </c>
      <c r="AJ187" s="108">
        <v>0</v>
      </c>
      <c r="AK187" s="108">
        <v>627.33333333333337</v>
      </c>
      <c r="AL187" s="81">
        <v>0</v>
      </c>
      <c r="AM187" s="81"/>
      <c r="AN187" s="81">
        <v>0</v>
      </c>
      <c r="AO187" s="81"/>
    </row>
    <row r="188" spans="1:41" ht="15" customHeight="1" x14ac:dyDescent="0.3">
      <c r="A188" s="99" t="s">
        <v>637</v>
      </c>
      <c r="B188" s="100" t="s">
        <v>636</v>
      </c>
      <c r="C188" s="101" t="s">
        <v>273</v>
      </c>
      <c r="D188" s="100" t="s">
        <v>489</v>
      </c>
      <c r="E188" s="102">
        <v>4</v>
      </c>
      <c r="F188" s="102" t="s">
        <v>55</v>
      </c>
      <c r="G188" s="102" t="s">
        <v>449</v>
      </c>
      <c r="H188" s="100" t="s">
        <v>622</v>
      </c>
      <c r="I188" s="102">
        <v>416800</v>
      </c>
      <c r="J188" s="103">
        <v>2</v>
      </c>
      <c r="K188" s="104">
        <v>0.6</v>
      </c>
      <c r="L188" s="103">
        <v>1.2</v>
      </c>
      <c r="M188" s="105"/>
      <c r="N188" s="103">
        <v>0</v>
      </c>
      <c r="O188" s="105"/>
      <c r="P188" s="103">
        <v>0</v>
      </c>
      <c r="Q188" s="105"/>
      <c r="R188" s="106">
        <v>0</v>
      </c>
      <c r="S188" s="105">
        <v>0</v>
      </c>
      <c r="T188" s="105"/>
      <c r="U188" s="103">
        <v>0</v>
      </c>
      <c r="V188" s="103">
        <v>1.2</v>
      </c>
      <c r="W188" s="107">
        <v>9582.9064751768983</v>
      </c>
      <c r="X188" s="81"/>
      <c r="Y188" s="81">
        <v>9582.9064751768983</v>
      </c>
      <c r="Z188" s="81">
        <v>798.58</v>
      </c>
      <c r="AA188" s="81">
        <v>4653.1246247369836</v>
      </c>
      <c r="AB188" s="108">
        <v>2186.3333333333335</v>
      </c>
      <c r="AC188" s="81">
        <v>18.977522056400502</v>
      </c>
      <c r="AD188" s="108">
        <v>0</v>
      </c>
      <c r="AE188" s="81">
        <v>0</v>
      </c>
      <c r="AF188" s="109">
        <v>0</v>
      </c>
      <c r="AG188" s="81">
        <v>0</v>
      </c>
      <c r="AH188" s="81">
        <v>0</v>
      </c>
      <c r="AI188" s="110">
        <v>0</v>
      </c>
      <c r="AJ188" s="108">
        <v>0</v>
      </c>
      <c r="AK188" s="108">
        <v>2186.3333333333335</v>
      </c>
      <c r="AL188" s="81">
        <v>0</v>
      </c>
      <c r="AM188" s="81"/>
      <c r="AN188" s="81">
        <v>4672.1021467933842</v>
      </c>
      <c r="AO188" s="81"/>
    </row>
    <row r="189" spans="1:41" ht="15" customHeight="1" x14ac:dyDescent="0.3">
      <c r="A189" s="99" t="s">
        <v>637</v>
      </c>
      <c r="B189" s="100" t="s">
        <v>638</v>
      </c>
      <c r="C189" s="101" t="s">
        <v>273</v>
      </c>
      <c r="D189" s="100" t="s">
        <v>489</v>
      </c>
      <c r="E189" s="102">
        <v>4</v>
      </c>
      <c r="F189" s="102" t="s">
        <v>55</v>
      </c>
      <c r="G189" s="102" t="s">
        <v>449</v>
      </c>
      <c r="H189" s="100" t="s">
        <v>622</v>
      </c>
      <c r="I189" s="102">
        <v>416800</v>
      </c>
      <c r="J189" s="103">
        <v>0</v>
      </c>
      <c r="K189" s="104">
        <v>1</v>
      </c>
      <c r="L189" s="103">
        <v>0</v>
      </c>
      <c r="M189" s="105"/>
      <c r="N189" s="103">
        <v>0</v>
      </c>
      <c r="O189" s="105"/>
      <c r="P189" s="103">
        <v>0</v>
      </c>
      <c r="Q189" s="105" t="s">
        <v>456</v>
      </c>
      <c r="R189" s="106">
        <v>1</v>
      </c>
      <c r="S189" s="105">
        <v>2</v>
      </c>
      <c r="T189" s="105"/>
      <c r="U189" s="103">
        <v>0</v>
      </c>
      <c r="V189" s="103">
        <v>2</v>
      </c>
      <c r="W189" s="107">
        <v>15971.510791961498</v>
      </c>
      <c r="X189" s="81"/>
      <c r="Y189" s="81">
        <v>15971.510791961498</v>
      </c>
      <c r="Z189" s="81">
        <v>1330.96</v>
      </c>
      <c r="AA189" s="81">
        <v>4653.1246247369836</v>
      </c>
      <c r="AB189" s="108">
        <v>2186.3333333333335</v>
      </c>
      <c r="AC189" s="81">
        <v>18.977522056400502</v>
      </c>
      <c r="AD189" s="108">
        <v>0</v>
      </c>
      <c r="AE189" s="81">
        <v>0</v>
      </c>
      <c r="AF189" s="109">
        <v>0</v>
      </c>
      <c r="AG189" s="81">
        <v>0</v>
      </c>
      <c r="AH189" s="81">
        <v>0</v>
      </c>
      <c r="AI189" s="110">
        <v>0</v>
      </c>
      <c r="AJ189" s="108">
        <v>0</v>
      </c>
      <c r="AK189" s="108">
        <v>2186.3333333333335</v>
      </c>
      <c r="AL189" s="81">
        <v>0</v>
      </c>
      <c r="AM189" s="81"/>
      <c r="AN189" s="81">
        <v>4672.1021467933842</v>
      </c>
      <c r="AO189" s="81"/>
    </row>
    <row r="190" spans="1:41" ht="15" customHeight="1" x14ac:dyDescent="0.3">
      <c r="A190" s="99" t="s">
        <v>639</v>
      </c>
      <c r="B190" s="100" t="s">
        <v>426</v>
      </c>
      <c r="C190" s="101"/>
      <c r="D190" s="100"/>
      <c r="E190" s="102"/>
      <c r="F190" s="102" t="s">
        <v>55</v>
      </c>
      <c r="G190" s="102" t="s">
        <v>464</v>
      </c>
      <c r="H190" s="100" t="s">
        <v>503</v>
      </c>
      <c r="I190" s="102" t="s">
        <v>640</v>
      </c>
      <c r="J190" s="103">
        <v>0</v>
      </c>
      <c r="K190" s="104">
        <v>0</v>
      </c>
      <c r="L190" s="103">
        <v>0</v>
      </c>
      <c r="M190" s="105"/>
      <c r="N190" s="103">
        <v>0</v>
      </c>
      <c r="O190" s="105"/>
      <c r="P190" s="103">
        <v>0</v>
      </c>
      <c r="Q190" s="105"/>
      <c r="R190" s="106">
        <v>0</v>
      </c>
      <c r="S190" s="105">
        <v>0</v>
      </c>
      <c r="T190" s="105"/>
      <c r="U190" s="103">
        <v>0</v>
      </c>
      <c r="V190" s="103">
        <v>0</v>
      </c>
      <c r="W190" s="107">
        <v>0</v>
      </c>
      <c r="X190" s="81"/>
      <c r="Y190" s="81">
        <v>0</v>
      </c>
      <c r="Z190" s="81">
        <v>0</v>
      </c>
      <c r="AA190" s="81">
        <v>7.5522388171083081</v>
      </c>
      <c r="AB190" s="108">
        <v>0</v>
      </c>
      <c r="AC190" s="81">
        <v>0</v>
      </c>
      <c r="AD190" s="108">
        <v>0</v>
      </c>
      <c r="AE190" s="81">
        <v>0</v>
      </c>
      <c r="AF190" s="109">
        <v>0</v>
      </c>
      <c r="AG190" s="81">
        <v>0</v>
      </c>
      <c r="AH190" s="81">
        <v>0</v>
      </c>
      <c r="AI190" s="110">
        <v>0</v>
      </c>
      <c r="AJ190" s="108">
        <v>0</v>
      </c>
      <c r="AK190" s="108">
        <v>0</v>
      </c>
      <c r="AL190" s="81">
        <v>0</v>
      </c>
      <c r="AM190" s="81"/>
      <c r="AN190" s="81">
        <v>7.5522388171083081</v>
      </c>
      <c r="AO190" s="81"/>
    </row>
    <row r="191" spans="1:41" ht="15" customHeight="1" x14ac:dyDescent="0.3">
      <c r="A191" s="99" t="s">
        <v>641</v>
      </c>
      <c r="B191" s="100" t="s">
        <v>636</v>
      </c>
      <c r="C191" s="101" t="s">
        <v>273</v>
      </c>
      <c r="D191" s="100" t="s">
        <v>489</v>
      </c>
      <c r="E191" s="102">
        <v>4</v>
      </c>
      <c r="F191" s="102" t="s">
        <v>55</v>
      </c>
      <c r="G191" s="102" t="s">
        <v>464</v>
      </c>
      <c r="H191" s="100" t="s">
        <v>617</v>
      </c>
      <c r="I191" s="102">
        <v>404415</v>
      </c>
      <c r="J191" s="103">
        <v>2</v>
      </c>
      <c r="K191" s="104">
        <v>0.2</v>
      </c>
      <c r="L191" s="103">
        <v>0.4</v>
      </c>
      <c r="M191" s="105"/>
      <c r="N191" s="103">
        <v>0</v>
      </c>
      <c r="O191" s="105"/>
      <c r="P191" s="103">
        <v>0</v>
      </c>
      <c r="Q191" s="105"/>
      <c r="R191" s="106">
        <v>0</v>
      </c>
      <c r="S191" s="105">
        <v>0</v>
      </c>
      <c r="T191" s="105"/>
      <c r="U191" s="103">
        <v>0</v>
      </c>
      <c r="V191" s="103">
        <v>0.4</v>
      </c>
      <c r="W191" s="107">
        <v>3194.3021583923</v>
      </c>
      <c r="X191" s="81"/>
      <c r="Y191" s="81">
        <v>3194.3021583923</v>
      </c>
      <c r="Z191" s="81">
        <v>266.19</v>
      </c>
      <c r="AA191" s="81">
        <v>101.64466837504648</v>
      </c>
      <c r="AB191" s="108">
        <v>197</v>
      </c>
      <c r="AC191" s="81">
        <v>1.578493079112737</v>
      </c>
      <c r="AD191" s="108">
        <v>0</v>
      </c>
      <c r="AE191" s="81">
        <v>0</v>
      </c>
      <c r="AF191" s="109">
        <v>0</v>
      </c>
      <c r="AG191" s="81">
        <v>0</v>
      </c>
      <c r="AH191" s="81">
        <v>1686.7049116765734</v>
      </c>
      <c r="AI191" s="110">
        <v>106.56608539363357</v>
      </c>
      <c r="AJ191" s="108">
        <v>2993</v>
      </c>
      <c r="AK191" s="108">
        <v>3190</v>
      </c>
      <c r="AL191" s="81">
        <v>0</v>
      </c>
      <c r="AM191" s="81"/>
      <c r="AN191" s="81">
        <v>1896.4941585243662</v>
      </c>
      <c r="AO191" s="81"/>
    </row>
    <row r="192" spans="1:41" ht="15" customHeight="1" x14ac:dyDescent="0.3">
      <c r="A192" s="99" t="s">
        <v>642</v>
      </c>
      <c r="B192" s="100" t="s">
        <v>513</v>
      </c>
      <c r="C192" s="101" t="s">
        <v>453</v>
      </c>
      <c r="D192" s="100" t="s">
        <v>454</v>
      </c>
      <c r="E192" s="102">
        <v>3</v>
      </c>
      <c r="F192" s="102" t="s">
        <v>55</v>
      </c>
      <c r="G192" s="102" t="s">
        <v>449</v>
      </c>
      <c r="H192" s="100" t="s">
        <v>622</v>
      </c>
      <c r="I192" s="102">
        <v>416600</v>
      </c>
      <c r="J192" s="103">
        <v>2</v>
      </c>
      <c r="K192" s="104">
        <v>0.33</v>
      </c>
      <c r="L192" s="103">
        <v>0.66</v>
      </c>
      <c r="M192" s="105"/>
      <c r="N192" s="103">
        <v>0</v>
      </c>
      <c r="O192" s="105"/>
      <c r="P192" s="103">
        <v>0</v>
      </c>
      <c r="Q192" s="105"/>
      <c r="R192" s="106">
        <v>0</v>
      </c>
      <c r="S192" s="105">
        <v>0</v>
      </c>
      <c r="T192" s="105"/>
      <c r="U192" s="103">
        <v>0</v>
      </c>
      <c r="V192" s="103">
        <v>0.66</v>
      </c>
      <c r="W192" s="107">
        <v>5270.5985613472949</v>
      </c>
      <c r="X192" s="81"/>
      <c r="Y192" s="81">
        <v>5270.5985613472949</v>
      </c>
      <c r="Z192" s="81">
        <v>439.22</v>
      </c>
      <c r="AA192" s="81">
        <v>0</v>
      </c>
      <c r="AB192" s="108">
        <v>863.33333333333337</v>
      </c>
      <c r="AC192" s="81">
        <v>0</v>
      </c>
      <c r="AD192" s="108">
        <v>0</v>
      </c>
      <c r="AE192" s="81">
        <v>0</v>
      </c>
      <c r="AF192" s="109">
        <v>0</v>
      </c>
      <c r="AG192" s="81">
        <v>0</v>
      </c>
      <c r="AH192" s="81">
        <v>0</v>
      </c>
      <c r="AI192" s="110">
        <v>0</v>
      </c>
      <c r="AJ192" s="108">
        <v>0</v>
      </c>
      <c r="AK192" s="108">
        <v>0</v>
      </c>
      <c r="AL192" s="81">
        <v>0</v>
      </c>
      <c r="AM192" s="81"/>
      <c r="AN192" s="81">
        <v>0</v>
      </c>
      <c r="AO192" s="81"/>
    </row>
    <row r="193" spans="1:41" ht="15" customHeight="1" x14ac:dyDescent="0.3">
      <c r="A193" s="102" t="s">
        <v>643</v>
      </c>
      <c r="B193" s="136" t="s">
        <v>644</v>
      </c>
      <c r="C193" s="100" t="s">
        <v>492</v>
      </c>
      <c r="D193" s="100" t="s">
        <v>493</v>
      </c>
      <c r="E193" s="102">
        <v>4</v>
      </c>
      <c r="F193" s="102" t="s">
        <v>55</v>
      </c>
      <c r="G193" s="102" t="s">
        <v>449</v>
      </c>
      <c r="H193" s="100" t="s">
        <v>514</v>
      </c>
      <c r="I193" s="102">
        <v>417600</v>
      </c>
      <c r="J193" s="103">
        <v>2</v>
      </c>
      <c r="K193" s="104">
        <v>1</v>
      </c>
      <c r="L193" s="103">
        <v>2</v>
      </c>
      <c r="M193" s="102"/>
      <c r="N193" s="103">
        <v>0</v>
      </c>
      <c r="O193" s="105"/>
      <c r="P193" s="103">
        <v>0</v>
      </c>
      <c r="Q193" s="105"/>
      <c r="R193" s="106">
        <v>0</v>
      </c>
      <c r="S193" s="105">
        <v>0</v>
      </c>
      <c r="T193" s="105"/>
      <c r="U193" s="103">
        <v>0</v>
      </c>
      <c r="V193" s="103">
        <v>2</v>
      </c>
      <c r="W193" s="107">
        <v>15971.510791961498</v>
      </c>
      <c r="X193" s="81"/>
      <c r="Y193" s="81">
        <v>15971.510791961498</v>
      </c>
      <c r="Z193" s="81">
        <v>1330.96</v>
      </c>
      <c r="AA193" s="81">
        <v>4898.6178817075652</v>
      </c>
      <c r="AB193" s="108">
        <v>2689.6666666666665</v>
      </c>
      <c r="AC193" s="81">
        <v>12.742672200055454</v>
      </c>
      <c r="AD193" s="108">
        <v>0</v>
      </c>
      <c r="AE193" s="81">
        <v>0</v>
      </c>
      <c r="AF193" s="109">
        <v>0</v>
      </c>
      <c r="AG193" s="81">
        <v>0</v>
      </c>
      <c r="AH193" s="81">
        <v>0</v>
      </c>
      <c r="AI193" s="110">
        <v>0</v>
      </c>
      <c r="AJ193" s="108">
        <v>0</v>
      </c>
      <c r="AK193" s="108">
        <v>2689.6666666666665</v>
      </c>
      <c r="AL193" s="81">
        <v>0</v>
      </c>
      <c r="AM193" s="81"/>
      <c r="AN193" s="81">
        <v>4911.3605539076207</v>
      </c>
      <c r="AO193" s="81"/>
    </row>
    <row r="194" spans="1:41" ht="15" customHeight="1" x14ac:dyDescent="0.3">
      <c r="A194" s="99" t="s">
        <v>643</v>
      </c>
      <c r="B194" s="100" t="s">
        <v>645</v>
      </c>
      <c r="C194" s="101" t="s">
        <v>492</v>
      </c>
      <c r="D194" s="100" t="s">
        <v>493</v>
      </c>
      <c r="E194" s="102">
        <v>4</v>
      </c>
      <c r="F194" s="102" t="s">
        <v>55</v>
      </c>
      <c r="G194" s="102" t="s">
        <v>449</v>
      </c>
      <c r="H194" s="100" t="s">
        <v>514</v>
      </c>
      <c r="I194" s="102">
        <v>417600</v>
      </c>
      <c r="J194" s="103">
        <v>0</v>
      </c>
      <c r="K194" s="104">
        <v>1</v>
      </c>
      <c r="L194" s="103">
        <v>0</v>
      </c>
      <c r="M194" s="105"/>
      <c r="N194" s="103">
        <v>0</v>
      </c>
      <c r="O194" s="105"/>
      <c r="P194" s="103">
        <v>0</v>
      </c>
      <c r="Q194" s="105" t="s">
        <v>456</v>
      </c>
      <c r="R194" s="106">
        <v>1</v>
      </c>
      <c r="S194" s="105">
        <v>2</v>
      </c>
      <c r="T194" s="105"/>
      <c r="U194" s="103">
        <v>0</v>
      </c>
      <c r="V194" s="103">
        <v>2</v>
      </c>
      <c r="W194" s="107">
        <v>15971.510791961498</v>
      </c>
      <c r="X194" s="81"/>
      <c r="Y194" s="81">
        <v>15971.510791961498</v>
      </c>
      <c r="Z194" s="81">
        <v>1330.96</v>
      </c>
      <c r="AA194" s="81">
        <v>4898.6178817075652</v>
      </c>
      <c r="AB194" s="108">
        <v>2689.6666666666665</v>
      </c>
      <c r="AC194" s="81">
        <v>12.742672200055454</v>
      </c>
      <c r="AD194" s="108">
        <v>0</v>
      </c>
      <c r="AE194" s="81">
        <v>0</v>
      </c>
      <c r="AF194" s="109">
        <v>0</v>
      </c>
      <c r="AG194" s="81">
        <v>0</v>
      </c>
      <c r="AH194" s="81">
        <v>0</v>
      </c>
      <c r="AI194" s="110">
        <v>0</v>
      </c>
      <c r="AJ194" s="108">
        <v>0</v>
      </c>
      <c r="AK194" s="108">
        <v>2689.6666666666665</v>
      </c>
      <c r="AL194" s="81">
        <v>0</v>
      </c>
      <c r="AM194" s="81"/>
      <c r="AN194" s="81">
        <v>4911.3605539076207</v>
      </c>
      <c r="AO194" s="81"/>
    </row>
    <row r="195" spans="1:41" ht="15" customHeight="1" x14ac:dyDescent="0.3">
      <c r="A195" s="99" t="s">
        <v>646</v>
      </c>
      <c r="B195" s="100" t="s">
        <v>502</v>
      </c>
      <c r="C195" s="101" t="s">
        <v>285</v>
      </c>
      <c r="D195" s="100" t="s">
        <v>484</v>
      </c>
      <c r="E195" s="102">
        <v>3</v>
      </c>
      <c r="F195" s="102" t="s">
        <v>55</v>
      </c>
      <c r="G195" s="102" t="s">
        <v>449</v>
      </c>
      <c r="H195" s="100" t="s">
        <v>622</v>
      </c>
      <c r="I195" s="102">
        <v>416750</v>
      </c>
      <c r="J195" s="103">
        <v>1</v>
      </c>
      <c r="K195" s="104">
        <v>0.4</v>
      </c>
      <c r="L195" s="103">
        <v>0.4</v>
      </c>
      <c r="M195" s="105"/>
      <c r="N195" s="103">
        <v>0</v>
      </c>
      <c r="O195" s="105"/>
      <c r="P195" s="103">
        <v>0</v>
      </c>
      <c r="Q195" s="105"/>
      <c r="R195" s="106">
        <v>0</v>
      </c>
      <c r="S195" s="105">
        <v>0</v>
      </c>
      <c r="T195" s="105"/>
      <c r="U195" s="103">
        <v>0</v>
      </c>
      <c r="V195" s="103">
        <v>0.4</v>
      </c>
      <c r="W195" s="107">
        <v>3194.3021583923</v>
      </c>
      <c r="X195" s="81"/>
      <c r="Y195" s="81">
        <v>3194.3021583923</v>
      </c>
      <c r="Z195" s="81">
        <v>266.19</v>
      </c>
      <c r="AA195" s="81">
        <v>2562.4323001286925</v>
      </c>
      <c r="AB195" s="108">
        <v>1615.6666666666667</v>
      </c>
      <c r="AC195" s="81">
        <v>0</v>
      </c>
      <c r="AD195" s="108">
        <v>0</v>
      </c>
      <c r="AE195" s="81">
        <v>33.62704554500818</v>
      </c>
      <c r="AF195" s="109">
        <v>0</v>
      </c>
      <c r="AG195" s="81">
        <v>0</v>
      </c>
      <c r="AH195" s="81">
        <v>0</v>
      </c>
      <c r="AI195" s="110">
        <v>0</v>
      </c>
      <c r="AJ195" s="108">
        <v>0</v>
      </c>
      <c r="AK195" s="108">
        <v>1615.6666666666667</v>
      </c>
      <c r="AL195" s="81">
        <v>0</v>
      </c>
      <c r="AM195" s="81"/>
      <c r="AN195" s="81">
        <v>2596.0593456737006</v>
      </c>
      <c r="AO195" s="81"/>
    </row>
    <row r="196" spans="1:41" ht="15" customHeight="1" x14ac:dyDescent="0.3">
      <c r="A196" s="99" t="s">
        <v>647</v>
      </c>
      <c r="B196" s="100" t="s">
        <v>648</v>
      </c>
      <c r="C196" s="101" t="s">
        <v>445</v>
      </c>
      <c r="D196" s="100" t="s">
        <v>446</v>
      </c>
      <c r="E196" s="102">
        <v>2</v>
      </c>
      <c r="F196" s="102" t="s">
        <v>55</v>
      </c>
      <c r="G196" s="102" t="s">
        <v>449</v>
      </c>
      <c r="H196" s="100" t="s">
        <v>649</v>
      </c>
      <c r="I196" s="102">
        <v>418502</v>
      </c>
      <c r="J196" s="103">
        <v>1</v>
      </c>
      <c r="K196" s="104">
        <v>1</v>
      </c>
      <c r="L196" s="103">
        <v>1</v>
      </c>
      <c r="M196" s="105"/>
      <c r="N196" s="103">
        <v>0</v>
      </c>
      <c r="O196" s="105"/>
      <c r="P196" s="103">
        <v>0</v>
      </c>
      <c r="Q196" s="105"/>
      <c r="R196" s="106">
        <v>0</v>
      </c>
      <c r="S196" s="105">
        <v>0</v>
      </c>
      <c r="T196" s="105"/>
      <c r="U196" s="103">
        <v>0</v>
      </c>
      <c r="V196" s="103">
        <v>1</v>
      </c>
      <c r="W196" s="107">
        <v>7985.7553959807492</v>
      </c>
      <c r="X196" s="81"/>
      <c r="Y196" s="81">
        <v>7985.7553959807492</v>
      </c>
      <c r="Z196" s="81">
        <v>665.48</v>
      </c>
      <c r="AA196" s="81">
        <v>0</v>
      </c>
      <c r="AB196" s="108">
        <v>113.66666666666667</v>
      </c>
      <c r="AC196" s="81">
        <v>0</v>
      </c>
      <c r="AD196" s="108">
        <v>0</v>
      </c>
      <c r="AE196" s="81">
        <v>0</v>
      </c>
      <c r="AF196" s="109">
        <v>0</v>
      </c>
      <c r="AG196" s="81">
        <v>1.6615716622239338</v>
      </c>
      <c r="AH196" s="81">
        <v>0</v>
      </c>
      <c r="AI196" s="110">
        <v>0</v>
      </c>
      <c r="AJ196" s="108">
        <v>0</v>
      </c>
      <c r="AK196" s="108">
        <v>113.66666666666667</v>
      </c>
      <c r="AL196" s="81">
        <v>0</v>
      </c>
      <c r="AM196" s="81"/>
      <c r="AN196" s="81">
        <v>1.6615716622239338</v>
      </c>
      <c r="AO196" s="81"/>
    </row>
    <row r="197" spans="1:41" ht="15" customHeight="1" x14ac:dyDescent="0.3">
      <c r="A197" s="99" t="s">
        <v>650</v>
      </c>
      <c r="B197" s="100" t="s">
        <v>651</v>
      </c>
      <c r="C197" s="101" t="s">
        <v>496</v>
      </c>
      <c r="D197" s="100" t="s">
        <v>497</v>
      </c>
      <c r="E197" s="102">
        <v>3</v>
      </c>
      <c r="F197" s="102" t="s">
        <v>55</v>
      </c>
      <c r="G197" s="102" t="s">
        <v>449</v>
      </c>
      <c r="H197" s="100" t="s">
        <v>514</v>
      </c>
      <c r="I197" s="102">
        <v>417550</v>
      </c>
      <c r="J197" s="103">
        <v>2</v>
      </c>
      <c r="K197" s="104">
        <v>0.8</v>
      </c>
      <c r="L197" s="103">
        <v>1.6</v>
      </c>
      <c r="M197" s="105"/>
      <c r="N197" s="103">
        <v>0</v>
      </c>
      <c r="O197" s="105"/>
      <c r="P197" s="103">
        <v>0</v>
      </c>
      <c r="Q197" s="105"/>
      <c r="R197" s="106">
        <v>0</v>
      </c>
      <c r="S197" s="105">
        <v>0</v>
      </c>
      <c r="T197" s="105"/>
      <c r="U197" s="103">
        <v>0</v>
      </c>
      <c r="V197" s="103">
        <v>1.6</v>
      </c>
      <c r="W197" s="107">
        <v>12777.2086335692</v>
      </c>
      <c r="X197" s="81"/>
      <c r="Y197" s="81">
        <v>12777.2086335692</v>
      </c>
      <c r="Z197" s="81">
        <v>1064.77</v>
      </c>
      <c r="AA197" s="81">
        <v>8865.6044007751843</v>
      </c>
      <c r="AB197" s="108">
        <v>4058.6666666666665</v>
      </c>
      <c r="AC197" s="81">
        <v>18.3287178835321</v>
      </c>
      <c r="AD197" s="108">
        <v>0</v>
      </c>
      <c r="AE197" s="81">
        <v>0</v>
      </c>
      <c r="AF197" s="109">
        <v>0</v>
      </c>
      <c r="AG197" s="81">
        <v>0</v>
      </c>
      <c r="AH197" s="81">
        <v>0</v>
      </c>
      <c r="AI197" s="110">
        <v>0</v>
      </c>
      <c r="AJ197" s="108">
        <v>0</v>
      </c>
      <c r="AK197" s="108">
        <v>4058.6666666666665</v>
      </c>
      <c r="AL197" s="81">
        <v>0</v>
      </c>
      <c r="AM197" s="81"/>
      <c r="AN197" s="81">
        <v>8883.9331186587169</v>
      </c>
      <c r="AO197" s="81"/>
    </row>
    <row r="198" spans="1:41" ht="15" customHeight="1" x14ac:dyDescent="0.3">
      <c r="A198" s="99" t="s">
        <v>650</v>
      </c>
      <c r="B198" s="100" t="s">
        <v>652</v>
      </c>
      <c r="C198" s="101" t="s">
        <v>496</v>
      </c>
      <c r="D198" s="100" t="s">
        <v>497</v>
      </c>
      <c r="E198" s="102">
        <v>3</v>
      </c>
      <c r="F198" s="102" t="s">
        <v>55</v>
      </c>
      <c r="G198" s="102" t="s">
        <v>449</v>
      </c>
      <c r="H198" s="100" t="s">
        <v>514</v>
      </c>
      <c r="I198" s="102">
        <v>417550</v>
      </c>
      <c r="J198" s="103">
        <v>0</v>
      </c>
      <c r="K198" s="104">
        <v>0.8</v>
      </c>
      <c r="L198" s="103">
        <v>0</v>
      </c>
      <c r="M198" s="105"/>
      <c r="N198" s="103">
        <v>0</v>
      </c>
      <c r="O198" s="105"/>
      <c r="P198" s="103">
        <v>0</v>
      </c>
      <c r="Q198" s="105" t="s">
        <v>456</v>
      </c>
      <c r="R198" s="106">
        <v>0.8</v>
      </c>
      <c r="S198" s="105">
        <v>1.6</v>
      </c>
      <c r="T198" s="105"/>
      <c r="U198" s="103">
        <v>0</v>
      </c>
      <c r="V198" s="103">
        <v>1.6</v>
      </c>
      <c r="W198" s="107">
        <v>12777.2086335692</v>
      </c>
      <c r="X198" s="81"/>
      <c r="Y198" s="81">
        <v>12777.2086335692</v>
      </c>
      <c r="Z198" s="81">
        <v>1064.77</v>
      </c>
      <c r="AA198" s="81">
        <v>8865.6044007751843</v>
      </c>
      <c r="AB198" s="108">
        <v>4058.6666666666665</v>
      </c>
      <c r="AC198" s="81">
        <v>18.3287178835321</v>
      </c>
      <c r="AD198" s="108">
        <v>0</v>
      </c>
      <c r="AE198" s="81">
        <v>0</v>
      </c>
      <c r="AF198" s="109">
        <v>0</v>
      </c>
      <c r="AG198" s="81">
        <v>0</v>
      </c>
      <c r="AH198" s="81">
        <v>0</v>
      </c>
      <c r="AI198" s="110">
        <v>0</v>
      </c>
      <c r="AJ198" s="108">
        <v>0</v>
      </c>
      <c r="AK198" s="108">
        <v>4058.6666666666665</v>
      </c>
      <c r="AL198" s="81">
        <v>0</v>
      </c>
      <c r="AM198" s="81"/>
      <c r="AN198" s="81">
        <v>8883.9331186587169</v>
      </c>
      <c r="AO198" s="81"/>
    </row>
    <row r="199" spans="1:41" ht="15" customHeight="1" x14ac:dyDescent="0.3">
      <c r="A199" s="99" t="s">
        <v>653</v>
      </c>
      <c r="B199" s="100" t="s">
        <v>654</v>
      </c>
      <c r="C199" s="101" t="s">
        <v>445</v>
      </c>
      <c r="D199" s="100" t="s">
        <v>446</v>
      </c>
      <c r="E199" s="102">
        <v>2</v>
      </c>
      <c r="F199" s="102" t="s">
        <v>55</v>
      </c>
      <c r="G199" s="102" t="s">
        <v>614</v>
      </c>
      <c r="H199" s="100" t="s">
        <v>615</v>
      </c>
      <c r="I199" s="102">
        <v>409001</v>
      </c>
      <c r="J199" s="103">
        <v>1</v>
      </c>
      <c r="K199" s="104">
        <v>0.5</v>
      </c>
      <c r="L199" s="103">
        <v>0.5</v>
      </c>
      <c r="M199" s="105"/>
      <c r="N199" s="103">
        <v>0</v>
      </c>
      <c r="O199" s="105"/>
      <c r="P199" s="103">
        <v>0</v>
      </c>
      <c r="Q199" s="105"/>
      <c r="R199" s="106">
        <v>0</v>
      </c>
      <c r="S199" s="105">
        <v>0</v>
      </c>
      <c r="T199" s="105"/>
      <c r="U199" s="103">
        <v>0</v>
      </c>
      <c r="V199" s="103">
        <v>0.5</v>
      </c>
      <c r="W199" s="107">
        <v>3992.8776979903746</v>
      </c>
      <c r="X199" s="81"/>
      <c r="Y199" s="81">
        <v>3992.8776979903746</v>
      </c>
      <c r="Z199" s="81">
        <v>332.74</v>
      </c>
      <c r="AA199" s="81">
        <v>0</v>
      </c>
      <c r="AB199" s="108">
        <v>0</v>
      </c>
      <c r="AC199" s="81">
        <v>1.3332134527844421</v>
      </c>
      <c r="AD199" s="108">
        <v>0</v>
      </c>
      <c r="AE199" s="81">
        <v>0</v>
      </c>
      <c r="AF199" s="109">
        <v>0</v>
      </c>
      <c r="AG199" s="81">
        <v>0</v>
      </c>
      <c r="AH199" s="81">
        <v>0</v>
      </c>
      <c r="AI199" s="110">
        <v>0</v>
      </c>
      <c r="AJ199" s="108">
        <v>0</v>
      </c>
      <c r="AK199" s="108">
        <v>0</v>
      </c>
      <c r="AL199" s="81">
        <v>0</v>
      </c>
      <c r="AM199" s="81"/>
      <c r="AN199" s="81">
        <v>1.3332134527844421</v>
      </c>
      <c r="AO199" s="81"/>
    </row>
    <row r="200" spans="1:41" ht="15" customHeight="1" x14ac:dyDescent="0.3">
      <c r="A200" s="99" t="s">
        <v>655</v>
      </c>
      <c r="B200" s="100" t="s">
        <v>656</v>
      </c>
      <c r="C200" s="101" t="s">
        <v>657</v>
      </c>
      <c r="D200" s="100" t="s">
        <v>658</v>
      </c>
      <c r="E200" s="102">
        <v>1</v>
      </c>
      <c r="F200" s="102" t="s">
        <v>55</v>
      </c>
      <c r="G200" s="102" t="s">
        <v>464</v>
      </c>
      <c r="H200" s="100" t="s">
        <v>617</v>
      </c>
      <c r="I200" s="102">
        <v>404420</v>
      </c>
      <c r="J200" s="103">
        <v>1</v>
      </c>
      <c r="K200" s="104">
        <v>1</v>
      </c>
      <c r="L200" s="103">
        <v>1</v>
      </c>
      <c r="M200" s="105"/>
      <c r="N200" s="103">
        <v>0</v>
      </c>
      <c r="O200" s="105"/>
      <c r="P200" s="103">
        <v>0</v>
      </c>
      <c r="Q200" s="105"/>
      <c r="R200" s="106">
        <v>0</v>
      </c>
      <c r="S200" s="105">
        <v>0</v>
      </c>
      <c r="T200" s="105"/>
      <c r="U200" s="103">
        <v>0</v>
      </c>
      <c r="V200" s="103">
        <v>1</v>
      </c>
      <c r="W200" s="107">
        <v>7985.7553959807492</v>
      </c>
      <c r="X200" s="81"/>
      <c r="Y200" s="81">
        <v>7985.7553959807492</v>
      </c>
      <c r="Z200" s="81">
        <v>665.48</v>
      </c>
      <c r="AA200" s="81">
        <v>6463.0350751674614</v>
      </c>
      <c r="AB200" s="108">
        <v>6785.333333333333</v>
      </c>
      <c r="AC200" s="81">
        <v>215.8935446449631</v>
      </c>
      <c r="AD200" s="108">
        <v>2.3333333333333335</v>
      </c>
      <c r="AE200" s="81">
        <v>0</v>
      </c>
      <c r="AF200" s="109">
        <v>0</v>
      </c>
      <c r="AG200" s="81">
        <v>7.4731163570024064</v>
      </c>
      <c r="AH200" s="81">
        <v>0</v>
      </c>
      <c r="AI200" s="110">
        <v>0</v>
      </c>
      <c r="AJ200" s="108">
        <v>0</v>
      </c>
      <c r="AK200" s="108">
        <v>6787.6666666666661</v>
      </c>
      <c r="AL200" s="81">
        <v>0</v>
      </c>
      <c r="AM200" s="81"/>
      <c r="AN200" s="81">
        <v>6686.4017361694268</v>
      </c>
      <c r="AO200" s="81"/>
    </row>
    <row r="201" spans="1:41" ht="15" customHeight="1" x14ac:dyDescent="0.3">
      <c r="A201" s="99" t="s">
        <v>659</v>
      </c>
      <c r="B201" s="100" t="s">
        <v>175</v>
      </c>
      <c r="C201" s="101" t="s">
        <v>445</v>
      </c>
      <c r="D201" s="100" t="s">
        <v>446</v>
      </c>
      <c r="E201" s="102">
        <v>2</v>
      </c>
      <c r="F201" s="102" t="s">
        <v>55</v>
      </c>
      <c r="G201" s="102" t="s">
        <v>449</v>
      </c>
      <c r="H201" s="100" t="s">
        <v>660</v>
      </c>
      <c r="I201" s="102" t="s">
        <v>661</v>
      </c>
      <c r="J201" s="103">
        <v>0</v>
      </c>
      <c r="K201" s="104">
        <v>0</v>
      </c>
      <c r="L201" s="103">
        <v>0</v>
      </c>
      <c r="M201" s="105"/>
      <c r="N201" s="103">
        <v>0</v>
      </c>
      <c r="O201" s="105"/>
      <c r="P201" s="103">
        <v>0</v>
      </c>
      <c r="Q201" s="105"/>
      <c r="R201" s="106">
        <v>0</v>
      </c>
      <c r="S201" s="105">
        <v>0</v>
      </c>
      <c r="T201" s="105"/>
      <c r="U201" s="103">
        <v>0</v>
      </c>
      <c r="V201" s="103">
        <v>0</v>
      </c>
      <c r="W201" s="107">
        <v>0</v>
      </c>
      <c r="X201" s="81"/>
      <c r="Y201" s="81">
        <v>0</v>
      </c>
      <c r="Z201" s="81">
        <v>0</v>
      </c>
      <c r="AA201" s="81">
        <v>0</v>
      </c>
      <c r="AB201" s="108">
        <v>0</v>
      </c>
      <c r="AC201" s="81">
        <v>0</v>
      </c>
      <c r="AD201" s="108">
        <v>0</v>
      </c>
      <c r="AE201" s="81">
        <v>0</v>
      </c>
      <c r="AF201" s="109">
        <v>0</v>
      </c>
      <c r="AG201" s="81">
        <v>0</v>
      </c>
      <c r="AH201" s="81">
        <v>0</v>
      </c>
      <c r="AI201" s="110">
        <v>0</v>
      </c>
      <c r="AJ201" s="108">
        <v>0</v>
      </c>
      <c r="AK201" s="108">
        <v>0</v>
      </c>
      <c r="AL201" s="81">
        <v>0</v>
      </c>
      <c r="AM201" s="81"/>
      <c r="AN201" s="81">
        <v>0</v>
      </c>
      <c r="AO201" s="81"/>
    </row>
    <row r="202" spans="1:41" ht="15" customHeight="1" x14ac:dyDescent="0.3">
      <c r="A202" s="99" t="s">
        <v>662</v>
      </c>
      <c r="B202" s="100" t="s">
        <v>663</v>
      </c>
      <c r="C202" s="101" t="s">
        <v>664</v>
      </c>
      <c r="D202" s="100" t="s">
        <v>665</v>
      </c>
      <c r="E202" s="102">
        <v>4</v>
      </c>
      <c r="F202" s="102" t="s">
        <v>55</v>
      </c>
      <c r="G202" s="102" t="s">
        <v>449</v>
      </c>
      <c r="H202" s="100" t="s">
        <v>514</v>
      </c>
      <c r="I202" s="102">
        <v>417800</v>
      </c>
      <c r="J202" s="103">
        <v>1</v>
      </c>
      <c r="K202" s="104">
        <v>1</v>
      </c>
      <c r="L202" s="103">
        <v>1</v>
      </c>
      <c r="M202" s="105"/>
      <c r="N202" s="103">
        <v>0</v>
      </c>
      <c r="O202" s="105"/>
      <c r="P202" s="103">
        <v>0</v>
      </c>
      <c r="Q202" s="105"/>
      <c r="R202" s="106">
        <v>0</v>
      </c>
      <c r="S202" s="105">
        <v>0</v>
      </c>
      <c r="T202" s="105"/>
      <c r="U202" s="103">
        <v>0</v>
      </c>
      <c r="V202" s="103">
        <v>1</v>
      </c>
      <c r="W202" s="107">
        <v>7985.7553959807492</v>
      </c>
      <c r="X202" s="81"/>
      <c r="Y202" s="81">
        <v>7985.7553959807492</v>
      </c>
      <c r="Z202" s="81">
        <v>665.48</v>
      </c>
      <c r="AA202" s="81">
        <v>1169.0462164337118</v>
      </c>
      <c r="AB202" s="108">
        <v>611.33333333333337</v>
      </c>
      <c r="AC202" s="81">
        <v>2.8365401947965729</v>
      </c>
      <c r="AD202" s="108">
        <v>0</v>
      </c>
      <c r="AE202" s="81">
        <v>0</v>
      </c>
      <c r="AF202" s="109">
        <v>0</v>
      </c>
      <c r="AG202" s="81">
        <v>0</v>
      </c>
      <c r="AH202" s="81">
        <v>521.30624065374332</v>
      </c>
      <c r="AI202" s="110">
        <v>32.839777066954461</v>
      </c>
      <c r="AJ202" s="108">
        <v>922.33333333333337</v>
      </c>
      <c r="AK202" s="108">
        <v>1533.6666666666667</v>
      </c>
      <c r="AL202" s="81">
        <v>0</v>
      </c>
      <c r="AM202" s="81"/>
      <c r="AN202" s="81">
        <v>1726.0287743492061</v>
      </c>
      <c r="AO202" s="81"/>
    </row>
    <row r="203" spans="1:41" ht="15" customHeight="1" x14ac:dyDescent="0.3">
      <c r="A203" s="99" t="s">
        <v>662</v>
      </c>
      <c r="B203" s="100" t="s">
        <v>666</v>
      </c>
      <c r="C203" s="101" t="s">
        <v>664</v>
      </c>
      <c r="D203" s="100" t="s">
        <v>665</v>
      </c>
      <c r="E203" s="102">
        <v>4</v>
      </c>
      <c r="F203" s="102" t="s">
        <v>55</v>
      </c>
      <c r="G203" s="102" t="s">
        <v>449</v>
      </c>
      <c r="H203" s="100" t="s">
        <v>514</v>
      </c>
      <c r="I203" s="102">
        <v>417800</v>
      </c>
      <c r="J203" s="103">
        <v>0</v>
      </c>
      <c r="K203" s="104">
        <v>1</v>
      </c>
      <c r="L203" s="103">
        <v>0</v>
      </c>
      <c r="M203" s="105"/>
      <c r="N203" s="103">
        <v>0</v>
      </c>
      <c r="O203" s="105"/>
      <c r="P203" s="103">
        <v>0</v>
      </c>
      <c r="Q203" s="105" t="s">
        <v>456</v>
      </c>
      <c r="R203" s="106">
        <v>0.5</v>
      </c>
      <c r="S203" s="105">
        <v>1</v>
      </c>
      <c r="T203" s="105"/>
      <c r="U203" s="103">
        <v>0</v>
      </c>
      <c r="V203" s="103">
        <v>1</v>
      </c>
      <c r="W203" s="107">
        <v>7985.7553959807492</v>
      </c>
      <c r="X203" s="81"/>
      <c r="Y203" s="81">
        <v>7985.7553959807492</v>
      </c>
      <c r="Z203" s="81">
        <v>665.48</v>
      </c>
      <c r="AA203" s="81">
        <v>1169.0462164337118</v>
      </c>
      <c r="AB203" s="108">
        <v>611.33333333333337</v>
      </c>
      <c r="AC203" s="81">
        <v>2.8365401947965729</v>
      </c>
      <c r="AD203" s="108">
        <v>0</v>
      </c>
      <c r="AE203" s="81">
        <v>0</v>
      </c>
      <c r="AF203" s="109">
        <v>0</v>
      </c>
      <c r="AG203" s="81">
        <v>0</v>
      </c>
      <c r="AH203" s="81">
        <v>521.30624065374332</v>
      </c>
      <c r="AI203" s="110">
        <v>32.839777066954461</v>
      </c>
      <c r="AJ203" s="108">
        <v>922.33333333333337</v>
      </c>
      <c r="AK203" s="108">
        <v>1533.6666666666667</v>
      </c>
      <c r="AL203" s="81">
        <v>0</v>
      </c>
      <c r="AM203" s="81"/>
      <c r="AN203" s="81">
        <v>1726.0287743492061</v>
      </c>
      <c r="AO203" s="81"/>
    </row>
    <row r="204" spans="1:41" ht="15" customHeight="1" x14ac:dyDescent="0.3">
      <c r="A204" s="99" t="s">
        <v>667</v>
      </c>
      <c r="B204" s="100" t="s">
        <v>175</v>
      </c>
      <c r="C204" s="101" t="s">
        <v>175</v>
      </c>
      <c r="D204" s="100" t="s">
        <v>175</v>
      </c>
      <c r="E204" s="102"/>
      <c r="F204" s="102" t="s">
        <v>55</v>
      </c>
      <c r="G204" s="102" t="s">
        <v>449</v>
      </c>
      <c r="H204" s="100" t="s">
        <v>622</v>
      </c>
      <c r="I204" s="102">
        <v>416550</v>
      </c>
      <c r="J204" s="103">
        <v>0</v>
      </c>
      <c r="K204" s="104">
        <v>0</v>
      </c>
      <c r="L204" s="103">
        <v>0</v>
      </c>
      <c r="M204" s="105"/>
      <c r="N204" s="103">
        <v>0</v>
      </c>
      <c r="O204" s="105"/>
      <c r="P204" s="103">
        <v>0</v>
      </c>
      <c r="Q204" s="105"/>
      <c r="R204" s="106">
        <v>0</v>
      </c>
      <c r="S204" s="105">
        <v>0</v>
      </c>
      <c r="T204" s="105"/>
      <c r="U204" s="103">
        <v>0</v>
      </c>
      <c r="V204" s="103">
        <v>0</v>
      </c>
      <c r="W204" s="107">
        <v>0</v>
      </c>
      <c r="X204" s="81"/>
      <c r="Y204" s="81">
        <v>0</v>
      </c>
      <c r="Z204" s="81">
        <v>0</v>
      </c>
      <c r="AA204" s="81">
        <v>1580.3247640641887</v>
      </c>
      <c r="AB204" s="108">
        <v>314.33333333333331</v>
      </c>
      <c r="AC204" s="81">
        <v>58.435892911213621</v>
      </c>
      <c r="AD204" s="108">
        <v>0</v>
      </c>
      <c r="AE204" s="81">
        <v>0</v>
      </c>
      <c r="AF204" s="109">
        <v>0</v>
      </c>
      <c r="AG204" s="81">
        <v>3.8374393151362272</v>
      </c>
      <c r="AH204" s="81">
        <v>0</v>
      </c>
      <c r="AI204" s="110">
        <v>0</v>
      </c>
      <c r="AJ204" s="108">
        <v>0</v>
      </c>
      <c r="AK204" s="108">
        <v>314.33333333333331</v>
      </c>
      <c r="AL204" s="81">
        <v>0</v>
      </c>
      <c r="AM204" s="81"/>
      <c r="AN204" s="81">
        <v>1642.5980962905385</v>
      </c>
      <c r="AO204" s="81"/>
    </row>
    <row r="205" spans="1:41" ht="15" customHeight="1" x14ac:dyDescent="0.3">
      <c r="A205" s="99" t="s">
        <v>668</v>
      </c>
      <c r="B205" s="100" t="s">
        <v>669</v>
      </c>
      <c r="C205" s="101" t="s">
        <v>480</v>
      </c>
      <c r="D205" s="100" t="s">
        <v>481</v>
      </c>
      <c r="E205" s="102">
        <v>1</v>
      </c>
      <c r="F205" s="102" t="s">
        <v>55</v>
      </c>
      <c r="G205" s="102" t="s">
        <v>449</v>
      </c>
      <c r="H205" s="100" t="s">
        <v>622</v>
      </c>
      <c r="I205" s="102">
        <v>416550</v>
      </c>
      <c r="J205" s="103">
        <v>2</v>
      </c>
      <c r="K205" s="104">
        <v>0.5</v>
      </c>
      <c r="L205" s="103">
        <v>1</v>
      </c>
      <c r="M205" s="105"/>
      <c r="N205" s="103">
        <v>0</v>
      </c>
      <c r="O205" s="105"/>
      <c r="P205" s="103">
        <v>0</v>
      </c>
      <c r="Q205" s="105"/>
      <c r="R205" s="106">
        <v>0</v>
      </c>
      <c r="S205" s="105">
        <v>0</v>
      </c>
      <c r="T205" s="105"/>
      <c r="U205" s="103">
        <v>0</v>
      </c>
      <c r="V205" s="103">
        <v>1</v>
      </c>
      <c r="W205" s="107">
        <v>7985.7553959807492</v>
      </c>
      <c r="X205" s="81"/>
      <c r="Y205" s="81">
        <v>7985.7553959807492</v>
      </c>
      <c r="Z205" s="81">
        <v>665.48</v>
      </c>
      <c r="AA205" s="81">
        <v>1999.919082251796</v>
      </c>
      <c r="AB205" s="108">
        <v>741.66666666666663</v>
      </c>
      <c r="AC205" s="81">
        <v>2.4844452473253105</v>
      </c>
      <c r="AD205" s="108">
        <v>0</v>
      </c>
      <c r="AE205" s="81">
        <v>0</v>
      </c>
      <c r="AF205" s="109">
        <v>0</v>
      </c>
      <c r="AG205" s="81">
        <v>0</v>
      </c>
      <c r="AH205" s="81">
        <v>0</v>
      </c>
      <c r="AI205" s="110">
        <v>0</v>
      </c>
      <c r="AJ205" s="108">
        <v>0</v>
      </c>
      <c r="AK205" s="108">
        <v>741.66666666666663</v>
      </c>
      <c r="AL205" s="81">
        <v>0</v>
      </c>
      <c r="AM205" s="81"/>
      <c r="AN205" s="81">
        <v>2002.4035274991213</v>
      </c>
      <c r="AO205" s="81"/>
    </row>
    <row r="206" spans="1:41" ht="15" customHeight="1" x14ac:dyDescent="0.3">
      <c r="A206" s="99" t="s">
        <v>670</v>
      </c>
      <c r="B206" s="100" t="s">
        <v>671</v>
      </c>
      <c r="C206" s="101" t="s">
        <v>672</v>
      </c>
      <c r="D206" s="100" t="s">
        <v>673</v>
      </c>
      <c r="E206" s="102">
        <v>2</v>
      </c>
      <c r="F206" s="102" t="s">
        <v>55</v>
      </c>
      <c r="G206" s="102" t="s">
        <v>449</v>
      </c>
      <c r="H206" s="100" t="s">
        <v>622</v>
      </c>
      <c r="I206" s="102">
        <v>416300</v>
      </c>
      <c r="J206" s="103">
        <v>1</v>
      </c>
      <c r="K206" s="104">
        <v>1</v>
      </c>
      <c r="L206" s="103">
        <v>1</v>
      </c>
      <c r="M206" s="105"/>
      <c r="N206" s="103">
        <v>0</v>
      </c>
      <c r="O206" s="105"/>
      <c r="P206" s="103">
        <v>0</v>
      </c>
      <c r="Q206" s="105"/>
      <c r="R206" s="106">
        <v>0</v>
      </c>
      <c r="S206" s="105">
        <v>0</v>
      </c>
      <c r="T206" s="105"/>
      <c r="U206" s="103">
        <v>0</v>
      </c>
      <c r="V206" s="103">
        <v>1</v>
      </c>
      <c r="W206" s="107">
        <v>7985.7553959807492</v>
      </c>
      <c r="X206" s="81"/>
      <c r="Y206" s="81">
        <v>7985.7553959807492</v>
      </c>
      <c r="Z206" s="81">
        <v>665.48</v>
      </c>
      <c r="AA206" s="81">
        <v>691.09512779499767</v>
      </c>
      <c r="AB206" s="108">
        <v>289</v>
      </c>
      <c r="AC206" s="81">
        <v>2.8681891788389331</v>
      </c>
      <c r="AD206" s="108">
        <v>0</v>
      </c>
      <c r="AE206" s="81">
        <v>0</v>
      </c>
      <c r="AF206" s="109">
        <v>0</v>
      </c>
      <c r="AG206" s="81">
        <v>0</v>
      </c>
      <c r="AH206" s="81">
        <v>0</v>
      </c>
      <c r="AI206" s="110">
        <v>0</v>
      </c>
      <c r="AJ206" s="108">
        <v>0</v>
      </c>
      <c r="AK206" s="108">
        <v>289</v>
      </c>
      <c r="AL206" s="81">
        <v>0</v>
      </c>
      <c r="AM206" s="81"/>
      <c r="AN206" s="81">
        <v>693.96331697383664</v>
      </c>
      <c r="AO206" s="81"/>
    </row>
    <row r="207" spans="1:41" ht="15" customHeight="1" x14ac:dyDescent="0.3">
      <c r="A207" s="99" t="s">
        <v>674</v>
      </c>
      <c r="B207" s="100" t="s">
        <v>675</v>
      </c>
      <c r="C207" s="101" t="s">
        <v>300</v>
      </c>
      <c r="D207" s="101" t="s">
        <v>597</v>
      </c>
      <c r="E207" s="102">
        <v>1</v>
      </c>
      <c r="F207" s="102" t="s">
        <v>55</v>
      </c>
      <c r="G207" s="102" t="s">
        <v>449</v>
      </c>
      <c r="H207" s="100" t="s">
        <v>622</v>
      </c>
      <c r="I207" s="102">
        <v>416150</v>
      </c>
      <c r="J207" s="103">
        <v>1</v>
      </c>
      <c r="K207" s="104">
        <v>1</v>
      </c>
      <c r="L207" s="103">
        <v>1</v>
      </c>
      <c r="M207" s="105"/>
      <c r="N207" s="103">
        <v>0</v>
      </c>
      <c r="O207" s="105"/>
      <c r="P207" s="103">
        <v>0</v>
      </c>
      <c r="Q207" s="105"/>
      <c r="R207" s="106">
        <v>0</v>
      </c>
      <c r="S207" s="105">
        <v>0</v>
      </c>
      <c r="T207" s="105"/>
      <c r="U207" s="103">
        <v>0</v>
      </c>
      <c r="V207" s="103">
        <v>1</v>
      </c>
      <c r="W207" s="107">
        <v>7985.7553959807492</v>
      </c>
      <c r="X207" s="81"/>
      <c r="Y207" s="81">
        <v>7985.7553959807492</v>
      </c>
      <c r="Z207" s="81">
        <v>665.48</v>
      </c>
      <c r="AA207" s="81">
        <v>0</v>
      </c>
      <c r="AB207" s="108">
        <v>1.3333333333333333</v>
      </c>
      <c r="AC207" s="81">
        <v>0</v>
      </c>
      <c r="AD207" s="108">
        <v>0</v>
      </c>
      <c r="AE207" s="81">
        <v>8431.9816704108016</v>
      </c>
      <c r="AF207" s="109">
        <v>0</v>
      </c>
      <c r="AG207" s="81">
        <v>0</v>
      </c>
      <c r="AH207" s="81">
        <v>0</v>
      </c>
      <c r="AI207" s="110">
        <v>0</v>
      </c>
      <c r="AJ207" s="108">
        <v>0</v>
      </c>
      <c r="AK207" s="108">
        <v>1.3333333333333333</v>
      </c>
      <c r="AL207" s="81">
        <v>0</v>
      </c>
      <c r="AM207" s="81"/>
      <c r="AN207" s="81">
        <v>8431.9816704108016</v>
      </c>
      <c r="AO207" s="81"/>
    </row>
    <row r="208" spans="1:41" ht="15" customHeight="1" x14ac:dyDescent="0.3">
      <c r="A208" s="99" t="s">
        <v>676</v>
      </c>
      <c r="B208" s="100" t="s">
        <v>651</v>
      </c>
      <c r="C208" s="101" t="s">
        <v>496</v>
      </c>
      <c r="D208" s="100" t="s">
        <v>497</v>
      </c>
      <c r="E208" s="102">
        <v>3</v>
      </c>
      <c r="F208" s="102" t="s">
        <v>55</v>
      </c>
      <c r="G208" s="102" t="s">
        <v>449</v>
      </c>
      <c r="H208" s="100" t="s">
        <v>622</v>
      </c>
      <c r="I208" s="102">
        <v>416650</v>
      </c>
      <c r="J208" s="103">
        <v>2</v>
      </c>
      <c r="K208" s="104">
        <v>0.2</v>
      </c>
      <c r="L208" s="103">
        <v>0.4</v>
      </c>
      <c r="M208" s="105"/>
      <c r="N208" s="103">
        <v>0</v>
      </c>
      <c r="O208" s="105"/>
      <c r="P208" s="103">
        <v>0</v>
      </c>
      <c r="Q208" s="105"/>
      <c r="R208" s="106">
        <v>0</v>
      </c>
      <c r="S208" s="105">
        <v>0</v>
      </c>
      <c r="T208" s="105"/>
      <c r="U208" s="103">
        <v>0</v>
      </c>
      <c r="V208" s="103">
        <v>0.4</v>
      </c>
      <c r="W208" s="107">
        <v>3194.3021583923</v>
      </c>
      <c r="X208" s="81"/>
      <c r="Y208" s="81">
        <v>3194.3021583923</v>
      </c>
      <c r="Z208" s="81">
        <v>266.19</v>
      </c>
      <c r="AA208" s="81">
        <v>0</v>
      </c>
      <c r="AB208" s="108">
        <v>1038</v>
      </c>
      <c r="AC208" s="81">
        <v>4.581190440131703</v>
      </c>
      <c r="AD208" s="108">
        <v>0</v>
      </c>
      <c r="AE208" s="81">
        <v>0</v>
      </c>
      <c r="AF208" s="109">
        <v>0</v>
      </c>
      <c r="AG208" s="81">
        <v>0</v>
      </c>
      <c r="AH208" s="81">
        <v>0</v>
      </c>
      <c r="AI208" s="110">
        <v>0</v>
      </c>
      <c r="AJ208" s="108">
        <v>0</v>
      </c>
      <c r="AK208" s="108">
        <v>1038</v>
      </c>
      <c r="AL208" s="81">
        <v>0</v>
      </c>
      <c r="AM208" s="81"/>
      <c r="AN208" s="81">
        <v>4.581190440131703</v>
      </c>
      <c r="AO208" s="81"/>
    </row>
    <row r="209" spans="1:41" ht="15" customHeight="1" x14ac:dyDescent="0.3">
      <c r="A209" s="99" t="s">
        <v>676</v>
      </c>
      <c r="B209" s="100" t="s">
        <v>652</v>
      </c>
      <c r="C209" s="101" t="s">
        <v>496</v>
      </c>
      <c r="D209" s="100" t="s">
        <v>497</v>
      </c>
      <c r="E209" s="102">
        <v>3</v>
      </c>
      <c r="F209" s="102" t="s">
        <v>55</v>
      </c>
      <c r="G209" s="102" t="s">
        <v>449</v>
      </c>
      <c r="H209" s="100" t="s">
        <v>622</v>
      </c>
      <c r="I209" s="102">
        <v>416650</v>
      </c>
      <c r="J209" s="103">
        <v>0</v>
      </c>
      <c r="K209" s="104">
        <v>0.2</v>
      </c>
      <c r="L209" s="103">
        <v>0</v>
      </c>
      <c r="M209" s="105"/>
      <c r="N209" s="103">
        <v>0</v>
      </c>
      <c r="O209" s="105"/>
      <c r="P209" s="103">
        <v>0</v>
      </c>
      <c r="Q209" s="105" t="s">
        <v>456</v>
      </c>
      <c r="R209" s="106">
        <v>0.2</v>
      </c>
      <c r="S209" s="105">
        <v>0.4</v>
      </c>
      <c r="T209" s="105"/>
      <c r="U209" s="103">
        <v>0</v>
      </c>
      <c r="V209" s="103">
        <v>0.4</v>
      </c>
      <c r="W209" s="107">
        <v>3194.3021583923</v>
      </c>
      <c r="X209" s="81"/>
      <c r="Y209" s="81">
        <v>3194.3021583923</v>
      </c>
      <c r="Z209" s="81">
        <v>266.19</v>
      </c>
      <c r="AA209" s="81">
        <v>2463.0505341126755</v>
      </c>
      <c r="AB209" s="108">
        <v>1038</v>
      </c>
      <c r="AC209" s="81">
        <v>4.581190440131703</v>
      </c>
      <c r="AD209" s="108">
        <v>0</v>
      </c>
      <c r="AE209" s="81">
        <v>0</v>
      </c>
      <c r="AF209" s="109">
        <v>0</v>
      </c>
      <c r="AG209" s="81">
        <v>0</v>
      </c>
      <c r="AH209" s="81">
        <v>0</v>
      </c>
      <c r="AI209" s="110">
        <v>0</v>
      </c>
      <c r="AJ209" s="108">
        <v>0</v>
      </c>
      <c r="AK209" s="108">
        <v>1038</v>
      </c>
      <c r="AL209" s="81">
        <v>0</v>
      </c>
      <c r="AM209" s="81"/>
      <c r="AN209" s="81">
        <v>2467.6317245528071</v>
      </c>
      <c r="AO209" s="81"/>
    </row>
    <row r="210" spans="1:41" ht="15" customHeight="1" x14ac:dyDescent="0.3">
      <c r="A210" s="99" t="s">
        <v>676</v>
      </c>
      <c r="B210" s="100" t="s">
        <v>495</v>
      </c>
      <c r="C210" s="101" t="s">
        <v>496</v>
      </c>
      <c r="D210" s="100" t="s">
        <v>497</v>
      </c>
      <c r="E210" s="102">
        <v>3</v>
      </c>
      <c r="F210" s="102" t="s">
        <v>55</v>
      </c>
      <c r="G210" s="102" t="s">
        <v>449</v>
      </c>
      <c r="H210" s="100" t="s">
        <v>622</v>
      </c>
      <c r="I210" s="102">
        <v>416650</v>
      </c>
      <c r="J210" s="103">
        <v>0</v>
      </c>
      <c r="K210" s="104">
        <v>0.2</v>
      </c>
      <c r="L210" s="103">
        <v>0</v>
      </c>
      <c r="M210" s="105"/>
      <c r="N210" s="103">
        <v>0</v>
      </c>
      <c r="O210" s="105"/>
      <c r="P210" s="103">
        <v>0</v>
      </c>
      <c r="Q210" s="105" t="s">
        <v>456</v>
      </c>
      <c r="R210" s="106">
        <v>0.2</v>
      </c>
      <c r="S210" s="105">
        <v>0.4</v>
      </c>
      <c r="T210" s="105"/>
      <c r="U210" s="103">
        <v>0</v>
      </c>
      <c r="V210" s="103">
        <v>0.4</v>
      </c>
      <c r="W210" s="107">
        <v>3194.3021583923</v>
      </c>
      <c r="X210" s="81"/>
      <c r="Y210" s="81">
        <v>3194.3021583923</v>
      </c>
      <c r="Z210" s="81">
        <v>266.19</v>
      </c>
      <c r="AA210" s="81">
        <v>2463.0505341126755</v>
      </c>
      <c r="AB210" s="108">
        <v>1038</v>
      </c>
      <c r="AC210" s="81">
        <v>4.581190440131703</v>
      </c>
      <c r="AD210" s="108">
        <v>0</v>
      </c>
      <c r="AE210" s="81">
        <v>0</v>
      </c>
      <c r="AF210" s="109">
        <v>0</v>
      </c>
      <c r="AG210" s="81">
        <v>0</v>
      </c>
      <c r="AH210" s="81">
        <v>0</v>
      </c>
      <c r="AI210" s="110">
        <v>0</v>
      </c>
      <c r="AJ210" s="108">
        <v>0</v>
      </c>
      <c r="AK210" s="108">
        <v>1038</v>
      </c>
      <c r="AL210" s="81">
        <v>0</v>
      </c>
      <c r="AM210" s="81"/>
      <c r="AN210" s="81">
        <v>2467.6317245528071</v>
      </c>
      <c r="AO210" s="81"/>
    </row>
    <row r="211" spans="1:41" ht="15" customHeight="1" x14ac:dyDescent="0.3">
      <c r="A211" s="99" t="s">
        <v>677</v>
      </c>
      <c r="B211" s="100" t="s">
        <v>513</v>
      </c>
      <c r="C211" s="101" t="s">
        <v>453</v>
      </c>
      <c r="D211" s="100" t="s">
        <v>454</v>
      </c>
      <c r="E211" s="102">
        <v>3</v>
      </c>
      <c r="F211" s="102" t="s">
        <v>55</v>
      </c>
      <c r="G211" s="102" t="s">
        <v>449</v>
      </c>
      <c r="H211" s="100" t="s">
        <v>514</v>
      </c>
      <c r="I211" s="102">
        <v>417400</v>
      </c>
      <c r="J211" s="103">
        <v>2</v>
      </c>
      <c r="K211" s="104">
        <v>0.33</v>
      </c>
      <c r="L211" s="103">
        <v>0.66</v>
      </c>
      <c r="M211" s="105"/>
      <c r="N211" s="103">
        <v>0</v>
      </c>
      <c r="O211" s="105"/>
      <c r="P211" s="103">
        <v>0</v>
      </c>
      <c r="Q211" s="105"/>
      <c r="R211" s="106">
        <v>0</v>
      </c>
      <c r="S211" s="105">
        <v>0</v>
      </c>
      <c r="T211" s="105"/>
      <c r="U211" s="103">
        <v>0</v>
      </c>
      <c r="V211" s="103">
        <v>0.66</v>
      </c>
      <c r="W211" s="107">
        <v>5270.5985613472949</v>
      </c>
      <c r="X211" s="81"/>
      <c r="Y211" s="81">
        <v>5270.5985613472949</v>
      </c>
      <c r="Z211" s="81">
        <v>439.22</v>
      </c>
      <c r="AA211" s="81">
        <v>1.7960798444039665</v>
      </c>
      <c r="AB211" s="108">
        <v>0</v>
      </c>
      <c r="AC211" s="81">
        <v>0</v>
      </c>
      <c r="AD211" s="108">
        <v>0</v>
      </c>
      <c r="AE211" s="81">
        <v>0</v>
      </c>
      <c r="AF211" s="109">
        <v>0</v>
      </c>
      <c r="AG211" s="81">
        <v>0</v>
      </c>
      <c r="AH211" s="81">
        <v>0</v>
      </c>
      <c r="AI211" s="110">
        <v>0</v>
      </c>
      <c r="AJ211" s="108">
        <v>0</v>
      </c>
      <c r="AK211" s="108">
        <v>0</v>
      </c>
      <c r="AL211" s="81">
        <v>0</v>
      </c>
      <c r="AM211" s="81"/>
      <c r="AN211" s="81">
        <v>1.7960798444039665</v>
      </c>
      <c r="AO211" s="81"/>
    </row>
    <row r="212" spans="1:41" ht="15" customHeight="1" x14ac:dyDescent="0.3">
      <c r="A212" s="99" t="s">
        <v>678</v>
      </c>
      <c r="B212" s="100" t="s">
        <v>679</v>
      </c>
      <c r="C212" s="101" t="s">
        <v>445</v>
      </c>
      <c r="D212" s="100" t="s">
        <v>446</v>
      </c>
      <c r="E212" s="102">
        <v>2</v>
      </c>
      <c r="F212" s="102" t="s">
        <v>55</v>
      </c>
      <c r="G212" s="102" t="s">
        <v>449</v>
      </c>
      <c r="H212" s="100" t="s">
        <v>680</v>
      </c>
      <c r="I212" s="102">
        <v>418300</v>
      </c>
      <c r="J212" s="103">
        <v>1</v>
      </c>
      <c r="K212" s="104">
        <v>1</v>
      </c>
      <c r="L212" s="103">
        <v>1</v>
      </c>
      <c r="M212" s="105"/>
      <c r="N212" s="103">
        <v>0</v>
      </c>
      <c r="O212" s="105"/>
      <c r="P212" s="103">
        <v>0</v>
      </c>
      <c r="Q212" s="105"/>
      <c r="R212" s="106">
        <v>0</v>
      </c>
      <c r="S212" s="105">
        <v>0</v>
      </c>
      <c r="T212" s="105"/>
      <c r="U212" s="103">
        <v>0</v>
      </c>
      <c r="V212" s="103">
        <v>1</v>
      </c>
      <c r="W212" s="107">
        <v>7985.7553959807492</v>
      </c>
      <c r="X212" s="81"/>
      <c r="Y212" s="81">
        <v>7985.7553959807492</v>
      </c>
      <c r="Z212" s="81">
        <v>665.48</v>
      </c>
      <c r="AA212" s="81">
        <v>0</v>
      </c>
      <c r="AB212" s="108">
        <v>0</v>
      </c>
      <c r="AC212" s="81">
        <v>0</v>
      </c>
      <c r="AD212" s="108">
        <v>0</v>
      </c>
      <c r="AE212" s="81">
        <v>0</v>
      </c>
      <c r="AF212" s="109">
        <v>0</v>
      </c>
      <c r="AG212" s="81">
        <v>0</v>
      </c>
      <c r="AH212" s="81">
        <v>0</v>
      </c>
      <c r="AI212" s="110">
        <v>0</v>
      </c>
      <c r="AJ212" s="108">
        <v>0</v>
      </c>
      <c r="AK212" s="108">
        <v>0</v>
      </c>
      <c r="AL212" s="81">
        <v>0</v>
      </c>
      <c r="AM212" s="81"/>
      <c r="AN212" s="81">
        <v>0</v>
      </c>
      <c r="AO212" s="81"/>
    </row>
    <row r="213" spans="1:41" ht="15" customHeight="1" x14ac:dyDescent="0.3">
      <c r="A213" s="99" t="s">
        <v>681</v>
      </c>
      <c r="B213" s="100" t="s">
        <v>682</v>
      </c>
      <c r="C213" s="101" t="s">
        <v>445</v>
      </c>
      <c r="D213" s="100" t="s">
        <v>446</v>
      </c>
      <c r="E213" s="102" t="s">
        <v>683</v>
      </c>
      <c r="F213" s="102" t="s">
        <v>55</v>
      </c>
      <c r="G213" s="102" t="s">
        <v>449</v>
      </c>
      <c r="H213" s="100" t="s">
        <v>680</v>
      </c>
      <c r="I213" s="102">
        <v>418300</v>
      </c>
      <c r="J213" s="103">
        <v>3</v>
      </c>
      <c r="K213" s="104">
        <v>1</v>
      </c>
      <c r="L213" s="103">
        <v>3</v>
      </c>
      <c r="M213" s="105"/>
      <c r="N213" s="103">
        <v>0</v>
      </c>
      <c r="O213" s="105"/>
      <c r="P213" s="103">
        <v>0</v>
      </c>
      <c r="Q213" s="105"/>
      <c r="R213" s="106">
        <v>0</v>
      </c>
      <c r="S213" s="105">
        <v>0</v>
      </c>
      <c r="T213" s="105"/>
      <c r="U213" s="103">
        <v>0</v>
      </c>
      <c r="V213" s="103">
        <v>3</v>
      </c>
      <c r="W213" s="107">
        <v>23957.266187942249</v>
      </c>
      <c r="X213" s="81"/>
      <c r="Y213" s="81">
        <v>23957.266187942249</v>
      </c>
      <c r="Z213" s="81">
        <v>1996.44</v>
      </c>
      <c r="AA213" s="81">
        <v>0</v>
      </c>
      <c r="AB213" s="108">
        <v>0</v>
      </c>
      <c r="AC213" s="81">
        <v>0</v>
      </c>
      <c r="AD213" s="108">
        <v>0</v>
      </c>
      <c r="AE213" s="81">
        <v>0</v>
      </c>
      <c r="AF213" s="109">
        <v>0</v>
      </c>
      <c r="AG213" s="81">
        <v>0</v>
      </c>
      <c r="AH213" s="81">
        <v>0</v>
      </c>
      <c r="AI213" s="110">
        <v>0</v>
      </c>
      <c r="AJ213" s="108">
        <v>0</v>
      </c>
      <c r="AK213" s="108">
        <v>0</v>
      </c>
      <c r="AL213" s="81">
        <v>0</v>
      </c>
      <c r="AM213" s="81"/>
      <c r="AN213" s="81">
        <v>0</v>
      </c>
      <c r="AO213" s="81"/>
    </row>
    <row r="214" spans="1:41" ht="15" customHeight="1" x14ac:dyDescent="0.3">
      <c r="A214" s="99" t="s">
        <v>684</v>
      </c>
      <c r="B214" s="100" t="s">
        <v>654</v>
      </c>
      <c r="C214" s="101" t="s">
        <v>445</v>
      </c>
      <c r="D214" s="100" t="s">
        <v>446</v>
      </c>
      <c r="E214" s="102">
        <v>2</v>
      </c>
      <c r="F214" s="102" t="s">
        <v>55</v>
      </c>
      <c r="G214" s="102" t="s">
        <v>614</v>
      </c>
      <c r="H214" s="100" t="s">
        <v>615</v>
      </c>
      <c r="I214" s="102">
        <v>409001</v>
      </c>
      <c r="J214" s="103">
        <v>1</v>
      </c>
      <c r="K214" s="104">
        <v>0.5</v>
      </c>
      <c r="L214" s="103">
        <v>0.5</v>
      </c>
      <c r="M214" s="105"/>
      <c r="N214" s="103">
        <v>0</v>
      </c>
      <c r="O214" s="105"/>
      <c r="P214" s="103">
        <v>0</v>
      </c>
      <c r="Q214" s="105"/>
      <c r="R214" s="106">
        <v>0</v>
      </c>
      <c r="S214" s="105">
        <v>0</v>
      </c>
      <c r="T214" s="105"/>
      <c r="U214" s="103">
        <v>0</v>
      </c>
      <c r="V214" s="103">
        <v>0.5</v>
      </c>
      <c r="W214" s="107">
        <v>3992.8776979903746</v>
      </c>
      <c r="X214" s="81"/>
      <c r="Y214" s="81">
        <v>3992.8776979903746</v>
      </c>
      <c r="Z214" s="81">
        <v>332.74</v>
      </c>
      <c r="AA214" s="81">
        <v>602.54918269048301</v>
      </c>
      <c r="AB214" s="108">
        <v>459.66666666666669</v>
      </c>
      <c r="AC214" s="81">
        <v>3.0501708370825069</v>
      </c>
      <c r="AD214" s="108">
        <v>0</v>
      </c>
      <c r="AE214" s="81">
        <v>50.440568317512273</v>
      </c>
      <c r="AF214" s="109">
        <v>0</v>
      </c>
      <c r="AG214" s="81">
        <v>0</v>
      </c>
      <c r="AH214" s="81">
        <v>0</v>
      </c>
      <c r="AI214" s="110">
        <v>31.534256475207091</v>
      </c>
      <c r="AJ214" s="108">
        <v>0</v>
      </c>
      <c r="AK214" s="108">
        <v>459.66666666666669</v>
      </c>
      <c r="AL214" s="81">
        <v>0</v>
      </c>
      <c r="AM214" s="81"/>
      <c r="AN214" s="81">
        <v>687.574178320285</v>
      </c>
      <c r="AO214" s="81"/>
    </row>
    <row r="215" spans="1:41" ht="15" customHeight="1" x14ac:dyDescent="0.3">
      <c r="A215" s="99" t="s">
        <v>685</v>
      </c>
      <c r="B215" s="101" t="s">
        <v>654</v>
      </c>
      <c r="C215" s="101" t="s">
        <v>445</v>
      </c>
      <c r="D215" s="100" t="s">
        <v>446</v>
      </c>
      <c r="E215" s="102">
        <v>2</v>
      </c>
      <c r="F215" s="102" t="s">
        <v>55</v>
      </c>
      <c r="G215" s="102" t="s">
        <v>614</v>
      </c>
      <c r="H215" s="100" t="s">
        <v>615</v>
      </c>
      <c r="I215" s="102">
        <v>409001</v>
      </c>
      <c r="J215" s="103">
        <v>1</v>
      </c>
      <c r="K215" s="104">
        <v>0</v>
      </c>
      <c r="L215" s="103">
        <v>0</v>
      </c>
      <c r="M215" s="105"/>
      <c r="N215" s="103">
        <v>0</v>
      </c>
      <c r="O215" s="105"/>
      <c r="P215" s="103">
        <v>0</v>
      </c>
      <c r="Q215" s="105"/>
      <c r="R215" s="106">
        <v>0</v>
      </c>
      <c r="S215" s="105">
        <v>0</v>
      </c>
      <c r="T215" s="105"/>
      <c r="U215" s="103">
        <v>0</v>
      </c>
      <c r="V215" s="103">
        <v>0</v>
      </c>
      <c r="W215" s="107">
        <v>0</v>
      </c>
      <c r="X215" s="81"/>
      <c r="Y215" s="81">
        <v>0</v>
      </c>
      <c r="Z215" s="81">
        <v>0</v>
      </c>
      <c r="AA215" s="81">
        <v>0</v>
      </c>
      <c r="AB215" s="108">
        <v>0</v>
      </c>
      <c r="AC215" s="81">
        <v>0</v>
      </c>
      <c r="AD215" s="108">
        <v>0</v>
      </c>
      <c r="AE215" s="81">
        <v>0</v>
      </c>
      <c r="AF215" s="109">
        <v>0</v>
      </c>
      <c r="AG215" s="81">
        <v>0</v>
      </c>
      <c r="AH215" s="81">
        <v>0</v>
      </c>
      <c r="AI215" s="110">
        <v>0</v>
      </c>
      <c r="AJ215" s="108">
        <v>0</v>
      </c>
      <c r="AK215" s="108">
        <v>0</v>
      </c>
      <c r="AL215" s="81">
        <v>0</v>
      </c>
      <c r="AM215" s="81"/>
      <c r="AN215" s="81">
        <v>0</v>
      </c>
      <c r="AO215" s="81"/>
    </row>
    <row r="216" spans="1:41" ht="15" customHeight="1" x14ac:dyDescent="0.3">
      <c r="A216" s="99" t="s">
        <v>686</v>
      </c>
      <c r="B216" s="100" t="s">
        <v>426</v>
      </c>
      <c r="C216" s="101"/>
      <c r="D216" s="100"/>
      <c r="E216" s="102"/>
      <c r="F216" s="102" t="s">
        <v>55</v>
      </c>
      <c r="G216" s="102" t="s">
        <v>464</v>
      </c>
      <c r="H216" s="100" t="s">
        <v>503</v>
      </c>
      <c r="I216" s="102">
        <v>404735</v>
      </c>
      <c r="J216" s="103">
        <v>0</v>
      </c>
      <c r="K216" s="104">
        <v>0</v>
      </c>
      <c r="L216" s="103">
        <v>0</v>
      </c>
      <c r="M216" s="105"/>
      <c r="N216" s="103">
        <v>0</v>
      </c>
      <c r="O216" s="105"/>
      <c r="P216" s="103">
        <v>0</v>
      </c>
      <c r="Q216" s="105"/>
      <c r="R216" s="106">
        <v>0</v>
      </c>
      <c r="S216" s="105">
        <v>0</v>
      </c>
      <c r="T216" s="105"/>
      <c r="U216" s="103">
        <v>0</v>
      </c>
      <c r="V216" s="103">
        <v>0</v>
      </c>
      <c r="W216" s="107">
        <v>0</v>
      </c>
      <c r="X216" s="81"/>
      <c r="Y216" s="81">
        <v>0</v>
      </c>
      <c r="Z216" s="81">
        <v>0</v>
      </c>
      <c r="AA216" s="81">
        <v>84.475094532065853</v>
      </c>
      <c r="AB216" s="108">
        <v>43092.666666666664</v>
      </c>
      <c r="AC216" s="81">
        <v>3.4418270146067194</v>
      </c>
      <c r="AD216" s="108">
        <v>0.33333333333333331</v>
      </c>
      <c r="AE216" s="81">
        <v>0</v>
      </c>
      <c r="AF216" s="109">
        <v>0</v>
      </c>
      <c r="AG216" s="81">
        <v>0</v>
      </c>
      <c r="AH216" s="81">
        <v>0</v>
      </c>
      <c r="AI216" s="110">
        <v>0</v>
      </c>
      <c r="AJ216" s="108">
        <v>0</v>
      </c>
      <c r="AK216" s="108">
        <v>43093</v>
      </c>
      <c r="AL216" s="81">
        <v>0</v>
      </c>
      <c r="AM216" s="81"/>
      <c r="AN216" s="81">
        <v>87.916921546672569</v>
      </c>
      <c r="AO216" s="81"/>
    </row>
    <row r="217" spans="1:41" ht="15" customHeight="1" x14ac:dyDescent="0.3">
      <c r="A217" s="99" t="s">
        <v>687</v>
      </c>
      <c r="B217" s="100" t="s">
        <v>688</v>
      </c>
      <c r="C217" s="101" t="s">
        <v>135</v>
      </c>
      <c r="D217" s="100" t="s">
        <v>136</v>
      </c>
      <c r="E217" s="102">
        <v>2</v>
      </c>
      <c r="F217" s="102" t="s">
        <v>55</v>
      </c>
      <c r="G217" s="102" t="s">
        <v>689</v>
      </c>
      <c r="H217" s="100" t="s">
        <v>689</v>
      </c>
      <c r="I217" s="102">
        <v>405500</v>
      </c>
      <c r="J217" s="103">
        <v>2</v>
      </c>
      <c r="K217" s="104">
        <v>1</v>
      </c>
      <c r="L217" s="103">
        <v>2</v>
      </c>
      <c r="M217" s="105"/>
      <c r="N217" s="103">
        <v>0</v>
      </c>
      <c r="O217" s="105"/>
      <c r="P217" s="103">
        <v>0</v>
      </c>
      <c r="Q217" s="105"/>
      <c r="R217" s="106">
        <v>0</v>
      </c>
      <c r="S217" s="105">
        <v>0</v>
      </c>
      <c r="T217" s="105"/>
      <c r="U217" s="103">
        <v>0</v>
      </c>
      <c r="V217" s="103">
        <v>2</v>
      </c>
      <c r="W217" s="107">
        <v>15971.510791961498</v>
      </c>
      <c r="X217" s="81"/>
      <c r="Y217" s="81">
        <v>15971.510791961498</v>
      </c>
      <c r="Z217" s="81">
        <v>1330.96</v>
      </c>
      <c r="AA217" s="81">
        <v>2.8642330558336386</v>
      </c>
      <c r="AB217" s="108">
        <v>2.6666666666666665</v>
      </c>
      <c r="AC217" s="81">
        <v>0</v>
      </c>
      <c r="AD217" s="108">
        <v>0</v>
      </c>
      <c r="AE217" s="81">
        <v>0</v>
      </c>
      <c r="AF217" s="109">
        <v>0</v>
      </c>
      <c r="AG217" s="81">
        <v>0</v>
      </c>
      <c r="AH217" s="81">
        <v>0</v>
      </c>
      <c r="AI217" s="110">
        <v>0</v>
      </c>
      <c r="AJ217" s="108">
        <v>0</v>
      </c>
      <c r="AK217" s="108">
        <v>0</v>
      </c>
      <c r="AL217" s="81">
        <v>0</v>
      </c>
      <c r="AM217" s="81"/>
      <c r="AN217" s="81">
        <v>2.8642330558336386</v>
      </c>
      <c r="AO217" s="81"/>
    </row>
    <row r="218" spans="1:41" ht="15" customHeight="1" x14ac:dyDescent="0.3">
      <c r="A218" s="99" t="s">
        <v>690</v>
      </c>
      <c r="B218" s="100" t="s">
        <v>691</v>
      </c>
      <c r="C218" s="101" t="s">
        <v>161</v>
      </c>
      <c r="D218" s="100" t="s">
        <v>692</v>
      </c>
      <c r="E218" s="102">
        <v>1</v>
      </c>
      <c r="F218" s="102" t="s">
        <v>55</v>
      </c>
      <c r="G218" s="102" t="s">
        <v>689</v>
      </c>
      <c r="H218" s="100" t="s">
        <v>689</v>
      </c>
      <c r="I218" s="102">
        <v>405550</v>
      </c>
      <c r="J218" s="103">
        <v>1</v>
      </c>
      <c r="K218" s="104">
        <v>1</v>
      </c>
      <c r="L218" s="103">
        <v>1</v>
      </c>
      <c r="M218" s="105"/>
      <c r="N218" s="103">
        <v>0</v>
      </c>
      <c r="O218" s="105"/>
      <c r="P218" s="103">
        <v>0</v>
      </c>
      <c r="Q218" s="105" t="s">
        <v>215</v>
      </c>
      <c r="R218" s="106">
        <v>1</v>
      </c>
      <c r="S218" s="105">
        <v>2</v>
      </c>
      <c r="T218" s="105"/>
      <c r="U218" s="103">
        <v>0</v>
      </c>
      <c r="V218" s="103">
        <v>3</v>
      </c>
      <c r="W218" s="107">
        <v>23957.266187942249</v>
      </c>
      <c r="X218" s="81"/>
      <c r="Y218" s="81">
        <v>23957.266187942249</v>
      </c>
      <c r="Z218" s="81">
        <v>1996.44</v>
      </c>
      <c r="AA218" s="81">
        <v>19.646106844295364</v>
      </c>
      <c r="AB218" s="108">
        <v>84247</v>
      </c>
      <c r="AC218" s="81">
        <v>0</v>
      </c>
      <c r="AD218" s="108">
        <v>0</v>
      </c>
      <c r="AE218" s="81">
        <v>25.220284158756137</v>
      </c>
      <c r="AF218" s="109">
        <v>0</v>
      </c>
      <c r="AG218" s="81">
        <v>0</v>
      </c>
      <c r="AH218" s="81">
        <v>0</v>
      </c>
      <c r="AI218" s="110">
        <v>0</v>
      </c>
      <c r="AJ218" s="108">
        <v>0</v>
      </c>
      <c r="AK218" s="108">
        <v>0</v>
      </c>
      <c r="AL218" s="81">
        <v>0</v>
      </c>
      <c r="AM218" s="81"/>
      <c r="AN218" s="81">
        <v>44.866391003051504</v>
      </c>
      <c r="AO218" s="81"/>
    </row>
    <row r="219" spans="1:41" ht="15" customHeight="1" x14ac:dyDescent="0.3">
      <c r="A219" s="102" t="s">
        <v>693</v>
      </c>
      <c r="B219" s="136" t="s">
        <v>694</v>
      </c>
      <c r="C219" s="100" t="s">
        <v>695</v>
      </c>
      <c r="D219" s="100" t="s">
        <v>696</v>
      </c>
      <c r="E219" s="102"/>
      <c r="F219" s="102" t="s">
        <v>55</v>
      </c>
      <c r="G219" s="102" t="s">
        <v>689</v>
      </c>
      <c r="H219" s="100" t="s">
        <v>689</v>
      </c>
      <c r="I219" s="102">
        <v>405760</v>
      </c>
      <c r="J219" s="103">
        <v>0</v>
      </c>
      <c r="K219" s="104">
        <v>0</v>
      </c>
      <c r="L219" s="103">
        <v>0</v>
      </c>
      <c r="M219" s="102"/>
      <c r="N219" s="103">
        <v>0</v>
      </c>
      <c r="O219" s="105"/>
      <c r="P219" s="103">
        <v>0</v>
      </c>
      <c r="Q219" s="105"/>
      <c r="R219" s="106">
        <v>0</v>
      </c>
      <c r="S219" s="105">
        <v>0</v>
      </c>
      <c r="T219" s="105"/>
      <c r="U219" s="103">
        <v>0</v>
      </c>
      <c r="V219" s="103">
        <v>0</v>
      </c>
      <c r="W219" s="107">
        <v>0</v>
      </c>
      <c r="X219" s="81"/>
      <c r="Y219" s="81">
        <v>0</v>
      </c>
      <c r="Z219" s="81">
        <v>0</v>
      </c>
      <c r="AA219" s="81">
        <v>147.10447782889224</v>
      </c>
      <c r="AB219" s="108">
        <v>20.333333333333336</v>
      </c>
      <c r="AC219" s="81">
        <v>44.901996110099162</v>
      </c>
      <c r="AD219" s="108">
        <v>0.66666666666666663</v>
      </c>
      <c r="AE219" s="81">
        <v>0</v>
      </c>
      <c r="AF219" s="109">
        <v>0</v>
      </c>
      <c r="AG219" s="81">
        <v>9.4393094906340611</v>
      </c>
      <c r="AH219" s="81">
        <v>0</v>
      </c>
      <c r="AI219" s="110">
        <v>0</v>
      </c>
      <c r="AJ219" s="108">
        <v>0</v>
      </c>
      <c r="AK219" s="108">
        <v>21.000000000000004</v>
      </c>
      <c r="AL219" s="81">
        <v>0</v>
      </c>
      <c r="AM219" s="81"/>
      <c r="AN219" s="81">
        <v>201.44578342962546</v>
      </c>
      <c r="AO219" s="81"/>
    </row>
    <row r="220" spans="1:41" ht="15" customHeight="1" x14ac:dyDescent="0.3">
      <c r="A220" s="99" t="s">
        <v>697</v>
      </c>
      <c r="B220" s="100" t="s">
        <v>502</v>
      </c>
      <c r="C220" s="101" t="s">
        <v>285</v>
      </c>
      <c r="D220" s="100" t="s">
        <v>484</v>
      </c>
      <c r="E220" s="102">
        <v>3</v>
      </c>
      <c r="F220" s="102" t="s">
        <v>55</v>
      </c>
      <c r="G220" s="102" t="s">
        <v>464</v>
      </c>
      <c r="H220" s="100" t="s">
        <v>486</v>
      </c>
      <c r="I220" s="102">
        <v>403006</v>
      </c>
      <c r="J220" s="103">
        <v>1</v>
      </c>
      <c r="K220" s="135">
        <v>1</v>
      </c>
      <c r="L220" s="103">
        <v>1</v>
      </c>
      <c r="M220" s="105"/>
      <c r="N220" s="103">
        <v>0</v>
      </c>
      <c r="O220" s="105"/>
      <c r="P220" s="103">
        <v>0</v>
      </c>
      <c r="Q220" s="105"/>
      <c r="R220" s="106">
        <v>0</v>
      </c>
      <c r="S220" s="105">
        <v>0</v>
      </c>
      <c r="T220" s="105"/>
      <c r="U220" s="103">
        <v>0</v>
      </c>
      <c r="V220" s="103">
        <v>1</v>
      </c>
      <c r="W220" s="107">
        <v>7985.7553959807492</v>
      </c>
      <c r="X220" s="81"/>
      <c r="Y220" s="81">
        <v>7985.7553959807492</v>
      </c>
      <c r="Z220" s="81">
        <v>665.48</v>
      </c>
      <c r="AA220" s="81">
        <v>0</v>
      </c>
      <c r="AB220" s="108">
        <v>0</v>
      </c>
      <c r="AC220" s="81">
        <v>0</v>
      </c>
      <c r="AD220" s="108">
        <v>0</v>
      </c>
      <c r="AE220" s="81">
        <v>0</v>
      </c>
      <c r="AF220" s="109">
        <v>0</v>
      </c>
      <c r="AG220" s="81">
        <v>0</v>
      </c>
      <c r="AH220" s="81">
        <v>0</v>
      </c>
      <c r="AI220" s="110">
        <v>0</v>
      </c>
      <c r="AJ220" s="108">
        <v>0</v>
      </c>
      <c r="AK220" s="108">
        <v>0</v>
      </c>
      <c r="AL220" s="81">
        <v>0</v>
      </c>
      <c r="AM220" s="81"/>
      <c r="AN220" s="81">
        <v>0</v>
      </c>
      <c r="AO220" s="81"/>
    </row>
    <row r="221" spans="1:41" ht="15" customHeight="1" x14ac:dyDescent="0.3">
      <c r="A221" s="99" t="s">
        <v>698</v>
      </c>
      <c r="B221" s="100" t="s">
        <v>699</v>
      </c>
      <c r="C221" s="101" t="s">
        <v>700</v>
      </c>
      <c r="D221" s="100" t="s">
        <v>701</v>
      </c>
      <c r="E221" s="102"/>
      <c r="F221" s="102" t="s">
        <v>55</v>
      </c>
      <c r="G221" s="102" t="s">
        <v>464</v>
      </c>
      <c r="H221" s="100" t="s">
        <v>562</v>
      </c>
      <c r="I221" s="102">
        <v>403500</v>
      </c>
      <c r="J221" s="103">
        <v>0.4</v>
      </c>
      <c r="K221" s="104">
        <v>1</v>
      </c>
      <c r="L221" s="103">
        <v>0.4</v>
      </c>
      <c r="M221" s="105"/>
      <c r="N221" s="103">
        <v>0</v>
      </c>
      <c r="O221" s="105"/>
      <c r="P221" s="103">
        <v>0</v>
      </c>
      <c r="Q221" s="105"/>
      <c r="R221" s="106">
        <v>0</v>
      </c>
      <c r="S221" s="105">
        <v>0</v>
      </c>
      <c r="T221" s="105"/>
      <c r="U221" s="103">
        <v>0</v>
      </c>
      <c r="V221" s="103">
        <v>0.4</v>
      </c>
      <c r="W221" s="107">
        <v>3194.3021583923</v>
      </c>
      <c r="X221" s="81"/>
      <c r="Y221" s="81">
        <v>3194.3021583923</v>
      </c>
      <c r="Z221" s="81">
        <v>266.19</v>
      </c>
      <c r="AA221" s="81">
        <v>9.9338248662959465</v>
      </c>
      <c r="AB221" s="108">
        <v>5.666666666666667</v>
      </c>
      <c r="AC221" s="81">
        <v>2.765329980701261</v>
      </c>
      <c r="AD221" s="108">
        <v>0</v>
      </c>
      <c r="AE221" s="81">
        <v>0</v>
      </c>
      <c r="AF221" s="109">
        <v>0</v>
      </c>
      <c r="AG221" s="81">
        <v>0</v>
      </c>
      <c r="AH221" s="81">
        <v>0</v>
      </c>
      <c r="AI221" s="110">
        <v>0</v>
      </c>
      <c r="AJ221" s="108">
        <v>0</v>
      </c>
      <c r="AK221" s="108">
        <v>5.666666666666667</v>
      </c>
      <c r="AL221" s="81">
        <v>0</v>
      </c>
      <c r="AM221" s="81"/>
      <c r="AN221" s="81">
        <v>12.699154846997207</v>
      </c>
      <c r="AO221" s="81"/>
    </row>
    <row r="222" spans="1:41" ht="15" customHeight="1" x14ac:dyDescent="0.3">
      <c r="A222" s="99" t="s">
        <v>702</v>
      </c>
      <c r="B222" s="100" t="s">
        <v>703</v>
      </c>
      <c r="C222" s="101" t="s">
        <v>704</v>
      </c>
      <c r="D222" s="100" t="s">
        <v>705</v>
      </c>
      <c r="E222" s="102">
        <v>1</v>
      </c>
      <c r="F222" s="102" t="s">
        <v>55</v>
      </c>
      <c r="G222" s="102" t="s">
        <v>706</v>
      </c>
      <c r="H222" s="100" t="s">
        <v>707</v>
      </c>
      <c r="I222" s="102">
        <v>401635</v>
      </c>
      <c r="J222" s="103">
        <v>0</v>
      </c>
      <c r="K222" s="104"/>
      <c r="L222" s="103">
        <v>0</v>
      </c>
      <c r="M222" s="105"/>
      <c r="N222" s="103">
        <v>0</v>
      </c>
      <c r="O222" s="105"/>
      <c r="P222" s="103">
        <v>0</v>
      </c>
      <c r="Q222" s="105"/>
      <c r="R222" s="106">
        <v>0</v>
      </c>
      <c r="S222" s="105">
        <v>0</v>
      </c>
      <c r="T222" s="105"/>
      <c r="U222" s="103">
        <v>0</v>
      </c>
      <c r="V222" s="103">
        <v>0</v>
      </c>
      <c r="W222" s="107">
        <v>0</v>
      </c>
      <c r="X222" s="81"/>
      <c r="Y222" s="81">
        <v>0</v>
      </c>
      <c r="Z222" s="81">
        <v>0</v>
      </c>
      <c r="AA222" s="81">
        <v>0</v>
      </c>
      <c r="AB222" s="108">
        <v>0</v>
      </c>
      <c r="AC222" s="81">
        <v>0</v>
      </c>
      <c r="AD222" s="108">
        <v>0</v>
      </c>
      <c r="AE222" s="81">
        <v>0</v>
      </c>
      <c r="AF222" s="109">
        <v>0</v>
      </c>
      <c r="AG222" s="81">
        <v>0</v>
      </c>
      <c r="AH222" s="81">
        <v>0</v>
      </c>
      <c r="AI222" s="110">
        <v>0</v>
      </c>
      <c r="AJ222" s="108">
        <v>0</v>
      </c>
      <c r="AK222" s="108">
        <v>0</v>
      </c>
      <c r="AL222" s="81">
        <v>0</v>
      </c>
      <c r="AM222" s="81"/>
      <c r="AN222" s="81">
        <v>0</v>
      </c>
      <c r="AO222" s="81"/>
    </row>
    <row r="223" spans="1:41" ht="15" customHeight="1" x14ac:dyDescent="0.3">
      <c r="A223" s="99" t="s">
        <v>708</v>
      </c>
      <c r="B223" s="100">
        <v>439</v>
      </c>
      <c r="C223" s="101" t="s">
        <v>709</v>
      </c>
      <c r="D223" s="100" t="s">
        <v>710</v>
      </c>
      <c r="E223" s="102"/>
      <c r="F223" s="102" t="s">
        <v>55</v>
      </c>
      <c r="G223" s="100" t="s">
        <v>464</v>
      </c>
      <c r="H223" s="100" t="s">
        <v>499</v>
      </c>
      <c r="I223" s="102">
        <v>404503</v>
      </c>
      <c r="J223" s="103">
        <v>1</v>
      </c>
      <c r="K223" s="104">
        <v>0</v>
      </c>
      <c r="L223" s="103">
        <v>0</v>
      </c>
      <c r="M223" s="105"/>
      <c r="N223" s="103">
        <v>0</v>
      </c>
      <c r="O223" s="105"/>
      <c r="P223" s="103">
        <v>0</v>
      </c>
      <c r="Q223" s="105"/>
      <c r="R223" s="106">
        <v>0</v>
      </c>
      <c r="S223" s="105">
        <v>0</v>
      </c>
      <c r="T223" s="105"/>
      <c r="U223" s="103">
        <v>0</v>
      </c>
      <c r="V223" s="103">
        <v>0</v>
      </c>
      <c r="W223" s="107">
        <v>0</v>
      </c>
      <c r="X223" s="81"/>
      <c r="Y223" s="81">
        <v>0</v>
      </c>
      <c r="Z223" s="107">
        <v>0</v>
      </c>
      <c r="AA223" s="81">
        <v>0.54594497473072101</v>
      </c>
      <c r="AB223" s="108">
        <v>0</v>
      </c>
      <c r="AC223" s="81">
        <v>0</v>
      </c>
      <c r="AD223" s="108">
        <v>0</v>
      </c>
      <c r="AE223" s="81">
        <v>0</v>
      </c>
      <c r="AF223" s="109">
        <v>0</v>
      </c>
      <c r="AG223" s="81">
        <v>0</v>
      </c>
      <c r="AH223" s="81">
        <v>0</v>
      </c>
      <c r="AI223" s="110">
        <v>0</v>
      </c>
      <c r="AJ223" s="108">
        <v>0</v>
      </c>
      <c r="AK223" s="108">
        <v>3</v>
      </c>
      <c r="AL223" s="81">
        <v>0</v>
      </c>
      <c r="AM223" s="107"/>
      <c r="AN223" s="81">
        <v>0.54594497473072101</v>
      </c>
      <c r="AO223" s="81"/>
    </row>
    <row r="224" spans="1:41" ht="15" customHeight="1" x14ac:dyDescent="0.3">
      <c r="A224" s="99" t="s">
        <v>711</v>
      </c>
      <c r="B224" s="100" t="s">
        <v>712</v>
      </c>
      <c r="C224" s="101" t="s">
        <v>713</v>
      </c>
      <c r="D224" s="100" t="s">
        <v>714</v>
      </c>
      <c r="E224" s="102">
        <v>1</v>
      </c>
      <c r="F224" s="102" t="s">
        <v>59</v>
      </c>
      <c r="G224" s="100" t="s">
        <v>715</v>
      </c>
      <c r="H224" s="100" t="s">
        <v>715</v>
      </c>
      <c r="I224" s="102" t="s">
        <v>716</v>
      </c>
      <c r="J224" s="103">
        <v>1</v>
      </c>
      <c r="K224" s="104">
        <v>1</v>
      </c>
      <c r="L224" s="103">
        <v>1</v>
      </c>
      <c r="M224" s="105"/>
      <c r="N224" s="103">
        <v>0</v>
      </c>
      <c r="O224" s="105"/>
      <c r="P224" s="103">
        <v>0</v>
      </c>
      <c r="Q224" s="105"/>
      <c r="R224" s="106">
        <v>0</v>
      </c>
      <c r="S224" s="105">
        <v>0</v>
      </c>
      <c r="T224" s="105"/>
      <c r="U224" s="103">
        <v>0</v>
      </c>
      <c r="V224" s="103">
        <v>1</v>
      </c>
      <c r="W224" s="107">
        <v>7985.7553959807492</v>
      </c>
      <c r="X224" s="81"/>
      <c r="Y224" s="81">
        <v>7985.7553959807492</v>
      </c>
      <c r="Z224" s="81">
        <v>665.48</v>
      </c>
      <c r="AA224" s="81">
        <v>7.8608164115213253</v>
      </c>
      <c r="AB224" s="108">
        <v>0</v>
      </c>
      <c r="AC224" s="81">
        <v>2.8048912107542123</v>
      </c>
      <c r="AD224" s="108">
        <v>0</v>
      </c>
      <c r="AE224" s="81">
        <v>10769.061335788871</v>
      </c>
      <c r="AF224" s="109">
        <v>0</v>
      </c>
      <c r="AG224" s="81">
        <v>0</v>
      </c>
      <c r="AH224" s="81">
        <v>2010.7469909172883</v>
      </c>
      <c r="AI224" s="110">
        <v>3803.5116042428167</v>
      </c>
      <c r="AJ224" s="108">
        <v>5174.666666666667</v>
      </c>
      <c r="AK224" s="108">
        <v>5174.666666666667</v>
      </c>
      <c r="AL224" s="81">
        <v>0</v>
      </c>
      <c r="AM224" s="81"/>
      <c r="AN224" s="81">
        <v>16593.985638571252</v>
      </c>
      <c r="AO224" s="81"/>
    </row>
    <row r="225" spans="1:41" ht="15" customHeight="1" x14ac:dyDescent="0.3">
      <c r="A225" s="99" t="s">
        <v>717</v>
      </c>
      <c r="B225" s="100">
        <v>635</v>
      </c>
      <c r="C225" s="101" t="s">
        <v>718</v>
      </c>
      <c r="D225" s="100" t="s">
        <v>719</v>
      </c>
      <c r="E225" s="102" t="s">
        <v>56</v>
      </c>
      <c r="F225" s="102" t="s">
        <v>56</v>
      </c>
      <c r="G225" s="100" t="s">
        <v>720</v>
      </c>
      <c r="H225" s="100" t="s">
        <v>721</v>
      </c>
      <c r="I225" s="102">
        <v>803410</v>
      </c>
      <c r="J225" s="103">
        <v>1</v>
      </c>
      <c r="K225" s="104">
        <v>1</v>
      </c>
      <c r="L225" s="103">
        <v>1</v>
      </c>
      <c r="M225" s="105"/>
      <c r="N225" s="103">
        <v>0</v>
      </c>
      <c r="O225" s="105"/>
      <c r="P225" s="103">
        <v>0</v>
      </c>
      <c r="Q225" s="105"/>
      <c r="R225" s="106">
        <v>0</v>
      </c>
      <c r="S225" s="105">
        <v>0</v>
      </c>
      <c r="T225" s="105"/>
      <c r="U225" s="103">
        <v>0</v>
      </c>
      <c r="V225" s="103">
        <v>1</v>
      </c>
      <c r="W225" s="107">
        <v>7985.7553959807492</v>
      </c>
      <c r="X225" s="81"/>
      <c r="Y225" s="81">
        <v>7985.7553959807492</v>
      </c>
      <c r="Z225" s="107">
        <v>665.48</v>
      </c>
      <c r="AA225" s="81">
        <v>822.08631662332311</v>
      </c>
      <c r="AB225" s="108">
        <v>172.66666666666666</v>
      </c>
      <c r="AC225" s="81">
        <v>5.9025355239002604</v>
      </c>
      <c r="AD225" s="108">
        <v>0</v>
      </c>
      <c r="AE225" s="81">
        <v>25.220284158756137</v>
      </c>
      <c r="AF225" s="109">
        <v>0.25</v>
      </c>
      <c r="AG225" s="81">
        <v>0</v>
      </c>
      <c r="AH225" s="81">
        <v>0</v>
      </c>
      <c r="AI225" s="110">
        <v>125.21129311758928</v>
      </c>
      <c r="AJ225" s="108">
        <v>166.66666666666666</v>
      </c>
      <c r="AK225" s="108">
        <v>339.33333333333331</v>
      </c>
      <c r="AL225" s="81">
        <v>0</v>
      </c>
      <c r="AM225" s="107"/>
      <c r="AN225" s="81">
        <v>978.42042942356886</v>
      </c>
      <c r="AO225" s="81"/>
    </row>
    <row r="226" spans="1:41" ht="15" customHeight="1" x14ac:dyDescent="0.3">
      <c r="A226" s="99" t="s">
        <v>722</v>
      </c>
      <c r="B226" s="100" t="s">
        <v>723</v>
      </c>
      <c r="C226" s="101" t="s">
        <v>724</v>
      </c>
      <c r="D226" s="100" t="s">
        <v>725</v>
      </c>
      <c r="E226" s="102">
        <v>4</v>
      </c>
      <c r="F226" s="102" t="s">
        <v>57</v>
      </c>
      <c r="G226" s="100" t="s">
        <v>387</v>
      </c>
      <c r="H226" s="100" t="s">
        <v>726</v>
      </c>
      <c r="I226" s="102">
        <v>601040</v>
      </c>
      <c r="J226" s="103">
        <v>1</v>
      </c>
      <c r="K226" s="104">
        <v>0.5</v>
      </c>
      <c r="L226" s="103">
        <v>0.5</v>
      </c>
      <c r="M226" s="105"/>
      <c r="N226" s="103">
        <v>0</v>
      </c>
      <c r="O226" s="105"/>
      <c r="P226" s="103">
        <v>0</v>
      </c>
      <c r="Q226" s="105"/>
      <c r="R226" s="106">
        <v>0</v>
      </c>
      <c r="S226" s="105">
        <v>0</v>
      </c>
      <c r="T226" s="105"/>
      <c r="U226" s="103">
        <v>0</v>
      </c>
      <c r="V226" s="103">
        <v>0.5</v>
      </c>
      <c r="W226" s="107">
        <v>3992.8776979903746</v>
      </c>
      <c r="X226" s="81"/>
      <c r="Y226" s="81">
        <v>3992.8776979903746</v>
      </c>
      <c r="Z226" s="107">
        <v>332.74</v>
      </c>
      <c r="AA226" s="81">
        <v>0</v>
      </c>
      <c r="AB226" s="108">
        <v>0</v>
      </c>
      <c r="AC226" s="81">
        <v>0</v>
      </c>
      <c r="AD226" s="108">
        <v>0</v>
      </c>
      <c r="AE226" s="81">
        <v>0</v>
      </c>
      <c r="AF226" s="109">
        <v>0</v>
      </c>
      <c r="AG226" s="81">
        <v>0</v>
      </c>
      <c r="AH226" s="81">
        <v>0</v>
      </c>
      <c r="AI226" s="110">
        <v>0</v>
      </c>
      <c r="AJ226" s="108">
        <v>0</v>
      </c>
      <c r="AK226" s="108">
        <v>0</v>
      </c>
      <c r="AL226" s="81">
        <v>0</v>
      </c>
      <c r="AM226" s="107"/>
      <c r="AN226" s="81">
        <v>0</v>
      </c>
      <c r="AO226" s="81"/>
    </row>
    <row r="227" spans="1:41" ht="15" customHeight="1" x14ac:dyDescent="0.3">
      <c r="A227" s="99" t="s">
        <v>727</v>
      </c>
      <c r="B227" s="100" t="s">
        <v>728</v>
      </c>
      <c r="C227" s="101" t="s">
        <v>729</v>
      </c>
      <c r="D227" s="100" t="s">
        <v>730</v>
      </c>
      <c r="E227" s="102">
        <v>4</v>
      </c>
      <c r="F227" s="102" t="s">
        <v>57</v>
      </c>
      <c r="G227" s="100" t="s">
        <v>731</v>
      </c>
      <c r="H227" s="100" t="s">
        <v>732</v>
      </c>
      <c r="I227" s="102">
        <v>601650</v>
      </c>
      <c r="J227" s="103">
        <v>1</v>
      </c>
      <c r="K227" s="104">
        <v>0.25</v>
      </c>
      <c r="L227" s="103">
        <v>0.25</v>
      </c>
      <c r="M227" s="105"/>
      <c r="N227" s="103">
        <v>0</v>
      </c>
      <c r="O227" s="105"/>
      <c r="P227" s="103">
        <v>0</v>
      </c>
      <c r="Q227" s="105"/>
      <c r="R227" s="106">
        <v>0</v>
      </c>
      <c r="S227" s="105">
        <v>0</v>
      </c>
      <c r="T227" s="105"/>
      <c r="U227" s="103">
        <v>0</v>
      </c>
      <c r="V227" s="103">
        <v>0.25</v>
      </c>
      <c r="W227" s="107">
        <v>1996.4388489951873</v>
      </c>
      <c r="X227" s="81"/>
      <c r="Y227" s="81">
        <v>1996.4388489951873</v>
      </c>
      <c r="Z227" s="107">
        <v>166.37</v>
      </c>
      <c r="AA227" s="81">
        <v>0</v>
      </c>
      <c r="AB227" s="108">
        <v>0</v>
      </c>
      <c r="AC227" s="81">
        <v>0</v>
      </c>
      <c r="AD227" s="108">
        <v>0</v>
      </c>
      <c r="AE227" s="81">
        <v>0</v>
      </c>
      <c r="AF227" s="109">
        <v>0</v>
      </c>
      <c r="AG227" s="81">
        <v>0</v>
      </c>
      <c r="AH227" s="81">
        <v>0</v>
      </c>
      <c r="AI227" s="110">
        <v>0</v>
      </c>
      <c r="AJ227" s="108">
        <v>0</v>
      </c>
      <c r="AK227" s="108">
        <v>0</v>
      </c>
      <c r="AL227" s="81">
        <v>0</v>
      </c>
      <c r="AM227" s="107"/>
      <c r="AN227" s="81">
        <v>0</v>
      </c>
      <c r="AO227" s="81"/>
    </row>
    <row r="228" spans="1:41" ht="15" customHeight="1" x14ac:dyDescent="0.3">
      <c r="A228" s="99" t="s">
        <v>727</v>
      </c>
      <c r="B228" s="100" t="s">
        <v>728</v>
      </c>
      <c r="C228" s="101" t="s">
        <v>729</v>
      </c>
      <c r="D228" s="100" t="s">
        <v>730</v>
      </c>
      <c r="E228" s="102">
        <v>4</v>
      </c>
      <c r="F228" s="102" t="s">
        <v>57</v>
      </c>
      <c r="G228" s="100" t="s">
        <v>731</v>
      </c>
      <c r="H228" s="100" t="s">
        <v>733</v>
      </c>
      <c r="I228" s="102">
        <v>601773</v>
      </c>
      <c r="J228" s="103">
        <v>1</v>
      </c>
      <c r="K228" s="104">
        <v>0.25</v>
      </c>
      <c r="L228" s="103">
        <v>0.25</v>
      </c>
      <c r="M228" s="105"/>
      <c r="N228" s="103">
        <v>0</v>
      </c>
      <c r="O228" s="105"/>
      <c r="P228" s="103">
        <v>0</v>
      </c>
      <c r="Q228" s="105"/>
      <c r="R228" s="106">
        <v>0</v>
      </c>
      <c r="S228" s="105">
        <v>0</v>
      </c>
      <c r="T228" s="105"/>
      <c r="U228" s="103">
        <v>0</v>
      </c>
      <c r="V228" s="103">
        <v>0.25</v>
      </c>
      <c r="W228" s="107">
        <v>1996.4388489951873</v>
      </c>
      <c r="X228" s="81"/>
      <c r="Y228" s="81">
        <v>1996.4388489951873</v>
      </c>
      <c r="Z228" s="107"/>
      <c r="AA228" s="81">
        <v>0</v>
      </c>
      <c r="AB228" s="108">
        <v>0</v>
      </c>
      <c r="AC228" s="81">
        <v>0</v>
      </c>
      <c r="AD228" s="108">
        <v>0</v>
      </c>
      <c r="AE228" s="81">
        <v>0</v>
      </c>
      <c r="AF228" s="109">
        <v>0</v>
      </c>
      <c r="AG228" s="81">
        <v>0</v>
      </c>
      <c r="AH228" s="81">
        <v>0</v>
      </c>
      <c r="AI228" s="110">
        <v>0</v>
      </c>
      <c r="AJ228" s="108">
        <v>0</v>
      </c>
      <c r="AK228" s="108">
        <v>0</v>
      </c>
      <c r="AL228" s="81">
        <v>0</v>
      </c>
      <c r="AM228" s="107"/>
      <c r="AN228" s="81">
        <v>0</v>
      </c>
      <c r="AO228" s="81"/>
    </row>
    <row r="229" spans="1:41" ht="15" customHeight="1" x14ac:dyDescent="0.3">
      <c r="A229" s="99" t="s">
        <v>727</v>
      </c>
      <c r="B229" s="100" t="s">
        <v>723</v>
      </c>
      <c r="C229" s="101" t="s">
        <v>724</v>
      </c>
      <c r="D229" s="101" t="s">
        <v>725</v>
      </c>
      <c r="E229" s="102">
        <v>4</v>
      </c>
      <c r="F229" s="102" t="s">
        <v>57</v>
      </c>
      <c r="G229" s="100" t="s">
        <v>731</v>
      </c>
      <c r="H229" s="100" t="s">
        <v>734</v>
      </c>
      <c r="I229" s="102">
        <v>601775</v>
      </c>
      <c r="J229" s="103">
        <v>1</v>
      </c>
      <c r="K229" s="104">
        <v>0.5</v>
      </c>
      <c r="L229" s="103">
        <v>0.5</v>
      </c>
      <c r="M229" s="105"/>
      <c r="N229" s="103">
        <v>0</v>
      </c>
      <c r="O229" s="105"/>
      <c r="P229" s="103">
        <v>0</v>
      </c>
      <c r="Q229" s="105"/>
      <c r="R229" s="106">
        <v>0</v>
      </c>
      <c r="S229" s="105">
        <v>0</v>
      </c>
      <c r="T229" s="105"/>
      <c r="U229" s="103">
        <v>0</v>
      </c>
      <c r="V229" s="103">
        <v>0.5</v>
      </c>
      <c r="W229" s="107">
        <v>3992.8776979903746</v>
      </c>
      <c r="X229" s="81"/>
      <c r="Y229" s="81">
        <v>3992.8776979903746</v>
      </c>
      <c r="Z229" s="107">
        <v>332.74</v>
      </c>
      <c r="AA229" s="81">
        <v>6532.6430594456288</v>
      </c>
      <c r="AB229" s="108">
        <v>8781</v>
      </c>
      <c r="AC229" s="81">
        <v>0</v>
      </c>
      <c r="AD229" s="108">
        <v>0</v>
      </c>
      <c r="AE229" s="81">
        <v>0</v>
      </c>
      <c r="AF229" s="109">
        <v>0</v>
      </c>
      <c r="AG229" s="81">
        <v>0</v>
      </c>
      <c r="AH229" s="81">
        <v>0</v>
      </c>
      <c r="AI229" s="110">
        <v>0</v>
      </c>
      <c r="AJ229" s="108">
        <v>0</v>
      </c>
      <c r="AK229" s="108">
        <v>8781</v>
      </c>
      <c r="AL229" s="81">
        <v>0</v>
      </c>
      <c r="AM229" s="107"/>
      <c r="AN229" s="81">
        <v>6532.6430594456288</v>
      </c>
      <c r="AO229" s="81"/>
    </row>
    <row r="230" spans="1:41" ht="15" customHeight="1" x14ac:dyDescent="0.3">
      <c r="A230" s="99" t="s">
        <v>735</v>
      </c>
      <c r="B230" s="100" t="s">
        <v>736</v>
      </c>
      <c r="C230" s="101" t="s">
        <v>737</v>
      </c>
      <c r="D230" s="101" t="s">
        <v>738</v>
      </c>
      <c r="E230" s="102">
        <v>4</v>
      </c>
      <c r="F230" s="102" t="s">
        <v>57</v>
      </c>
      <c r="G230" s="100" t="s">
        <v>731</v>
      </c>
      <c r="H230" s="100" t="s">
        <v>739</v>
      </c>
      <c r="I230" s="102">
        <v>601640</v>
      </c>
      <c r="J230" s="103">
        <v>1</v>
      </c>
      <c r="K230" s="104">
        <v>1</v>
      </c>
      <c r="L230" s="103">
        <v>1</v>
      </c>
      <c r="M230" s="105"/>
      <c r="N230" s="103">
        <v>0</v>
      </c>
      <c r="O230" s="105"/>
      <c r="P230" s="103">
        <v>0</v>
      </c>
      <c r="Q230" s="105"/>
      <c r="R230" s="106">
        <v>0</v>
      </c>
      <c r="S230" s="105">
        <v>0</v>
      </c>
      <c r="T230" s="105"/>
      <c r="U230" s="103">
        <v>0</v>
      </c>
      <c r="V230" s="103">
        <v>1</v>
      </c>
      <c r="W230" s="107">
        <v>7985.7553959807492</v>
      </c>
      <c r="X230" s="81"/>
      <c r="Y230" s="81">
        <v>7985.7553959807492</v>
      </c>
      <c r="Z230" s="107">
        <v>665.48</v>
      </c>
      <c r="AA230" s="81">
        <v>0</v>
      </c>
      <c r="AB230" s="108">
        <v>0</v>
      </c>
      <c r="AC230" s="81">
        <v>0</v>
      </c>
      <c r="AD230" s="108">
        <v>0</v>
      </c>
      <c r="AE230" s="81">
        <v>0</v>
      </c>
      <c r="AF230" s="109">
        <v>0</v>
      </c>
      <c r="AG230" s="81">
        <v>0</v>
      </c>
      <c r="AH230" s="81">
        <v>0</v>
      </c>
      <c r="AI230" s="110">
        <v>0</v>
      </c>
      <c r="AJ230" s="108">
        <v>0</v>
      </c>
      <c r="AK230" s="108">
        <v>0</v>
      </c>
      <c r="AL230" s="81">
        <v>0</v>
      </c>
      <c r="AM230" s="107"/>
      <c r="AN230" s="81">
        <v>0</v>
      </c>
      <c r="AO230" s="81"/>
    </row>
    <row r="231" spans="1:41" ht="15" customHeight="1" x14ac:dyDescent="0.3">
      <c r="A231" s="99" t="s">
        <v>740</v>
      </c>
      <c r="B231" s="100" t="s">
        <v>728</v>
      </c>
      <c r="C231" s="101" t="s">
        <v>741</v>
      </c>
      <c r="D231" s="100" t="s">
        <v>730</v>
      </c>
      <c r="E231" s="102">
        <v>4</v>
      </c>
      <c r="F231" s="102" t="s">
        <v>57</v>
      </c>
      <c r="G231" s="100" t="s">
        <v>387</v>
      </c>
      <c r="H231" s="100" t="s">
        <v>742</v>
      </c>
      <c r="I231" s="102">
        <v>601390</v>
      </c>
      <c r="J231" s="103">
        <v>1</v>
      </c>
      <c r="K231" s="104">
        <v>0.75</v>
      </c>
      <c r="L231" s="103">
        <v>0.75</v>
      </c>
      <c r="M231" s="105"/>
      <c r="N231" s="103">
        <v>0</v>
      </c>
      <c r="O231" s="105"/>
      <c r="P231" s="103">
        <v>0</v>
      </c>
      <c r="Q231" s="105"/>
      <c r="R231" s="106">
        <v>0</v>
      </c>
      <c r="S231" s="105">
        <v>0</v>
      </c>
      <c r="T231" s="105"/>
      <c r="U231" s="103">
        <v>0</v>
      </c>
      <c r="V231" s="103">
        <v>0.75</v>
      </c>
      <c r="W231" s="107">
        <v>5989.3165469855621</v>
      </c>
      <c r="X231" s="81"/>
      <c r="Y231" s="81">
        <v>5989.3165469855621</v>
      </c>
      <c r="Z231" s="107">
        <v>499.11</v>
      </c>
      <c r="AA231" s="81">
        <v>6.5196907127262929</v>
      </c>
      <c r="AB231" s="108">
        <v>6.333333333333333</v>
      </c>
      <c r="AC231" s="81">
        <v>0</v>
      </c>
      <c r="AD231" s="108">
        <v>0</v>
      </c>
      <c r="AE231" s="81">
        <v>0</v>
      </c>
      <c r="AF231" s="109">
        <v>0</v>
      </c>
      <c r="AG231" s="81">
        <v>0</v>
      </c>
      <c r="AH231" s="81">
        <v>0</v>
      </c>
      <c r="AI231" s="110">
        <v>0</v>
      </c>
      <c r="AJ231" s="108">
        <v>0</v>
      </c>
      <c r="AK231" s="108">
        <v>6.333333333333333</v>
      </c>
      <c r="AL231" s="81">
        <v>0</v>
      </c>
      <c r="AM231" s="107"/>
      <c r="AN231" s="81">
        <v>6.5196907127262929</v>
      </c>
      <c r="AO231" s="81"/>
    </row>
    <row r="232" spans="1:41" ht="15" customHeight="1" x14ac:dyDescent="0.3">
      <c r="A232" s="102" t="s">
        <v>743</v>
      </c>
      <c r="B232" s="100" t="s">
        <v>744</v>
      </c>
      <c r="C232" s="101" t="s">
        <v>213</v>
      </c>
      <c r="D232" s="101" t="s">
        <v>176</v>
      </c>
      <c r="E232" s="102">
        <v>2</v>
      </c>
      <c r="F232" s="102" t="s">
        <v>57</v>
      </c>
      <c r="G232" s="100" t="s">
        <v>745</v>
      </c>
      <c r="H232" s="100" t="s">
        <v>746</v>
      </c>
      <c r="I232" s="102">
        <v>600001</v>
      </c>
      <c r="J232" s="103">
        <v>2</v>
      </c>
      <c r="K232" s="104">
        <v>1</v>
      </c>
      <c r="L232" s="103">
        <v>2</v>
      </c>
      <c r="M232" s="105"/>
      <c r="N232" s="103">
        <v>0</v>
      </c>
      <c r="O232" s="105" t="s">
        <v>215</v>
      </c>
      <c r="P232" s="103">
        <v>1</v>
      </c>
      <c r="Q232" s="105"/>
      <c r="R232" s="106">
        <v>0</v>
      </c>
      <c r="S232" s="105">
        <v>0</v>
      </c>
      <c r="T232" s="105"/>
      <c r="U232" s="103">
        <v>0</v>
      </c>
      <c r="V232" s="103">
        <v>3</v>
      </c>
      <c r="W232" s="107">
        <v>23957.266187942249</v>
      </c>
      <c r="X232" s="81"/>
      <c r="Y232" s="81">
        <v>23957.266187942249</v>
      </c>
      <c r="Z232" s="81">
        <v>1996.44</v>
      </c>
      <c r="AA232" s="81">
        <v>1500.8541651338212</v>
      </c>
      <c r="AB232" s="108">
        <v>2744</v>
      </c>
      <c r="AC232" s="81">
        <v>33.666606775061126</v>
      </c>
      <c r="AD232" s="108">
        <v>4</v>
      </c>
      <c r="AE232" s="81">
        <v>126.10142079378069</v>
      </c>
      <c r="AF232" s="109">
        <v>0</v>
      </c>
      <c r="AG232" s="81">
        <v>0</v>
      </c>
      <c r="AH232" s="81">
        <v>0</v>
      </c>
      <c r="AI232" s="110">
        <v>0</v>
      </c>
      <c r="AJ232" s="108">
        <v>0</v>
      </c>
      <c r="AK232" s="108">
        <v>2748</v>
      </c>
      <c r="AL232" s="81">
        <v>0</v>
      </c>
      <c r="AM232" s="81"/>
      <c r="AN232" s="81">
        <v>1660.6221927026631</v>
      </c>
      <c r="AO232" s="81"/>
    </row>
    <row r="233" spans="1:41" ht="15" customHeight="1" x14ac:dyDescent="0.3">
      <c r="A233" s="102" t="s">
        <v>722</v>
      </c>
      <c r="B233" s="100" t="s">
        <v>728</v>
      </c>
      <c r="C233" s="101" t="s">
        <v>741</v>
      </c>
      <c r="D233" s="101" t="s">
        <v>730</v>
      </c>
      <c r="E233" s="102">
        <v>4</v>
      </c>
      <c r="F233" s="102" t="s">
        <v>57</v>
      </c>
      <c r="G233" s="100" t="s">
        <v>387</v>
      </c>
      <c r="H233" s="100" t="s">
        <v>747</v>
      </c>
      <c r="I233" s="102">
        <v>601380</v>
      </c>
      <c r="J233" s="103">
        <v>1</v>
      </c>
      <c r="K233" s="104">
        <v>0.25</v>
      </c>
      <c r="L233" s="103">
        <v>0.25</v>
      </c>
      <c r="M233" s="105"/>
      <c r="N233" s="103">
        <v>0</v>
      </c>
      <c r="O233" s="105"/>
      <c r="P233" s="103">
        <v>0</v>
      </c>
      <c r="Q233" s="105"/>
      <c r="R233" s="106">
        <v>0</v>
      </c>
      <c r="S233" s="105">
        <v>0</v>
      </c>
      <c r="T233" s="105"/>
      <c r="U233" s="103">
        <v>0</v>
      </c>
      <c r="V233" s="103">
        <v>0.25</v>
      </c>
      <c r="W233" s="107">
        <v>1996.4388489951873</v>
      </c>
      <c r="X233" s="81"/>
      <c r="Y233" s="81">
        <v>1996.4388489951873</v>
      </c>
      <c r="Z233" s="81">
        <v>166.37</v>
      </c>
      <c r="AA233" s="81">
        <v>0</v>
      </c>
      <c r="AB233" s="108">
        <v>0</v>
      </c>
      <c r="AC233" s="81">
        <v>0</v>
      </c>
      <c r="AD233" s="108">
        <v>0</v>
      </c>
      <c r="AE233" s="81">
        <v>0</v>
      </c>
      <c r="AF233" s="109">
        <v>0</v>
      </c>
      <c r="AG233" s="81">
        <v>0</v>
      </c>
      <c r="AH233" s="81">
        <v>0</v>
      </c>
      <c r="AI233" s="110">
        <v>0</v>
      </c>
      <c r="AJ233" s="108">
        <v>0</v>
      </c>
      <c r="AK233" s="108">
        <v>0</v>
      </c>
      <c r="AL233" s="81">
        <v>0</v>
      </c>
      <c r="AM233" s="81"/>
      <c r="AN233" s="81">
        <v>0</v>
      </c>
      <c r="AO233" s="81"/>
    </row>
    <row r="234" spans="1:41" ht="15" customHeight="1" x14ac:dyDescent="0.3">
      <c r="A234" s="102" t="s">
        <v>748</v>
      </c>
      <c r="B234" s="100" t="s">
        <v>749</v>
      </c>
      <c r="C234" s="101" t="s">
        <v>141</v>
      </c>
      <c r="D234" s="101" t="s">
        <v>154</v>
      </c>
      <c r="E234" s="102">
        <v>2</v>
      </c>
      <c r="F234" s="102" t="s">
        <v>57</v>
      </c>
      <c r="G234" s="100" t="s">
        <v>731</v>
      </c>
      <c r="H234" s="100" t="s">
        <v>750</v>
      </c>
      <c r="I234" s="102">
        <v>601690</v>
      </c>
      <c r="J234" s="103">
        <v>1</v>
      </c>
      <c r="K234" s="104">
        <v>1</v>
      </c>
      <c r="L234" s="103">
        <v>1</v>
      </c>
      <c r="M234" s="105"/>
      <c r="N234" s="103">
        <v>0</v>
      </c>
      <c r="O234" s="105"/>
      <c r="P234" s="103">
        <v>0</v>
      </c>
      <c r="Q234" s="105"/>
      <c r="R234" s="106">
        <v>0</v>
      </c>
      <c r="S234" s="105">
        <v>0</v>
      </c>
      <c r="T234" s="105"/>
      <c r="U234" s="103">
        <v>0</v>
      </c>
      <c r="V234" s="103">
        <v>1</v>
      </c>
      <c r="W234" s="107">
        <v>7985.7553959807492</v>
      </c>
      <c r="X234" s="81"/>
      <c r="Y234" s="81">
        <v>7985.7553959807492</v>
      </c>
      <c r="Z234" s="81">
        <v>665.48</v>
      </c>
      <c r="AA234" s="81">
        <v>2456.4002913407739</v>
      </c>
      <c r="AB234" s="108">
        <v>3272.3333333333335</v>
      </c>
      <c r="AC234" s="81">
        <v>8.9408379919668821</v>
      </c>
      <c r="AD234" s="108">
        <v>1</v>
      </c>
      <c r="AE234" s="81">
        <v>0</v>
      </c>
      <c r="AF234" s="109">
        <v>0</v>
      </c>
      <c r="AG234" s="81">
        <v>0</v>
      </c>
      <c r="AH234" s="81">
        <v>0</v>
      </c>
      <c r="AI234" s="110">
        <v>0</v>
      </c>
      <c r="AJ234" s="108">
        <v>0</v>
      </c>
      <c r="AK234" s="108">
        <v>3273.3333333333335</v>
      </c>
      <c r="AL234" s="81">
        <v>0</v>
      </c>
      <c r="AM234" s="81"/>
      <c r="AN234" s="81">
        <v>2465.3411293327408</v>
      </c>
      <c r="AO234" s="81"/>
    </row>
    <row r="235" spans="1:41" ht="15" customHeight="1" x14ac:dyDescent="0.3">
      <c r="A235" s="102" t="s">
        <v>751</v>
      </c>
      <c r="B235" s="100" t="s">
        <v>752</v>
      </c>
      <c r="C235" s="100" t="s">
        <v>135</v>
      </c>
      <c r="D235" s="139" t="s">
        <v>136</v>
      </c>
      <c r="E235" s="102">
        <v>2</v>
      </c>
      <c r="F235" s="102" t="s">
        <v>57</v>
      </c>
      <c r="G235" s="100" t="s">
        <v>753</v>
      </c>
      <c r="H235" s="100" t="s">
        <v>754</v>
      </c>
      <c r="I235" s="102">
        <v>601410</v>
      </c>
      <c r="J235" s="103">
        <v>2</v>
      </c>
      <c r="K235" s="104">
        <v>1</v>
      </c>
      <c r="L235" s="103">
        <v>2</v>
      </c>
      <c r="M235" s="105"/>
      <c r="N235" s="103">
        <v>0</v>
      </c>
      <c r="O235" s="105"/>
      <c r="P235" s="103">
        <v>0</v>
      </c>
      <c r="Q235" s="105"/>
      <c r="R235" s="106">
        <v>0</v>
      </c>
      <c r="S235" s="105">
        <v>0</v>
      </c>
      <c r="T235" s="105"/>
      <c r="U235" s="103">
        <v>0</v>
      </c>
      <c r="V235" s="103">
        <v>2</v>
      </c>
      <c r="W235" s="107">
        <v>15971.510791961498</v>
      </c>
      <c r="X235" s="81"/>
      <c r="Y235" s="81">
        <v>15971.510791961498</v>
      </c>
      <c r="Z235" s="81">
        <v>1330.96</v>
      </c>
      <c r="AA235" s="81">
        <v>7.6867469992883413</v>
      </c>
      <c r="AB235" s="108">
        <v>4</v>
      </c>
      <c r="AC235" s="81">
        <v>0</v>
      </c>
      <c r="AD235" s="108">
        <v>0</v>
      </c>
      <c r="AE235" s="81">
        <v>0</v>
      </c>
      <c r="AF235" s="109">
        <v>0</v>
      </c>
      <c r="AG235" s="81">
        <v>2.2312533749864252</v>
      </c>
      <c r="AH235" s="81">
        <v>0</v>
      </c>
      <c r="AI235" s="110">
        <v>0</v>
      </c>
      <c r="AJ235" s="108">
        <v>0</v>
      </c>
      <c r="AK235" s="108">
        <v>4</v>
      </c>
      <c r="AL235" s="81">
        <v>0</v>
      </c>
      <c r="AM235" s="81"/>
      <c r="AN235" s="81">
        <v>9.9180003742747669</v>
      </c>
      <c r="AO235" s="81"/>
    </row>
    <row r="236" spans="1:41" ht="15" customHeight="1" x14ac:dyDescent="0.3">
      <c r="A236" s="99" t="s">
        <v>755</v>
      </c>
      <c r="B236" s="100" t="s">
        <v>756</v>
      </c>
      <c r="C236" s="101" t="s">
        <v>695</v>
      </c>
      <c r="D236" s="100" t="s">
        <v>696</v>
      </c>
      <c r="E236" s="102">
        <v>4</v>
      </c>
      <c r="F236" s="102" t="s">
        <v>57</v>
      </c>
      <c r="G236" s="100" t="s">
        <v>753</v>
      </c>
      <c r="H236" s="100" t="s">
        <v>757</v>
      </c>
      <c r="I236" s="102">
        <v>601422</v>
      </c>
      <c r="J236" s="103">
        <v>1</v>
      </c>
      <c r="K236" s="104">
        <v>1</v>
      </c>
      <c r="L236" s="103">
        <v>1</v>
      </c>
      <c r="M236" s="105"/>
      <c r="N236" s="103">
        <v>0</v>
      </c>
      <c r="O236" s="105"/>
      <c r="P236" s="103">
        <v>0</v>
      </c>
      <c r="Q236" s="105"/>
      <c r="R236" s="106">
        <v>0</v>
      </c>
      <c r="S236" s="105">
        <v>0</v>
      </c>
      <c r="T236" s="105"/>
      <c r="U236" s="103">
        <v>0</v>
      </c>
      <c r="V236" s="103">
        <v>1</v>
      </c>
      <c r="W236" s="107">
        <v>7985.7553959807492</v>
      </c>
      <c r="X236" s="81"/>
      <c r="Y236" s="81">
        <v>7985.7553959807492</v>
      </c>
      <c r="Z236" s="107">
        <v>665.48</v>
      </c>
      <c r="AA236" s="81">
        <v>82.682970810667172</v>
      </c>
      <c r="AB236" s="108">
        <v>81.333333333333329</v>
      </c>
      <c r="AC236" s="81">
        <v>2.0967451928063925</v>
      </c>
      <c r="AD236" s="108">
        <v>0.33333333333333331</v>
      </c>
      <c r="AE236" s="81">
        <v>0</v>
      </c>
      <c r="AF236" s="109">
        <v>0</v>
      </c>
      <c r="AG236" s="81">
        <v>0</v>
      </c>
      <c r="AH236" s="81">
        <v>0</v>
      </c>
      <c r="AI236" s="110">
        <v>0</v>
      </c>
      <c r="AJ236" s="108">
        <v>0</v>
      </c>
      <c r="AK236" s="108">
        <v>81.666666666666657</v>
      </c>
      <c r="AL236" s="81">
        <v>0</v>
      </c>
      <c r="AM236" s="107"/>
      <c r="AN236" s="81">
        <v>84.779716003473567</v>
      </c>
      <c r="AO236" s="81"/>
    </row>
    <row r="237" spans="1:41" ht="15" customHeight="1" x14ac:dyDescent="0.3">
      <c r="A237" s="99" t="s">
        <v>758</v>
      </c>
      <c r="B237" s="100" t="s">
        <v>759</v>
      </c>
      <c r="C237" s="101" t="s">
        <v>760</v>
      </c>
      <c r="D237" s="100" t="s">
        <v>761</v>
      </c>
      <c r="E237" s="102">
        <v>4</v>
      </c>
      <c r="F237" s="102" t="s">
        <v>57</v>
      </c>
      <c r="G237" s="100" t="s">
        <v>731</v>
      </c>
      <c r="H237" s="100" t="s">
        <v>762</v>
      </c>
      <c r="I237" s="102">
        <v>601600</v>
      </c>
      <c r="J237" s="103">
        <v>1</v>
      </c>
      <c r="K237" s="104">
        <v>1</v>
      </c>
      <c r="L237" s="103">
        <v>1</v>
      </c>
      <c r="M237" s="105"/>
      <c r="N237" s="103">
        <v>0</v>
      </c>
      <c r="O237" s="105"/>
      <c r="P237" s="103">
        <v>0</v>
      </c>
      <c r="Q237" s="105"/>
      <c r="R237" s="106">
        <v>0</v>
      </c>
      <c r="S237" s="105">
        <v>0</v>
      </c>
      <c r="T237" s="105"/>
      <c r="U237" s="103">
        <v>0</v>
      </c>
      <c r="V237" s="103">
        <v>1</v>
      </c>
      <c r="W237" s="107">
        <v>7985.7553959807492</v>
      </c>
      <c r="X237" s="81"/>
      <c r="Y237" s="81">
        <v>7985.7553959807492</v>
      </c>
      <c r="Z237" s="107">
        <v>665.48</v>
      </c>
      <c r="AA237" s="81">
        <v>2408.645930543857</v>
      </c>
      <c r="AB237" s="108">
        <v>3351.3333333333335</v>
      </c>
      <c r="AC237" s="81">
        <v>8.3276389261461432</v>
      </c>
      <c r="AD237" s="108">
        <v>1.3333333333333333</v>
      </c>
      <c r="AE237" s="81">
        <v>78.461787564017328</v>
      </c>
      <c r="AF237" s="109">
        <v>0.77776470588235291</v>
      </c>
      <c r="AG237" s="81">
        <v>0</v>
      </c>
      <c r="AH237" s="81">
        <v>0</v>
      </c>
      <c r="AI237" s="110">
        <v>0</v>
      </c>
      <c r="AJ237" s="108">
        <v>0</v>
      </c>
      <c r="AK237" s="108">
        <v>3352.666666666667</v>
      </c>
      <c r="AL237" s="81">
        <v>0</v>
      </c>
      <c r="AM237" s="107"/>
      <c r="AN237" s="81">
        <v>2495.4353570340204</v>
      </c>
      <c r="AO237" s="81"/>
    </row>
    <row r="238" spans="1:41" ht="15" customHeight="1" x14ac:dyDescent="0.3">
      <c r="A238" s="99" t="s">
        <v>763</v>
      </c>
      <c r="B238" s="100" t="s">
        <v>764</v>
      </c>
      <c r="C238" s="101" t="s">
        <v>135</v>
      </c>
      <c r="D238" s="100" t="s">
        <v>136</v>
      </c>
      <c r="E238" s="102">
        <v>2</v>
      </c>
      <c r="F238" s="102" t="s">
        <v>57</v>
      </c>
      <c r="G238" s="100" t="s">
        <v>387</v>
      </c>
      <c r="H238" s="100" t="s">
        <v>765</v>
      </c>
      <c r="I238" s="102">
        <v>601210</v>
      </c>
      <c r="J238" s="103">
        <v>1</v>
      </c>
      <c r="K238" s="135">
        <v>1</v>
      </c>
      <c r="L238" s="103">
        <v>1</v>
      </c>
      <c r="M238" s="105"/>
      <c r="N238" s="103">
        <v>0</v>
      </c>
      <c r="O238" s="105"/>
      <c r="P238" s="103">
        <v>0</v>
      </c>
      <c r="Q238" s="105"/>
      <c r="R238" s="106">
        <v>0</v>
      </c>
      <c r="S238" s="105">
        <v>0</v>
      </c>
      <c r="T238" s="105"/>
      <c r="U238" s="103">
        <v>0</v>
      </c>
      <c r="V238" s="103">
        <v>1</v>
      </c>
      <c r="W238" s="107">
        <v>7985.7553959807492</v>
      </c>
      <c r="X238" s="81"/>
      <c r="Y238" s="81">
        <v>7985.7553959807492</v>
      </c>
      <c r="Z238" s="107">
        <v>665.48</v>
      </c>
      <c r="AA238" s="81">
        <v>11.603308774530468</v>
      </c>
      <c r="AB238" s="108">
        <v>6.666666666666667</v>
      </c>
      <c r="AC238" s="81">
        <v>0</v>
      </c>
      <c r="AD238" s="108">
        <v>0</v>
      </c>
      <c r="AE238" s="81">
        <v>0</v>
      </c>
      <c r="AF238" s="109">
        <v>0</v>
      </c>
      <c r="AG238" s="81">
        <v>0</v>
      </c>
      <c r="AH238" s="81">
        <v>0</v>
      </c>
      <c r="AI238" s="110">
        <v>0</v>
      </c>
      <c r="AJ238" s="108">
        <v>0</v>
      </c>
      <c r="AK238" s="108">
        <v>6.666666666666667</v>
      </c>
      <c r="AL238" s="81">
        <v>0</v>
      </c>
      <c r="AM238" s="107"/>
      <c r="AN238" s="81">
        <v>11.603308774530468</v>
      </c>
      <c r="AO238" s="81"/>
    </row>
    <row r="239" spans="1:41" ht="15" customHeight="1" x14ac:dyDescent="0.3">
      <c r="A239" s="99" t="s">
        <v>766</v>
      </c>
      <c r="B239" s="100" t="s">
        <v>767</v>
      </c>
      <c r="C239" s="101" t="s">
        <v>135</v>
      </c>
      <c r="D239" s="101" t="s">
        <v>136</v>
      </c>
      <c r="E239" s="102">
        <v>2</v>
      </c>
      <c r="F239" s="102" t="s">
        <v>57</v>
      </c>
      <c r="G239" s="100" t="s">
        <v>753</v>
      </c>
      <c r="H239" s="100" t="s">
        <v>768</v>
      </c>
      <c r="I239" s="102">
        <v>601473</v>
      </c>
      <c r="J239" s="103">
        <v>1</v>
      </c>
      <c r="K239" s="104">
        <v>1</v>
      </c>
      <c r="L239" s="103">
        <v>1</v>
      </c>
      <c r="M239" s="105"/>
      <c r="N239" s="103">
        <v>0</v>
      </c>
      <c r="O239" s="105"/>
      <c r="P239" s="103">
        <v>0</v>
      </c>
      <c r="Q239" s="105"/>
      <c r="R239" s="106">
        <v>0</v>
      </c>
      <c r="S239" s="105">
        <v>0</v>
      </c>
      <c r="T239" s="105"/>
      <c r="U239" s="103">
        <v>0</v>
      </c>
      <c r="V239" s="103">
        <v>1</v>
      </c>
      <c r="W239" s="107">
        <v>7985.7553959807492</v>
      </c>
      <c r="X239" s="81"/>
      <c r="Y239" s="81">
        <v>7985.7553959807492</v>
      </c>
      <c r="Z239" s="107">
        <v>665.48</v>
      </c>
      <c r="AA239" s="81">
        <v>4.3319546907981126</v>
      </c>
      <c r="AB239" s="108">
        <v>1</v>
      </c>
      <c r="AC239" s="81">
        <v>0</v>
      </c>
      <c r="AD239" s="108">
        <v>0</v>
      </c>
      <c r="AE239" s="81">
        <v>25.220284158756137</v>
      </c>
      <c r="AF239" s="109">
        <v>0</v>
      </c>
      <c r="AG239" s="81">
        <v>0</v>
      </c>
      <c r="AH239" s="81">
        <v>0</v>
      </c>
      <c r="AI239" s="110">
        <v>0</v>
      </c>
      <c r="AJ239" s="108">
        <v>0</v>
      </c>
      <c r="AK239" s="108">
        <v>1</v>
      </c>
      <c r="AL239" s="81">
        <v>0</v>
      </c>
      <c r="AM239" s="107"/>
      <c r="AN239" s="81">
        <v>29.55223884955425</v>
      </c>
      <c r="AO239" s="81"/>
    </row>
    <row r="240" spans="1:41" ht="15" customHeight="1" x14ac:dyDescent="0.3">
      <c r="A240" s="99" t="s">
        <v>740</v>
      </c>
      <c r="B240" s="100" t="s">
        <v>728</v>
      </c>
      <c r="C240" s="101" t="s">
        <v>741</v>
      </c>
      <c r="D240" s="100" t="s">
        <v>730</v>
      </c>
      <c r="E240" s="102">
        <v>4</v>
      </c>
      <c r="F240" s="102" t="s">
        <v>57</v>
      </c>
      <c r="G240" s="100" t="s">
        <v>731</v>
      </c>
      <c r="H240" s="100" t="s">
        <v>750</v>
      </c>
      <c r="I240" s="102">
        <v>601690</v>
      </c>
      <c r="J240" s="103">
        <v>1</v>
      </c>
      <c r="K240" s="104">
        <v>0.5</v>
      </c>
      <c r="L240" s="103">
        <v>0.5</v>
      </c>
      <c r="M240" s="105"/>
      <c r="N240" s="103">
        <v>0</v>
      </c>
      <c r="O240" s="105"/>
      <c r="P240" s="103">
        <v>0</v>
      </c>
      <c r="Q240" s="105"/>
      <c r="R240" s="106">
        <v>0</v>
      </c>
      <c r="S240" s="105">
        <v>0</v>
      </c>
      <c r="T240" s="105"/>
      <c r="U240" s="103">
        <v>0</v>
      </c>
      <c r="V240" s="103">
        <v>0.5</v>
      </c>
      <c r="W240" s="107">
        <v>3992.8776979903746</v>
      </c>
      <c r="X240" s="81"/>
      <c r="Y240" s="81">
        <v>3992.8776979903746</v>
      </c>
      <c r="Z240" s="107">
        <v>332.74</v>
      </c>
      <c r="AA240" s="81">
        <v>0</v>
      </c>
      <c r="AB240" s="108">
        <v>0</v>
      </c>
      <c r="AC240" s="81">
        <v>0</v>
      </c>
      <c r="AD240" s="108">
        <v>0</v>
      </c>
      <c r="AE240" s="81">
        <v>0</v>
      </c>
      <c r="AF240" s="109">
        <v>0</v>
      </c>
      <c r="AG240" s="81">
        <v>0</v>
      </c>
      <c r="AH240" s="81">
        <v>0</v>
      </c>
      <c r="AI240" s="110">
        <v>0</v>
      </c>
      <c r="AJ240" s="108">
        <v>0</v>
      </c>
      <c r="AK240" s="108">
        <v>0</v>
      </c>
      <c r="AL240" s="81">
        <v>0</v>
      </c>
      <c r="AM240" s="107"/>
      <c r="AN240" s="81">
        <v>0</v>
      </c>
      <c r="AO240" s="81"/>
    </row>
    <row r="241" spans="1:41" ht="15" customHeight="1" x14ac:dyDescent="0.3">
      <c r="A241" s="99" t="s">
        <v>740</v>
      </c>
      <c r="B241" s="100" t="s">
        <v>175</v>
      </c>
      <c r="C241" s="101" t="s">
        <v>175</v>
      </c>
      <c r="D241" s="100" t="s">
        <v>175</v>
      </c>
      <c r="E241" s="102"/>
      <c r="F241" s="102" t="s">
        <v>57</v>
      </c>
      <c r="G241" s="100" t="s">
        <v>731</v>
      </c>
      <c r="H241" s="100" t="s">
        <v>762</v>
      </c>
      <c r="I241" s="102">
        <v>601600</v>
      </c>
      <c r="J241" s="103"/>
      <c r="K241" s="104"/>
      <c r="L241" s="103">
        <v>0</v>
      </c>
      <c r="M241" s="105"/>
      <c r="N241" s="103">
        <v>0</v>
      </c>
      <c r="O241" s="105"/>
      <c r="P241" s="103">
        <v>0</v>
      </c>
      <c r="Q241" s="105"/>
      <c r="R241" s="106">
        <v>0</v>
      </c>
      <c r="S241" s="105">
        <v>0</v>
      </c>
      <c r="T241" s="105"/>
      <c r="U241" s="103">
        <v>0</v>
      </c>
      <c r="V241" s="103">
        <v>0</v>
      </c>
      <c r="W241" s="107">
        <v>0</v>
      </c>
      <c r="X241" s="81"/>
      <c r="Y241" s="81">
        <v>0</v>
      </c>
      <c r="Z241" s="107"/>
      <c r="AA241" s="81">
        <v>0</v>
      </c>
      <c r="AB241" s="108">
        <v>0</v>
      </c>
      <c r="AC241" s="81">
        <v>0</v>
      </c>
      <c r="AD241" s="108">
        <v>0</v>
      </c>
      <c r="AE241" s="81">
        <v>0</v>
      </c>
      <c r="AF241" s="109">
        <v>0</v>
      </c>
      <c r="AG241" s="81">
        <v>0</v>
      </c>
      <c r="AH241" s="81">
        <v>0</v>
      </c>
      <c r="AI241" s="110">
        <v>0</v>
      </c>
      <c r="AJ241" s="108">
        <v>0</v>
      </c>
      <c r="AK241" s="108">
        <v>0</v>
      </c>
      <c r="AL241" s="81">
        <v>0</v>
      </c>
      <c r="AM241" s="107"/>
      <c r="AN241" s="81">
        <v>0</v>
      </c>
      <c r="AO241" s="81"/>
    </row>
    <row r="242" spans="1:41" ht="15" customHeight="1" x14ac:dyDescent="0.3">
      <c r="A242" s="99" t="s">
        <v>740</v>
      </c>
      <c r="B242" s="100" t="s">
        <v>175</v>
      </c>
      <c r="C242" s="101" t="s">
        <v>175</v>
      </c>
      <c r="D242" s="100" t="s">
        <v>175</v>
      </c>
      <c r="E242" s="102"/>
      <c r="F242" s="102" t="s">
        <v>57</v>
      </c>
      <c r="G242" s="100" t="s">
        <v>387</v>
      </c>
      <c r="H242" s="100" t="s">
        <v>769</v>
      </c>
      <c r="I242" s="102">
        <v>601774</v>
      </c>
      <c r="J242" s="103"/>
      <c r="K242" s="135"/>
      <c r="L242" s="103">
        <v>0</v>
      </c>
      <c r="M242" s="105"/>
      <c r="N242" s="103">
        <v>0</v>
      </c>
      <c r="O242" s="105"/>
      <c r="P242" s="103">
        <v>0</v>
      </c>
      <c r="Q242" s="105"/>
      <c r="R242" s="106">
        <v>0</v>
      </c>
      <c r="S242" s="105">
        <v>0</v>
      </c>
      <c r="T242" s="105"/>
      <c r="U242" s="103">
        <v>0</v>
      </c>
      <c r="V242" s="103">
        <v>0</v>
      </c>
      <c r="W242" s="107">
        <v>0</v>
      </c>
      <c r="X242" s="81"/>
      <c r="Y242" s="81">
        <v>0</v>
      </c>
      <c r="Z242" s="107"/>
      <c r="AA242" s="81">
        <v>0</v>
      </c>
      <c r="AB242" s="108">
        <v>0</v>
      </c>
      <c r="AC242" s="81">
        <v>0</v>
      </c>
      <c r="AD242" s="108">
        <v>0</v>
      </c>
      <c r="AE242" s="81">
        <v>0</v>
      </c>
      <c r="AF242" s="109">
        <v>0</v>
      </c>
      <c r="AG242" s="81">
        <v>0</v>
      </c>
      <c r="AH242" s="81">
        <v>0</v>
      </c>
      <c r="AI242" s="110">
        <v>0</v>
      </c>
      <c r="AJ242" s="108">
        <v>0</v>
      </c>
      <c r="AK242" s="108">
        <v>0</v>
      </c>
      <c r="AL242" s="81">
        <v>0</v>
      </c>
      <c r="AM242" s="107"/>
      <c r="AN242" s="81">
        <v>0</v>
      </c>
      <c r="AO242" s="81"/>
    </row>
    <row r="243" spans="1:41" ht="15" customHeight="1" x14ac:dyDescent="0.3">
      <c r="A243" s="99" t="s">
        <v>770</v>
      </c>
      <c r="B243" s="100" t="s">
        <v>175</v>
      </c>
      <c r="C243" s="101" t="s">
        <v>175</v>
      </c>
      <c r="D243" s="100" t="s">
        <v>175</v>
      </c>
      <c r="E243" s="102"/>
      <c r="F243" s="102" t="s">
        <v>57</v>
      </c>
      <c r="G243" s="100" t="s">
        <v>753</v>
      </c>
      <c r="H243" s="100" t="s">
        <v>757</v>
      </c>
      <c r="I243" s="102">
        <v>601422</v>
      </c>
      <c r="J243" s="103"/>
      <c r="K243" s="135"/>
      <c r="L243" s="103">
        <v>0</v>
      </c>
      <c r="M243" s="105"/>
      <c r="N243" s="103">
        <v>0</v>
      </c>
      <c r="O243" s="105"/>
      <c r="P243" s="103">
        <v>0</v>
      </c>
      <c r="Q243" s="105"/>
      <c r="R243" s="106">
        <v>0</v>
      </c>
      <c r="S243" s="105">
        <v>0</v>
      </c>
      <c r="T243" s="105"/>
      <c r="U243" s="103">
        <v>0</v>
      </c>
      <c r="V243" s="103">
        <v>0</v>
      </c>
      <c r="W243" s="107">
        <v>0</v>
      </c>
      <c r="X243" s="81"/>
      <c r="Y243" s="81">
        <v>0</v>
      </c>
      <c r="Z243" s="107"/>
      <c r="AA243" s="81">
        <v>0</v>
      </c>
      <c r="AB243" s="108">
        <v>0</v>
      </c>
      <c r="AC243" s="81">
        <v>0</v>
      </c>
      <c r="AD243" s="108">
        <v>0</v>
      </c>
      <c r="AE243" s="81">
        <v>0</v>
      </c>
      <c r="AF243" s="109">
        <v>0</v>
      </c>
      <c r="AG243" s="81">
        <v>0</v>
      </c>
      <c r="AH243" s="81">
        <v>0</v>
      </c>
      <c r="AI243" s="110">
        <v>0</v>
      </c>
      <c r="AJ243" s="108">
        <v>0</v>
      </c>
      <c r="AK243" s="108">
        <v>0</v>
      </c>
      <c r="AL243" s="81">
        <v>0</v>
      </c>
      <c r="AM243" s="107"/>
      <c r="AN243" s="81">
        <v>0</v>
      </c>
      <c r="AO243" s="81"/>
    </row>
    <row r="244" spans="1:41" ht="15" customHeight="1" x14ac:dyDescent="0.3">
      <c r="A244" s="99" t="s">
        <v>771</v>
      </c>
      <c r="B244" s="100" t="s">
        <v>175</v>
      </c>
      <c r="C244" s="101" t="s">
        <v>175</v>
      </c>
      <c r="D244" s="101" t="s">
        <v>175</v>
      </c>
      <c r="E244" s="102"/>
      <c r="F244" s="102" t="s">
        <v>58</v>
      </c>
      <c r="G244" s="100" t="s">
        <v>772</v>
      </c>
      <c r="H244" s="100"/>
      <c r="I244" s="102" t="s">
        <v>773</v>
      </c>
      <c r="J244" s="103">
        <v>0</v>
      </c>
      <c r="K244" s="104">
        <v>0</v>
      </c>
      <c r="L244" s="103">
        <v>0</v>
      </c>
      <c r="M244" s="105"/>
      <c r="N244" s="103">
        <v>0</v>
      </c>
      <c r="O244" s="105"/>
      <c r="P244" s="103">
        <v>0</v>
      </c>
      <c r="Q244" s="105"/>
      <c r="R244" s="106">
        <v>0</v>
      </c>
      <c r="S244" s="105">
        <v>0</v>
      </c>
      <c r="T244" s="105"/>
      <c r="U244" s="103">
        <v>0</v>
      </c>
      <c r="V244" s="103">
        <v>0</v>
      </c>
      <c r="W244" s="107">
        <v>0</v>
      </c>
      <c r="X244" s="81"/>
      <c r="Y244" s="81">
        <v>0</v>
      </c>
      <c r="Z244" s="107">
        <v>0</v>
      </c>
      <c r="AA244" s="81">
        <v>0</v>
      </c>
      <c r="AB244" s="108">
        <v>0</v>
      </c>
      <c r="AC244" s="81">
        <v>0</v>
      </c>
      <c r="AD244" s="108">
        <v>0</v>
      </c>
      <c r="AE244" s="81">
        <v>0</v>
      </c>
      <c r="AF244" s="109">
        <v>0</v>
      </c>
      <c r="AG244" s="81">
        <v>0</v>
      </c>
      <c r="AH244" s="81">
        <v>0</v>
      </c>
      <c r="AI244" s="110">
        <v>0</v>
      </c>
      <c r="AJ244" s="108">
        <v>0</v>
      </c>
      <c r="AK244" s="108">
        <v>0</v>
      </c>
      <c r="AL244" s="81">
        <v>0</v>
      </c>
      <c r="AM244" s="107"/>
      <c r="AN244" s="81">
        <v>0</v>
      </c>
      <c r="AO244" s="81"/>
    </row>
    <row r="245" spans="1:41" ht="15" customHeight="1" x14ac:dyDescent="0.3">
      <c r="A245" s="99" t="s">
        <v>774</v>
      </c>
      <c r="B245" s="100" t="s">
        <v>175</v>
      </c>
      <c r="C245" s="101" t="s">
        <v>175</v>
      </c>
      <c r="D245" s="101" t="s">
        <v>175</v>
      </c>
      <c r="E245" s="102"/>
      <c r="F245" s="102" t="s">
        <v>58</v>
      </c>
      <c r="G245" s="100" t="s">
        <v>775</v>
      </c>
      <c r="H245" s="100"/>
      <c r="I245" s="102">
        <v>107200</v>
      </c>
      <c r="J245" s="103">
        <v>0</v>
      </c>
      <c r="K245" s="104">
        <v>0</v>
      </c>
      <c r="L245" s="103">
        <v>0</v>
      </c>
      <c r="M245" s="105"/>
      <c r="N245" s="103">
        <v>0</v>
      </c>
      <c r="O245" s="105"/>
      <c r="P245" s="103">
        <v>0</v>
      </c>
      <c r="Q245" s="105"/>
      <c r="R245" s="106">
        <v>0</v>
      </c>
      <c r="S245" s="105">
        <v>0</v>
      </c>
      <c r="T245" s="105"/>
      <c r="U245" s="103">
        <v>0</v>
      </c>
      <c r="V245" s="103">
        <v>0</v>
      </c>
      <c r="W245" s="107">
        <v>0</v>
      </c>
      <c r="X245" s="81"/>
      <c r="Y245" s="81">
        <v>0</v>
      </c>
      <c r="Z245" s="107">
        <v>0</v>
      </c>
      <c r="AA245" s="81">
        <v>0</v>
      </c>
      <c r="AB245" s="108">
        <v>0</v>
      </c>
      <c r="AC245" s="81">
        <v>0</v>
      </c>
      <c r="AD245" s="108">
        <v>0</v>
      </c>
      <c r="AE245" s="81">
        <v>0</v>
      </c>
      <c r="AF245" s="109">
        <v>0</v>
      </c>
      <c r="AG245" s="81">
        <v>0</v>
      </c>
      <c r="AH245" s="81">
        <v>0</v>
      </c>
      <c r="AI245" s="110">
        <v>0</v>
      </c>
      <c r="AJ245" s="108">
        <v>0</v>
      </c>
      <c r="AK245" s="108">
        <v>0</v>
      </c>
      <c r="AL245" s="81">
        <v>0</v>
      </c>
      <c r="AM245" s="107"/>
      <c r="AN245" s="81">
        <v>0</v>
      </c>
      <c r="AO245" s="81"/>
    </row>
    <row r="246" spans="1:41" ht="15" customHeight="1" x14ac:dyDescent="0.3">
      <c r="A246" s="99" t="s">
        <v>776</v>
      </c>
      <c r="B246" s="100" t="s">
        <v>777</v>
      </c>
      <c r="C246" s="101" t="s">
        <v>213</v>
      </c>
      <c r="D246" s="100" t="s">
        <v>176</v>
      </c>
      <c r="E246" s="102">
        <v>2</v>
      </c>
      <c r="F246" s="102" t="s">
        <v>58</v>
      </c>
      <c r="G246" s="100" t="s">
        <v>778</v>
      </c>
      <c r="H246" s="100" t="s">
        <v>779</v>
      </c>
      <c r="I246" s="102">
        <v>107001</v>
      </c>
      <c r="J246" s="103">
        <v>1</v>
      </c>
      <c r="K246" s="104">
        <v>1</v>
      </c>
      <c r="L246" s="103">
        <v>1</v>
      </c>
      <c r="M246" s="105"/>
      <c r="N246" s="103">
        <v>0</v>
      </c>
      <c r="O246" s="105" t="s">
        <v>215</v>
      </c>
      <c r="P246" s="103">
        <v>1</v>
      </c>
      <c r="Q246" s="105"/>
      <c r="R246" s="106">
        <v>0</v>
      </c>
      <c r="S246" s="105">
        <v>0</v>
      </c>
      <c r="T246" s="105"/>
      <c r="U246" s="103">
        <v>0</v>
      </c>
      <c r="V246" s="103">
        <v>2</v>
      </c>
      <c r="W246" s="107">
        <v>15971.510791961498</v>
      </c>
      <c r="X246" s="81"/>
      <c r="Y246" s="81">
        <v>15971.510791961498</v>
      </c>
      <c r="Z246" s="107">
        <v>1330.96</v>
      </c>
      <c r="AA246" s="81">
        <v>551.38859998600708</v>
      </c>
      <c r="AB246" s="108">
        <v>119</v>
      </c>
      <c r="AC246" s="81">
        <v>102.36863888501549</v>
      </c>
      <c r="AD246" s="108">
        <v>1.3333333333333333</v>
      </c>
      <c r="AE246" s="81">
        <v>50.440568317512273</v>
      </c>
      <c r="AF246" s="109">
        <v>0</v>
      </c>
      <c r="AG246" s="81">
        <v>0</v>
      </c>
      <c r="AH246" s="81">
        <v>0</v>
      </c>
      <c r="AI246" s="110">
        <v>0</v>
      </c>
      <c r="AJ246" s="108">
        <v>0</v>
      </c>
      <c r="AK246" s="108">
        <v>120.33333333333333</v>
      </c>
      <c r="AL246" s="81">
        <v>0</v>
      </c>
      <c r="AM246" s="107"/>
      <c r="AN246" s="81">
        <v>704.19780718853485</v>
      </c>
      <c r="AO246" s="81"/>
    </row>
    <row r="247" spans="1:41" ht="15" customHeight="1" x14ac:dyDescent="0.3">
      <c r="A247" s="99" t="s">
        <v>780</v>
      </c>
      <c r="B247" s="100" t="s">
        <v>175</v>
      </c>
      <c r="C247" s="101" t="s">
        <v>175</v>
      </c>
      <c r="D247" s="101" t="s">
        <v>175</v>
      </c>
      <c r="E247" s="102"/>
      <c r="F247" s="102" t="s">
        <v>58</v>
      </c>
      <c r="G247" s="100" t="s">
        <v>781</v>
      </c>
      <c r="H247" s="100" t="s">
        <v>782</v>
      </c>
      <c r="I247" s="102">
        <v>100040</v>
      </c>
      <c r="J247" s="103">
        <v>0</v>
      </c>
      <c r="K247" s="104">
        <v>0</v>
      </c>
      <c r="L247" s="103">
        <v>0</v>
      </c>
      <c r="M247" s="105"/>
      <c r="N247" s="103">
        <v>0</v>
      </c>
      <c r="O247" s="105"/>
      <c r="P247" s="103">
        <v>0</v>
      </c>
      <c r="Q247" s="105"/>
      <c r="R247" s="106">
        <v>0</v>
      </c>
      <c r="S247" s="105">
        <v>0</v>
      </c>
      <c r="T247" s="105"/>
      <c r="U247" s="103">
        <v>0</v>
      </c>
      <c r="V247" s="103">
        <v>0</v>
      </c>
      <c r="W247" s="107">
        <v>0</v>
      </c>
      <c r="X247" s="81"/>
      <c r="Y247" s="81">
        <v>0</v>
      </c>
      <c r="Z247" s="107">
        <v>0</v>
      </c>
      <c r="AA247" s="81">
        <v>33.682431267082315</v>
      </c>
      <c r="AB247" s="108">
        <v>9.3333333333333339</v>
      </c>
      <c r="AC247" s="81">
        <v>0</v>
      </c>
      <c r="AD247" s="108">
        <v>0</v>
      </c>
      <c r="AE247" s="81">
        <v>0</v>
      </c>
      <c r="AF247" s="109">
        <v>0</v>
      </c>
      <c r="AG247" s="81">
        <v>0</v>
      </c>
      <c r="AH247" s="81">
        <v>0</v>
      </c>
      <c r="AI247" s="110">
        <v>0</v>
      </c>
      <c r="AJ247" s="108">
        <v>0</v>
      </c>
      <c r="AK247" s="108">
        <v>9.3333333333333339</v>
      </c>
      <c r="AL247" s="81">
        <v>0</v>
      </c>
      <c r="AM247" s="107"/>
      <c r="AN247" s="81">
        <v>33.682431267082315</v>
      </c>
      <c r="AO247" s="81"/>
    </row>
    <row r="248" spans="1:41" ht="15" customHeight="1" x14ac:dyDescent="0.3">
      <c r="A248" s="99" t="s">
        <v>783</v>
      </c>
      <c r="B248" s="100" t="s">
        <v>212</v>
      </c>
      <c r="C248" s="101" t="s">
        <v>213</v>
      </c>
      <c r="D248" s="100" t="s">
        <v>176</v>
      </c>
      <c r="E248" s="102">
        <v>2</v>
      </c>
      <c r="F248" s="102" t="s">
        <v>58</v>
      </c>
      <c r="G248" s="100" t="s">
        <v>784</v>
      </c>
      <c r="H248" s="100"/>
      <c r="I248" s="102">
        <v>107500</v>
      </c>
      <c r="J248" s="103">
        <v>3</v>
      </c>
      <c r="K248" s="104">
        <v>0.04</v>
      </c>
      <c r="L248" s="103">
        <v>0.12</v>
      </c>
      <c r="M248" s="105" t="s">
        <v>215</v>
      </c>
      <c r="N248" s="103">
        <v>0.12</v>
      </c>
      <c r="O248" s="105" t="s">
        <v>215</v>
      </c>
      <c r="P248" s="103">
        <v>0.04</v>
      </c>
      <c r="Q248" s="105"/>
      <c r="R248" s="106">
        <v>0</v>
      </c>
      <c r="S248" s="105">
        <v>0</v>
      </c>
      <c r="T248" s="105"/>
      <c r="U248" s="103">
        <v>0</v>
      </c>
      <c r="V248" s="103">
        <v>0.27999999999999997</v>
      </c>
      <c r="W248" s="107">
        <v>2236.0115108746095</v>
      </c>
      <c r="X248" s="81"/>
      <c r="Y248" s="81">
        <v>2236.0115108746095</v>
      </c>
      <c r="Z248" s="107">
        <v>186.33</v>
      </c>
      <c r="AA248" s="81">
        <v>7.0181622113934727</v>
      </c>
      <c r="AB248" s="108">
        <v>0.33333333333333331</v>
      </c>
      <c r="AC248" s="81">
        <v>0</v>
      </c>
      <c r="AD248" s="108">
        <v>0</v>
      </c>
      <c r="AE248" s="81">
        <v>0</v>
      </c>
      <c r="AF248" s="109">
        <v>0</v>
      </c>
      <c r="AG248" s="81">
        <v>0</v>
      </c>
      <c r="AH248" s="81">
        <v>0</v>
      </c>
      <c r="AI248" s="110">
        <v>0</v>
      </c>
      <c r="AJ248" s="108">
        <v>0</v>
      </c>
      <c r="AK248" s="108">
        <v>0.33333333333333331</v>
      </c>
      <c r="AL248" s="81">
        <v>0</v>
      </c>
      <c r="AM248" s="107"/>
      <c r="AN248" s="81">
        <v>7.0181622113934727</v>
      </c>
      <c r="AO248" s="81"/>
    </row>
    <row r="249" spans="1:41" ht="15" customHeight="1" x14ac:dyDescent="0.3">
      <c r="A249" s="99" t="s">
        <v>785</v>
      </c>
      <c r="B249" s="100" t="s">
        <v>786</v>
      </c>
      <c r="C249" s="101" t="s">
        <v>213</v>
      </c>
      <c r="D249" s="100" t="s">
        <v>176</v>
      </c>
      <c r="E249" s="102">
        <v>2</v>
      </c>
      <c r="F249" s="102" t="s">
        <v>58</v>
      </c>
      <c r="G249" s="100" t="s">
        <v>787</v>
      </c>
      <c r="H249" s="100" t="s">
        <v>787</v>
      </c>
      <c r="I249" s="102">
        <v>103000</v>
      </c>
      <c r="J249" s="103">
        <v>1</v>
      </c>
      <c r="K249" s="104">
        <v>0.11</v>
      </c>
      <c r="L249" s="103">
        <v>0.11</v>
      </c>
      <c r="M249" s="105"/>
      <c r="N249" s="103">
        <v>0</v>
      </c>
      <c r="O249" s="105" t="s">
        <v>215</v>
      </c>
      <c r="P249" s="103">
        <v>0.11</v>
      </c>
      <c r="Q249" s="105"/>
      <c r="R249" s="106">
        <v>0</v>
      </c>
      <c r="S249" s="105">
        <v>0</v>
      </c>
      <c r="T249" s="105"/>
      <c r="U249" s="103">
        <v>0</v>
      </c>
      <c r="V249" s="103">
        <v>0.22</v>
      </c>
      <c r="W249" s="107">
        <v>1756.8661871157649</v>
      </c>
      <c r="X249" s="81"/>
      <c r="Y249" s="81">
        <v>1756.8661871157649</v>
      </c>
      <c r="Z249" s="107">
        <v>146.41</v>
      </c>
      <c r="AA249" s="81">
        <v>0</v>
      </c>
      <c r="AB249" s="108">
        <v>0</v>
      </c>
      <c r="AC249" s="81">
        <v>0</v>
      </c>
      <c r="AD249" s="108">
        <v>0</v>
      </c>
      <c r="AE249" s="81">
        <v>0</v>
      </c>
      <c r="AF249" s="109">
        <v>0</v>
      </c>
      <c r="AG249" s="81">
        <v>0</v>
      </c>
      <c r="AH249" s="81">
        <v>0</v>
      </c>
      <c r="AI249" s="110">
        <v>0</v>
      </c>
      <c r="AJ249" s="108">
        <v>0</v>
      </c>
      <c r="AK249" s="108">
        <v>0</v>
      </c>
      <c r="AL249" s="81">
        <v>0</v>
      </c>
      <c r="AM249" s="107"/>
      <c r="AN249" s="81">
        <v>0</v>
      </c>
      <c r="AO249" s="81"/>
    </row>
    <row r="250" spans="1:41" ht="15" customHeight="1" x14ac:dyDescent="0.3">
      <c r="A250" s="99" t="s">
        <v>788</v>
      </c>
      <c r="B250" s="100" t="s">
        <v>786</v>
      </c>
      <c r="C250" s="101" t="s">
        <v>213</v>
      </c>
      <c r="D250" s="100" t="s">
        <v>176</v>
      </c>
      <c r="E250" s="102">
        <v>2</v>
      </c>
      <c r="F250" s="102" t="s">
        <v>58</v>
      </c>
      <c r="G250" s="100" t="s">
        <v>789</v>
      </c>
      <c r="H250" s="100" t="s">
        <v>790</v>
      </c>
      <c r="I250" s="102">
        <v>107400</v>
      </c>
      <c r="J250" s="103">
        <v>1</v>
      </c>
      <c r="K250" s="104">
        <v>0.11</v>
      </c>
      <c r="L250" s="103">
        <v>0.11</v>
      </c>
      <c r="M250" s="105"/>
      <c r="N250" s="103">
        <v>0</v>
      </c>
      <c r="O250" s="105" t="s">
        <v>215</v>
      </c>
      <c r="P250" s="103">
        <v>0.11</v>
      </c>
      <c r="Q250" s="105"/>
      <c r="R250" s="106">
        <v>0</v>
      </c>
      <c r="S250" s="105">
        <v>0</v>
      </c>
      <c r="T250" s="105"/>
      <c r="U250" s="103">
        <v>0</v>
      </c>
      <c r="V250" s="103">
        <v>0.22</v>
      </c>
      <c r="W250" s="107">
        <v>1756.8661871157649</v>
      </c>
      <c r="X250" s="81"/>
      <c r="Y250" s="81">
        <v>1756.8661871157649</v>
      </c>
      <c r="Z250" s="107">
        <v>146.41</v>
      </c>
      <c r="AA250" s="81">
        <v>0</v>
      </c>
      <c r="AB250" s="108">
        <v>0</v>
      </c>
      <c r="AC250" s="81">
        <v>0</v>
      </c>
      <c r="AD250" s="108">
        <v>0</v>
      </c>
      <c r="AE250" s="81">
        <v>0</v>
      </c>
      <c r="AF250" s="109">
        <v>0</v>
      </c>
      <c r="AG250" s="81">
        <v>0</v>
      </c>
      <c r="AH250" s="81">
        <v>0</v>
      </c>
      <c r="AI250" s="110">
        <v>0</v>
      </c>
      <c r="AJ250" s="108">
        <v>0</v>
      </c>
      <c r="AK250" s="108">
        <v>0</v>
      </c>
      <c r="AL250" s="81">
        <v>0</v>
      </c>
      <c r="AM250" s="107"/>
      <c r="AN250" s="81">
        <v>0</v>
      </c>
      <c r="AO250" s="81"/>
    </row>
    <row r="251" spans="1:41" ht="15" customHeight="1" x14ac:dyDescent="0.3">
      <c r="A251" s="99" t="s">
        <v>791</v>
      </c>
      <c r="B251" s="100" t="s">
        <v>175</v>
      </c>
      <c r="C251" s="101" t="s">
        <v>175</v>
      </c>
      <c r="D251" s="100" t="s">
        <v>792</v>
      </c>
      <c r="E251" s="102"/>
      <c r="F251" s="102" t="s">
        <v>58</v>
      </c>
      <c r="G251" s="100" t="s">
        <v>793</v>
      </c>
      <c r="H251" s="100" t="s">
        <v>794</v>
      </c>
      <c r="I251" s="102">
        <v>106000</v>
      </c>
      <c r="J251" s="103">
        <v>0</v>
      </c>
      <c r="K251" s="104">
        <v>0</v>
      </c>
      <c r="L251" s="103">
        <v>0</v>
      </c>
      <c r="M251" s="105"/>
      <c r="N251" s="103">
        <v>0</v>
      </c>
      <c r="O251" s="105"/>
      <c r="P251" s="103">
        <v>0</v>
      </c>
      <c r="Q251" s="105"/>
      <c r="R251" s="106">
        <v>0</v>
      </c>
      <c r="S251" s="105">
        <v>0</v>
      </c>
      <c r="T251" s="105"/>
      <c r="U251" s="103">
        <v>0</v>
      </c>
      <c r="V251" s="103">
        <v>0</v>
      </c>
      <c r="W251" s="107">
        <v>0</v>
      </c>
      <c r="X251" s="81"/>
      <c r="Y251" s="81">
        <v>0</v>
      </c>
      <c r="Z251" s="107">
        <v>0</v>
      </c>
      <c r="AA251" s="81">
        <v>0</v>
      </c>
      <c r="AB251" s="108">
        <v>0</v>
      </c>
      <c r="AC251" s="81">
        <v>0</v>
      </c>
      <c r="AD251" s="108">
        <v>0</v>
      </c>
      <c r="AE251" s="81">
        <v>0</v>
      </c>
      <c r="AF251" s="109">
        <v>0</v>
      </c>
      <c r="AG251" s="81">
        <v>0</v>
      </c>
      <c r="AH251" s="81">
        <v>0</v>
      </c>
      <c r="AI251" s="110">
        <v>0</v>
      </c>
      <c r="AJ251" s="108">
        <v>0</v>
      </c>
      <c r="AK251" s="108">
        <v>0</v>
      </c>
      <c r="AL251" s="81">
        <v>0</v>
      </c>
      <c r="AM251" s="107"/>
      <c r="AN251" s="81">
        <v>0</v>
      </c>
      <c r="AO251" s="81"/>
    </row>
    <row r="252" spans="1:41" ht="15" customHeight="1" x14ac:dyDescent="0.3">
      <c r="A252" s="99" t="s">
        <v>795</v>
      </c>
      <c r="B252" s="100" t="s">
        <v>786</v>
      </c>
      <c r="C252" s="101" t="s">
        <v>213</v>
      </c>
      <c r="D252" s="100" t="s">
        <v>176</v>
      </c>
      <c r="E252" s="102">
        <v>2</v>
      </c>
      <c r="F252" s="102" t="s">
        <v>58</v>
      </c>
      <c r="G252" s="100" t="s">
        <v>796</v>
      </c>
      <c r="H252" s="100" t="s">
        <v>797</v>
      </c>
      <c r="I252" s="102">
        <v>109001</v>
      </c>
      <c r="J252" s="103">
        <v>1</v>
      </c>
      <c r="K252" s="104">
        <v>0.11</v>
      </c>
      <c r="L252" s="103">
        <v>0.11</v>
      </c>
      <c r="M252" s="105"/>
      <c r="N252" s="103">
        <v>0</v>
      </c>
      <c r="O252" s="105" t="s">
        <v>215</v>
      </c>
      <c r="P252" s="103">
        <v>0.11</v>
      </c>
      <c r="Q252" s="105"/>
      <c r="R252" s="106">
        <v>0</v>
      </c>
      <c r="S252" s="105">
        <v>0</v>
      </c>
      <c r="T252" s="105"/>
      <c r="U252" s="103">
        <v>0</v>
      </c>
      <c r="V252" s="103">
        <v>0.22</v>
      </c>
      <c r="W252" s="107">
        <v>1756.8661871157649</v>
      </c>
      <c r="X252" s="81"/>
      <c r="Y252" s="81">
        <v>1756.8661871157649</v>
      </c>
      <c r="Z252" s="107">
        <v>146.41</v>
      </c>
      <c r="AA252" s="81">
        <v>0.33627045545008183</v>
      </c>
      <c r="AB252" s="108">
        <v>0.66666666666666663</v>
      </c>
      <c r="AC252" s="81">
        <v>0</v>
      </c>
      <c r="AD252" s="108">
        <v>0</v>
      </c>
      <c r="AE252" s="81">
        <v>0</v>
      </c>
      <c r="AF252" s="109">
        <v>0</v>
      </c>
      <c r="AG252" s="81">
        <v>0</v>
      </c>
      <c r="AH252" s="81">
        <v>0</v>
      </c>
      <c r="AI252" s="110">
        <v>0</v>
      </c>
      <c r="AJ252" s="108">
        <v>0</v>
      </c>
      <c r="AK252" s="108">
        <v>0.66666666666666663</v>
      </c>
      <c r="AL252" s="81">
        <v>0</v>
      </c>
      <c r="AM252" s="107"/>
      <c r="AN252" s="81">
        <v>0.33627045545008183</v>
      </c>
      <c r="AO252" s="81"/>
    </row>
    <row r="253" spans="1:41" ht="15" customHeight="1" x14ac:dyDescent="0.3">
      <c r="A253" s="99" t="s">
        <v>798</v>
      </c>
      <c r="B253" s="100" t="s">
        <v>786</v>
      </c>
      <c r="C253" s="101" t="s">
        <v>213</v>
      </c>
      <c r="D253" s="100" t="s">
        <v>176</v>
      </c>
      <c r="E253" s="102">
        <v>2</v>
      </c>
      <c r="F253" s="102" t="s">
        <v>58</v>
      </c>
      <c r="G253" s="100" t="s">
        <v>799</v>
      </c>
      <c r="H253" s="100" t="s">
        <v>800</v>
      </c>
      <c r="I253" s="102">
        <v>100100</v>
      </c>
      <c r="J253" s="103">
        <v>1</v>
      </c>
      <c r="K253" s="104">
        <v>0.12</v>
      </c>
      <c r="L253" s="103">
        <v>0.12</v>
      </c>
      <c r="M253" s="105"/>
      <c r="N253" s="103">
        <v>0</v>
      </c>
      <c r="O253" s="105" t="s">
        <v>215</v>
      </c>
      <c r="P253" s="103">
        <v>0.12</v>
      </c>
      <c r="Q253" s="105"/>
      <c r="R253" s="106">
        <v>0</v>
      </c>
      <c r="S253" s="105">
        <v>0</v>
      </c>
      <c r="T253" s="105"/>
      <c r="U253" s="103">
        <v>0</v>
      </c>
      <c r="V253" s="103">
        <v>0.24</v>
      </c>
      <c r="W253" s="107">
        <v>1916.5812950353798</v>
      </c>
      <c r="X253" s="81"/>
      <c r="Y253" s="81">
        <v>1916.5812950353798</v>
      </c>
      <c r="Z253" s="107">
        <v>159.72</v>
      </c>
      <c r="AA253" s="81">
        <v>33.46880062479638</v>
      </c>
      <c r="AB253" s="108">
        <v>21.333333333333332</v>
      </c>
      <c r="AC253" s="81">
        <v>0</v>
      </c>
      <c r="AD253" s="108">
        <v>0</v>
      </c>
      <c r="AE253" s="81">
        <v>50.440568317512273</v>
      </c>
      <c r="AF253" s="109">
        <v>0</v>
      </c>
      <c r="AG253" s="81">
        <v>0</v>
      </c>
      <c r="AH253" s="81">
        <v>0</v>
      </c>
      <c r="AI253" s="110">
        <v>0</v>
      </c>
      <c r="AJ253" s="108">
        <v>0</v>
      </c>
      <c r="AK253" s="108">
        <v>21.333333333333332</v>
      </c>
      <c r="AL253" s="81">
        <v>0</v>
      </c>
      <c r="AM253" s="107"/>
      <c r="AN253" s="81">
        <v>83.909368942308646</v>
      </c>
      <c r="AO253" s="81"/>
    </row>
    <row r="254" spans="1:41" ht="15" customHeight="1" x14ac:dyDescent="0.3">
      <c r="A254" s="99" t="s">
        <v>801</v>
      </c>
      <c r="B254" s="100" t="s">
        <v>786</v>
      </c>
      <c r="C254" s="101" t="s">
        <v>213</v>
      </c>
      <c r="D254" s="100" t="s">
        <v>176</v>
      </c>
      <c r="E254" s="102">
        <v>2</v>
      </c>
      <c r="F254" s="102" t="s">
        <v>58</v>
      </c>
      <c r="G254" s="100" t="s">
        <v>802</v>
      </c>
      <c r="H254" s="100" t="s">
        <v>803</v>
      </c>
      <c r="I254" s="102">
        <v>109001</v>
      </c>
      <c r="J254" s="103">
        <v>1</v>
      </c>
      <c r="K254" s="104">
        <v>0.11</v>
      </c>
      <c r="L254" s="103">
        <v>0.11</v>
      </c>
      <c r="M254" s="105"/>
      <c r="N254" s="103">
        <v>0</v>
      </c>
      <c r="O254" s="105" t="s">
        <v>215</v>
      </c>
      <c r="P254" s="103">
        <v>0.11</v>
      </c>
      <c r="Q254" s="105"/>
      <c r="R254" s="106">
        <v>0</v>
      </c>
      <c r="S254" s="105">
        <v>0</v>
      </c>
      <c r="T254" s="105"/>
      <c r="U254" s="103">
        <v>0</v>
      </c>
      <c r="V254" s="103">
        <v>0.22</v>
      </c>
      <c r="W254" s="107">
        <v>1756.8661871157649</v>
      </c>
      <c r="X254" s="81"/>
      <c r="Y254" s="81">
        <v>1756.8661871157649</v>
      </c>
      <c r="Z254" s="107">
        <v>146.41</v>
      </c>
      <c r="AA254" s="81">
        <v>0.20176227327004909</v>
      </c>
      <c r="AB254" s="108">
        <v>0</v>
      </c>
      <c r="AC254" s="81">
        <v>0</v>
      </c>
      <c r="AD254" s="108">
        <v>0</v>
      </c>
      <c r="AE254" s="81">
        <v>0</v>
      </c>
      <c r="AF254" s="109">
        <v>0</v>
      </c>
      <c r="AG254" s="81">
        <v>0</v>
      </c>
      <c r="AH254" s="81">
        <v>0</v>
      </c>
      <c r="AI254" s="110">
        <v>0</v>
      </c>
      <c r="AJ254" s="108">
        <v>0</v>
      </c>
      <c r="AK254" s="108">
        <v>0</v>
      </c>
      <c r="AL254" s="81">
        <v>0</v>
      </c>
      <c r="AM254" s="107"/>
      <c r="AN254" s="81">
        <v>0.20176227327004909</v>
      </c>
      <c r="AO254" s="110"/>
    </row>
    <row r="255" spans="1:41" ht="15" customHeight="1" x14ac:dyDescent="0.3">
      <c r="A255" s="99" t="s">
        <v>804</v>
      </c>
      <c r="B255" s="100" t="s">
        <v>786</v>
      </c>
      <c r="C255" s="101" t="s">
        <v>213</v>
      </c>
      <c r="D255" s="100" t="s">
        <v>176</v>
      </c>
      <c r="E255" s="102">
        <v>2</v>
      </c>
      <c r="F255" s="102" t="s">
        <v>58</v>
      </c>
      <c r="G255" s="100" t="s">
        <v>805</v>
      </c>
      <c r="H255" s="100" t="s">
        <v>806</v>
      </c>
      <c r="I255" s="102">
        <v>109001</v>
      </c>
      <c r="J255" s="103">
        <v>1</v>
      </c>
      <c r="K255" s="104">
        <v>0.11</v>
      </c>
      <c r="L255" s="103">
        <v>0.11</v>
      </c>
      <c r="M255" s="105"/>
      <c r="N255" s="103">
        <v>0</v>
      </c>
      <c r="O255" s="105" t="s">
        <v>215</v>
      </c>
      <c r="P255" s="103">
        <v>0.11</v>
      </c>
      <c r="Q255" s="105"/>
      <c r="R255" s="106">
        <v>0</v>
      </c>
      <c r="S255" s="105">
        <v>0</v>
      </c>
      <c r="T255" s="105"/>
      <c r="U255" s="103">
        <v>0</v>
      </c>
      <c r="V255" s="103">
        <v>0.22</v>
      </c>
      <c r="W255" s="107">
        <v>1756.8661871157649</v>
      </c>
      <c r="X255" s="81"/>
      <c r="Y255" s="81">
        <v>1756.8661871157649</v>
      </c>
      <c r="Z255" s="107">
        <v>146.41</v>
      </c>
      <c r="AA255" s="81">
        <v>7.9755439786748816</v>
      </c>
      <c r="AB255" s="108">
        <v>0</v>
      </c>
      <c r="AC255" s="81">
        <v>0</v>
      </c>
      <c r="AD255" s="108">
        <v>0</v>
      </c>
      <c r="AE255" s="81">
        <v>0</v>
      </c>
      <c r="AF255" s="109">
        <v>0</v>
      </c>
      <c r="AG255" s="81">
        <v>0</v>
      </c>
      <c r="AH255" s="81">
        <v>0</v>
      </c>
      <c r="AI255" s="110">
        <v>0</v>
      </c>
      <c r="AJ255" s="108">
        <v>0</v>
      </c>
      <c r="AK255" s="108">
        <v>0</v>
      </c>
      <c r="AL255" s="81">
        <v>0</v>
      </c>
      <c r="AM255" s="107"/>
      <c r="AN255" s="81">
        <v>7.9755439786748816</v>
      </c>
      <c r="AO255" s="110"/>
    </row>
    <row r="256" spans="1:41" ht="15" customHeight="1" x14ac:dyDescent="0.3">
      <c r="A256" s="99" t="s">
        <v>807</v>
      </c>
      <c r="B256" s="100" t="s">
        <v>786</v>
      </c>
      <c r="C256" s="101" t="s">
        <v>213</v>
      </c>
      <c r="D256" s="100" t="s">
        <v>176</v>
      </c>
      <c r="E256" s="102">
        <v>2</v>
      </c>
      <c r="F256" s="102" t="s">
        <v>58</v>
      </c>
      <c r="G256" s="100" t="s">
        <v>808</v>
      </c>
      <c r="H256" s="100" t="s">
        <v>809</v>
      </c>
      <c r="I256" s="102">
        <v>109001</v>
      </c>
      <c r="J256" s="103">
        <v>1</v>
      </c>
      <c r="K256" s="104">
        <v>0.11</v>
      </c>
      <c r="L256" s="103">
        <v>0.11</v>
      </c>
      <c r="M256" s="105"/>
      <c r="N256" s="103">
        <v>0</v>
      </c>
      <c r="O256" s="105" t="s">
        <v>215</v>
      </c>
      <c r="P256" s="103">
        <v>0.11</v>
      </c>
      <c r="Q256" s="105"/>
      <c r="R256" s="106">
        <v>0</v>
      </c>
      <c r="S256" s="105">
        <v>0</v>
      </c>
      <c r="T256" s="105"/>
      <c r="U256" s="103">
        <v>0</v>
      </c>
      <c r="V256" s="103">
        <v>0.22</v>
      </c>
      <c r="W256" s="107">
        <v>1756.8661871157649</v>
      </c>
      <c r="X256" s="81"/>
      <c r="Y256" s="81">
        <v>1756.8661871157649</v>
      </c>
      <c r="Z256" s="107">
        <v>146.41</v>
      </c>
      <c r="AA256" s="81">
        <v>19.333573126877059</v>
      </c>
      <c r="AB256" s="108">
        <v>0</v>
      </c>
      <c r="AC256" s="81">
        <v>0</v>
      </c>
      <c r="AD256" s="108">
        <v>0</v>
      </c>
      <c r="AE256" s="81">
        <v>50.440568317512273</v>
      </c>
      <c r="AF256" s="109">
        <v>0</v>
      </c>
      <c r="AG256" s="81">
        <v>0</v>
      </c>
      <c r="AH256" s="81">
        <v>5182.2362960801747</v>
      </c>
      <c r="AI256" s="110">
        <v>0</v>
      </c>
      <c r="AJ256" s="108">
        <v>0</v>
      </c>
      <c r="AK256" s="108">
        <v>0</v>
      </c>
      <c r="AL256" s="81">
        <v>0</v>
      </c>
      <c r="AM256" s="107"/>
      <c r="AN256" s="81">
        <v>5252.0104375245637</v>
      </c>
      <c r="AO256" s="110"/>
    </row>
    <row r="257" spans="1:44" ht="15" customHeight="1" x14ac:dyDescent="0.3">
      <c r="A257" s="99" t="s">
        <v>810</v>
      </c>
      <c r="B257" s="100" t="s">
        <v>786</v>
      </c>
      <c r="C257" s="101" t="s">
        <v>213</v>
      </c>
      <c r="D257" s="100" t="s">
        <v>176</v>
      </c>
      <c r="E257" s="102">
        <v>2</v>
      </c>
      <c r="F257" s="102" t="s">
        <v>58</v>
      </c>
      <c r="G257" s="100" t="s">
        <v>811</v>
      </c>
      <c r="H257" s="100" t="s">
        <v>812</v>
      </c>
      <c r="I257" s="102">
        <v>109001</v>
      </c>
      <c r="J257" s="103">
        <v>1</v>
      </c>
      <c r="K257" s="104">
        <v>0.11</v>
      </c>
      <c r="L257" s="103">
        <v>0.11</v>
      </c>
      <c r="M257" s="105"/>
      <c r="N257" s="103">
        <v>0</v>
      </c>
      <c r="O257" s="105" t="s">
        <v>215</v>
      </c>
      <c r="P257" s="103">
        <v>0.11</v>
      </c>
      <c r="Q257" s="105"/>
      <c r="R257" s="106">
        <v>0</v>
      </c>
      <c r="S257" s="105">
        <v>0</v>
      </c>
      <c r="T257" s="105"/>
      <c r="U257" s="103">
        <v>0</v>
      </c>
      <c r="V257" s="103">
        <v>0.22</v>
      </c>
      <c r="W257" s="107">
        <v>1756.8661871157649</v>
      </c>
      <c r="X257" s="81"/>
      <c r="Y257" s="81">
        <v>1756.8661871157649</v>
      </c>
      <c r="Z257" s="107">
        <v>146.41</v>
      </c>
      <c r="AA257" s="81">
        <v>1.0800215804455569</v>
      </c>
      <c r="AB257" s="108">
        <v>0</v>
      </c>
      <c r="AC257" s="81">
        <v>0</v>
      </c>
      <c r="AD257" s="108">
        <v>0</v>
      </c>
      <c r="AE257" s="81">
        <v>0</v>
      </c>
      <c r="AF257" s="109">
        <v>0</v>
      </c>
      <c r="AG257" s="81">
        <v>0</v>
      </c>
      <c r="AH257" s="81">
        <v>0</v>
      </c>
      <c r="AI257" s="110">
        <v>0</v>
      </c>
      <c r="AJ257" s="108">
        <v>0</v>
      </c>
      <c r="AK257" s="108">
        <v>0</v>
      </c>
      <c r="AL257" s="81">
        <v>0</v>
      </c>
      <c r="AM257" s="107"/>
      <c r="AN257" s="81">
        <v>1.0800215804455569</v>
      </c>
      <c r="AO257" s="110"/>
    </row>
    <row r="258" spans="1:44" ht="15" customHeight="1" x14ac:dyDescent="0.3">
      <c r="A258" s="99" t="s">
        <v>813</v>
      </c>
      <c r="B258" s="100" t="s">
        <v>786</v>
      </c>
      <c r="C258" s="101" t="s">
        <v>213</v>
      </c>
      <c r="D258" s="100" t="s">
        <v>176</v>
      </c>
      <c r="E258" s="102">
        <v>2</v>
      </c>
      <c r="F258" s="102" t="s">
        <v>58</v>
      </c>
      <c r="G258" s="100" t="s">
        <v>814</v>
      </c>
      <c r="H258" s="100" t="s">
        <v>814</v>
      </c>
      <c r="I258" s="102">
        <v>108925</v>
      </c>
      <c r="J258" s="103">
        <v>1</v>
      </c>
      <c r="K258" s="104">
        <v>0.11</v>
      </c>
      <c r="L258" s="103">
        <v>0.11</v>
      </c>
      <c r="M258" s="105"/>
      <c r="N258" s="103">
        <v>0</v>
      </c>
      <c r="O258" s="105" t="s">
        <v>215</v>
      </c>
      <c r="P258" s="103">
        <v>0.11</v>
      </c>
      <c r="Q258" s="105"/>
      <c r="R258" s="106">
        <v>0</v>
      </c>
      <c r="S258" s="105">
        <v>0</v>
      </c>
      <c r="T258" s="105"/>
      <c r="U258" s="103">
        <v>0</v>
      </c>
      <c r="V258" s="103">
        <v>0.22</v>
      </c>
      <c r="W258" s="107">
        <v>1756.8661871157649</v>
      </c>
      <c r="X258" s="81"/>
      <c r="Y258" s="81">
        <v>1756.8661871157649</v>
      </c>
      <c r="Z258" s="107">
        <v>146.41</v>
      </c>
      <c r="AA258" s="81">
        <v>0</v>
      </c>
      <c r="AB258" s="108">
        <v>0</v>
      </c>
      <c r="AC258" s="81">
        <v>0</v>
      </c>
      <c r="AD258" s="108">
        <v>0</v>
      </c>
      <c r="AE258" s="81">
        <v>0</v>
      </c>
      <c r="AF258" s="109">
        <v>0</v>
      </c>
      <c r="AG258" s="81">
        <v>0</v>
      </c>
      <c r="AH258" s="81">
        <v>243.5864056820287</v>
      </c>
      <c r="AI258" s="110">
        <v>720.61176153750409</v>
      </c>
      <c r="AJ258" s="108">
        <v>0</v>
      </c>
      <c r="AK258" s="108">
        <v>1</v>
      </c>
      <c r="AL258" s="81">
        <v>0</v>
      </c>
      <c r="AM258" s="107"/>
      <c r="AN258" s="81">
        <v>964.19816721953282</v>
      </c>
      <c r="AO258" s="110"/>
    </row>
    <row r="259" spans="1:44" ht="15" customHeight="1" x14ac:dyDescent="0.3">
      <c r="A259" s="111"/>
      <c r="B259" s="100"/>
      <c r="C259" s="101"/>
      <c r="D259" s="100"/>
      <c r="E259" s="100"/>
      <c r="F259" s="100"/>
      <c r="G259" s="100"/>
      <c r="H259" s="100"/>
      <c r="I259" s="143"/>
      <c r="J259" s="143"/>
      <c r="K259" s="144"/>
      <c r="L259" s="143"/>
      <c r="M259" s="143"/>
      <c r="N259" s="143"/>
      <c r="O259" s="145"/>
      <c r="P259" s="143"/>
      <c r="Q259" s="143"/>
      <c r="R259" s="143"/>
      <c r="S259" s="143"/>
      <c r="T259" s="143"/>
      <c r="U259" s="143"/>
      <c r="V259" s="143"/>
      <c r="W259" s="101"/>
      <c r="X259" s="101"/>
      <c r="Y259" s="101"/>
      <c r="Z259" s="101"/>
      <c r="AA259" s="140"/>
      <c r="AB259" s="140"/>
      <c r="AC259" s="101"/>
      <c r="AD259" s="140"/>
      <c r="AE259" s="101"/>
      <c r="AF259" s="101"/>
      <c r="AG259" s="101"/>
      <c r="AH259" s="110"/>
      <c r="AI259" s="110"/>
      <c r="AJ259" s="140"/>
      <c r="AK259" s="140"/>
      <c r="AL259" s="110"/>
      <c r="AM259" s="110"/>
      <c r="AN259" s="110"/>
      <c r="AO259" s="110"/>
    </row>
    <row r="260" spans="1:44" s="153" customFormat="1" ht="18" customHeight="1" x14ac:dyDescent="0.3">
      <c r="A260" s="146" t="s">
        <v>815</v>
      </c>
      <c r="B260" s="147"/>
      <c r="C260" s="147"/>
      <c r="D260" s="147"/>
      <c r="E260" s="147"/>
      <c r="F260" s="148"/>
      <c r="G260" s="147"/>
      <c r="H260" s="147"/>
      <c r="I260" s="147"/>
      <c r="J260" s="147"/>
      <c r="K260" s="147"/>
      <c r="L260" s="147"/>
      <c r="M260" s="147"/>
      <c r="N260" s="147"/>
      <c r="O260" s="147"/>
      <c r="P260" s="147"/>
      <c r="Q260" s="147"/>
      <c r="R260" s="146" t="str">
        <f>A260</f>
        <v>FY25 Total</v>
      </c>
      <c r="S260" s="146"/>
      <c r="T260" s="149"/>
      <c r="U260" s="149"/>
      <c r="V260" s="149">
        <f t="shared" ref="V260:AN260" si="0">SUBTOTAL(109,V3:V259)</f>
        <v>161.02800000000002</v>
      </c>
      <c r="W260" s="150">
        <f t="shared" si="0"/>
        <v>1287831.9999999995</v>
      </c>
      <c r="X260" s="150">
        <f t="shared" si="0"/>
        <v>0</v>
      </c>
      <c r="Y260" s="150">
        <f t="shared" si="0"/>
        <v>1287831.9999999995</v>
      </c>
      <c r="Z260" s="150">
        <f t="shared" si="0"/>
        <v>107169.59000000004</v>
      </c>
      <c r="AA260" s="150">
        <f t="shared" si="0"/>
        <v>364494.7343673798</v>
      </c>
      <c r="AB260" s="151">
        <f t="shared" si="0"/>
        <v>414616.99999999994</v>
      </c>
      <c r="AC260" s="150">
        <f t="shared" si="0"/>
        <v>28186.854920594316</v>
      </c>
      <c r="AD260" s="151">
        <f t="shared" si="0"/>
        <v>1248.333333333333</v>
      </c>
      <c r="AE260" s="150">
        <f t="shared" si="0"/>
        <v>23333.198379924324</v>
      </c>
      <c r="AF260" s="152">
        <f t="shared" si="0"/>
        <v>8.9804313725490186</v>
      </c>
      <c r="AG260" s="150">
        <f t="shared" si="0"/>
        <v>544.7779184441589</v>
      </c>
      <c r="AH260" s="150">
        <f t="shared" si="0"/>
        <v>214288.75521623419</v>
      </c>
      <c r="AI260" s="150">
        <f t="shared" si="0"/>
        <v>88870.85735062242</v>
      </c>
      <c r="AJ260" s="151">
        <f t="shared" si="0"/>
        <v>679460.85000000021</v>
      </c>
      <c r="AK260" s="151">
        <f t="shared" si="0"/>
        <v>1008588.1833333333</v>
      </c>
      <c r="AL260" s="150">
        <f t="shared" si="0"/>
        <v>28237.576017150837</v>
      </c>
      <c r="AM260" s="150">
        <f t="shared" si="0"/>
        <v>0</v>
      </c>
      <c r="AN260" s="150">
        <f t="shared" si="0"/>
        <v>747957.7541703498</v>
      </c>
      <c r="AO260" s="150"/>
      <c r="AP260" s="78"/>
      <c r="AQ260" s="78"/>
      <c r="AR260" s="78"/>
    </row>
    <row r="261" spans="1:44" ht="14.25" customHeight="1" x14ac:dyDescent="0.3">
      <c r="A261" s="136"/>
      <c r="B261" s="100"/>
      <c r="C261" s="100"/>
      <c r="D261" s="100"/>
      <c r="E261" s="101"/>
      <c r="F261" s="100"/>
      <c r="G261" s="100"/>
      <c r="H261" s="100"/>
      <c r="I261" s="102"/>
      <c r="J261" s="102"/>
      <c r="K261" s="102"/>
      <c r="L261" s="102"/>
      <c r="M261" s="102"/>
      <c r="N261" s="102"/>
      <c r="O261" s="102"/>
      <c r="P261" s="102"/>
      <c r="Q261" s="102"/>
      <c r="R261" s="136"/>
      <c r="S261" s="136"/>
      <c r="T261" s="102"/>
      <c r="U261" s="102"/>
      <c r="V261" s="102"/>
      <c r="W261" s="81"/>
      <c r="X261" s="81"/>
      <c r="Y261" s="81"/>
      <c r="Z261" s="81"/>
      <c r="AA261" s="81"/>
      <c r="AB261" s="108"/>
      <c r="AC261" s="81"/>
      <c r="AD261" s="108"/>
      <c r="AE261" s="81"/>
      <c r="AF261" s="109"/>
      <c r="AG261" s="81"/>
      <c r="AH261" s="81"/>
      <c r="AI261" s="81"/>
      <c r="AJ261" s="109"/>
      <c r="AK261" s="108"/>
      <c r="AL261" s="81"/>
      <c r="AM261" s="81"/>
      <c r="AN261" s="81"/>
      <c r="AO261" s="81"/>
    </row>
    <row r="262" spans="1:44" s="157" customFormat="1" ht="14.25" customHeight="1" x14ac:dyDescent="0.3">
      <c r="A262" s="146" t="s">
        <v>816</v>
      </c>
      <c r="B262" s="147"/>
      <c r="C262" s="147"/>
      <c r="D262" s="147"/>
      <c r="E262" s="147"/>
      <c r="F262" s="148"/>
      <c r="G262" s="147"/>
      <c r="H262" s="147"/>
      <c r="I262" s="147"/>
      <c r="J262" s="147"/>
      <c r="K262" s="147"/>
      <c r="L262" s="147"/>
      <c r="M262" s="147"/>
      <c r="N262" s="147"/>
      <c r="O262" s="147"/>
      <c r="P262" s="147"/>
      <c r="Q262" s="147"/>
      <c r="R262" s="146" t="str">
        <f>A262</f>
        <v>FY24 Total</v>
      </c>
      <c r="S262" s="146"/>
      <c r="T262" s="149"/>
      <c r="U262" s="149"/>
      <c r="V262" s="149">
        <v>159.62000000000003</v>
      </c>
      <c r="W262" s="154">
        <v>1307050.9496228548</v>
      </c>
      <c r="X262" s="154">
        <v>0</v>
      </c>
      <c r="Y262" s="154">
        <v>1307050.9496228548</v>
      </c>
      <c r="Z262" s="154">
        <v>105986.52999999987</v>
      </c>
      <c r="AA262" s="154">
        <v>379302.59117303381</v>
      </c>
      <c r="AB262" s="155">
        <v>337326.33333333314</v>
      </c>
      <c r="AC262" s="154">
        <v>37605.181144561961</v>
      </c>
      <c r="AD262" s="155">
        <v>3880.7333333333331</v>
      </c>
      <c r="AE262" s="154">
        <v>10515.814267683178</v>
      </c>
      <c r="AF262" s="156">
        <v>58.227098039215676</v>
      </c>
      <c r="AG262" s="154">
        <v>950.86421070633708</v>
      </c>
      <c r="AH262" s="154">
        <v>211044.77946465596</v>
      </c>
      <c r="AI262" s="154">
        <v>57411.953366211616</v>
      </c>
      <c r="AJ262" s="156">
        <v>465618.99999999994</v>
      </c>
      <c r="AK262" s="155">
        <v>801305.73333333363</v>
      </c>
      <c r="AL262" s="154">
        <v>27409.508243154429</v>
      </c>
      <c r="AM262" s="154">
        <v>0</v>
      </c>
      <c r="AN262" s="154">
        <v>724240.69187000731</v>
      </c>
      <c r="AO262" s="154"/>
    </row>
    <row r="263" spans="1:44" ht="14.25" customHeight="1" x14ac:dyDescent="0.3">
      <c r="A263" s="136"/>
      <c r="B263" s="100"/>
      <c r="C263" s="100"/>
      <c r="D263" s="100"/>
      <c r="E263" s="101"/>
      <c r="F263" s="100"/>
      <c r="G263" s="100"/>
      <c r="H263" s="100"/>
      <c r="I263" s="102"/>
      <c r="J263" s="102"/>
      <c r="K263" s="102"/>
      <c r="L263" s="102"/>
      <c r="M263" s="102"/>
      <c r="N263" s="102"/>
      <c r="O263" s="102"/>
      <c r="P263" s="102"/>
      <c r="Q263" s="102"/>
      <c r="R263" s="102"/>
      <c r="S263" s="102"/>
      <c r="U263" s="141"/>
      <c r="V263" s="141"/>
      <c r="Y263" s="81"/>
      <c r="Z263" s="101"/>
      <c r="AA263" s="140"/>
      <c r="AB263" s="140"/>
      <c r="AC263" s="101"/>
      <c r="AD263" s="140"/>
      <c r="AE263" s="101"/>
      <c r="AF263" s="101"/>
      <c r="AG263" s="101"/>
      <c r="AH263" s="110"/>
      <c r="AI263" s="110"/>
      <c r="AJ263" s="140"/>
      <c r="AK263" s="140"/>
      <c r="AL263" s="110"/>
      <c r="AM263" s="110"/>
      <c r="AN263" s="110"/>
      <c r="AO263" s="110"/>
    </row>
    <row r="264" spans="1:44" ht="15.75" customHeight="1" x14ac:dyDescent="0.3">
      <c r="A264" s="33" t="s">
        <v>817</v>
      </c>
      <c r="U264" s="141"/>
      <c r="V264" s="141"/>
    </row>
    <row r="265" spans="1:44" ht="15.75" customHeight="1" x14ac:dyDescent="0.3">
      <c r="U265" s="141"/>
      <c r="V265" s="141"/>
    </row>
    <row r="266" spans="1:44" ht="15.75" customHeight="1" x14ac:dyDescent="0.3">
      <c r="U266" s="141"/>
      <c r="V266" s="141"/>
    </row>
    <row r="267" spans="1:44" ht="15.75" customHeight="1" x14ac:dyDescent="0.3">
      <c r="U267" s="141"/>
      <c r="V267" s="141"/>
    </row>
    <row r="268" spans="1:44" ht="15.75" customHeight="1" x14ac:dyDescent="0.3">
      <c r="U268" s="141"/>
      <c r="V268" s="141"/>
    </row>
    <row r="269" spans="1:44" ht="15.75" customHeight="1" x14ac:dyDescent="0.3">
      <c r="U269" s="141"/>
      <c r="V269" s="141"/>
      <c r="W269" s="142"/>
    </row>
  </sheetData>
  <conditionalFormatting sqref="I39:I59 I61:I69 I72">
    <cfRule type="cellIs" dxfId="190" priority="1" operator="equal">
      <formula>"'#N/A"</formula>
    </cfRule>
  </conditionalFormatting>
  <conditionalFormatting sqref="I39:I59 I61:I69 I72">
    <cfRule type="cellIs" dxfId="189" priority="2" operator="equal">
      <formula>#N/A</formula>
    </cfRule>
  </conditionalFormatting>
  <conditionalFormatting sqref="I39:I59 I61:I69 I72">
    <cfRule type="cellIs" dxfId="188" priority="3" operator="equal">
      <formula>""""""</formula>
    </cfRule>
  </conditionalFormatting>
  <conditionalFormatting sqref="I71">
    <cfRule type="cellIs" dxfId="187" priority="4" operator="equal">
      <formula>"'#N/A"</formula>
    </cfRule>
  </conditionalFormatting>
  <conditionalFormatting sqref="I71">
    <cfRule type="cellIs" dxfId="186" priority="5" operator="equal">
      <formula>#N/A</formula>
    </cfRule>
  </conditionalFormatting>
  <conditionalFormatting sqref="I71">
    <cfRule type="cellIs" dxfId="185" priority="6" operator="equal">
      <formula>""""""</formula>
    </cfRule>
  </conditionalFormatting>
  <conditionalFormatting sqref="I226">
    <cfRule type="cellIs" dxfId="184" priority="7" operator="equal">
      <formula>"'#N/A"</formula>
    </cfRule>
  </conditionalFormatting>
  <conditionalFormatting sqref="I226">
    <cfRule type="cellIs" dxfId="183" priority="8" operator="equal">
      <formula>#N/A</formula>
    </cfRule>
  </conditionalFormatting>
  <conditionalFormatting sqref="I226">
    <cfRule type="cellIs" dxfId="182" priority="9" operator="equal">
      <formula>""""""</formula>
    </cfRule>
  </conditionalFormatting>
  <conditionalFormatting sqref="I104">
    <cfRule type="cellIs" dxfId="181" priority="10" operator="equal">
      <formula>"'#N/A"</formula>
    </cfRule>
  </conditionalFormatting>
  <conditionalFormatting sqref="I104">
    <cfRule type="cellIs" dxfId="180" priority="11" operator="equal">
      <formula>#N/A</formula>
    </cfRule>
  </conditionalFormatting>
  <conditionalFormatting sqref="I104">
    <cfRule type="cellIs" dxfId="179" priority="12" operator="equal">
      <formula>""""""</formula>
    </cfRule>
  </conditionalFormatting>
  <conditionalFormatting sqref="I105">
    <cfRule type="cellIs" dxfId="178" priority="13" operator="equal">
      <formula>"'#N/A"</formula>
    </cfRule>
  </conditionalFormatting>
  <conditionalFormatting sqref="I105">
    <cfRule type="cellIs" dxfId="177" priority="14" operator="equal">
      <formula>#N/A</formula>
    </cfRule>
  </conditionalFormatting>
  <conditionalFormatting sqref="I105">
    <cfRule type="cellIs" dxfId="176" priority="15" operator="equal">
      <formula>""""""</formula>
    </cfRule>
  </conditionalFormatting>
  <conditionalFormatting sqref="I99:I103 I106:I107">
    <cfRule type="cellIs" dxfId="175" priority="16" operator="equal">
      <formula>"'#N/A"</formula>
    </cfRule>
  </conditionalFormatting>
  <conditionalFormatting sqref="I99:I103 I106:I107">
    <cfRule type="cellIs" dxfId="174" priority="17" operator="equal">
      <formula>#N/A</formula>
    </cfRule>
  </conditionalFormatting>
  <conditionalFormatting sqref="I99:I103 I106:I107">
    <cfRule type="cellIs" dxfId="173" priority="18" operator="equal">
      <formula>""""""</formula>
    </cfRule>
  </conditionalFormatting>
  <conditionalFormatting sqref="I108:I113">
    <cfRule type="cellIs" dxfId="172" priority="19" operator="equal">
      <formula>"'#N/A"</formula>
    </cfRule>
  </conditionalFormatting>
  <conditionalFormatting sqref="I108:I113">
    <cfRule type="cellIs" dxfId="171" priority="20" operator="equal">
      <formula>#N/A</formula>
    </cfRule>
  </conditionalFormatting>
  <conditionalFormatting sqref="I108:I113">
    <cfRule type="cellIs" dxfId="170" priority="21" operator="equal">
      <formula>""""""</formula>
    </cfRule>
  </conditionalFormatting>
  <conditionalFormatting sqref="I7:J13">
    <cfRule type="cellIs" dxfId="169" priority="22" operator="equal">
      <formula>"'#N/A"</formula>
    </cfRule>
  </conditionalFormatting>
  <conditionalFormatting sqref="I7:J13">
    <cfRule type="cellIs" dxfId="168" priority="23" operator="equal">
      <formula>#N/A</formula>
    </cfRule>
  </conditionalFormatting>
  <conditionalFormatting sqref="I7:J13">
    <cfRule type="cellIs" dxfId="167" priority="24" operator="equal">
      <formula>""""""</formula>
    </cfRule>
  </conditionalFormatting>
  <conditionalFormatting sqref="I28">
    <cfRule type="cellIs" dxfId="166" priority="25" operator="equal">
      <formula>"'#N/A"</formula>
    </cfRule>
  </conditionalFormatting>
  <conditionalFormatting sqref="I28">
    <cfRule type="cellIs" dxfId="165" priority="26" operator="equal">
      <formula>#N/A</formula>
    </cfRule>
  </conditionalFormatting>
  <conditionalFormatting sqref="I28">
    <cfRule type="cellIs" dxfId="164" priority="27" operator="equal">
      <formula>""""""</formula>
    </cfRule>
  </conditionalFormatting>
  <conditionalFormatting sqref="I14:J14">
    <cfRule type="cellIs" dxfId="163" priority="28" operator="equal">
      <formula>"'#N/A"</formula>
    </cfRule>
  </conditionalFormatting>
  <conditionalFormatting sqref="I14:J14">
    <cfRule type="cellIs" dxfId="162" priority="29" operator="equal">
      <formula>#N/A</formula>
    </cfRule>
  </conditionalFormatting>
  <conditionalFormatting sqref="I14:J14">
    <cfRule type="cellIs" dxfId="161" priority="30" operator="equal">
      <formula>""""""</formula>
    </cfRule>
  </conditionalFormatting>
  <conditionalFormatting sqref="I15:J27 I29:J29">
    <cfRule type="cellIs" dxfId="160" priority="31" operator="equal">
      <formula>"'#N/A"</formula>
    </cfRule>
  </conditionalFormatting>
  <conditionalFormatting sqref="I15:J27 I29:J29">
    <cfRule type="cellIs" dxfId="159" priority="32" operator="equal">
      <formula>#N/A</formula>
    </cfRule>
  </conditionalFormatting>
  <conditionalFormatting sqref="I15:J27 I29:J29">
    <cfRule type="cellIs" dxfId="158" priority="33" operator="equal">
      <formula>""""""</formula>
    </cfRule>
  </conditionalFormatting>
  <conditionalFormatting sqref="I31:I32 I35:I38">
    <cfRule type="cellIs" dxfId="157" priority="34" operator="equal">
      <formula>"'#N/A"</formula>
    </cfRule>
  </conditionalFormatting>
  <conditionalFormatting sqref="I31:I32 I35:I38">
    <cfRule type="cellIs" dxfId="156" priority="35" operator="equal">
      <formula>#N/A</formula>
    </cfRule>
  </conditionalFormatting>
  <conditionalFormatting sqref="I31:I32 I35:I38">
    <cfRule type="cellIs" dxfId="155" priority="36" operator="equal">
      <formula>""""""</formula>
    </cfRule>
  </conditionalFormatting>
  <conditionalFormatting sqref="I30">
    <cfRule type="cellIs" dxfId="154" priority="37" operator="equal">
      <formula>"'#N/A"</formula>
    </cfRule>
  </conditionalFormatting>
  <conditionalFormatting sqref="I30">
    <cfRule type="cellIs" dxfId="153" priority="38" operator="equal">
      <formula>#N/A</formula>
    </cfRule>
  </conditionalFormatting>
  <conditionalFormatting sqref="I30">
    <cfRule type="cellIs" dxfId="152" priority="39" operator="equal">
      <formula>""""""</formula>
    </cfRule>
  </conditionalFormatting>
  <conditionalFormatting sqref="I88 I91:I98">
    <cfRule type="cellIs" dxfId="151" priority="40" operator="equal">
      <formula>"'#N/A"</formula>
    </cfRule>
  </conditionalFormatting>
  <conditionalFormatting sqref="I88 I91:I98">
    <cfRule type="cellIs" dxfId="150" priority="41" operator="equal">
      <formula>#N/A</formula>
    </cfRule>
  </conditionalFormatting>
  <conditionalFormatting sqref="I88 I91:I98">
    <cfRule type="cellIs" dxfId="149" priority="42" operator="equal">
      <formula>""""""</formula>
    </cfRule>
  </conditionalFormatting>
  <conditionalFormatting sqref="I80:I87">
    <cfRule type="cellIs" dxfId="148" priority="43" operator="equal">
      <formula>"'#N/A"</formula>
    </cfRule>
  </conditionalFormatting>
  <conditionalFormatting sqref="I80:I87">
    <cfRule type="cellIs" dxfId="147" priority="44" operator="equal">
      <formula>#N/A</formula>
    </cfRule>
  </conditionalFormatting>
  <conditionalFormatting sqref="I80:I87">
    <cfRule type="cellIs" dxfId="146" priority="45" operator="equal">
      <formula>""""""</formula>
    </cfRule>
  </conditionalFormatting>
  <conditionalFormatting sqref="I156">
    <cfRule type="cellIs" dxfId="145" priority="46" operator="equal">
      <formula>"'#N/A"</formula>
    </cfRule>
  </conditionalFormatting>
  <conditionalFormatting sqref="I156">
    <cfRule type="cellIs" dxfId="144" priority="47" operator="equal">
      <formula>#N/A</formula>
    </cfRule>
  </conditionalFormatting>
  <conditionalFormatting sqref="I156">
    <cfRule type="cellIs" dxfId="143" priority="48" operator="equal">
      <formula>""""""</formula>
    </cfRule>
  </conditionalFormatting>
  <conditionalFormatting sqref="I162">
    <cfRule type="cellIs" dxfId="142" priority="49" operator="equal">
      <formula>"'#N/A"</formula>
    </cfRule>
  </conditionalFormatting>
  <conditionalFormatting sqref="I162">
    <cfRule type="cellIs" dxfId="141" priority="50" operator="equal">
      <formula>#N/A</formula>
    </cfRule>
  </conditionalFormatting>
  <conditionalFormatting sqref="I162">
    <cfRule type="cellIs" dxfId="140" priority="51" operator="equal">
      <formula>""""""</formula>
    </cfRule>
  </conditionalFormatting>
  <conditionalFormatting sqref="I219">
    <cfRule type="cellIs" dxfId="139" priority="52" operator="equal">
      <formula>"'#N/A"</formula>
    </cfRule>
  </conditionalFormatting>
  <conditionalFormatting sqref="I219">
    <cfRule type="cellIs" dxfId="138" priority="53" operator="equal">
      <formula>#N/A</formula>
    </cfRule>
  </conditionalFormatting>
  <conditionalFormatting sqref="I219">
    <cfRule type="cellIs" dxfId="137" priority="54" operator="equal">
      <formula>""""""</formula>
    </cfRule>
  </conditionalFormatting>
  <conditionalFormatting sqref="I159">
    <cfRule type="cellIs" dxfId="136" priority="55" operator="equal">
      <formula>"'#N/A"</formula>
    </cfRule>
  </conditionalFormatting>
  <conditionalFormatting sqref="I159">
    <cfRule type="cellIs" dxfId="135" priority="56" operator="equal">
      <formula>#N/A</formula>
    </cfRule>
  </conditionalFormatting>
  <conditionalFormatting sqref="I159">
    <cfRule type="cellIs" dxfId="134" priority="57" operator="equal">
      <formula>""""""</formula>
    </cfRule>
  </conditionalFormatting>
  <conditionalFormatting sqref="I220:I224">
    <cfRule type="cellIs" dxfId="133" priority="58" operator="equal">
      <formula>"'#N/A"</formula>
    </cfRule>
  </conditionalFormatting>
  <conditionalFormatting sqref="I220:I224">
    <cfRule type="cellIs" dxfId="132" priority="59" operator="equal">
      <formula>#N/A</formula>
    </cfRule>
  </conditionalFormatting>
  <conditionalFormatting sqref="I220:I224">
    <cfRule type="cellIs" dxfId="131" priority="60" operator="equal">
      <formula>""""""</formula>
    </cfRule>
  </conditionalFormatting>
  <conditionalFormatting sqref="I198">
    <cfRule type="cellIs" dxfId="130" priority="61" operator="equal">
      <formula>"'#N/A"</formula>
    </cfRule>
  </conditionalFormatting>
  <conditionalFormatting sqref="I198">
    <cfRule type="cellIs" dxfId="129" priority="62" operator="equal">
      <formula>#N/A</formula>
    </cfRule>
  </conditionalFormatting>
  <conditionalFormatting sqref="I198">
    <cfRule type="cellIs" dxfId="128" priority="63" operator="equal">
      <formula>""""""</formula>
    </cfRule>
  </conditionalFormatting>
  <conditionalFormatting sqref="I114:I123 I125:I126 I128:I155 I157:I158 I160:I161">
    <cfRule type="cellIs" dxfId="127" priority="64" operator="equal">
      <formula>"'#N/A"</formula>
    </cfRule>
  </conditionalFormatting>
  <conditionalFormatting sqref="I114:I123 I125:I126 I128:I155 I157:I158 I160:I161">
    <cfRule type="cellIs" dxfId="126" priority="65" operator="equal">
      <formula>#N/A</formula>
    </cfRule>
  </conditionalFormatting>
  <conditionalFormatting sqref="I114:I123 I125:I126 I128:I155 I157:I158 I160:I161">
    <cfRule type="cellIs" dxfId="125" priority="66" operator="equal">
      <formula>""""""</formula>
    </cfRule>
  </conditionalFormatting>
  <conditionalFormatting sqref="I127">
    <cfRule type="cellIs" dxfId="124" priority="67" operator="equal">
      <formula>"'#N/A"</formula>
    </cfRule>
  </conditionalFormatting>
  <conditionalFormatting sqref="I217:I218">
    <cfRule type="cellIs" dxfId="123" priority="68" operator="equal">
      <formula>#N/A</formula>
    </cfRule>
  </conditionalFormatting>
  <conditionalFormatting sqref="I217:I218">
    <cfRule type="cellIs" dxfId="122" priority="69" operator="equal">
      <formula>""""""</formula>
    </cfRule>
  </conditionalFormatting>
  <conditionalFormatting sqref="I258:J258">
    <cfRule type="cellIs" dxfId="121" priority="70" operator="equal">
      <formula>"'#N/A"</formula>
    </cfRule>
  </conditionalFormatting>
  <conditionalFormatting sqref="I258:J258">
    <cfRule type="cellIs" dxfId="120" priority="71" operator="equal">
      <formula>#N/A</formula>
    </cfRule>
  </conditionalFormatting>
  <conditionalFormatting sqref="I258:J258">
    <cfRule type="cellIs" dxfId="119" priority="72" operator="equal">
      <formula>""""""</formula>
    </cfRule>
  </conditionalFormatting>
  <conditionalFormatting sqref="I127">
    <cfRule type="cellIs" dxfId="118" priority="73" operator="equal">
      <formula>#N/A</formula>
    </cfRule>
  </conditionalFormatting>
  <conditionalFormatting sqref="I127">
    <cfRule type="cellIs" dxfId="117" priority="74" operator="equal">
      <formula>""""""</formula>
    </cfRule>
  </conditionalFormatting>
  <conditionalFormatting sqref="I163:I171 I173:I197 I199:I216">
    <cfRule type="cellIs" dxfId="116" priority="75" operator="equal">
      <formula>"'#N/A"</formula>
    </cfRule>
  </conditionalFormatting>
  <conditionalFormatting sqref="I163:I171 I173:I197 I199:I216">
    <cfRule type="cellIs" dxfId="115" priority="76" operator="equal">
      <formula>#N/A</formula>
    </cfRule>
  </conditionalFormatting>
  <conditionalFormatting sqref="I163:I171 I173:I197 I199:I216">
    <cfRule type="cellIs" dxfId="114" priority="77" operator="equal">
      <formula>""""""</formula>
    </cfRule>
  </conditionalFormatting>
  <conditionalFormatting sqref="I217:I218">
    <cfRule type="cellIs" dxfId="113" priority="78" operator="equal">
      <formula>"'#N/A"</formula>
    </cfRule>
  </conditionalFormatting>
  <conditionalFormatting sqref="I74 I76">
    <cfRule type="cellIs" dxfId="112" priority="79" operator="equal">
      <formula>"'#N/A"</formula>
    </cfRule>
  </conditionalFormatting>
  <conditionalFormatting sqref="I74 I76">
    <cfRule type="cellIs" dxfId="111" priority="80" operator="equal">
      <formula>#N/A</formula>
    </cfRule>
  </conditionalFormatting>
  <conditionalFormatting sqref="I74 I76">
    <cfRule type="cellIs" dxfId="110" priority="81" operator="equal">
      <formula>""""""</formula>
    </cfRule>
  </conditionalFormatting>
  <conditionalFormatting sqref="I73">
    <cfRule type="cellIs" dxfId="109" priority="82" operator="equal">
      <formula>"'#N/A"</formula>
    </cfRule>
  </conditionalFormatting>
  <conditionalFormatting sqref="I73">
    <cfRule type="cellIs" dxfId="108" priority="83" operator="equal">
      <formula>#N/A</formula>
    </cfRule>
  </conditionalFormatting>
  <conditionalFormatting sqref="I73">
    <cfRule type="cellIs" dxfId="107" priority="84" operator="equal">
      <formula>""""""</formula>
    </cfRule>
  </conditionalFormatting>
  <conditionalFormatting sqref="I78:I79">
    <cfRule type="cellIs" dxfId="106" priority="85" operator="equal">
      <formula>"'#N/A"</formula>
    </cfRule>
  </conditionalFormatting>
  <conditionalFormatting sqref="I78:I79">
    <cfRule type="cellIs" dxfId="105" priority="86" operator="equal">
      <formula>#N/A</formula>
    </cfRule>
  </conditionalFormatting>
  <conditionalFormatting sqref="I78:I79">
    <cfRule type="cellIs" dxfId="104" priority="87" operator="equal">
      <formula>""""""</formula>
    </cfRule>
  </conditionalFormatting>
  <conditionalFormatting sqref="I77">
    <cfRule type="cellIs" dxfId="103" priority="88" operator="equal">
      <formula>"'#N/A"</formula>
    </cfRule>
  </conditionalFormatting>
  <conditionalFormatting sqref="I77">
    <cfRule type="cellIs" dxfId="102" priority="89" operator="equal">
      <formula>#N/A</formula>
    </cfRule>
  </conditionalFormatting>
  <conditionalFormatting sqref="I77">
    <cfRule type="cellIs" dxfId="101" priority="90" operator="equal">
      <formula>""""""</formula>
    </cfRule>
  </conditionalFormatting>
  <conditionalFormatting sqref="I241:I245 I247:I248">
    <cfRule type="cellIs" dxfId="100" priority="91" operator="equal">
      <formula>"'#N/A"</formula>
    </cfRule>
  </conditionalFormatting>
  <conditionalFormatting sqref="I241:I245 I247:I248">
    <cfRule type="cellIs" dxfId="99" priority="92" operator="equal">
      <formula>#N/A</formula>
    </cfRule>
  </conditionalFormatting>
  <conditionalFormatting sqref="I241:I245 I247:I248">
    <cfRule type="cellIs" dxfId="98" priority="93" operator="equal">
      <formula>""""""</formula>
    </cfRule>
  </conditionalFormatting>
  <conditionalFormatting sqref="I249">
    <cfRule type="cellIs" dxfId="97" priority="94" operator="equal">
      <formula>"'#N/A"</formula>
    </cfRule>
  </conditionalFormatting>
  <conditionalFormatting sqref="I249">
    <cfRule type="cellIs" dxfId="96" priority="95" operator="equal">
      <formula>#N/A</formula>
    </cfRule>
  </conditionalFormatting>
  <conditionalFormatting sqref="I249">
    <cfRule type="cellIs" dxfId="95" priority="96" operator="equal">
      <formula>""""""</formula>
    </cfRule>
  </conditionalFormatting>
  <conditionalFormatting sqref="I246">
    <cfRule type="cellIs" dxfId="94" priority="97" operator="equal">
      <formula>"'#N/A"</formula>
    </cfRule>
  </conditionalFormatting>
  <conditionalFormatting sqref="I246">
    <cfRule type="cellIs" dxfId="93" priority="98" operator="equal">
      <formula>#N/A</formula>
    </cfRule>
  </conditionalFormatting>
  <conditionalFormatting sqref="I246">
    <cfRule type="cellIs" dxfId="92" priority="99" operator="equal">
      <formula>""""""</formula>
    </cfRule>
  </conditionalFormatting>
  <conditionalFormatting sqref="I225">
    <cfRule type="cellIs" dxfId="91" priority="100" operator="equal">
      <formula>"'#N/A"</formula>
    </cfRule>
  </conditionalFormatting>
  <conditionalFormatting sqref="I225">
    <cfRule type="cellIs" dxfId="90" priority="101" operator="equal">
      <formula>#N/A</formula>
    </cfRule>
  </conditionalFormatting>
  <conditionalFormatting sqref="I225">
    <cfRule type="cellIs" dxfId="89" priority="102" operator="equal">
      <formula>""""""</formula>
    </cfRule>
  </conditionalFormatting>
  <conditionalFormatting sqref="I3:J3">
    <cfRule type="cellIs" dxfId="88" priority="103" operator="equal">
      <formula>"'#N/A"</formula>
    </cfRule>
  </conditionalFormatting>
  <conditionalFormatting sqref="I3:J3">
    <cfRule type="cellIs" dxfId="87" priority="104" operator="equal">
      <formula>#N/A</formula>
    </cfRule>
  </conditionalFormatting>
  <conditionalFormatting sqref="I3:J3">
    <cfRule type="cellIs" dxfId="86" priority="105" operator="equal">
      <formula>""""""</formula>
    </cfRule>
  </conditionalFormatting>
  <conditionalFormatting sqref="I5:J5">
    <cfRule type="cellIs" dxfId="85" priority="106" operator="equal">
      <formula>"'#N/A"</formula>
    </cfRule>
  </conditionalFormatting>
  <conditionalFormatting sqref="I5:J5">
    <cfRule type="cellIs" dxfId="84" priority="107" operator="equal">
      <formula>#N/A</formula>
    </cfRule>
  </conditionalFormatting>
  <conditionalFormatting sqref="I5:J5">
    <cfRule type="cellIs" dxfId="83" priority="108" operator="equal">
      <formula>""""""</formula>
    </cfRule>
  </conditionalFormatting>
  <conditionalFormatting sqref="I4:J4">
    <cfRule type="cellIs" dxfId="82" priority="109" operator="equal">
      <formula>"'#N/A"</formula>
    </cfRule>
  </conditionalFormatting>
  <conditionalFormatting sqref="I4:J4">
    <cfRule type="cellIs" dxfId="81" priority="110" operator="equal">
      <formula>#N/A</formula>
    </cfRule>
  </conditionalFormatting>
  <conditionalFormatting sqref="I4:J4">
    <cfRule type="cellIs" dxfId="80" priority="111" operator="equal">
      <formula>""""""</formula>
    </cfRule>
  </conditionalFormatting>
  <conditionalFormatting sqref="I6:J6">
    <cfRule type="cellIs" dxfId="79" priority="112" operator="equal">
      <formula>"'#N/A"</formula>
    </cfRule>
  </conditionalFormatting>
  <conditionalFormatting sqref="I6:J6">
    <cfRule type="cellIs" dxfId="78" priority="113" operator="equal">
      <formula>#N/A</formula>
    </cfRule>
  </conditionalFormatting>
  <conditionalFormatting sqref="I6:J6">
    <cfRule type="cellIs" dxfId="77" priority="114" operator="equal">
      <formula>""""""</formula>
    </cfRule>
  </conditionalFormatting>
  <conditionalFormatting sqref="I237">
    <cfRule type="cellIs" dxfId="76" priority="115" operator="equal">
      <formula>"'#N/A"</formula>
    </cfRule>
  </conditionalFormatting>
  <conditionalFormatting sqref="I237">
    <cfRule type="cellIs" dxfId="75" priority="116" operator="equal">
      <formula>#N/A</formula>
    </cfRule>
  </conditionalFormatting>
  <conditionalFormatting sqref="I237">
    <cfRule type="cellIs" dxfId="74" priority="117" operator="equal">
      <formula>""""""</formula>
    </cfRule>
  </conditionalFormatting>
  <conditionalFormatting sqref="I238:I240">
    <cfRule type="cellIs" dxfId="73" priority="118" operator="equal">
      <formula>"'#N/A"</formula>
    </cfRule>
  </conditionalFormatting>
  <conditionalFormatting sqref="I238:I240">
    <cfRule type="cellIs" dxfId="72" priority="119" operator="equal">
      <formula>#N/A</formula>
    </cfRule>
  </conditionalFormatting>
  <conditionalFormatting sqref="I238:I240">
    <cfRule type="cellIs" dxfId="71" priority="120" operator="equal">
      <formula>""""""</formula>
    </cfRule>
  </conditionalFormatting>
  <conditionalFormatting sqref="I227:I231 I235">
    <cfRule type="cellIs" dxfId="70" priority="121" operator="equal">
      <formula>"'#N/A"</formula>
    </cfRule>
  </conditionalFormatting>
  <conditionalFormatting sqref="I227:I231 I235">
    <cfRule type="cellIs" dxfId="69" priority="122" operator="equal">
      <formula>#N/A</formula>
    </cfRule>
  </conditionalFormatting>
  <conditionalFormatting sqref="I227:I231 I235">
    <cfRule type="cellIs" dxfId="68" priority="123" operator="equal">
      <formula>""""""</formula>
    </cfRule>
  </conditionalFormatting>
  <conditionalFormatting sqref="I234 I236">
    <cfRule type="cellIs" dxfId="67" priority="124" operator="equal">
      <formula>"'#N/A"</formula>
    </cfRule>
  </conditionalFormatting>
  <conditionalFormatting sqref="I234 I236">
    <cfRule type="cellIs" dxfId="66" priority="125" operator="equal">
      <formula>#N/A</formula>
    </cfRule>
  </conditionalFormatting>
  <conditionalFormatting sqref="I234 I236">
    <cfRule type="cellIs" dxfId="65" priority="126" operator="equal">
      <formula>""""""</formula>
    </cfRule>
  </conditionalFormatting>
  <conditionalFormatting sqref="I256:J257">
    <cfRule type="cellIs" dxfId="64" priority="127" operator="equal">
      <formula>"'#N/A"</formula>
    </cfRule>
  </conditionalFormatting>
  <conditionalFormatting sqref="I256:J257">
    <cfRule type="cellIs" dxfId="63" priority="128" operator="equal">
      <formula>#N/A</formula>
    </cfRule>
  </conditionalFormatting>
  <conditionalFormatting sqref="I256:J257">
    <cfRule type="cellIs" dxfId="62" priority="129" operator="equal">
      <formula>""""""</formula>
    </cfRule>
  </conditionalFormatting>
  <conditionalFormatting sqref="I256">
    <cfRule type="cellIs" dxfId="61" priority="130" operator="equal">
      <formula>"'#N/A"</formula>
    </cfRule>
  </conditionalFormatting>
  <conditionalFormatting sqref="I256">
    <cfRule type="cellIs" dxfId="60" priority="131" operator="equal">
      <formula>#N/A</formula>
    </cfRule>
  </conditionalFormatting>
  <conditionalFormatting sqref="I256">
    <cfRule type="cellIs" dxfId="59" priority="132" operator="equal">
      <formula>""""""</formula>
    </cfRule>
  </conditionalFormatting>
  <conditionalFormatting sqref="I75">
    <cfRule type="cellIs" dxfId="58" priority="133" operator="equal">
      <formula>"'#N/A"</formula>
    </cfRule>
  </conditionalFormatting>
  <conditionalFormatting sqref="I75">
    <cfRule type="cellIs" dxfId="57" priority="134" operator="equal">
      <formula>#N/A</formula>
    </cfRule>
  </conditionalFormatting>
  <conditionalFormatting sqref="I75">
    <cfRule type="cellIs" dxfId="56" priority="135" operator="equal">
      <formula>""""""</formula>
    </cfRule>
  </conditionalFormatting>
  <conditionalFormatting sqref="I232">
    <cfRule type="cellIs" dxfId="55" priority="136" operator="equal">
      <formula>"'#N/A"</formula>
    </cfRule>
  </conditionalFormatting>
  <conditionalFormatting sqref="I232">
    <cfRule type="cellIs" dxfId="54" priority="137" operator="equal">
      <formula>#N/A</formula>
    </cfRule>
  </conditionalFormatting>
  <conditionalFormatting sqref="I232">
    <cfRule type="cellIs" dxfId="53" priority="138" operator="equal">
      <formula>""""""</formula>
    </cfRule>
  </conditionalFormatting>
  <conditionalFormatting sqref="I233">
    <cfRule type="cellIs" dxfId="52" priority="139" operator="equal">
      <formula>"'#N/A"</formula>
    </cfRule>
  </conditionalFormatting>
  <conditionalFormatting sqref="I233">
    <cfRule type="cellIs" dxfId="51" priority="140" operator="equal">
      <formula>#N/A</formula>
    </cfRule>
  </conditionalFormatting>
  <conditionalFormatting sqref="I233">
    <cfRule type="cellIs" dxfId="50" priority="141" operator="equal">
      <formula>""""""</formula>
    </cfRule>
  </conditionalFormatting>
  <conditionalFormatting sqref="I33:I34">
    <cfRule type="cellIs" dxfId="49" priority="142" operator="equal">
      <formula>"'#N/A"</formula>
    </cfRule>
  </conditionalFormatting>
  <conditionalFormatting sqref="I33:I34">
    <cfRule type="cellIs" dxfId="48" priority="143" operator="equal">
      <formula>#N/A</formula>
    </cfRule>
  </conditionalFormatting>
  <conditionalFormatting sqref="I33:I34">
    <cfRule type="cellIs" dxfId="47" priority="144" operator="equal">
      <formula>""""""</formula>
    </cfRule>
  </conditionalFormatting>
  <conditionalFormatting sqref="I60">
    <cfRule type="cellIs" dxfId="46" priority="145" operator="equal">
      <formula>"'#N/A"</formula>
    </cfRule>
  </conditionalFormatting>
  <conditionalFormatting sqref="I60">
    <cfRule type="cellIs" dxfId="45" priority="146" operator="equal">
      <formula>#N/A</formula>
    </cfRule>
  </conditionalFormatting>
  <conditionalFormatting sqref="I60">
    <cfRule type="cellIs" dxfId="44" priority="147" operator="equal">
      <formula>""""""</formula>
    </cfRule>
  </conditionalFormatting>
  <dataValidations count="1">
    <dataValidation type="list" allowBlank="1" showErrorMessage="1" sqref="B47 B87 B98 B101 B132 B174:B175 B217:B219 B234:B235" xr:uid="{00000000-0002-0000-0200-000000000000}">
      <formula1>STOPID</formula1>
    </dataValidation>
  </dataValidations>
  <pageMargins left="0.7" right="0.7" top="0.75" bottom="0.75" header="0" footer="0"/>
  <pageSetup orientation="portrait"/>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SUMMARY</vt:lpstr>
      <vt:lpstr>FY25 Distribution ISR</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Chris Brower</cp:lastModifiedBy>
  <dcterms:created xsi:type="dcterms:W3CDTF">2023-11-27T18:34:35Z</dcterms:created>
  <dcterms:modified xsi:type="dcterms:W3CDTF">2023-12-01T00:45:15Z</dcterms:modified>
</cp:coreProperties>
</file>