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nas3\dcm\DCA Director\Budget\FY 2026\Rate Setting\FY26 Published ISR\"/>
    </mc:Choice>
  </mc:AlternateContent>
  <xr:revisionPtr revIDLastSave="0" documentId="13_ncr:1_{FBF6B7A1-C45B-4E51-9BA0-54D2162EA24A}" xr6:coauthVersionLast="36" xr6:coauthVersionMax="36" xr10:uidLastSave="{00000000-0000-0000-0000-000000000000}"/>
  <bookViews>
    <workbookView xWindow="0" yWindow="0" windowWidth="23040" windowHeight="10005" xr2:uid="{C5E479CF-4C1F-471D-B6D7-08C2CEB075C0}"/>
  </bookViews>
  <sheets>
    <sheet name="Summary of the Published Rates"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5" i="1" l="1"/>
  <c r="O40" i="1" l="1"/>
  <c r="O54" i="1" s="1"/>
  <c r="O39" i="1"/>
  <c r="O53" i="1" s="1"/>
  <c r="N39" i="1"/>
  <c r="N53" i="1" s="1"/>
  <c r="O38" i="1"/>
  <c r="O52" i="1" s="1"/>
  <c r="J38" i="1"/>
  <c r="J52" i="1" s="1"/>
  <c r="O37" i="1"/>
  <c r="O51" i="1" s="1"/>
  <c r="O36" i="1"/>
  <c r="O50" i="1" s="1"/>
  <c r="J36" i="1"/>
  <c r="J50" i="1" s="1"/>
  <c r="I36" i="1"/>
  <c r="I50" i="1" s="1"/>
  <c r="B36" i="1"/>
  <c r="O35" i="1"/>
  <c r="O49" i="1" s="1"/>
  <c r="N35" i="1"/>
  <c r="N49" i="1" s="1"/>
  <c r="F35" i="1"/>
  <c r="F49" i="1" s="1"/>
  <c r="E35" i="1"/>
  <c r="E49" i="1" s="1"/>
  <c r="D35" i="1"/>
  <c r="D49" i="1" s="1"/>
  <c r="O34" i="1"/>
  <c r="O48" i="1" s="1"/>
  <c r="N34" i="1"/>
  <c r="N48" i="1" s="1"/>
  <c r="K39" i="1"/>
  <c r="K53" i="1" s="1"/>
  <c r="J39" i="1"/>
  <c r="J53" i="1" s="1"/>
  <c r="F39" i="1"/>
  <c r="F53" i="1" s="1"/>
  <c r="D39" i="1"/>
  <c r="D53" i="1" s="1"/>
  <c r="G38" i="1"/>
  <c r="G52" i="1" s="1"/>
  <c r="F38" i="1"/>
  <c r="F52" i="1" s="1"/>
  <c r="E38" i="1"/>
  <c r="E52" i="1" s="1"/>
  <c r="N37" i="1"/>
  <c r="N51" i="1" s="1"/>
  <c r="M37" i="1"/>
  <c r="M51" i="1" s="1"/>
  <c r="L37" i="1"/>
  <c r="L51" i="1" s="1"/>
  <c r="K37" i="1"/>
  <c r="K51" i="1" s="1"/>
  <c r="J27" i="1"/>
  <c r="J29" i="1" s="1"/>
  <c r="F37" i="1"/>
  <c r="F51" i="1" s="1"/>
  <c r="B37" i="1"/>
  <c r="H36" i="1"/>
  <c r="H50" i="1" s="1"/>
  <c r="G36" i="1"/>
  <c r="G50" i="1" s="1"/>
  <c r="F36" i="1"/>
  <c r="F50" i="1" s="1"/>
  <c r="L35" i="1"/>
  <c r="L49" i="1" s="1"/>
  <c r="C35" i="1"/>
  <c r="C49" i="1" s="1"/>
  <c r="O27" i="1"/>
  <c r="O29" i="1" s="1"/>
  <c r="N27" i="1"/>
  <c r="N29" i="1" s="1"/>
  <c r="L27" i="1"/>
  <c r="L29" i="1" s="1"/>
  <c r="K27" i="1"/>
  <c r="K29" i="1" s="1"/>
  <c r="I27" i="1"/>
  <c r="I29" i="1" s="1"/>
  <c r="H27" i="1"/>
  <c r="H29" i="1" s="1"/>
  <c r="G27" i="1"/>
  <c r="G29" i="1" s="1"/>
  <c r="E27" i="1"/>
  <c r="E29" i="1" s="1"/>
  <c r="D27" i="1"/>
  <c r="D29" i="1" s="1"/>
  <c r="C27" i="1"/>
  <c r="C29" i="1" s="1"/>
  <c r="B27" i="1"/>
  <c r="B29" i="1" s="1"/>
  <c r="N40" i="1"/>
  <c r="N54" i="1" s="1"/>
  <c r="M40" i="1"/>
  <c r="M54" i="1" s="1"/>
  <c r="L40" i="1"/>
  <c r="L54" i="1" s="1"/>
  <c r="K40" i="1"/>
  <c r="K54" i="1" s="1"/>
  <c r="J40" i="1"/>
  <c r="J54" i="1" s="1"/>
  <c r="I40" i="1"/>
  <c r="I54" i="1" s="1"/>
  <c r="H40" i="1"/>
  <c r="H54" i="1" s="1"/>
  <c r="G40" i="1"/>
  <c r="G54" i="1" s="1"/>
  <c r="F40" i="1"/>
  <c r="F54" i="1" s="1"/>
  <c r="E40" i="1"/>
  <c r="E54" i="1" s="1"/>
  <c r="D40" i="1"/>
  <c r="D54" i="1" s="1"/>
  <c r="C40" i="1"/>
  <c r="C54" i="1" s="1"/>
  <c r="M39" i="1"/>
  <c r="M53" i="1" s="1"/>
  <c r="L39" i="1"/>
  <c r="L53" i="1" s="1"/>
  <c r="I39" i="1"/>
  <c r="I53" i="1" s="1"/>
  <c r="H39" i="1"/>
  <c r="H53" i="1" s="1"/>
  <c r="G39" i="1"/>
  <c r="G53" i="1" s="1"/>
  <c r="E39" i="1"/>
  <c r="E53" i="1" s="1"/>
  <c r="C39" i="1"/>
  <c r="C53" i="1" s="1"/>
  <c r="N38" i="1"/>
  <c r="N52" i="1" s="1"/>
  <c r="M38" i="1"/>
  <c r="M52" i="1" s="1"/>
  <c r="L38" i="1"/>
  <c r="L52" i="1" s="1"/>
  <c r="I38" i="1"/>
  <c r="I52" i="1" s="1"/>
  <c r="H38" i="1"/>
  <c r="H52" i="1" s="1"/>
  <c r="D38" i="1"/>
  <c r="D52" i="1" s="1"/>
  <c r="C38" i="1"/>
  <c r="C52" i="1" s="1"/>
  <c r="B38" i="1"/>
  <c r="J37" i="1"/>
  <c r="J51" i="1" s="1"/>
  <c r="I37" i="1"/>
  <c r="I51" i="1" s="1"/>
  <c r="H37" i="1"/>
  <c r="H51" i="1" s="1"/>
  <c r="G37" i="1"/>
  <c r="G51" i="1" s="1"/>
  <c r="E37" i="1"/>
  <c r="E51" i="1" s="1"/>
  <c r="D37" i="1"/>
  <c r="D51" i="1" s="1"/>
  <c r="C37" i="1"/>
  <c r="C51" i="1" s="1"/>
  <c r="N36" i="1"/>
  <c r="N50" i="1" s="1"/>
  <c r="M36" i="1"/>
  <c r="M50" i="1" s="1"/>
  <c r="L36" i="1"/>
  <c r="L50" i="1" s="1"/>
  <c r="K36" i="1"/>
  <c r="K50" i="1" s="1"/>
  <c r="E36" i="1"/>
  <c r="E50" i="1" s="1"/>
  <c r="D36" i="1"/>
  <c r="D50" i="1" s="1"/>
  <c r="C36" i="1"/>
  <c r="C50" i="1" s="1"/>
  <c r="M35" i="1"/>
  <c r="M49" i="1" s="1"/>
  <c r="K35" i="1"/>
  <c r="K49" i="1" s="1"/>
  <c r="J35" i="1"/>
  <c r="J49" i="1" s="1"/>
  <c r="I35" i="1"/>
  <c r="I49" i="1" s="1"/>
  <c r="H35" i="1"/>
  <c r="H49" i="1" s="1"/>
  <c r="G35" i="1"/>
  <c r="G49" i="1" s="1"/>
  <c r="N12" i="1"/>
  <c r="N14" i="1" s="1"/>
  <c r="G34" i="1"/>
  <c r="G48" i="1" s="1"/>
  <c r="P36" i="1" l="1"/>
  <c r="P37" i="1"/>
  <c r="B51" i="1"/>
  <c r="B52" i="1"/>
  <c r="K38" i="1"/>
  <c r="K52" i="1" s="1"/>
  <c r="F27" i="1"/>
  <c r="F29" i="1" s="1"/>
  <c r="N33" i="1"/>
  <c r="B35" i="1"/>
  <c r="B40" i="1"/>
  <c r="B50" i="1"/>
  <c r="M27" i="1"/>
  <c r="M29" i="1" s="1"/>
  <c r="B39" i="1"/>
  <c r="D34" i="1"/>
  <c r="D48" i="1" s="1"/>
  <c r="M34" i="1"/>
  <c r="M48" i="1" s="1"/>
  <c r="C34" i="1"/>
  <c r="C48" i="1" s="1"/>
  <c r="L33" i="1" l="1"/>
  <c r="P38" i="1"/>
  <c r="H34" i="1"/>
  <c r="H48" i="1" s="1"/>
  <c r="K34" i="1"/>
  <c r="K48" i="1" s="1"/>
  <c r="B53" i="1"/>
  <c r="P39" i="1"/>
  <c r="F34" i="1"/>
  <c r="F48" i="1" s="1"/>
  <c r="P40" i="1"/>
  <c r="B54" i="1"/>
  <c r="E34" i="1"/>
  <c r="E48" i="1" s="1"/>
  <c r="P35" i="1"/>
  <c r="B49" i="1"/>
  <c r="N41" i="1"/>
  <c r="N47" i="1"/>
  <c r="J34" i="1"/>
  <c r="J48" i="1" s="1"/>
  <c r="H33" i="1"/>
  <c r="H12" i="1"/>
  <c r="H14" i="1" s="1"/>
  <c r="E33" i="1"/>
  <c r="E12" i="1"/>
  <c r="E14" i="1" s="1"/>
  <c r="B34" i="1"/>
  <c r="L34" i="1"/>
  <c r="L48" i="1" s="1"/>
  <c r="C33" i="1"/>
  <c r="C12" i="1"/>
  <c r="C14" i="1" s="1"/>
  <c r="P51" i="1"/>
  <c r="F33" i="1"/>
  <c r="F12" i="1"/>
  <c r="F14" i="1" s="1"/>
  <c r="P27" i="1"/>
  <c r="P29" i="1" s="1"/>
  <c r="P50" i="1"/>
  <c r="N55" i="1" l="1"/>
  <c r="N43" i="1"/>
  <c r="I33" i="1"/>
  <c r="I12" i="1"/>
  <c r="I14" i="1" s="1"/>
  <c r="C47" i="1"/>
  <c r="C41" i="1"/>
  <c r="P54" i="1"/>
  <c r="F41" i="1"/>
  <c r="F47" i="1"/>
  <c r="H41" i="1"/>
  <c r="H47" i="1"/>
  <c r="K12" i="1"/>
  <c r="K14" i="1" s="1"/>
  <c r="K33" i="1"/>
  <c r="D33" i="1"/>
  <c r="D12" i="1"/>
  <c r="D14" i="1" s="1"/>
  <c r="O12" i="1"/>
  <c r="O14" i="1" s="1"/>
  <c r="O33" i="1"/>
  <c r="P53" i="1"/>
  <c r="I34" i="1"/>
  <c r="I48" i="1" s="1"/>
  <c r="B12" i="1"/>
  <c r="B14" i="1" s="1"/>
  <c r="B33" i="1"/>
  <c r="B48" i="1"/>
  <c r="E47" i="1"/>
  <c r="E41" i="1"/>
  <c r="P49" i="1"/>
  <c r="L41" i="1"/>
  <c r="L47" i="1"/>
  <c r="J12" i="1"/>
  <c r="J14" i="1" s="1"/>
  <c r="J33" i="1"/>
  <c r="P52" i="1"/>
  <c r="M12" i="1"/>
  <c r="M14" i="1" s="1"/>
  <c r="M33" i="1"/>
  <c r="G33" i="1"/>
  <c r="G12" i="1"/>
  <c r="G14" i="1" s="1"/>
  <c r="L12" i="1"/>
  <c r="L14" i="1" s="1"/>
  <c r="C55" i="1" l="1"/>
  <c r="C43" i="1"/>
  <c r="H55" i="1"/>
  <c r="H43" i="1"/>
  <c r="F55" i="1"/>
  <c r="F43" i="1"/>
  <c r="L55" i="1"/>
  <c r="L43" i="1"/>
  <c r="E55" i="1"/>
  <c r="E43" i="1"/>
  <c r="P34" i="1"/>
  <c r="P48" i="1" s="1"/>
  <c r="P12" i="1"/>
  <c r="P14" i="1" s="1"/>
  <c r="D47" i="1"/>
  <c r="D41" i="1"/>
  <c r="J41" i="1"/>
  <c r="J47" i="1"/>
  <c r="O41" i="1"/>
  <c r="O47" i="1"/>
  <c r="K41" i="1"/>
  <c r="K47" i="1"/>
  <c r="B47" i="1"/>
  <c r="P33" i="1"/>
  <c r="B41" i="1"/>
  <c r="M41" i="1"/>
  <c r="M47" i="1"/>
  <c r="G41" i="1"/>
  <c r="G47" i="1"/>
  <c r="I41" i="1"/>
  <c r="I47" i="1"/>
  <c r="K55" i="1" l="1"/>
  <c r="K43" i="1"/>
  <c r="O55" i="1"/>
  <c r="O43" i="1"/>
  <c r="J55" i="1"/>
  <c r="J43" i="1"/>
  <c r="D55" i="1"/>
  <c r="D43" i="1"/>
  <c r="I55" i="1"/>
  <c r="I43" i="1"/>
  <c r="G55" i="1"/>
  <c r="G43" i="1"/>
  <c r="M55" i="1"/>
  <c r="M43" i="1"/>
  <c r="B43" i="1"/>
  <c r="P41" i="1"/>
  <c r="P47" i="1"/>
  <c r="P55" i="1" l="1"/>
  <c r="P43" i="1"/>
</calcChain>
</file>

<file path=xl/sharedStrings.xml><?xml version="1.0" encoding="utf-8"?>
<sst xmlns="http://schemas.openxmlformats.org/spreadsheetml/2006/main" count="115" uniqueCount="37">
  <si>
    <t>This workbook consists of four tables. The FY 2026 published DCA Internal Service Charges, FY 2025 Adopted DCA Internal Service Charges, Year over Year dollar variance, and Year over Year percentage variance.</t>
  </si>
  <si>
    <t>FY 2026 Published DCA Internal Service Charges</t>
  </si>
  <si>
    <t>DA</t>
  </si>
  <si>
    <t>DCA</t>
  </si>
  <si>
    <t>DCHS</t>
  </si>
  <si>
    <t>DCJ</t>
  </si>
  <si>
    <t>DCM</t>
  </si>
  <si>
    <t>DCS</t>
  </si>
  <si>
    <t>HD</t>
  </si>
  <si>
    <t>LIB</t>
  </si>
  <si>
    <t>MCSO</t>
  </si>
  <si>
    <t>NOND</t>
  </si>
  <si>
    <t>JOHS</t>
  </si>
  <si>
    <t>DSS-J</t>
  </si>
  <si>
    <t>DBCS-Mid County Service District</t>
  </si>
  <si>
    <t>External</t>
  </si>
  <si>
    <t>Total</t>
  </si>
  <si>
    <t>60380 - Intl Svc Data Processing</t>
  </si>
  <si>
    <t>60411 - Intl Svc Fleet Services</t>
  </si>
  <si>
    <t>60412 - Intl Svc Motor Pool</t>
  </si>
  <si>
    <t>60430 - Intl Svc Bldg Mgt</t>
  </si>
  <si>
    <t>60432 - Intl Srv Enhanced Bldg Srv</t>
  </si>
  <si>
    <t>60461 - Intl Svc Distribution</t>
  </si>
  <si>
    <t>60462 - Intl Svc Records</t>
  </si>
  <si>
    <t>End table 1</t>
  </si>
  <si>
    <t>FY 2025 Adopted DCA Internal Service Charges</t>
  </si>
  <si>
    <t>End table 2</t>
  </si>
  <si>
    <t>FY 2025 YoY FY 2024 Adopted Internal Service Charges by General Ledger Account</t>
  </si>
  <si>
    <t>End Table 3</t>
  </si>
  <si>
    <t>FY 2025YoY FY 2024 Adopted Internal Service Charges by General Ledger Account</t>
  </si>
  <si>
    <t>End table 4 and worksheet</t>
  </si>
  <si>
    <t>FY 2026 Published Internal Service Charges by General Ledger Account</t>
  </si>
  <si>
    <t>FY 2025 Adopted Internal Service Charges by General Ledger Account</t>
  </si>
  <si>
    <t>SubTotal</t>
  </si>
  <si>
    <t>60432 - SECURITY ( Intl Svc Enhanced Bldg)</t>
  </si>
  <si>
    <t>Subtotal</t>
  </si>
  <si>
    <t>60370 - Intl Svc Tele (Includes Mobile devices)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</si>
</sst>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11" x14ac:knownFonts="1">
    <font>
      <sz val="10"/>
      <color rgb="FF000000"/>
      <name val="Arial"/>
      <family val="2"/>
    </font>
    <font>
      <sz val="10"/>
      <color rgb="FF000000"/>
      <name val="Arial"/>
      <family val="2"/>
    </font>
    <font>
      <sz val="13"/>
      <color rgb="FF000000"/>
      <name val="Calibri"/>
      <family val="2"/>
    </font>
    <font>
      <b/>
      <sz val="14"/>
      <name val="Arial"/>
      <family val="2"/>
    </font>
    <font>
      <b/>
      <sz val="13"/>
      <name val="Arial"/>
      <family val="2"/>
    </font>
    <font>
      <sz val="13"/>
      <name val="Arial"/>
      <family val="2"/>
    </font>
    <font>
      <sz val="12"/>
      <color rgb="FF000000"/>
      <name val="Arial"/>
      <family val="2"/>
    </font>
    <font>
      <b/>
      <sz val="12"/>
      <color rgb="FF000000"/>
      <name val="Arial"/>
      <family val="2"/>
    </font>
    <font>
      <sz val="11"/>
      <color rgb="FF000000"/>
      <name val="Calibri"/>
      <family val="2"/>
    </font>
    <font>
      <b/>
      <sz val="12"/>
      <color theme="1"/>
      <name val="Arial"/>
      <family val="2"/>
    </font>
    <font>
      <sz val="12"/>
      <name val="Arial"/>
      <family val="2"/>
    </font>
  </fonts>
  <fills count="7">
    <fill>
      <patternFill patternType="none"/>
    </fill>
    <fill>
      <patternFill patternType="gray125"/>
    </fill>
    <fill>
      <patternFill patternType="solid">
        <fgColor rgb="FFA5A5A5"/>
        <bgColor rgb="FFA5A5A5"/>
      </patternFill>
    </fill>
    <fill>
      <patternFill patternType="solid">
        <fgColor rgb="FFDBDBDB"/>
        <bgColor rgb="FFDBDBDB"/>
      </patternFill>
    </fill>
    <fill>
      <patternFill patternType="solid">
        <fgColor rgb="FFEDEDED"/>
        <bgColor rgb="FFEDEDED"/>
      </patternFill>
    </fill>
    <fill>
      <patternFill patternType="solid">
        <fgColor rgb="FFEDEDED"/>
        <bgColor indexed="64"/>
      </patternFill>
    </fill>
    <fill>
      <patternFill patternType="solid">
        <fgColor rgb="FFDBDBDB"/>
        <bgColor indexed="64"/>
      </patternFill>
    </fill>
  </fills>
  <borders count="16">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medium">
        <color rgb="FFCCCCCC"/>
      </left>
      <right style="medium">
        <color rgb="FFFFFFFF"/>
      </right>
      <top style="medium">
        <color rgb="FFFFFFFF"/>
      </top>
      <bottom style="medium">
        <color rgb="FFFFFFFF"/>
      </bottom>
      <diagonal/>
    </border>
    <border>
      <left style="medium">
        <color rgb="FFCCCCCC"/>
      </left>
      <right style="medium">
        <color rgb="FFFFFFFF"/>
      </right>
      <top style="medium">
        <color rgb="FFCCCCCC"/>
      </top>
      <bottom style="medium">
        <color rgb="FFCCCCCC"/>
      </bottom>
      <diagonal/>
    </border>
    <border>
      <left style="medium">
        <color rgb="FFCCCCCC"/>
      </left>
      <right style="medium">
        <color rgb="FFFFFFFF"/>
      </right>
      <top style="medium">
        <color rgb="FFCCCCCC"/>
      </top>
      <bottom/>
      <diagonal/>
    </border>
    <border>
      <left style="medium">
        <color rgb="FFCCCCCC"/>
      </left>
      <right style="medium">
        <color rgb="FFCCCCCC"/>
      </right>
      <top style="medium">
        <color rgb="FFFFFFFF"/>
      </top>
      <bottom style="medium">
        <color rgb="FFFFFFFF"/>
      </bottom>
      <diagonal/>
    </border>
    <border>
      <left style="medium">
        <color rgb="FFCCCCCC"/>
      </left>
      <right style="medium">
        <color rgb="FFFFFFFF"/>
      </right>
      <top style="medium">
        <color rgb="FFCCCCCC"/>
      </top>
      <bottom style="medium">
        <color rgb="FFFFFFFF"/>
      </bottom>
      <diagonal/>
    </border>
    <border>
      <left style="medium">
        <color rgb="FFCCCCCC"/>
      </left>
      <right style="medium">
        <color rgb="FFCCCCCC"/>
      </right>
      <top style="medium">
        <color rgb="FFCCCCCC"/>
      </top>
      <bottom style="medium">
        <color rgb="FFFFFFFF"/>
      </bottom>
      <diagonal/>
    </border>
  </borders>
  <cellStyleXfs count="1">
    <xf numFmtId="0" fontId="0" fillId="0" borderId="0"/>
  </cellStyleXfs>
  <cellXfs count="48">
    <xf numFmtId="0" fontId="0" fillId="0" borderId="0" xfId="0"/>
    <xf numFmtId="0" fontId="2" fillId="0" borderId="0" xfId="0" applyFont="1" applyAlignment="1"/>
    <xf numFmtId="0" fontId="0" fillId="0" borderId="0" xfId="0" applyFont="1" applyAlignment="1"/>
    <xf numFmtId="0" fontId="3" fillId="0" borderId="0" xfId="0" applyFont="1" applyAlignment="1"/>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5" fillId="0" borderId="0" xfId="0" applyFont="1" applyAlignment="1">
      <alignment wrapText="1"/>
    </xf>
    <xf numFmtId="0" fontId="6" fillId="3" borderId="4" xfId="0" applyFont="1" applyFill="1" applyBorder="1" applyAlignment="1"/>
    <xf numFmtId="164" fontId="6" fillId="3" borderId="6" xfId="0" applyNumberFormat="1" applyFont="1" applyFill="1" applyBorder="1" applyAlignment="1"/>
    <xf numFmtId="0" fontId="6" fillId="4" borderId="4" xfId="0" applyFont="1" applyFill="1" applyBorder="1" applyAlignment="1"/>
    <xf numFmtId="164" fontId="6" fillId="4" borderId="5" xfId="0" applyNumberFormat="1" applyFont="1" applyFill="1" applyBorder="1" applyAlignment="1">
      <alignment horizontal="right"/>
    </xf>
    <xf numFmtId="164" fontId="6" fillId="4" borderId="6" xfId="0" applyNumberFormat="1" applyFont="1" applyFill="1" applyBorder="1" applyAlignment="1"/>
    <xf numFmtId="0" fontId="7" fillId="3" borderId="7" xfId="0" applyFont="1" applyFill="1" applyBorder="1" applyAlignment="1"/>
    <xf numFmtId="164" fontId="7" fillId="3" borderId="8" xfId="0" applyNumberFormat="1" applyFont="1" applyFill="1" applyBorder="1" applyAlignment="1">
      <alignment horizontal="right"/>
    </xf>
    <xf numFmtId="164" fontId="6" fillId="3" borderId="5" xfId="0" applyNumberFormat="1" applyFont="1" applyFill="1" applyBorder="1" applyAlignment="1"/>
    <xf numFmtId="164" fontId="6" fillId="4" borderId="5" xfId="0" applyNumberFormat="1" applyFont="1" applyFill="1" applyBorder="1" applyAlignment="1"/>
    <xf numFmtId="0" fontId="1" fillId="0" borderId="0" xfId="0" applyFont="1" applyAlignment="1"/>
    <xf numFmtId="10" fontId="6" fillId="3" borderId="5" xfId="0" applyNumberFormat="1" applyFont="1" applyFill="1" applyBorder="1" applyAlignment="1">
      <alignment horizontal="right"/>
    </xf>
    <xf numFmtId="10" fontId="6" fillId="4" borderId="5" xfId="0" applyNumberFormat="1" applyFont="1" applyFill="1" applyBorder="1" applyAlignment="1">
      <alignment horizontal="right"/>
    </xf>
    <xf numFmtId="10" fontId="6" fillId="4" borderId="6" xfId="0" applyNumberFormat="1" applyFont="1" applyFill="1" applyBorder="1" applyAlignment="1">
      <alignment horizontal="right"/>
    </xf>
    <xf numFmtId="10" fontId="6" fillId="3" borderId="6" xfId="0" applyNumberFormat="1" applyFont="1" applyFill="1" applyBorder="1" applyAlignment="1">
      <alignment horizontal="right"/>
    </xf>
    <xf numFmtId="10" fontId="7" fillId="3" borderId="8" xfId="0" applyNumberFormat="1" applyFont="1" applyFill="1" applyBorder="1" applyAlignment="1">
      <alignment horizontal="right"/>
    </xf>
    <xf numFmtId="10" fontId="7" fillId="3" borderId="9" xfId="0" applyNumberFormat="1" applyFont="1" applyFill="1" applyBorder="1" applyAlignment="1">
      <alignment horizontal="right"/>
    </xf>
    <xf numFmtId="0" fontId="8" fillId="0" borderId="0" xfId="0" applyFont="1" applyAlignment="1"/>
    <xf numFmtId="0" fontId="6" fillId="5" borderId="10" xfId="0" applyFont="1" applyFill="1" applyBorder="1" applyAlignment="1">
      <alignment wrapText="1"/>
    </xf>
    <xf numFmtId="6" fontId="6" fillId="5" borderId="10" xfId="0" applyNumberFormat="1" applyFont="1" applyFill="1" applyBorder="1" applyAlignment="1">
      <alignment horizontal="right" wrapText="1"/>
    </xf>
    <xf numFmtId="0" fontId="7" fillId="6" borderId="11" xfId="0" applyFont="1" applyFill="1" applyBorder="1" applyAlignment="1">
      <alignment wrapText="1"/>
    </xf>
    <xf numFmtId="0" fontId="7" fillId="6" borderId="12" xfId="0" applyFont="1" applyFill="1" applyBorder="1" applyAlignment="1">
      <alignment wrapText="1"/>
    </xf>
    <xf numFmtId="6" fontId="7" fillId="6" borderId="12" xfId="0" applyNumberFormat="1" applyFont="1" applyFill="1" applyBorder="1" applyAlignment="1">
      <alignment horizontal="right" wrapText="1"/>
    </xf>
    <xf numFmtId="6" fontId="6" fillId="5" borderId="13" xfId="0" applyNumberFormat="1" applyFont="1" applyFill="1" applyBorder="1" applyAlignment="1">
      <alignment horizontal="right" wrapText="1"/>
    </xf>
    <xf numFmtId="0" fontId="6" fillId="6" borderId="10" xfId="0" applyFont="1" applyFill="1" applyBorder="1" applyAlignment="1">
      <alignment wrapText="1"/>
    </xf>
    <xf numFmtId="6" fontId="6" fillId="6" borderId="10" xfId="0" applyNumberFormat="1" applyFont="1" applyFill="1" applyBorder="1" applyAlignment="1">
      <alignment horizontal="right" wrapText="1"/>
    </xf>
    <xf numFmtId="6" fontId="6" fillId="6" borderId="13" xfId="0" applyNumberFormat="1" applyFont="1" applyFill="1" applyBorder="1" applyAlignment="1">
      <alignment horizontal="right" wrapText="1"/>
    </xf>
    <xf numFmtId="0" fontId="6" fillId="5" borderId="14" xfId="0" applyFont="1" applyFill="1" applyBorder="1" applyAlignment="1">
      <alignment wrapText="1"/>
    </xf>
    <xf numFmtId="6" fontId="6" fillId="5" borderId="14" xfId="0" applyNumberFormat="1" applyFont="1" applyFill="1" applyBorder="1" applyAlignment="1">
      <alignment horizontal="right" wrapText="1"/>
    </xf>
    <xf numFmtId="6" fontId="6" fillId="5" borderId="15" xfId="0" applyNumberFormat="1" applyFont="1" applyFill="1" applyBorder="1" applyAlignment="1">
      <alignment horizontal="right" wrapText="1"/>
    </xf>
    <xf numFmtId="0" fontId="6" fillId="6" borderId="14" xfId="0" applyFont="1" applyFill="1" applyBorder="1" applyAlignment="1">
      <alignment wrapText="1"/>
    </xf>
    <xf numFmtId="6" fontId="6" fillId="6" borderId="14" xfId="0" applyNumberFormat="1" applyFont="1" applyFill="1" applyBorder="1" applyAlignment="1">
      <alignment horizontal="right" wrapText="1"/>
    </xf>
    <xf numFmtId="6" fontId="6" fillId="6" borderId="15" xfId="0" applyNumberFormat="1" applyFont="1" applyFill="1" applyBorder="1" applyAlignment="1">
      <alignment horizontal="right" wrapText="1"/>
    </xf>
    <xf numFmtId="6" fontId="10" fillId="5" borderId="10" xfId="0" applyNumberFormat="1" applyFont="1" applyFill="1" applyBorder="1" applyAlignment="1">
      <alignment horizontal="right" wrapText="1"/>
    </xf>
    <xf numFmtId="6" fontId="10" fillId="5" borderId="13" xfId="0" applyNumberFormat="1" applyFont="1" applyFill="1" applyBorder="1" applyAlignment="1">
      <alignment horizontal="right" wrapText="1"/>
    </xf>
    <xf numFmtId="164" fontId="9" fillId="6" borderId="12" xfId="0" applyNumberFormat="1" applyFont="1" applyFill="1" applyBorder="1" applyAlignment="1">
      <alignment horizontal="right" wrapText="1"/>
    </xf>
    <xf numFmtId="164" fontId="10" fillId="5" borderId="10" xfId="0" applyNumberFormat="1" applyFont="1" applyFill="1" applyBorder="1" applyAlignment="1">
      <alignment horizontal="right" wrapText="1"/>
    </xf>
    <xf numFmtId="0" fontId="0" fillId="0" borderId="0" xfId="0" applyFont="1" applyBorder="1" applyAlignment="1"/>
    <xf numFmtId="10" fontId="6" fillId="5" borderId="10" xfId="0" applyNumberFormat="1" applyFont="1" applyFill="1" applyBorder="1" applyAlignment="1">
      <alignment horizontal="right" wrapText="1"/>
    </xf>
    <xf numFmtId="10" fontId="6" fillId="5" borderId="13" xfId="0" applyNumberFormat="1" applyFont="1" applyFill="1" applyBorder="1" applyAlignment="1">
      <alignment horizontal="right" wrapText="1"/>
    </xf>
    <xf numFmtId="10" fontId="7" fillId="6" borderId="11" xfId="0" applyNumberFormat="1" applyFont="1" applyFill="1" applyBorder="1" applyAlignment="1">
      <alignment horizontal="right" wrapText="1"/>
    </xf>
  </cellXfs>
  <cellStyles count="1">
    <cellStyle name="Normal" xfId="0" builtinId="0"/>
  </cellStyles>
  <dxfs count="8">
    <dxf>
      <border outline="0">
        <bottom style="thin">
          <color rgb="FFFFFFFF"/>
        </bottom>
      </border>
    </dxf>
    <dxf>
      <font>
        <b/>
        <i val="0"/>
        <strike val="0"/>
        <condense val="0"/>
        <extend val="0"/>
        <outline val="0"/>
        <shadow val="0"/>
        <u val="none"/>
        <vertAlign val="baseline"/>
        <sz val="13"/>
        <color auto="1"/>
        <name val="Arial"/>
        <family val="2"/>
        <scheme val="none"/>
      </font>
      <fill>
        <patternFill patternType="solid">
          <fgColor rgb="FFA5A5A5"/>
          <bgColor rgb="FFA5A5A5"/>
        </patternFill>
      </fill>
      <alignment horizontal="center" vertical="bottom" textRotation="0" wrapText="1" indent="0" justifyLastLine="0" shrinkToFit="0" readingOrder="0"/>
      <border diagonalUp="0" diagonalDown="0" outline="0">
        <left style="thin">
          <color rgb="FFFFFFFF"/>
        </left>
        <right style="thin">
          <color rgb="FFFFFFFF"/>
        </right>
        <top/>
        <bottom/>
      </border>
    </dxf>
    <dxf>
      <border outline="0">
        <bottom style="thin">
          <color rgb="FFFFFFFF"/>
        </bottom>
      </border>
    </dxf>
    <dxf>
      <font>
        <b/>
        <i val="0"/>
        <strike val="0"/>
        <condense val="0"/>
        <extend val="0"/>
        <outline val="0"/>
        <shadow val="0"/>
        <u val="none"/>
        <vertAlign val="baseline"/>
        <sz val="13"/>
        <color auto="1"/>
        <name val="Arial"/>
        <family val="2"/>
        <scheme val="none"/>
      </font>
      <fill>
        <patternFill patternType="solid">
          <fgColor rgb="FFA5A5A5"/>
          <bgColor rgb="FFA5A5A5"/>
        </patternFill>
      </fill>
      <alignment horizontal="center" vertical="bottom" textRotation="0" wrapText="1" indent="0" justifyLastLine="0" shrinkToFit="0" readingOrder="0"/>
      <border diagonalUp="0" diagonalDown="0" outline="0">
        <left style="thin">
          <color rgb="FFFFFFFF"/>
        </left>
        <right style="thin">
          <color rgb="FFFFFFFF"/>
        </right>
        <top/>
        <bottom/>
      </border>
    </dxf>
    <dxf>
      <border outline="0">
        <bottom style="thin">
          <color rgb="FFFFFFFF"/>
        </bottom>
      </border>
    </dxf>
    <dxf>
      <font>
        <b/>
        <i val="0"/>
        <strike val="0"/>
        <condense val="0"/>
        <extend val="0"/>
        <outline val="0"/>
        <shadow val="0"/>
        <u val="none"/>
        <vertAlign val="baseline"/>
        <sz val="13"/>
        <color auto="1"/>
        <name val="Arial"/>
        <family val="2"/>
        <scheme val="none"/>
      </font>
      <fill>
        <patternFill patternType="solid">
          <fgColor rgb="FFA5A5A5"/>
          <bgColor rgb="FFA5A5A5"/>
        </patternFill>
      </fill>
      <alignment horizontal="center" vertical="bottom" textRotation="0" wrapText="1" indent="0" justifyLastLine="0" shrinkToFit="0" readingOrder="0"/>
      <border diagonalUp="0" diagonalDown="0" outline="0">
        <left style="thin">
          <color rgb="FFFFFFFF"/>
        </left>
        <right style="thin">
          <color rgb="FFFFFFFF"/>
        </right>
        <top/>
        <bottom/>
      </border>
    </dxf>
    <dxf>
      <border outline="0">
        <bottom style="thin">
          <color rgb="FFFFFFFF"/>
        </bottom>
      </border>
    </dxf>
    <dxf>
      <font>
        <b/>
        <i val="0"/>
        <strike val="0"/>
        <condense val="0"/>
        <extend val="0"/>
        <outline val="0"/>
        <shadow val="0"/>
        <u val="none"/>
        <vertAlign val="baseline"/>
        <sz val="13"/>
        <color auto="1"/>
        <name val="Arial"/>
        <family val="2"/>
        <scheme val="none"/>
      </font>
      <fill>
        <patternFill patternType="solid">
          <fgColor rgb="FFA5A5A5"/>
          <bgColor rgb="FFA5A5A5"/>
        </patternFill>
      </fill>
      <alignment horizontal="center" vertical="bottom" textRotation="0" wrapText="1" indent="0" justifyLastLine="0" shrinkToFit="0" readingOrder="0"/>
      <border diagonalUp="0" diagonalDown="0" outline="0">
        <left style="thin">
          <color rgb="FFFFFFFF"/>
        </left>
        <right style="thin">
          <color rgb="FFFFFFFF"/>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5F25FC-CF49-412D-A5E7-DB5678C9C46C}" name="Table1" displayName="Table1" ref="A3:P14" totalsRowShown="0" headerRowDxfId="7" headerRowBorderDxfId="6">
  <autoFilter ref="A3:P14" xr:uid="{919B3B8F-62FA-4C59-9ADD-428790434021}"/>
  <tableColumns count="16">
    <tableColumn id="1" xr3:uid="{206D170A-54AB-438E-8144-AFCE7EF41A1C}" name="FY 2026 Published Internal Service Charges by General Ledger Account"/>
    <tableColumn id="2" xr3:uid="{EBA20C46-A8FB-4FC6-9B6D-0840017B6AC9}" name="DA"/>
    <tableColumn id="3" xr3:uid="{96014AD1-C6E7-44D8-9FBA-114F8A99E66F}" name="DCA"/>
    <tableColumn id="4" xr3:uid="{AB827551-0717-41FE-A332-C33C33232FC1}" name="DCHS"/>
    <tableColumn id="5" xr3:uid="{9D7857A9-04FB-4531-A984-BF8931A2CE06}" name="DCJ"/>
    <tableColumn id="6" xr3:uid="{50FD62B8-2C23-4768-9D4C-3E4D6C280A5F}" name="DCM"/>
    <tableColumn id="7" xr3:uid="{E4C011C5-4688-4AC4-8EF6-251253406F4C}" name="DCS"/>
    <tableColumn id="8" xr3:uid="{DEC6E879-018F-416A-A64C-D17610785409}" name="HD"/>
    <tableColumn id="9" xr3:uid="{7E20F2F3-FBB7-4DA8-B17C-B12BDA9BAC08}" name="LIB"/>
    <tableColumn id="10" xr3:uid="{7E303B11-A2E5-4F57-86A2-704C5AFDEDEA}" name="MCSO"/>
    <tableColumn id="11" xr3:uid="{1A0C0DC8-644E-463C-9CFE-C1AE324DEC50}" name="NOND"/>
    <tableColumn id="12" xr3:uid="{4B1B1E3F-A6BA-4171-9263-3B19B0C194E7}" name="JOHS"/>
    <tableColumn id="13" xr3:uid="{6822788A-22FD-4E66-91F0-AF64D27EE0D0}" name="DSS-J"/>
    <tableColumn id="14" xr3:uid="{F8E8B608-9928-49E7-8A0F-AC28B7AADC7D}" name="DBCS-Mid County Service District"/>
    <tableColumn id="15" xr3:uid="{91F7AE4D-EABB-4D00-99FE-C68D47B14E55}" name="External"/>
    <tableColumn id="16" xr3:uid="{3F61EFC8-650A-4603-9394-FC0B839E8432}" name="Total"/>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61A75D1-3E87-4650-AE2B-B0EA0FA96BA7}" name="Table2" displayName="Table2" ref="A18:P29" totalsRowShown="0" headerRowDxfId="5" headerRowBorderDxfId="4">
  <autoFilter ref="A18:P29" xr:uid="{1BFA217F-6342-441F-BEA5-C09A66A9A580}"/>
  <tableColumns count="16">
    <tableColumn id="1" xr3:uid="{FA33BF75-7ED2-4788-A745-F9A1317BD3B1}" name="FY 2025 Adopted Internal Service Charges by General Ledger Account"/>
    <tableColumn id="2" xr3:uid="{1995A9F8-9C5C-4501-9552-6CD37D8BCC9C}" name="DA"/>
    <tableColumn id="3" xr3:uid="{33936C1C-B949-40D8-AE57-AF6EA43E4467}" name="DCA"/>
    <tableColumn id="4" xr3:uid="{0A1BF5D2-BCE7-4B7E-868B-CC43B5D1B03E}" name="DCHS"/>
    <tableColumn id="5" xr3:uid="{7955B43E-C4B6-410D-867C-B85AAE652D9F}" name="DCJ"/>
    <tableColumn id="6" xr3:uid="{49625DEF-539B-4F58-A90A-AF3A60B4D25A}" name="DCM"/>
    <tableColumn id="7" xr3:uid="{B16382E9-B600-46FA-941B-0E03338BD7C3}" name="DCS"/>
    <tableColumn id="8" xr3:uid="{CE227BFD-37A0-4B50-981C-04A8285FDD31}" name="HD"/>
    <tableColumn id="9" xr3:uid="{3B23D534-7C59-4961-8C4C-0B865EF05C7C}" name="LIB"/>
    <tableColumn id="10" xr3:uid="{54B69B27-D1CB-4D8C-99FD-2D3DEB28FF5A}" name="MCSO"/>
    <tableColumn id="11" xr3:uid="{EA339C3D-A35A-4A01-A184-6310D459F3C5}" name="NOND"/>
    <tableColumn id="12" xr3:uid="{1C9E7FB1-F926-4182-A100-45890D4A28A2}" name="JOHS"/>
    <tableColumn id="13" xr3:uid="{034C111F-740B-4755-9CC3-083F7DCBB9A9}" name="DSS-J"/>
    <tableColumn id="14" xr3:uid="{E9506DCA-0852-4D87-AEA2-B5CAA2F86387}" name="DBCS-Mid County Service District"/>
    <tableColumn id="15" xr3:uid="{B2444AB5-E1F1-4086-9048-E82917FC7338}" name="External"/>
    <tableColumn id="16" xr3:uid="{B8B73E40-CD08-4C35-901A-9DB80EC82C30}" name="Total"/>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04214C-719A-4FC0-A20B-66151C7DA16C}" name="Table3" displayName="Table3" ref="A32:P43" totalsRowShown="0" headerRowDxfId="3" headerRowBorderDxfId="2">
  <autoFilter ref="A32:P43" xr:uid="{82C2FAEE-CC4C-4A6A-BEC8-31A2F2AE4C88}"/>
  <tableColumns count="16">
    <tableColumn id="1" xr3:uid="{3E7D6E38-F162-4F7B-BF4D-54CC88D6D1B8}" name="FY 2025 YoY FY 2024 Adopted Internal Service Charges by General Ledger Account"/>
    <tableColumn id="2" xr3:uid="{F423EDA3-FE93-4B36-B8B5-B850C31E0FF4}" name="DA"/>
    <tableColumn id="3" xr3:uid="{E8C97148-A0D5-4384-8ADC-C72ED5330182}" name="DCA"/>
    <tableColumn id="4" xr3:uid="{A66AAD48-B910-4729-A46B-1860D14D1F42}" name="DCHS"/>
    <tableColumn id="5" xr3:uid="{E12136E8-37D1-4DB1-8C09-6915B39A074D}" name="DCJ"/>
    <tableColumn id="6" xr3:uid="{A6BDC84D-CFD9-4146-A3A0-8673580FEA82}" name="DCM"/>
    <tableColumn id="7" xr3:uid="{0A609AEF-5D31-4A10-B115-7171B83E7F3C}" name="DCS"/>
    <tableColumn id="8" xr3:uid="{29B9CDB0-4EC8-4EE0-8725-E76F7CDA1D32}" name="HD"/>
    <tableColumn id="9" xr3:uid="{621E482A-252A-41EB-8D8C-2A2F949D1190}" name="LIB"/>
    <tableColumn id="10" xr3:uid="{73C92185-6EA2-4178-AEFB-D0871AF0B36B}" name="MCSO"/>
    <tableColumn id="11" xr3:uid="{23B134A0-2716-4C87-A23B-088C4E733EFB}" name="NOND"/>
    <tableColumn id="12" xr3:uid="{E28A739E-3727-4A1A-A128-95EB1D9FE24F}" name="JOHS"/>
    <tableColumn id="13" xr3:uid="{5A7E7E98-FA7C-4499-BBCB-CE4109E4D0D4}" name="DSS-J"/>
    <tableColumn id="14" xr3:uid="{28336586-81F9-48D4-8F2F-162EF6086E9D}" name="DBCS-Mid County Service District"/>
    <tableColumn id="15" xr3:uid="{EA4D4558-1FD6-45D4-B9CB-FFA8563DE38D}" name="External"/>
    <tableColumn id="16" xr3:uid="{32E525AF-E52F-407C-ADCC-588B0F9BDE56}" name="Total"/>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7F9D979-1A9A-456A-9AA5-83114AB6F467}" name="Table4" displayName="Table4" ref="A46:P58" totalsRowShown="0" headerRowDxfId="1" headerRowBorderDxfId="0">
  <autoFilter ref="A46:P58" xr:uid="{951DD632-75DA-446C-AEC5-981120F9A356}"/>
  <tableColumns count="16">
    <tableColumn id="1" xr3:uid="{DF54A0AD-BAA7-4517-AE26-96265D0CB2B7}" name="FY 2025YoY FY 2024 Adopted Internal Service Charges by General Ledger Account"/>
    <tableColumn id="2" xr3:uid="{53A30184-D0F5-41CB-8F5E-7E4950F3D6FE}" name="DA">
      <calculatedColumnFormula>IFERROR(B33/B19,0)</calculatedColumnFormula>
    </tableColumn>
    <tableColumn id="3" xr3:uid="{D8A7C769-A4EB-4FF1-BFB7-342655BB8121}" name="DCA">
      <calculatedColumnFormula>IFERROR(C33/C19,0)</calculatedColumnFormula>
    </tableColumn>
    <tableColumn id="4" xr3:uid="{750C5225-15C1-4AE7-8A7E-924C19BA4C3E}" name="DCHS">
      <calculatedColumnFormula>IFERROR(D33/D19,0)</calculatedColumnFormula>
    </tableColumn>
    <tableColumn id="5" xr3:uid="{362B71BE-93BD-4374-B608-011C85608A36}" name="DCJ">
      <calculatedColumnFormula>IFERROR(E33/E19,0)</calculatedColumnFormula>
    </tableColumn>
    <tableColumn id="6" xr3:uid="{24A8FDD9-0333-48F9-8F98-1664C248C4BB}" name="DCM">
      <calculatedColumnFormula>IFERROR(F33/F19,0)</calculatedColumnFormula>
    </tableColumn>
    <tableColumn id="7" xr3:uid="{95C6693A-60B5-42B7-86EC-B9F516470E41}" name="DCS">
      <calculatedColumnFormula>IFERROR(G33/G19,0)</calculatedColumnFormula>
    </tableColumn>
    <tableColumn id="8" xr3:uid="{A57BDF46-4E54-4350-838C-E9A1D7B97EED}" name="HD">
      <calculatedColumnFormula>IFERROR(H33/H19,0)</calculatedColumnFormula>
    </tableColumn>
    <tableColumn id="9" xr3:uid="{C84E8D18-E17E-47B1-9A50-8C42318180C5}" name="LIB">
      <calculatedColumnFormula>IFERROR(I33/I19,0)</calculatedColumnFormula>
    </tableColumn>
    <tableColumn id="10" xr3:uid="{1038E581-9E96-44E8-8232-0D26043B35D6}" name="MCSO">
      <calculatedColumnFormula>IFERROR(J33/J19,0)</calculatedColumnFormula>
    </tableColumn>
    <tableColumn id="11" xr3:uid="{7E657DBD-6553-4B08-987A-8D8498791B79}" name="NOND">
      <calculatedColumnFormula>IFERROR(K33/K19,0)</calculatedColumnFormula>
    </tableColumn>
    <tableColumn id="12" xr3:uid="{46E880DB-2EE6-439B-8F66-B1CB45F9FE3C}" name="JOHS">
      <calculatedColumnFormula>IFERROR(L33/L19,0)</calculatedColumnFormula>
    </tableColumn>
    <tableColumn id="13" xr3:uid="{F328C749-540F-4A49-91A4-52F08274FBF1}" name="DSS-J">
      <calculatedColumnFormula>IFERROR(M33/M19,0)</calculatedColumnFormula>
    </tableColumn>
    <tableColumn id="14" xr3:uid="{E60A1E70-96E1-43DE-BA9B-DB9E69E07BDB}" name="DBCS-Mid County Service District">
      <calculatedColumnFormula>IFERROR(N33/N19,0)</calculatedColumnFormula>
    </tableColumn>
    <tableColumn id="15" xr3:uid="{932E7CC1-3A2D-4F6A-A702-877FAC71716E}" name="External">
      <calculatedColumnFormula>IFERROR(O33/O19,0)</calculatedColumnFormula>
    </tableColumn>
    <tableColumn id="16" xr3:uid="{3BD3B622-1094-4C44-AA2C-E8925515F0A5}" name="Total">
      <calculatedColumnFormula>IFERROR(P33/P19,0)</calculatedColumnFormula>
    </tableColumn>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165E1-A8D5-4D0A-8A54-C51A801E5E96}">
  <sheetPr>
    <outlinePr summaryBelow="0" summaryRight="0"/>
  </sheetPr>
  <dimension ref="A1:Y59"/>
  <sheetViews>
    <sheetView tabSelected="1" topLeftCell="A31" workbookViewId="0">
      <selection activeCell="A47" sqref="A47"/>
    </sheetView>
  </sheetViews>
  <sheetFormatPr defaultColWidth="12.7109375" defaultRowHeight="15.75" customHeight="1" x14ac:dyDescent="0.2"/>
  <cols>
    <col min="1" max="1" width="39.28515625" style="2" customWidth="1"/>
    <col min="2" max="2" width="14.42578125" style="2" customWidth="1"/>
    <col min="3" max="3" width="15.140625" style="2" customWidth="1"/>
    <col min="4" max="5" width="15.5703125" style="2" customWidth="1"/>
    <col min="6" max="6" width="16.140625" style="2" customWidth="1"/>
    <col min="7" max="7" width="15" style="2" customWidth="1"/>
    <col min="8" max="8" width="15.28515625" style="2" customWidth="1"/>
    <col min="9" max="9" width="15.7109375" style="2" customWidth="1"/>
    <col min="10" max="10" width="15.85546875" style="2" customWidth="1"/>
    <col min="11" max="11" width="14.7109375" style="2" customWidth="1"/>
    <col min="12" max="12" width="16" style="2" customWidth="1"/>
    <col min="13" max="13" width="12.28515625" style="2" bestFit="1" customWidth="1"/>
    <col min="14" max="14" width="18.7109375" style="2" customWidth="1"/>
    <col min="15" max="15" width="12" style="2" customWidth="1"/>
    <col min="16" max="16" width="17.5703125" style="2" customWidth="1"/>
    <col min="17" max="16384" width="12.7109375" style="2"/>
  </cols>
  <sheetData>
    <row r="1" spans="1:25" ht="19.899999999999999" customHeight="1" x14ac:dyDescent="0.3">
      <c r="A1" s="1" t="s">
        <v>0</v>
      </c>
    </row>
    <row r="2" spans="1:25" ht="33.6" customHeight="1" x14ac:dyDescent="0.25">
      <c r="A2" s="3" t="s">
        <v>1</v>
      </c>
    </row>
    <row r="3" spans="1:25" ht="50.25" thickBot="1" x14ac:dyDescent="0.3">
      <c r="A3" s="4" t="s">
        <v>31</v>
      </c>
      <c r="B3" s="5" t="s">
        <v>2</v>
      </c>
      <c r="C3" s="5" t="s">
        <v>3</v>
      </c>
      <c r="D3" s="5" t="s">
        <v>4</v>
      </c>
      <c r="E3" s="5" t="s">
        <v>5</v>
      </c>
      <c r="F3" s="5" t="s">
        <v>6</v>
      </c>
      <c r="G3" s="5" t="s">
        <v>7</v>
      </c>
      <c r="H3" s="5" t="s">
        <v>8</v>
      </c>
      <c r="I3" s="5" t="s">
        <v>9</v>
      </c>
      <c r="J3" s="5" t="s">
        <v>10</v>
      </c>
      <c r="K3" s="5" t="s">
        <v>11</v>
      </c>
      <c r="L3" s="5" t="s">
        <v>12</v>
      </c>
      <c r="M3" s="5" t="s">
        <v>13</v>
      </c>
      <c r="N3" s="5" t="s">
        <v>14</v>
      </c>
      <c r="O3" s="5" t="s">
        <v>15</v>
      </c>
      <c r="P3" s="6" t="s">
        <v>16</v>
      </c>
      <c r="Q3" s="7"/>
      <c r="R3" s="7"/>
      <c r="S3" s="7"/>
      <c r="T3" s="7"/>
      <c r="U3" s="7"/>
      <c r="V3" s="7"/>
      <c r="W3" s="7"/>
      <c r="X3" s="7"/>
      <c r="Y3" s="7"/>
    </row>
    <row r="4" spans="1:25" ht="33.75" customHeight="1" thickBot="1" x14ac:dyDescent="0.25">
      <c r="A4" s="31" t="s">
        <v>36</v>
      </c>
      <c r="B4" s="32">
        <v>53924</v>
      </c>
      <c r="C4" s="32">
        <v>331104</v>
      </c>
      <c r="D4" s="32">
        <v>1477008</v>
      </c>
      <c r="E4" s="32">
        <v>772680</v>
      </c>
      <c r="F4" s="32">
        <v>297779</v>
      </c>
      <c r="G4" s="32">
        <v>296545</v>
      </c>
      <c r="H4" s="32">
        <v>2428451</v>
      </c>
      <c r="I4" s="32">
        <v>486191</v>
      </c>
      <c r="J4" s="32">
        <v>352014</v>
      </c>
      <c r="K4" s="32">
        <v>166915</v>
      </c>
      <c r="L4" s="32">
        <v>75096</v>
      </c>
      <c r="M4" s="32">
        <v>0</v>
      </c>
      <c r="N4" s="32">
        <v>0</v>
      </c>
      <c r="O4" s="32">
        <v>11841</v>
      </c>
      <c r="P4" s="33">
        <v>6749550</v>
      </c>
    </row>
    <row r="5" spans="1:25" ht="25.5" customHeight="1" thickBot="1" x14ac:dyDescent="0.25">
      <c r="A5" s="34" t="s">
        <v>17</v>
      </c>
      <c r="B5" s="35">
        <v>1194495</v>
      </c>
      <c r="C5" s="35">
        <v>3600927</v>
      </c>
      <c r="D5" s="35">
        <v>11175694</v>
      </c>
      <c r="E5" s="35">
        <v>7433857</v>
      </c>
      <c r="F5" s="35">
        <v>3812938</v>
      </c>
      <c r="G5" s="35">
        <v>2882969</v>
      </c>
      <c r="H5" s="35">
        <v>23109796</v>
      </c>
      <c r="I5" s="35">
        <v>9373288</v>
      </c>
      <c r="J5" s="35">
        <v>4906240</v>
      </c>
      <c r="K5" s="35">
        <v>1774156</v>
      </c>
      <c r="L5" s="35">
        <v>2274295</v>
      </c>
      <c r="M5" s="35">
        <v>462476</v>
      </c>
      <c r="N5" s="35">
        <v>0</v>
      </c>
      <c r="O5" s="35">
        <v>0</v>
      </c>
      <c r="P5" s="36">
        <v>72001130</v>
      </c>
    </row>
    <row r="6" spans="1:25" ht="25.5" customHeight="1" thickBot="1" x14ac:dyDescent="0.25">
      <c r="A6" s="37" t="s">
        <v>18</v>
      </c>
      <c r="B6" s="38">
        <v>237865</v>
      </c>
      <c r="C6" s="38">
        <v>1559975</v>
      </c>
      <c r="D6" s="38">
        <v>316478</v>
      </c>
      <c r="E6" s="38">
        <v>762320</v>
      </c>
      <c r="F6" s="38">
        <v>0</v>
      </c>
      <c r="G6" s="38">
        <v>2395094</v>
      </c>
      <c r="H6" s="38">
        <v>606051</v>
      </c>
      <c r="I6" s="38">
        <v>183416</v>
      </c>
      <c r="J6" s="38">
        <v>4299663</v>
      </c>
      <c r="K6" s="38">
        <v>71923</v>
      </c>
      <c r="L6" s="38">
        <v>0</v>
      </c>
      <c r="M6" s="38">
        <v>0</v>
      </c>
      <c r="N6" s="38">
        <v>0</v>
      </c>
      <c r="O6" s="38">
        <v>0</v>
      </c>
      <c r="P6" s="39">
        <v>10432785</v>
      </c>
    </row>
    <row r="7" spans="1:25" ht="25.5" customHeight="1" thickBot="1" x14ac:dyDescent="0.25">
      <c r="A7" s="34" t="s">
        <v>19</v>
      </c>
      <c r="B7" s="35">
        <v>519</v>
      </c>
      <c r="C7" s="35">
        <v>22318</v>
      </c>
      <c r="D7" s="35">
        <v>434010</v>
      </c>
      <c r="E7" s="35">
        <v>6848</v>
      </c>
      <c r="F7" s="35">
        <v>13193</v>
      </c>
      <c r="G7" s="35">
        <v>52020</v>
      </c>
      <c r="H7" s="35">
        <v>384140</v>
      </c>
      <c r="I7" s="35">
        <v>1160</v>
      </c>
      <c r="J7" s="35">
        <v>5933</v>
      </c>
      <c r="K7" s="35">
        <v>51670</v>
      </c>
      <c r="L7" s="35">
        <v>5749</v>
      </c>
      <c r="M7" s="35">
        <v>0</v>
      </c>
      <c r="N7" s="35">
        <v>0</v>
      </c>
      <c r="O7" s="35">
        <v>0</v>
      </c>
      <c r="P7" s="36">
        <v>977560</v>
      </c>
    </row>
    <row r="8" spans="1:25" ht="25.5" customHeight="1" thickBot="1" x14ac:dyDescent="0.25">
      <c r="A8" s="37" t="s">
        <v>20</v>
      </c>
      <c r="B8" s="38">
        <v>2381137</v>
      </c>
      <c r="C8" s="38">
        <v>3174854</v>
      </c>
      <c r="D8" s="38">
        <v>5950847</v>
      </c>
      <c r="E8" s="38">
        <v>5948447</v>
      </c>
      <c r="F8" s="38">
        <v>1240282</v>
      </c>
      <c r="G8" s="38">
        <v>4184207</v>
      </c>
      <c r="H8" s="38">
        <v>14973815</v>
      </c>
      <c r="I8" s="38">
        <v>9876904</v>
      </c>
      <c r="J8" s="38">
        <v>15553013</v>
      </c>
      <c r="K8" s="38">
        <v>12373159</v>
      </c>
      <c r="L8" s="38">
        <v>4697606</v>
      </c>
      <c r="M8" s="38">
        <v>0</v>
      </c>
      <c r="N8" s="38">
        <v>15886</v>
      </c>
      <c r="O8" s="38">
        <v>0</v>
      </c>
      <c r="P8" s="39">
        <v>80370157</v>
      </c>
    </row>
    <row r="9" spans="1:25" ht="25.5" customHeight="1" thickBot="1" x14ac:dyDescent="0.25">
      <c r="A9" s="34" t="s">
        <v>21</v>
      </c>
      <c r="B9" s="35">
        <v>263436</v>
      </c>
      <c r="C9" s="35">
        <v>190734</v>
      </c>
      <c r="D9" s="35">
        <v>493790</v>
      </c>
      <c r="E9" s="35">
        <v>1051423</v>
      </c>
      <c r="F9" s="35">
        <v>182430</v>
      </c>
      <c r="G9" s="35">
        <v>255064</v>
      </c>
      <c r="H9" s="35">
        <v>3158860</v>
      </c>
      <c r="I9" s="35">
        <v>1382973</v>
      </c>
      <c r="J9" s="35">
        <v>847015</v>
      </c>
      <c r="K9" s="35">
        <v>1320893</v>
      </c>
      <c r="L9" s="35">
        <v>65778</v>
      </c>
      <c r="M9" s="35">
        <v>0</v>
      </c>
      <c r="N9" s="35">
        <v>418</v>
      </c>
      <c r="O9" s="35">
        <v>0</v>
      </c>
      <c r="P9" s="36">
        <v>9212814</v>
      </c>
    </row>
    <row r="10" spans="1:25" ht="25.5" customHeight="1" thickBot="1" x14ac:dyDescent="0.25">
      <c r="A10" s="37" t="s">
        <v>22</v>
      </c>
      <c r="B10" s="38">
        <v>117721</v>
      </c>
      <c r="C10" s="38">
        <v>80011</v>
      </c>
      <c r="D10" s="38">
        <v>134369</v>
      </c>
      <c r="E10" s="38">
        <v>84357</v>
      </c>
      <c r="F10" s="38">
        <v>295372</v>
      </c>
      <c r="G10" s="38">
        <v>74100</v>
      </c>
      <c r="H10" s="38">
        <v>919614</v>
      </c>
      <c r="I10" s="38">
        <v>9109</v>
      </c>
      <c r="J10" s="38">
        <v>133718</v>
      </c>
      <c r="K10" s="38">
        <v>39665</v>
      </c>
      <c r="L10" s="38">
        <v>9109</v>
      </c>
      <c r="M10" s="38">
        <v>0</v>
      </c>
      <c r="N10" s="38">
        <v>0</v>
      </c>
      <c r="O10" s="38">
        <v>0</v>
      </c>
      <c r="P10" s="39">
        <v>1897145</v>
      </c>
    </row>
    <row r="11" spans="1:25" ht="25.5" customHeight="1" thickBot="1" x14ac:dyDescent="0.25">
      <c r="A11" s="34" t="s">
        <v>23</v>
      </c>
      <c r="B11" s="35">
        <v>352141</v>
      </c>
      <c r="C11" s="35">
        <v>104186</v>
      </c>
      <c r="D11" s="35">
        <v>400350</v>
      </c>
      <c r="E11" s="35">
        <v>595409</v>
      </c>
      <c r="F11" s="35">
        <v>140773</v>
      </c>
      <c r="G11" s="35">
        <v>90899</v>
      </c>
      <c r="H11" s="35">
        <v>627930</v>
      </c>
      <c r="I11" s="35">
        <v>154483</v>
      </c>
      <c r="J11" s="35">
        <v>345194</v>
      </c>
      <c r="K11" s="35">
        <v>65980</v>
      </c>
      <c r="L11" s="35">
        <v>24967</v>
      </c>
      <c r="M11" s="35">
        <v>0</v>
      </c>
      <c r="N11" s="35">
        <v>0</v>
      </c>
      <c r="O11" s="35">
        <v>0</v>
      </c>
      <c r="P11" s="36">
        <v>2902312</v>
      </c>
    </row>
    <row r="12" spans="1:25" ht="25.5" customHeight="1" thickBot="1" x14ac:dyDescent="0.3">
      <c r="A12" s="13" t="s">
        <v>33</v>
      </c>
      <c r="B12" s="14">
        <f t="shared" ref="B12:P12" si="0">SUM(B4:B11)</f>
        <v>4601238</v>
      </c>
      <c r="C12" s="14">
        <f t="shared" si="0"/>
        <v>9064109</v>
      </c>
      <c r="D12" s="14">
        <f t="shared" si="0"/>
        <v>20382546</v>
      </c>
      <c r="E12" s="14">
        <f t="shared" si="0"/>
        <v>16655341</v>
      </c>
      <c r="F12" s="14">
        <f t="shared" si="0"/>
        <v>5982767</v>
      </c>
      <c r="G12" s="14">
        <f t="shared" si="0"/>
        <v>10230898</v>
      </c>
      <c r="H12" s="14">
        <f t="shared" si="0"/>
        <v>46208657</v>
      </c>
      <c r="I12" s="14">
        <f t="shared" si="0"/>
        <v>21467524</v>
      </c>
      <c r="J12" s="14">
        <f t="shared" si="0"/>
        <v>26442790</v>
      </c>
      <c r="K12" s="14">
        <f t="shared" si="0"/>
        <v>15864361</v>
      </c>
      <c r="L12" s="14">
        <f t="shared" si="0"/>
        <v>7152600</v>
      </c>
      <c r="M12" s="14">
        <f t="shared" si="0"/>
        <v>462476</v>
      </c>
      <c r="N12" s="14">
        <f t="shared" si="0"/>
        <v>16304</v>
      </c>
      <c r="O12" s="14">
        <f t="shared" si="0"/>
        <v>11841</v>
      </c>
      <c r="P12" s="14">
        <f t="shared" si="0"/>
        <v>184543453</v>
      </c>
    </row>
    <row r="13" spans="1:25" ht="32.25" customHeight="1" thickBot="1" x14ac:dyDescent="0.25">
      <c r="A13" s="25" t="s">
        <v>34</v>
      </c>
      <c r="B13" s="26">
        <v>74491</v>
      </c>
      <c r="C13" s="26">
        <v>223168</v>
      </c>
      <c r="D13" s="26">
        <v>1196483</v>
      </c>
      <c r="E13" s="26">
        <v>833042</v>
      </c>
      <c r="F13" s="26">
        <v>179226</v>
      </c>
      <c r="G13" s="26">
        <v>322599</v>
      </c>
      <c r="H13" s="26">
        <v>4718535</v>
      </c>
      <c r="I13" s="26">
        <v>463795</v>
      </c>
      <c r="J13" s="26">
        <v>38222</v>
      </c>
      <c r="K13" s="26">
        <v>753598</v>
      </c>
      <c r="L13" s="26">
        <v>368953</v>
      </c>
      <c r="M13" s="11">
        <v>0</v>
      </c>
      <c r="N13" s="26">
        <v>1152</v>
      </c>
      <c r="O13" s="11">
        <v>0</v>
      </c>
      <c r="P13" s="26">
        <v>9173264</v>
      </c>
    </row>
    <row r="14" spans="1:25" ht="25.5" customHeight="1" x14ac:dyDescent="0.25">
      <c r="A14" s="28" t="s">
        <v>16</v>
      </c>
      <c r="B14" s="29">
        <f>B12+B13</f>
        <v>4675729</v>
      </c>
      <c r="C14" s="29">
        <f t="shared" ref="C14:P14" si="1">C12+C13</f>
        <v>9287277</v>
      </c>
      <c r="D14" s="29">
        <f t="shared" si="1"/>
        <v>21579029</v>
      </c>
      <c r="E14" s="29">
        <f t="shared" si="1"/>
        <v>17488383</v>
      </c>
      <c r="F14" s="29">
        <f t="shared" si="1"/>
        <v>6161993</v>
      </c>
      <c r="G14" s="29">
        <f t="shared" si="1"/>
        <v>10553497</v>
      </c>
      <c r="H14" s="29">
        <f t="shared" si="1"/>
        <v>50927192</v>
      </c>
      <c r="I14" s="29">
        <f t="shared" si="1"/>
        <v>21931319</v>
      </c>
      <c r="J14" s="29">
        <f t="shared" si="1"/>
        <v>26481012</v>
      </c>
      <c r="K14" s="29">
        <f t="shared" si="1"/>
        <v>16617959</v>
      </c>
      <c r="L14" s="29">
        <f t="shared" si="1"/>
        <v>7521553</v>
      </c>
      <c r="M14" s="29">
        <f t="shared" si="1"/>
        <v>462476</v>
      </c>
      <c r="N14" s="29">
        <f t="shared" si="1"/>
        <v>17456</v>
      </c>
      <c r="O14" s="29">
        <f t="shared" si="1"/>
        <v>11841</v>
      </c>
      <c r="P14" s="29">
        <f t="shared" si="1"/>
        <v>193716717</v>
      </c>
    </row>
    <row r="15" spans="1:25" ht="21.75" customHeight="1" x14ac:dyDescent="0.2">
      <c r="A15" s="2" t="s">
        <v>24</v>
      </c>
    </row>
    <row r="16" spans="1:25" ht="21.75" customHeight="1" x14ac:dyDescent="0.2"/>
    <row r="17" spans="1:25" ht="24" customHeight="1" x14ac:dyDescent="0.25">
      <c r="A17" s="3" t="s">
        <v>25</v>
      </c>
    </row>
    <row r="18" spans="1:25" ht="50.25" thickBot="1" x14ac:dyDescent="0.3">
      <c r="A18" s="4" t="s">
        <v>32</v>
      </c>
      <c r="B18" s="5" t="s">
        <v>2</v>
      </c>
      <c r="C18" s="5" t="s">
        <v>3</v>
      </c>
      <c r="D18" s="5" t="s">
        <v>4</v>
      </c>
      <c r="E18" s="5" t="s">
        <v>5</v>
      </c>
      <c r="F18" s="5" t="s">
        <v>6</v>
      </c>
      <c r="G18" s="5" t="s">
        <v>7</v>
      </c>
      <c r="H18" s="5" t="s">
        <v>8</v>
      </c>
      <c r="I18" s="5" t="s">
        <v>9</v>
      </c>
      <c r="J18" s="5" t="s">
        <v>10</v>
      </c>
      <c r="K18" s="5" t="s">
        <v>11</v>
      </c>
      <c r="L18" s="5" t="s">
        <v>12</v>
      </c>
      <c r="M18" s="5" t="s">
        <v>13</v>
      </c>
      <c r="N18" s="5" t="s">
        <v>14</v>
      </c>
      <c r="O18" s="5" t="s">
        <v>15</v>
      </c>
      <c r="P18" s="6" t="s">
        <v>16</v>
      </c>
      <c r="Q18" s="7"/>
      <c r="R18" s="7"/>
      <c r="S18" s="7"/>
      <c r="T18" s="7"/>
      <c r="U18" s="7"/>
      <c r="V18" s="7"/>
      <c r="W18" s="7"/>
      <c r="X18" s="7"/>
      <c r="Y18" s="7"/>
    </row>
    <row r="19" spans="1:25" ht="36" customHeight="1" thickBot="1" x14ac:dyDescent="0.25">
      <c r="A19" s="31" t="s">
        <v>36</v>
      </c>
      <c r="B19" s="32">
        <v>206922</v>
      </c>
      <c r="C19" s="32">
        <v>304111</v>
      </c>
      <c r="D19" s="32">
        <v>1427704</v>
      </c>
      <c r="E19" s="32">
        <v>744683</v>
      </c>
      <c r="F19" s="32">
        <v>311748</v>
      </c>
      <c r="G19" s="32">
        <v>257652</v>
      </c>
      <c r="H19" s="32">
        <v>2450418</v>
      </c>
      <c r="I19" s="32">
        <v>462644</v>
      </c>
      <c r="J19" s="32">
        <v>343910</v>
      </c>
      <c r="K19" s="32">
        <v>137412</v>
      </c>
      <c r="L19" s="32">
        <v>83677</v>
      </c>
      <c r="M19" s="32">
        <v>0</v>
      </c>
      <c r="N19" s="32">
        <v>0</v>
      </c>
      <c r="O19" s="32">
        <v>12770</v>
      </c>
      <c r="P19" s="33">
        <v>6743651</v>
      </c>
    </row>
    <row r="20" spans="1:25" ht="25.5" customHeight="1" thickBot="1" x14ac:dyDescent="0.25">
      <c r="A20" s="34" t="s">
        <v>17</v>
      </c>
      <c r="B20" s="35">
        <v>1188144</v>
      </c>
      <c r="C20" s="35">
        <v>3320450</v>
      </c>
      <c r="D20" s="35">
        <v>10608545</v>
      </c>
      <c r="E20" s="35">
        <v>7354877</v>
      </c>
      <c r="F20" s="35">
        <v>3733519</v>
      </c>
      <c r="G20" s="35">
        <v>2879363</v>
      </c>
      <c r="H20" s="35">
        <v>20519628</v>
      </c>
      <c r="I20" s="35">
        <v>8756737</v>
      </c>
      <c r="J20" s="35">
        <v>4712528</v>
      </c>
      <c r="K20" s="35">
        <v>1393293</v>
      </c>
      <c r="L20" s="35">
        <v>1593018</v>
      </c>
      <c r="M20" s="35">
        <v>695256</v>
      </c>
      <c r="N20" s="35">
        <v>0</v>
      </c>
      <c r="O20" s="35">
        <v>0</v>
      </c>
      <c r="P20" s="36">
        <v>66755358</v>
      </c>
    </row>
    <row r="21" spans="1:25" ht="25.5" customHeight="1" thickBot="1" x14ac:dyDescent="0.25">
      <c r="A21" s="37" t="s">
        <v>18</v>
      </c>
      <c r="B21" s="38">
        <v>211745</v>
      </c>
      <c r="C21" s="38">
        <v>1318787</v>
      </c>
      <c r="D21" s="38">
        <v>314342</v>
      </c>
      <c r="E21" s="38">
        <v>703793</v>
      </c>
      <c r="F21" s="38">
        <v>0</v>
      </c>
      <c r="G21" s="38">
        <v>1819160</v>
      </c>
      <c r="H21" s="38">
        <v>548785</v>
      </c>
      <c r="I21" s="38">
        <v>251790</v>
      </c>
      <c r="J21" s="38">
        <v>4147557</v>
      </c>
      <c r="K21" s="38">
        <v>80886</v>
      </c>
      <c r="L21" s="38">
        <v>0</v>
      </c>
      <c r="M21" s="38">
        <v>0</v>
      </c>
      <c r="N21" s="38">
        <v>0</v>
      </c>
      <c r="O21" s="38">
        <v>0</v>
      </c>
      <c r="P21" s="39">
        <v>9396845</v>
      </c>
    </row>
    <row r="22" spans="1:25" ht="25.5" customHeight="1" thickBot="1" x14ac:dyDescent="0.25">
      <c r="A22" s="34" t="s">
        <v>19</v>
      </c>
      <c r="B22" s="35">
        <v>9615</v>
      </c>
      <c r="C22" s="35">
        <v>8306</v>
      </c>
      <c r="D22" s="35">
        <v>347484</v>
      </c>
      <c r="E22" s="35">
        <v>1107</v>
      </c>
      <c r="F22" s="35">
        <v>1449</v>
      </c>
      <c r="G22" s="35">
        <v>91831</v>
      </c>
      <c r="H22" s="35">
        <v>448048</v>
      </c>
      <c r="I22" s="35">
        <v>3368</v>
      </c>
      <c r="J22" s="35">
        <v>20</v>
      </c>
      <c r="K22" s="35">
        <v>45036</v>
      </c>
      <c r="L22" s="35">
        <v>4651</v>
      </c>
      <c r="M22" s="35">
        <v>0</v>
      </c>
      <c r="N22" s="35">
        <v>0</v>
      </c>
      <c r="O22" s="35">
        <v>0</v>
      </c>
      <c r="P22" s="36">
        <v>960915</v>
      </c>
    </row>
    <row r="23" spans="1:25" ht="25.5" customHeight="1" thickBot="1" x14ac:dyDescent="0.25">
      <c r="A23" s="37" t="s">
        <v>20</v>
      </c>
      <c r="B23" s="38">
        <v>2547529</v>
      </c>
      <c r="C23" s="38">
        <v>2880088</v>
      </c>
      <c r="D23" s="38">
        <v>5271847</v>
      </c>
      <c r="E23" s="38">
        <v>5352018</v>
      </c>
      <c r="F23" s="38">
        <v>1252409</v>
      </c>
      <c r="G23" s="38">
        <v>3410849</v>
      </c>
      <c r="H23" s="38">
        <v>13767406</v>
      </c>
      <c r="I23" s="38">
        <v>10492083</v>
      </c>
      <c r="J23" s="38">
        <v>13986487</v>
      </c>
      <c r="K23" s="38">
        <v>12585999</v>
      </c>
      <c r="L23" s="38">
        <v>4121205</v>
      </c>
      <c r="M23" s="38">
        <v>0</v>
      </c>
      <c r="N23" s="38">
        <v>16605</v>
      </c>
      <c r="O23" s="38">
        <v>0</v>
      </c>
      <c r="P23" s="39">
        <v>75684525</v>
      </c>
    </row>
    <row r="24" spans="1:25" ht="25.5" customHeight="1" thickBot="1" x14ac:dyDescent="0.25">
      <c r="A24" s="34" t="s">
        <v>21</v>
      </c>
      <c r="B24" s="35">
        <v>203233</v>
      </c>
      <c r="C24" s="35">
        <v>159270</v>
      </c>
      <c r="D24" s="35">
        <v>424080</v>
      </c>
      <c r="E24" s="35">
        <v>1302850</v>
      </c>
      <c r="F24" s="35">
        <v>147285</v>
      </c>
      <c r="G24" s="35">
        <v>241225</v>
      </c>
      <c r="H24" s="35">
        <v>2916499</v>
      </c>
      <c r="I24" s="35">
        <v>1210203</v>
      </c>
      <c r="J24" s="35">
        <v>766024</v>
      </c>
      <c r="K24" s="35">
        <v>983634</v>
      </c>
      <c r="L24" s="35">
        <v>49494</v>
      </c>
      <c r="M24" s="35">
        <v>0</v>
      </c>
      <c r="N24" s="35">
        <v>365</v>
      </c>
      <c r="O24" s="35">
        <v>0</v>
      </c>
      <c r="P24" s="36">
        <v>8404162</v>
      </c>
    </row>
    <row r="25" spans="1:25" ht="25.5" customHeight="1" thickBot="1" x14ac:dyDescent="0.25">
      <c r="A25" s="37" t="s">
        <v>22</v>
      </c>
      <c r="B25" s="38">
        <v>112590</v>
      </c>
      <c r="C25" s="38">
        <v>78276</v>
      </c>
      <c r="D25" s="38">
        <v>172703</v>
      </c>
      <c r="E25" s="38">
        <v>76159</v>
      </c>
      <c r="F25" s="38">
        <v>431352</v>
      </c>
      <c r="G25" s="38">
        <v>105013</v>
      </c>
      <c r="H25" s="38">
        <v>859901</v>
      </c>
      <c r="I25" s="38">
        <v>8964</v>
      </c>
      <c r="J25" s="38">
        <v>125096</v>
      </c>
      <c r="K25" s="38">
        <v>41234</v>
      </c>
      <c r="L25" s="38">
        <v>24580</v>
      </c>
      <c r="M25" s="38">
        <v>0</v>
      </c>
      <c r="N25" s="38">
        <v>0</v>
      </c>
      <c r="O25" s="38">
        <v>0</v>
      </c>
      <c r="P25" s="39">
        <v>2035868</v>
      </c>
    </row>
    <row r="26" spans="1:25" ht="25.5" customHeight="1" thickBot="1" x14ac:dyDescent="0.25">
      <c r="A26" s="34" t="s">
        <v>23</v>
      </c>
      <c r="B26" s="35">
        <v>347915</v>
      </c>
      <c r="C26" s="35">
        <v>42475</v>
      </c>
      <c r="D26" s="35">
        <v>380472</v>
      </c>
      <c r="E26" s="35">
        <v>706625</v>
      </c>
      <c r="F26" s="35">
        <v>120481</v>
      </c>
      <c r="G26" s="35">
        <v>90352</v>
      </c>
      <c r="H26" s="35">
        <v>555944</v>
      </c>
      <c r="I26" s="35">
        <v>142769</v>
      </c>
      <c r="J26" s="35">
        <v>286326</v>
      </c>
      <c r="K26" s="35">
        <v>62088</v>
      </c>
      <c r="L26" s="35">
        <v>20557</v>
      </c>
      <c r="M26" s="35">
        <v>0</v>
      </c>
      <c r="N26" s="35">
        <v>0</v>
      </c>
      <c r="O26" s="35">
        <v>0</v>
      </c>
      <c r="P26" s="36">
        <v>2756004</v>
      </c>
    </row>
    <row r="27" spans="1:25" ht="25.5" customHeight="1" thickBot="1" x14ac:dyDescent="0.3">
      <c r="A27" s="13" t="s">
        <v>33</v>
      </c>
      <c r="B27" s="14">
        <f t="shared" ref="B27:P27" si="2">SUM(B19:B26)</f>
        <v>4827693</v>
      </c>
      <c r="C27" s="14">
        <f t="shared" si="2"/>
        <v>8111763</v>
      </c>
      <c r="D27" s="14">
        <f t="shared" si="2"/>
        <v>18947177</v>
      </c>
      <c r="E27" s="14">
        <f t="shared" si="2"/>
        <v>16242112</v>
      </c>
      <c r="F27" s="14">
        <f t="shared" si="2"/>
        <v>5998243</v>
      </c>
      <c r="G27" s="14">
        <f t="shared" si="2"/>
        <v>8895445</v>
      </c>
      <c r="H27" s="14">
        <f t="shared" si="2"/>
        <v>42066629</v>
      </c>
      <c r="I27" s="14">
        <f t="shared" si="2"/>
        <v>21328558</v>
      </c>
      <c r="J27" s="14">
        <f t="shared" si="2"/>
        <v>24367948</v>
      </c>
      <c r="K27" s="14">
        <f t="shared" si="2"/>
        <v>15329582</v>
      </c>
      <c r="L27" s="14">
        <f t="shared" si="2"/>
        <v>5897182</v>
      </c>
      <c r="M27" s="14">
        <f t="shared" si="2"/>
        <v>695256</v>
      </c>
      <c r="N27" s="14">
        <f t="shared" si="2"/>
        <v>16970</v>
      </c>
      <c r="O27" s="14">
        <f t="shared" si="2"/>
        <v>12770</v>
      </c>
      <c r="P27" s="14">
        <f t="shared" si="2"/>
        <v>172737328</v>
      </c>
    </row>
    <row r="28" spans="1:25" ht="35.25" customHeight="1" thickBot="1" x14ac:dyDescent="0.25">
      <c r="A28" s="25" t="s">
        <v>34</v>
      </c>
      <c r="B28" s="26">
        <v>8403</v>
      </c>
      <c r="C28" s="26">
        <v>123959</v>
      </c>
      <c r="D28" s="26">
        <v>853843</v>
      </c>
      <c r="E28" s="26">
        <v>704899</v>
      </c>
      <c r="F28" s="26">
        <v>164810</v>
      </c>
      <c r="G28" s="26">
        <v>50016</v>
      </c>
      <c r="H28" s="26">
        <v>4039739</v>
      </c>
      <c r="I28" s="26">
        <v>51033</v>
      </c>
      <c r="J28" s="26">
        <v>64205</v>
      </c>
      <c r="K28" s="26">
        <v>415574</v>
      </c>
      <c r="L28" s="26">
        <v>46594</v>
      </c>
      <c r="M28" s="26">
        <v>0</v>
      </c>
      <c r="N28" s="26">
        <v>180</v>
      </c>
      <c r="O28" s="26">
        <v>0</v>
      </c>
      <c r="P28" s="30">
        <v>6523255</v>
      </c>
    </row>
    <row r="29" spans="1:25" ht="25.5" customHeight="1" x14ac:dyDescent="0.25">
      <c r="A29" s="28" t="s">
        <v>16</v>
      </c>
      <c r="B29" s="29">
        <f>B27+B28</f>
        <v>4836096</v>
      </c>
      <c r="C29" s="29">
        <f t="shared" ref="C29:P29" si="3">C27+C28</f>
        <v>8235722</v>
      </c>
      <c r="D29" s="29">
        <f t="shared" si="3"/>
        <v>19801020</v>
      </c>
      <c r="E29" s="29">
        <f t="shared" si="3"/>
        <v>16947011</v>
      </c>
      <c r="F29" s="29">
        <f t="shared" si="3"/>
        <v>6163053</v>
      </c>
      <c r="G29" s="29">
        <f t="shared" si="3"/>
        <v>8945461</v>
      </c>
      <c r="H29" s="29">
        <f t="shared" si="3"/>
        <v>46106368</v>
      </c>
      <c r="I29" s="29">
        <f t="shared" si="3"/>
        <v>21379591</v>
      </c>
      <c r="J29" s="29">
        <f t="shared" si="3"/>
        <v>24432153</v>
      </c>
      <c r="K29" s="29">
        <f t="shared" si="3"/>
        <v>15745156</v>
      </c>
      <c r="L29" s="29">
        <f t="shared" si="3"/>
        <v>5943776</v>
      </c>
      <c r="M29" s="29">
        <f t="shared" si="3"/>
        <v>695256</v>
      </c>
      <c r="N29" s="29">
        <f t="shared" si="3"/>
        <v>17150</v>
      </c>
      <c r="O29" s="29">
        <f t="shared" si="3"/>
        <v>12770</v>
      </c>
      <c r="P29" s="29">
        <f t="shared" si="3"/>
        <v>179260583</v>
      </c>
    </row>
    <row r="30" spans="1:25" ht="12.75" x14ac:dyDescent="0.2">
      <c r="A30" s="2" t="s">
        <v>26</v>
      </c>
    </row>
    <row r="31" spans="1:25" ht="12.75" x14ac:dyDescent="0.2"/>
    <row r="32" spans="1:25" ht="50.25" thickBot="1" x14ac:dyDescent="0.3">
      <c r="A32" s="4" t="s">
        <v>27</v>
      </c>
      <c r="B32" s="5" t="s">
        <v>2</v>
      </c>
      <c r="C32" s="5" t="s">
        <v>3</v>
      </c>
      <c r="D32" s="5" t="s">
        <v>4</v>
      </c>
      <c r="E32" s="5" t="s">
        <v>5</v>
      </c>
      <c r="F32" s="5" t="s">
        <v>6</v>
      </c>
      <c r="G32" s="5" t="s">
        <v>7</v>
      </c>
      <c r="H32" s="5" t="s">
        <v>8</v>
      </c>
      <c r="I32" s="5" t="s">
        <v>9</v>
      </c>
      <c r="J32" s="5" t="s">
        <v>10</v>
      </c>
      <c r="K32" s="5" t="s">
        <v>11</v>
      </c>
      <c r="L32" s="5" t="s">
        <v>12</v>
      </c>
      <c r="M32" s="5" t="s">
        <v>13</v>
      </c>
      <c r="N32" s="5" t="s">
        <v>14</v>
      </c>
      <c r="O32" s="5" t="s">
        <v>15</v>
      </c>
      <c r="P32" s="6" t="s">
        <v>16</v>
      </c>
      <c r="Q32" s="7"/>
      <c r="R32" s="7"/>
      <c r="S32" s="7"/>
      <c r="T32" s="7"/>
      <c r="U32" s="7"/>
      <c r="V32" s="7"/>
      <c r="W32" s="7"/>
      <c r="X32" s="7"/>
      <c r="Y32" s="7"/>
    </row>
    <row r="33" spans="1:25" ht="36.75" customHeight="1" thickBot="1" x14ac:dyDescent="0.25">
      <c r="A33" s="31" t="s">
        <v>36</v>
      </c>
      <c r="B33" s="15">
        <f t="shared" ref="B33:O33" si="4">B4-B19</f>
        <v>-152998</v>
      </c>
      <c r="C33" s="15">
        <f t="shared" si="4"/>
        <v>26993</v>
      </c>
      <c r="D33" s="15">
        <f t="shared" si="4"/>
        <v>49304</v>
      </c>
      <c r="E33" s="15">
        <f t="shared" si="4"/>
        <v>27997</v>
      </c>
      <c r="F33" s="15">
        <f t="shared" si="4"/>
        <v>-13969</v>
      </c>
      <c r="G33" s="15">
        <f t="shared" si="4"/>
        <v>38893</v>
      </c>
      <c r="H33" s="15">
        <f t="shared" si="4"/>
        <v>-21967</v>
      </c>
      <c r="I33" s="15">
        <f t="shared" si="4"/>
        <v>23547</v>
      </c>
      <c r="J33" s="15">
        <f t="shared" si="4"/>
        <v>8104</v>
      </c>
      <c r="K33" s="15">
        <f t="shared" si="4"/>
        <v>29503</v>
      </c>
      <c r="L33" s="15">
        <f t="shared" si="4"/>
        <v>-8581</v>
      </c>
      <c r="M33" s="15">
        <f t="shared" si="4"/>
        <v>0</v>
      </c>
      <c r="N33" s="15">
        <f t="shared" si="4"/>
        <v>0</v>
      </c>
      <c r="O33" s="15">
        <f t="shared" si="4"/>
        <v>-929</v>
      </c>
      <c r="P33" s="9">
        <f t="shared" ref="P33:P40" si="5">SUM(B33:O33)</f>
        <v>5897</v>
      </c>
    </row>
    <row r="34" spans="1:25" ht="25.5" customHeight="1" x14ac:dyDescent="0.2">
      <c r="A34" s="10" t="s">
        <v>17</v>
      </c>
      <c r="B34" s="16">
        <f t="shared" ref="B34:O34" si="6">B5-B20</f>
        <v>6351</v>
      </c>
      <c r="C34" s="16">
        <f t="shared" si="6"/>
        <v>280477</v>
      </c>
      <c r="D34" s="16">
        <f t="shared" si="6"/>
        <v>567149</v>
      </c>
      <c r="E34" s="16">
        <f t="shared" si="6"/>
        <v>78980</v>
      </c>
      <c r="F34" s="16">
        <f t="shared" si="6"/>
        <v>79419</v>
      </c>
      <c r="G34" s="16">
        <f t="shared" si="6"/>
        <v>3606</v>
      </c>
      <c r="H34" s="16">
        <f t="shared" si="6"/>
        <v>2590168</v>
      </c>
      <c r="I34" s="16">
        <f t="shared" si="6"/>
        <v>616551</v>
      </c>
      <c r="J34" s="16">
        <f t="shared" si="6"/>
        <v>193712</v>
      </c>
      <c r="K34" s="16">
        <f t="shared" si="6"/>
        <v>380863</v>
      </c>
      <c r="L34" s="16">
        <f t="shared" si="6"/>
        <v>681277</v>
      </c>
      <c r="M34" s="16">
        <f t="shared" si="6"/>
        <v>-232780</v>
      </c>
      <c r="N34" s="16">
        <f t="shared" si="6"/>
        <v>0</v>
      </c>
      <c r="O34" s="16">
        <f t="shared" si="6"/>
        <v>0</v>
      </c>
      <c r="P34" s="12">
        <f t="shared" si="5"/>
        <v>5245773</v>
      </c>
    </row>
    <row r="35" spans="1:25" ht="25.5" customHeight="1" x14ac:dyDescent="0.2">
      <c r="A35" s="8" t="s">
        <v>18</v>
      </c>
      <c r="B35" s="15">
        <f t="shared" ref="B35:O35" si="7">B6-B21</f>
        <v>26120</v>
      </c>
      <c r="C35" s="15">
        <f t="shared" si="7"/>
        <v>241188</v>
      </c>
      <c r="D35" s="15">
        <f t="shared" si="7"/>
        <v>2136</v>
      </c>
      <c r="E35" s="15">
        <f t="shared" si="7"/>
        <v>58527</v>
      </c>
      <c r="F35" s="15">
        <f t="shared" si="7"/>
        <v>0</v>
      </c>
      <c r="G35" s="15">
        <f t="shared" si="7"/>
        <v>575934</v>
      </c>
      <c r="H35" s="15">
        <f t="shared" si="7"/>
        <v>57266</v>
      </c>
      <c r="I35" s="15">
        <f t="shared" si="7"/>
        <v>-68374</v>
      </c>
      <c r="J35" s="15">
        <f t="shared" si="7"/>
        <v>152106</v>
      </c>
      <c r="K35" s="15">
        <f t="shared" si="7"/>
        <v>-8963</v>
      </c>
      <c r="L35" s="15">
        <f t="shared" si="7"/>
        <v>0</v>
      </c>
      <c r="M35" s="15">
        <f t="shared" si="7"/>
        <v>0</v>
      </c>
      <c r="N35" s="15">
        <f t="shared" si="7"/>
        <v>0</v>
      </c>
      <c r="O35" s="15">
        <f t="shared" si="7"/>
        <v>0</v>
      </c>
      <c r="P35" s="9">
        <f t="shared" si="5"/>
        <v>1035940</v>
      </c>
    </row>
    <row r="36" spans="1:25" ht="25.5" customHeight="1" x14ac:dyDescent="0.2">
      <c r="A36" s="10" t="s">
        <v>19</v>
      </c>
      <c r="B36" s="16">
        <f t="shared" ref="B36:O36" si="8">B7-B22</f>
        <v>-9096</v>
      </c>
      <c r="C36" s="16">
        <f t="shared" si="8"/>
        <v>14012</v>
      </c>
      <c r="D36" s="16">
        <f t="shared" si="8"/>
        <v>86526</v>
      </c>
      <c r="E36" s="16">
        <f t="shared" si="8"/>
        <v>5741</v>
      </c>
      <c r="F36" s="16">
        <f t="shared" si="8"/>
        <v>11744</v>
      </c>
      <c r="G36" s="16">
        <f t="shared" si="8"/>
        <v>-39811</v>
      </c>
      <c r="H36" s="16">
        <f t="shared" si="8"/>
        <v>-63908</v>
      </c>
      <c r="I36" s="16">
        <f t="shared" si="8"/>
        <v>-2208</v>
      </c>
      <c r="J36" s="16">
        <f t="shared" si="8"/>
        <v>5913</v>
      </c>
      <c r="K36" s="16">
        <f t="shared" si="8"/>
        <v>6634</v>
      </c>
      <c r="L36" s="16">
        <f t="shared" si="8"/>
        <v>1098</v>
      </c>
      <c r="M36" s="16">
        <f t="shared" si="8"/>
        <v>0</v>
      </c>
      <c r="N36" s="16">
        <f t="shared" si="8"/>
        <v>0</v>
      </c>
      <c r="O36" s="16">
        <f t="shared" si="8"/>
        <v>0</v>
      </c>
      <c r="P36" s="12">
        <f t="shared" si="5"/>
        <v>16645</v>
      </c>
    </row>
    <row r="37" spans="1:25" ht="25.5" customHeight="1" x14ac:dyDescent="0.2">
      <c r="A37" s="8" t="s">
        <v>20</v>
      </c>
      <c r="B37" s="15">
        <f t="shared" ref="B37:O37" si="9">B8-B23</f>
        <v>-166392</v>
      </c>
      <c r="C37" s="15">
        <f t="shared" si="9"/>
        <v>294766</v>
      </c>
      <c r="D37" s="15">
        <f t="shared" si="9"/>
        <v>679000</v>
      </c>
      <c r="E37" s="15">
        <f t="shared" si="9"/>
        <v>596429</v>
      </c>
      <c r="F37" s="15">
        <f t="shared" si="9"/>
        <v>-12127</v>
      </c>
      <c r="G37" s="15">
        <f t="shared" si="9"/>
        <v>773358</v>
      </c>
      <c r="H37" s="15">
        <f t="shared" si="9"/>
        <v>1206409</v>
      </c>
      <c r="I37" s="15">
        <f t="shared" si="9"/>
        <v>-615179</v>
      </c>
      <c r="J37" s="15">
        <f t="shared" si="9"/>
        <v>1566526</v>
      </c>
      <c r="K37" s="15">
        <f t="shared" si="9"/>
        <v>-212840</v>
      </c>
      <c r="L37" s="15">
        <f t="shared" si="9"/>
        <v>576401</v>
      </c>
      <c r="M37" s="15">
        <f t="shared" si="9"/>
        <v>0</v>
      </c>
      <c r="N37" s="15">
        <f t="shared" si="9"/>
        <v>-719</v>
      </c>
      <c r="O37" s="15">
        <f t="shared" si="9"/>
        <v>0</v>
      </c>
      <c r="P37" s="9">
        <f t="shared" si="5"/>
        <v>4685632</v>
      </c>
    </row>
    <row r="38" spans="1:25" ht="25.5" customHeight="1" x14ac:dyDescent="0.2">
      <c r="A38" s="10" t="s">
        <v>21</v>
      </c>
      <c r="B38" s="16">
        <f t="shared" ref="B38:O38" si="10">B9-B24</f>
        <v>60203</v>
      </c>
      <c r="C38" s="16">
        <f t="shared" si="10"/>
        <v>31464</v>
      </c>
      <c r="D38" s="16">
        <f t="shared" si="10"/>
        <v>69710</v>
      </c>
      <c r="E38" s="16">
        <f t="shared" si="10"/>
        <v>-251427</v>
      </c>
      <c r="F38" s="16">
        <f t="shared" si="10"/>
        <v>35145</v>
      </c>
      <c r="G38" s="16">
        <f t="shared" si="10"/>
        <v>13839</v>
      </c>
      <c r="H38" s="16">
        <f t="shared" si="10"/>
        <v>242361</v>
      </c>
      <c r="I38" s="16">
        <f t="shared" si="10"/>
        <v>172770</v>
      </c>
      <c r="J38" s="16">
        <f t="shared" si="10"/>
        <v>80991</v>
      </c>
      <c r="K38" s="16">
        <f t="shared" si="10"/>
        <v>337259</v>
      </c>
      <c r="L38" s="16">
        <f t="shared" si="10"/>
        <v>16284</v>
      </c>
      <c r="M38" s="16">
        <f t="shared" si="10"/>
        <v>0</v>
      </c>
      <c r="N38" s="16">
        <f t="shared" si="10"/>
        <v>53</v>
      </c>
      <c r="O38" s="16">
        <f t="shared" si="10"/>
        <v>0</v>
      </c>
      <c r="P38" s="12">
        <f t="shared" si="5"/>
        <v>808652</v>
      </c>
    </row>
    <row r="39" spans="1:25" ht="25.5" customHeight="1" x14ac:dyDescent="0.2">
      <c r="A39" s="8" t="s">
        <v>22</v>
      </c>
      <c r="B39" s="15">
        <f t="shared" ref="B39:O39" si="11">B10-B25</f>
        <v>5131</v>
      </c>
      <c r="C39" s="15">
        <f t="shared" si="11"/>
        <v>1735</v>
      </c>
      <c r="D39" s="15">
        <f t="shared" si="11"/>
        <v>-38334</v>
      </c>
      <c r="E39" s="15">
        <f t="shared" si="11"/>
        <v>8198</v>
      </c>
      <c r="F39" s="15">
        <f t="shared" si="11"/>
        <v>-135980</v>
      </c>
      <c r="G39" s="15">
        <f t="shared" si="11"/>
        <v>-30913</v>
      </c>
      <c r="H39" s="15">
        <f t="shared" si="11"/>
        <v>59713</v>
      </c>
      <c r="I39" s="15">
        <f t="shared" si="11"/>
        <v>145</v>
      </c>
      <c r="J39" s="15">
        <f t="shared" si="11"/>
        <v>8622</v>
      </c>
      <c r="K39" s="15">
        <f t="shared" si="11"/>
        <v>-1569</v>
      </c>
      <c r="L39" s="15">
        <f t="shared" si="11"/>
        <v>-15471</v>
      </c>
      <c r="M39" s="15">
        <f t="shared" si="11"/>
        <v>0</v>
      </c>
      <c r="N39" s="15">
        <f t="shared" si="11"/>
        <v>0</v>
      </c>
      <c r="O39" s="15">
        <f t="shared" si="11"/>
        <v>0</v>
      </c>
      <c r="P39" s="9">
        <f t="shared" si="5"/>
        <v>-138723</v>
      </c>
    </row>
    <row r="40" spans="1:25" ht="25.5" customHeight="1" x14ac:dyDescent="0.2">
      <c r="A40" s="10" t="s">
        <v>23</v>
      </c>
      <c r="B40" s="16">
        <f t="shared" ref="B40:O40" si="12">B11-B26</f>
        <v>4226</v>
      </c>
      <c r="C40" s="16">
        <f t="shared" si="12"/>
        <v>61711</v>
      </c>
      <c r="D40" s="16">
        <f t="shared" si="12"/>
        <v>19878</v>
      </c>
      <c r="E40" s="16">
        <f t="shared" si="12"/>
        <v>-111216</v>
      </c>
      <c r="F40" s="16">
        <f t="shared" si="12"/>
        <v>20292</v>
      </c>
      <c r="G40" s="16">
        <f t="shared" si="12"/>
        <v>547</v>
      </c>
      <c r="H40" s="16">
        <f t="shared" si="12"/>
        <v>71986</v>
      </c>
      <c r="I40" s="16">
        <f t="shared" si="12"/>
        <v>11714</v>
      </c>
      <c r="J40" s="16">
        <f t="shared" si="12"/>
        <v>58868</v>
      </c>
      <c r="K40" s="16">
        <f t="shared" si="12"/>
        <v>3892</v>
      </c>
      <c r="L40" s="16">
        <f t="shared" si="12"/>
        <v>4410</v>
      </c>
      <c r="M40" s="16">
        <f t="shared" si="12"/>
        <v>0</v>
      </c>
      <c r="N40" s="16">
        <f t="shared" si="12"/>
        <v>0</v>
      </c>
      <c r="O40" s="16">
        <f t="shared" si="12"/>
        <v>0</v>
      </c>
      <c r="P40" s="12">
        <f t="shared" si="5"/>
        <v>146308</v>
      </c>
    </row>
    <row r="41" spans="1:25" ht="25.5" customHeight="1" thickBot="1" x14ac:dyDescent="0.3">
      <c r="A41" s="13" t="s">
        <v>35</v>
      </c>
      <c r="B41" s="14">
        <f t="shared" ref="B41:P41" si="13">SUM(B33:B40)</f>
        <v>-226455</v>
      </c>
      <c r="C41" s="14">
        <f t="shared" si="13"/>
        <v>952346</v>
      </c>
      <c r="D41" s="14">
        <f t="shared" si="13"/>
        <v>1435369</v>
      </c>
      <c r="E41" s="14">
        <f t="shared" si="13"/>
        <v>413229</v>
      </c>
      <c r="F41" s="14">
        <f t="shared" si="13"/>
        <v>-15476</v>
      </c>
      <c r="G41" s="14">
        <f t="shared" si="13"/>
        <v>1335453</v>
      </c>
      <c r="H41" s="14">
        <f t="shared" si="13"/>
        <v>4142028</v>
      </c>
      <c r="I41" s="14">
        <f t="shared" si="13"/>
        <v>138966</v>
      </c>
      <c r="J41" s="14">
        <f t="shared" si="13"/>
        <v>2074842</v>
      </c>
      <c r="K41" s="14">
        <f t="shared" si="13"/>
        <v>534779</v>
      </c>
      <c r="L41" s="14">
        <f t="shared" si="13"/>
        <v>1255418</v>
      </c>
      <c r="M41" s="14">
        <f t="shared" si="13"/>
        <v>-232780</v>
      </c>
      <c r="N41" s="14">
        <f t="shared" si="13"/>
        <v>-666</v>
      </c>
      <c r="O41" s="14">
        <f t="shared" si="13"/>
        <v>-929</v>
      </c>
      <c r="P41" s="14">
        <f t="shared" si="13"/>
        <v>11806124</v>
      </c>
    </row>
    <row r="42" spans="1:25" ht="36" customHeight="1" thickBot="1" x14ac:dyDescent="0.25">
      <c r="A42" s="25" t="s">
        <v>34</v>
      </c>
      <c r="B42" s="40">
        <v>66088</v>
      </c>
      <c r="C42" s="40">
        <v>99209</v>
      </c>
      <c r="D42" s="40">
        <v>342640</v>
      </c>
      <c r="E42" s="40">
        <v>128143</v>
      </c>
      <c r="F42" s="40">
        <v>14416</v>
      </c>
      <c r="G42" s="40">
        <v>272583</v>
      </c>
      <c r="H42" s="40">
        <v>678796</v>
      </c>
      <c r="I42" s="40">
        <v>412762</v>
      </c>
      <c r="J42" s="43">
        <v>-25983</v>
      </c>
      <c r="K42" s="40">
        <v>338024</v>
      </c>
      <c r="L42" s="40">
        <v>322359</v>
      </c>
      <c r="M42" s="40">
        <v>0</v>
      </c>
      <c r="N42" s="40">
        <v>972</v>
      </c>
      <c r="O42" s="40">
        <v>0</v>
      </c>
      <c r="P42" s="41">
        <v>2650009</v>
      </c>
    </row>
    <row r="43" spans="1:25" ht="25.5" customHeight="1" x14ac:dyDescent="0.25">
      <c r="A43" s="28" t="s">
        <v>16</v>
      </c>
      <c r="B43" s="42">
        <f>B41+B42</f>
        <v>-160367</v>
      </c>
      <c r="C43" s="42">
        <f t="shared" ref="C43:P43" si="14">C41+C42</f>
        <v>1051555</v>
      </c>
      <c r="D43" s="42">
        <f t="shared" si="14"/>
        <v>1778009</v>
      </c>
      <c r="E43" s="42">
        <f t="shared" si="14"/>
        <v>541372</v>
      </c>
      <c r="F43" s="42">
        <f t="shared" si="14"/>
        <v>-1060</v>
      </c>
      <c r="G43" s="42">
        <f t="shared" si="14"/>
        <v>1608036</v>
      </c>
      <c r="H43" s="42">
        <f t="shared" si="14"/>
        <v>4820824</v>
      </c>
      <c r="I43" s="42">
        <f t="shared" si="14"/>
        <v>551728</v>
      </c>
      <c r="J43" s="42">
        <f t="shared" si="14"/>
        <v>2048859</v>
      </c>
      <c r="K43" s="42">
        <f t="shared" si="14"/>
        <v>872803</v>
      </c>
      <c r="L43" s="42">
        <f t="shared" si="14"/>
        <v>1577777</v>
      </c>
      <c r="M43" s="42">
        <f t="shared" si="14"/>
        <v>-232780</v>
      </c>
      <c r="N43" s="42">
        <f t="shared" si="14"/>
        <v>306</v>
      </c>
      <c r="O43" s="42">
        <f t="shared" si="14"/>
        <v>-929</v>
      </c>
      <c r="P43" s="42">
        <f t="shared" si="14"/>
        <v>14456133</v>
      </c>
    </row>
    <row r="44" spans="1:25" ht="12.75" x14ac:dyDescent="0.2">
      <c r="A44" s="2" t="s">
        <v>28</v>
      </c>
      <c r="B44" s="17"/>
      <c r="C44" s="17"/>
      <c r="D44" s="17"/>
      <c r="E44" s="17"/>
      <c r="F44" s="17"/>
      <c r="G44" s="17"/>
      <c r="H44" s="17"/>
      <c r="I44" s="17"/>
      <c r="J44" s="17"/>
      <c r="K44" s="17"/>
      <c r="L44" s="17"/>
      <c r="M44" s="17"/>
      <c r="N44" s="17"/>
      <c r="O44" s="17"/>
      <c r="P44" s="17"/>
    </row>
    <row r="45" spans="1:25" ht="12.75" x14ac:dyDescent="0.2">
      <c r="B45" s="17"/>
      <c r="C45" s="17"/>
      <c r="D45" s="17"/>
      <c r="E45" s="17"/>
      <c r="F45" s="17"/>
      <c r="G45" s="17"/>
      <c r="H45" s="17"/>
      <c r="I45" s="17"/>
      <c r="J45" s="17"/>
      <c r="K45" s="17"/>
      <c r="L45" s="17"/>
      <c r="M45" s="17"/>
      <c r="N45" s="17"/>
      <c r="O45" s="17"/>
      <c r="P45" s="17"/>
    </row>
    <row r="46" spans="1:25" ht="50.25" thickBot="1" x14ac:dyDescent="0.3">
      <c r="A46" s="4" t="s">
        <v>29</v>
      </c>
      <c r="B46" s="5" t="s">
        <v>2</v>
      </c>
      <c r="C46" s="5" t="s">
        <v>3</v>
      </c>
      <c r="D46" s="5" t="s">
        <v>4</v>
      </c>
      <c r="E46" s="5" t="s">
        <v>5</v>
      </c>
      <c r="F46" s="5" t="s">
        <v>6</v>
      </c>
      <c r="G46" s="5" t="s">
        <v>7</v>
      </c>
      <c r="H46" s="5" t="s">
        <v>8</v>
      </c>
      <c r="I46" s="5" t="s">
        <v>9</v>
      </c>
      <c r="J46" s="5" t="s">
        <v>10</v>
      </c>
      <c r="K46" s="5" t="s">
        <v>11</v>
      </c>
      <c r="L46" s="5" t="s">
        <v>12</v>
      </c>
      <c r="M46" s="5" t="s">
        <v>13</v>
      </c>
      <c r="N46" s="5" t="s">
        <v>14</v>
      </c>
      <c r="O46" s="5" t="s">
        <v>15</v>
      </c>
      <c r="P46" s="6" t="s">
        <v>16</v>
      </c>
      <c r="Q46" s="7"/>
      <c r="R46" s="7"/>
      <c r="S46" s="7"/>
      <c r="T46" s="7"/>
      <c r="U46" s="7"/>
      <c r="V46" s="7"/>
      <c r="W46" s="7"/>
      <c r="X46" s="7"/>
      <c r="Y46" s="7"/>
    </row>
    <row r="47" spans="1:25" ht="39" customHeight="1" thickBot="1" x14ac:dyDescent="0.25">
      <c r="A47" s="31" t="s">
        <v>36</v>
      </c>
      <c r="B47" s="18">
        <f t="shared" ref="B47:P47" si="15">IFERROR(B33/B19,0)</f>
        <v>-0.73939938720870668</v>
      </c>
      <c r="C47" s="18">
        <f t="shared" si="15"/>
        <v>8.8760353949709159E-2</v>
      </c>
      <c r="D47" s="18">
        <f t="shared" si="15"/>
        <v>3.4533768904478797E-2</v>
      </c>
      <c r="E47" s="18">
        <f t="shared" si="15"/>
        <v>3.7595862937652665E-2</v>
      </c>
      <c r="F47" s="18">
        <f t="shared" si="15"/>
        <v>-4.480862748117069E-2</v>
      </c>
      <c r="G47" s="18">
        <f t="shared" si="15"/>
        <v>0.15095167124648751</v>
      </c>
      <c r="H47" s="18">
        <f t="shared" si="15"/>
        <v>-8.9645929796467374E-3</v>
      </c>
      <c r="I47" s="18">
        <f t="shared" si="15"/>
        <v>5.0896585711691929E-2</v>
      </c>
      <c r="J47" s="18">
        <f t="shared" si="15"/>
        <v>2.3564304614579396E-2</v>
      </c>
      <c r="K47" s="18">
        <f t="shared" si="15"/>
        <v>0.21470468372485663</v>
      </c>
      <c r="L47" s="18">
        <f t="shared" si="15"/>
        <v>-0.10254908756289063</v>
      </c>
      <c r="M47" s="18">
        <f t="shared" si="15"/>
        <v>0</v>
      </c>
      <c r="N47" s="18">
        <f t="shared" si="15"/>
        <v>0</v>
      </c>
      <c r="O47" s="18">
        <f t="shared" si="15"/>
        <v>-7.2748629600626474E-2</v>
      </c>
      <c r="P47" s="18">
        <f t="shared" si="15"/>
        <v>8.7445213282834474E-4</v>
      </c>
    </row>
    <row r="48" spans="1:25" ht="25.5" customHeight="1" x14ac:dyDescent="0.2">
      <c r="A48" s="10" t="s">
        <v>17</v>
      </c>
      <c r="B48" s="19">
        <f t="shared" ref="B48:P48" si="16">IFERROR(B34/B20,0)</f>
        <v>5.3453116793923967E-3</v>
      </c>
      <c r="C48" s="19">
        <f t="shared" si="16"/>
        <v>8.4469574907015621E-2</v>
      </c>
      <c r="D48" s="19">
        <f t="shared" si="16"/>
        <v>5.3461525590926935E-2</v>
      </c>
      <c r="E48" s="19">
        <f t="shared" si="16"/>
        <v>1.0738452866037052E-2</v>
      </c>
      <c r="F48" s="19">
        <f t="shared" si="16"/>
        <v>2.1271888531972115E-2</v>
      </c>
      <c r="G48" s="19">
        <f t="shared" si="16"/>
        <v>1.252360331087119E-3</v>
      </c>
      <c r="H48" s="19">
        <f t="shared" si="16"/>
        <v>0.12622879907959345</v>
      </c>
      <c r="I48" s="19">
        <f t="shared" si="16"/>
        <v>7.0408760706185416E-2</v>
      </c>
      <c r="J48" s="19">
        <f t="shared" si="16"/>
        <v>4.1105750459201514E-2</v>
      </c>
      <c r="K48" s="19">
        <f t="shared" si="16"/>
        <v>0.27335456361296584</v>
      </c>
      <c r="L48" s="19">
        <f t="shared" si="16"/>
        <v>0.42766434528674502</v>
      </c>
      <c r="M48" s="19">
        <f t="shared" si="16"/>
        <v>-0.33481192539151045</v>
      </c>
      <c r="N48" s="19">
        <f t="shared" si="16"/>
        <v>0</v>
      </c>
      <c r="O48" s="19">
        <f t="shared" si="16"/>
        <v>0</v>
      </c>
      <c r="P48" s="20">
        <f t="shared" si="16"/>
        <v>7.8582051795752492E-2</v>
      </c>
    </row>
    <row r="49" spans="1:16" ht="25.5" customHeight="1" x14ac:dyDescent="0.2">
      <c r="A49" s="8" t="s">
        <v>18</v>
      </c>
      <c r="B49" s="18">
        <f t="shared" ref="B49:P49" si="17">IFERROR(B35/B21,0)</f>
        <v>0.12335592339842735</v>
      </c>
      <c r="C49" s="18">
        <f t="shared" si="17"/>
        <v>0.18288624319166022</v>
      </c>
      <c r="D49" s="18">
        <f t="shared" si="17"/>
        <v>6.7951466873659898E-3</v>
      </c>
      <c r="E49" s="18">
        <f t="shared" si="17"/>
        <v>8.3159394878891943E-2</v>
      </c>
      <c r="F49" s="18">
        <f t="shared" si="17"/>
        <v>0</v>
      </c>
      <c r="G49" s="18">
        <f t="shared" si="17"/>
        <v>0.31659337276545219</v>
      </c>
      <c r="H49" s="18">
        <f t="shared" si="17"/>
        <v>0.1043505197846151</v>
      </c>
      <c r="I49" s="18">
        <f t="shared" si="17"/>
        <v>-0.27155168990031375</v>
      </c>
      <c r="J49" s="18">
        <f t="shared" si="17"/>
        <v>3.6673637035006389E-2</v>
      </c>
      <c r="K49" s="18">
        <f t="shared" si="17"/>
        <v>-0.11081027619118265</v>
      </c>
      <c r="L49" s="18">
        <f t="shared" si="17"/>
        <v>0</v>
      </c>
      <c r="M49" s="18">
        <f t="shared" si="17"/>
        <v>0</v>
      </c>
      <c r="N49" s="18">
        <f t="shared" si="17"/>
        <v>0</v>
      </c>
      <c r="O49" s="18">
        <f t="shared" si="17"/>
        <v>0</v>
      </c>
      <c r="P49" s="21">
        <f t="shared" si="17"/>
        <v>0.11024338488077648</v>
      </c>
    </row>
    <row r="50" spans="1:16" ht="25.5" customHeight="1" x14ac:dyDescent="0.2">
      <c r="A50" s="10" t="s">
        <v>19</v>
      </c>
      <c r="B50" s="19">
        <f t="shared" ref="B50:P50" si="18">IFERROR(B36/B22,0)</f>
        <v>-0.94602184087363494</v>
      </c>
      <c r="C50" s="19">
        <f t="shared" si="18"/>
        <v>1.6869732723332531</v>
      </c>
      <c r="D50" s="19">
        <f t="shared" si="18"/>
        <v>0.24900714853057981</v>
      </c>
      <c r="E50" s="19">
        <f t="shared" si="18"/>
        <v>5.1860885275519424</v>
      </c>
      <c r="F50" s="19">
        <f t="shared" si="18"/>
        <v>8.1048999309868872</v>
      </c>
      <c r="G50" s="19">
        <f t="shared" si="18"/>
        <v>-0.43352462676002657</v>
      </c>
      <c r="H50" s="19">
        <f t="shared" si="18"/>
        <v>-0.14263650323179658</v>
      </c>
      <c r="I50" s="19">
        <f t="shared" si="18"/>
        <v>-0.6555819477434679</v>
      </c>
      <c r="J50" s="19">
        <f t="shared" si="18"/>
        <v>295.64999999999998</v>
      </c>
      <c r="K50" s="19">
        <f t="shared" si="18"/>
        <v>0.14730437871924681</v>
      </c>
      <c r="L50" s="19">
        <f t="shared" si="18"/>
        <v>0.23607826273919588</v>
      </c>
      <c r="M50" s="19">
        <f t="shared" si="18"/>
        <v>0</v>
      </c>
      <c r="N50" s="19">
        <f t="shared" si="18"/>
        <v>0</v>
      </c>
      <c r="O50" s="19">
        <f t="shared" si="18"/>
        <v>0</v>
      </c>
      <c r="P50" s="20">
        <f t="shared" si="18"/>
        <v>1.7322031605292873E-2</v>
      </c>
    </row>
    <row r="51" spans="1:16" ht="25.5" customHeight="1" x14ac:dyDescent="0.2">
      <c r="A51" s="8" t="s">
        <v>20</v>
      </c>
      <c r="B51" s="18">
        <f t="shared" ref="B51:P51" si="19">IFERROR(B37/B23,0)</f>
        <v>-6.5315056276101277E-2</v>
      </c>
      <c r="C51" s="18">
        <f t="shared" si="19"/>
        <v>0.10234617831121827</v>
      </c>
      <c r="D51" s="18">
        <f t="shared" si="19"/>
        <v>0.12879736456691554</v>
      </c>
      <c r="E51" s="18">
        <f t="shared" si="19"/>
        <v>0.11144002131532442</v>
      </c>
      <c r="F51" s="18">
        <f t="shared" si="19"/>
        <v>-9.6829390398823385E-3</v>
      </c>
      <c r="G51" s="18">
        <f t="shared" si="19"/>
        <v>0.2267347513771498</v>
      </c>
      <c r="H51" s="18">
        <f t="shared" si="19"/>
        <v>8.7627908990262945E-2</v>
      </c>
      <c r="I51" s="18">
        <f t="shared" si="19"/>
        <v>-5.8632685235143492E-2</v>
      </c>
      <c r="J51" s="18">
        <f t="shared" si="19"/>
        <v>0.11200282100859207</v>
      </c>
      <c r="K51" s="18">
        <f t="shared" si="19"/>
        <v>-1.691085467272006E-2</v>
      </c>
      <c r="L51" s="18">
        <f t="shared" si="19"/>
        <v>0.13986224902668029</v>
      </c>
      <c r="M51" s="18">
        <f t="shared" si="19"/>
        <v>0</v>
      </c>
      <c r="N51" s="18">
        <f t="shared" si="19"/>
        <v>-4.3300210779885578E-2</v>
      </c>
      <c r="O51" s="18">
        <f t="shared" si="19"/>
        <v>0</v>
      </c>
      <c r="P51" s="21">
        <f t="shared" si="19"/>
        <v>6.1910040394651353E-2</v>
      </c>
    </row>
    <row r="52" spans="1:16" ht="25.5" customHeight="1" x14ac:dyDescent="0.2">
      <c r="A52" s="10" t="s">
        <v>21</v>
      </c>
      <c r="B52" s="19">
        <f t="shared" ref="B52:P52" si="20">IFERROR(B38/B24,0)</f>
        <v>0.29622649864933354</v>
      </c>
      <c r="C52" s="19">
        <f t="shared" si="20"/>
        <v>0.19755132793369751</v>
      </c>
      <c r="D52" s="19">
        <f t="shared" si="20"/>
        <v>0.16437936238445577</v>
      </c>
      <c r="E52" s="19">
        <f t="shared" si="20"/>
        <v>-0.19298230801703956</v>
      </c>
      <c r="F52" s="19">
        <f t="shared" si="20"/>
        <v>0.23861900397189123</v>
      </c>
      <c r="G52" s="19">
        <f t="shared" si="20"/>
        <v>5.7369675614053268E-2</v>
      </c>
      <c r="H52" s="19">
        <f t="shared" si="20"/>
        <v>8.3099977061538516E-2</v>
      </c>
      <c r="I52" s="19">
        <f t="shared" si="20"/>
        <v>0.14276117312550043</v>
      </c>
      <c r="J52" s="19">
        <f t="shared" si="20"/>
        <v>0.10572906331916493</v>
      </c>
      <c r="K52" s="19">
        <f t="shared" si="20"/>
        <v>0.34287041724869211</v>
      </c>
      <c r="L52" s="19">
        <f t="shared" si="20"/>
        <v>0.32900957691841437</v>
      </c>
      <c r="M52" s="19">
        <f t="shared" si="20"/>
        <v>0</v>
      </c>
      <c r="N52" s="19">
        <f t="shared" si="20"/>
        <v>0.14520547945205478</v>
      </c>
      <c r="O52" s="19">
        <f t="shared" si="20"/>
        <v>0</v>
      </c>
      <c r="P52" s="20">
        <f t="shared" si="20"/>
        <v>9.6220420310793628E-2</v>
      </c>
    </row>
    <row r="53" spans="1:16" ht="25.5" customHeight="1" x14ac:dyDescent="0.2">
      <c r="A53" s="8" t="s">
        <v>22</v>
      </c>
      <c r="B53" s="18">
        <f t="shared" ref="B53:P53" si="21">IFERROR(B39/B25,0)</f>
        <v>4.5572430944133581E-2</v>
      </c>
      <c r="C53" s="18">
        <f t="shared" si="21"/>
        <v>2.2165159180336246E-2</v>
      </c>
      <c r="D53" s="18">
        <f t="shared" si="21"/>
        <v>-0.22196487611680168</v>
      </c>
      <c r="E53" s="18">
        <f t="shared" si="21"/>
        <v>0.107643220105306</v>
      </c>
      <c r="F53" s="18">
        <f t="shared" si="21"/>
        <v>-0.3152413805894026</v>
      </c>
      <c r="G53" s="18">
        <f t="shared" si="21"/>
        <v>-0.29437307761896148</v>
      </c>
      <c r="H53" s="18">
        <f t="shared" si="21"/>
        <v>6.9441714802052801E-2</v>
      </c>
      <c r="I53" s="18">
        <f t="shared" si="21"/>
        <v>1.6175814368585454E-2</v>
      </c>
      <c r="J53" s="18">
        <f t="shared" si="21"/>
        <v>6.8923067084479123E-2</v>
      </c>
      <c r="K53" s="18">
        <f t="shared" si="21"/>
        <v>-3.805112285977591E-2</v>
      </c>
      <c r="L53" s="18">
        <f t="shared" si="21"/>
        <v>-0.62941415785191213</v>
      </c>
      <c r="M53" s="18">
        <f t="shared" si="21"/>
        <v>0</v>
      </c>
      <c r="N53" s="18">
        <f t="shared" si="21"/>
        <v>0</v>
      </c>
      <c r="O53" s="18">
        <f t="shared" si="21"/>
        <v>0</v>
      </c>
      <c r="P53" s="21">
        <f t="shared" si="21"/>
        <v>-6.8139486450005601E-2</v>
      </c>
    </row>
    <row r="54" spans="1:16" ht="25.5" customHeight="1" x14ac:dyDescent="0.2">
      <c r="A54" s="10" t="s">
        <v>23</v>
      </c>
      <c r="B54" s="19">
        <f t="shared" ref="B54:P54" si="22">IFERROR(B40/B26,0)</f>
        <v>1.2146645013868329E-2</v>
      </c>
      <c r="C54" s="19">
        <f t="shared" si="22"/>
        <v>1.4528781636256622</v>
      </c>
      <c r="D54" s="19">
        <f t="shared" si="22"/>
        <v>5.2245631741626192E-2</v>
      </c>
      <c r="E54" s="19">
        <f t="shared" si="22"/>
        <v>-0.15739041217052893</v>
      </c>
      <c r="F54" s="19">
        <f t="shared" si="22"/>
        <v>0.16842489687170592</v>
      </c>
      <c r="G54" s="19">
        <f t="shared" si="22"/>
        <v>6.0540995218700197E-3</v>
      </c>
      <c r="H54" s="19">
        <f t="shared" si="22"/>
        <v>0.12948426460219015</v>
      </c>
      <c r="I54" s="19">
        <f t="shared" si="22"/>
        <v>8.2048624001008624E-2</v>
      </c>
      <c r="J54" s="19">
        <f t="shared" si="22"/>
        <v>0.20559781507791819</v>
      </c>
      <c r="K54" s="19">
        <f t="shared" si="22"/>
        <v>6.2685220976678266E-2</v>
      </c>
      <c r="L54" s="19">
        <f t="shared" si="22"/>
        <v>0.21452546577808046</v>
      </c>
      <c r="M54" s="19">
        <f t="shared" si="22"/>
        <v>0</v>
      </c>
      <c r="N54" s="19">
        <f t="shared" si="22"/>
        <v>0</v>
      </c>
      <c r="O54" s="19">
        <f t="shared" si="22"/>
        <v>0</v>
      </c>
      <c r="P54" s="20">
        <f t="shared" si="22"/>
        <v>5.3087005679237041E-2</v>
      </c>
    </row>
    <row r="55" spans="1:16" ht="25.5" customHeight="1" thickBot="1" x14ac:dyDescent="0.3">
      <c r="A55" s="13" t="s">
        <v>35</v>
      </c>
      <c r="B55" s="22">
        <f>IFERROR(B41/B27,0)</f>
        <v>-4.6907498053418061E-2</v>
      </c>
      <c r="C55" s="22">
        <f t="shared" ref="C55:P55" si="23">IFERROR(C41/C27,0)</f>
        <v>0.11740308487809617</v>
      </c>
      <c r="D55" s="22">
        <f t="shared" si="23"/>
        <v>7.5756351460695176E-2</v>
      </c>
      <c r="E55" s="22">
        <f t="shared" si="23"/>
        <v>2.5441826777207299E-2</v>
      </c>
      <c r="F55" s="22">
        <f t="shared" si="23"/>
        <v>-2.5800888693572437E-3</v>
      </c>
      <c r="G55" s="22">
        <f t="shared" si="23"/>
        <v>0.1501277339132556</v>
      </c>
      <c r="H55" s="22">
        <f t="shared" si="23"/>
        <v>9.8463511302510118E-2</v>
      </c>
      <c r="I55" s="22">
        <f t="shared" si="23"/>
        <v>6.5154897016479031E-3</v>
      </c>
      <c r="J55" s="22">
        <f t="shared" si="23"/>
        <v>8.5146357009625917E-2</v>
      </c>
      <c r="K55" s="22">
        <f t="shared" si="23"/>
        <v>3.4885426099680997E-2</v>
      </c>
      <c r="L55" s="22">
        <f t="shared" si="23"/>
        <v>0.21288439122279082</v>
      </c>
      <c r="M55" s="22">
        <f t="shared" si="23"/>
        <v>-0.33481192539151045</v>
      </c>
      <c r="N55" s="22">
        <f t="shared" si="23"/>
        <v>-3.9245727754861522E-2</v>
      </c>
      <c r="O55" s="22">
        <f t="shared" si="23"/>
        <v>-7.2748629600626474E-2</v>
      </c>
      <c r="P55" s="23">
        <f t="shared" si="23"/>
        <v>6.8347265392457612E-2</v>
      </c>
    </row>
    <row r="56" spans="1:16" ht="37.5" customHeight="1" thickBot="1" x14ac:dyDescent="0.25">
      <c r="A56" s="25" t="s">
        <v>34</v>
      </c>
      <c r="B56" s="45">
        <v>7.8647999999999998</v>
      </c>
      <c r="C56" s="45">
        <v>0.80030000000000001</v>
      </c>
      <c r="D56" s="45">
        <v>0.40129999999999999</v>
      </c>
      <c r="E56" s="45">
        <v>0.18179999999999999</v>
      </c>
      <c r="F56" s="45">
        <v>8.7499999999999994E-2</v>
      </c>
      <c r="G56" s="45">
        <v>5.4499000000000004</v>
      </c>
      <c r="H56" s="45">
        <v>0.16800000000000001</v>
      </c>
      <c r="I56" s="45">
        <v>8.0881000000000007</v>
      </c>
      <c r="J56" s="45">
        <v>-0.4047</v>
      </c>
      <c r="K56" s="45">
        <v>0.81340000000000001</v>
      </c>
      <c r="L56" s="45">
        <v>6.9184999999999999</v>
      </c>
      <c r="M56" s="45">
        <v>0</v>
      </c>
      <c r="N56" s="45">
        <v>5.4</v>
      </c>
      <c r="O56" s="45">
        <v>0</v>
      </c>
      <c r="P56" s="46">
        <v>0.40620000000000001</v>
      </c>
    </row>
    <row r="57" spans="1:16" ht="25.5" customHeight="1" thickBot="1" x14ac:dyDescent="0.3">
      <c r="A57" s="27" t="s">
        <v>16</v>
      </c>
      <c r="B57" s="47">
        <v>-3.32E-2</v>
      </c>
      <c r="C57" s="47">
        <v>0.12770000000000001</v>
      </c>
      <c r="D57" s="47">
        <v>8.9800000000000005E-2</v>
      </c>
      <c r="E57" s="47">
        <v>3.1899999999999998E-2</v>
      </c>
      <c r="F57" s="47">
        <v>-2.0000000000000001E-4</v>
      </c>
      <c r="G57" s="47">
        <v>0.17979999999999999</v>
      </c>
      <c r="H57" s="47">
        <v>0.1046</v>
      </c>
      <c r="I57" s="47">
        <v>2.58E-2</v>
      </c>
      <c r="J57" s="47">
        <v>8.3900000000000002E-2</v>
      </c>
      <c r="K57" s="47">
        <v>5.5399999999999998E-2</v>
      </c>
      <c r="L57" s="47">
        <v>0.26550000000000001</v>
      </c>
      <c r="M57" s="47">
        <v>-0.33479999999999999</v>
      </c>
      <c r="N57" s="47">
        <v>1.78E-2</v>
      </c>
      <c r="O57" s="47">
        <v>-7.2700000000000001E-2</v>
      </c>
      <c r="P57" s="47">
        <v>8.0600000000000005E-2</v>
      </c>
    </row>
    <row r="58" spans="1:16" ht="15" x14ac:dyDescent="0.25">
      <c r="A58" s="2" t="s">
        <v>30</v>
      </c>
      <c r="B58" s="24"/>
      <c r="C58" s="24"/>
      <c r="D58" s="24"/>
      <c r="E58" s="24"/>
      <c r="F58" s="24"/>
      <c r="G58" s="24"/>
      <c r="H58" s="24"/>
      <c r="I58" s="24"/>
      <c r="J58" s="24"/>
      <c r="K58" s="24"/>
      <c r="L58" s="24"/>
      <c r="M58" s="24"/>
      <c r="N58" s="24"/>
      <c r="O58" s="24"/>
      <c r="P58" s="24"/>
    </row>
    <row r="59" spans="1:16" ht="15.75" customHeight="1" x14ac:dyDescent="0.2">
      <c r="A59" s="44"/>
      <c r="B59" s="44"/>
      <c r="C59" s="44"/>
      <c r="D59" s="44"/>
      <c r="E59" s="44"/>
      <c r="F59" s="44"/>
      <c r="G59" s="44"/>
      <c r="H59" s="44"/>
      <c r="I59" s="44"/>
      <c r="J59" s="44"/>
      <c r="K59" s="44"/>
      <c r="L59" s="44"/>
      <c r="M59" s="44"/>
      <c r="N59" s="44"/>
      <c r="O59" s="44"/>
      <c r="P59" s="44"/>
    </row>
  </sheetData>
  <pageMargins left="0.7" right="0.7" top="0.75" bottom="0.75" header="0.3" footer="0.3"/>
  <tableParts count="4">
    <tablePart r:id="rId1"/>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 of the Published Rates</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Brower</dc:creator>
  <cp:lastModifiedBy>Lisa Whedon</cp:lastModifiedBy>
  <dcterms:created xsi:type="dcterms:W3CDTF">2024-12-04T00:41:18Z</dcterms:created>
  <dcterms:modified xsi:type="dcterms:W3CDTF">2024-12-06T04:05:12Z</dcterms:modified>
</cp:coreProperties>
</file>